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10" windowWidth="21075" windowHeight="9465"/>
  </bookViews>
  <sheets>
    <sheet name="Air Calculations" sheetId="4" r:id="rId1"/>
  </sheets>
  <definedNames>
    <definedName name="d.en.43208" localSheetId="0">'Air Calculations'!$A$1</definedName>
  </definedNames>
  <calcPr calcId="145621"/>
</workbook>
</file>

<file path=xl/calcChain.xml><?xml version="1.0" encoding="utf-8"?>
<calcChain xmlns="http://schemas.openxmlformats.org/spreadsheetml/2006/main">
  <c r="Q18" i="4" l="1"/>
  <c r="Q37" i="4"/>
  <c r="Q32" i="4"/>
  <c r="Q22" i="4"/>
  <c r="O11" i="4"/>
  <c r="O10" i="4"/>
  <c r="O9" i="4"/>
  <c r="J9" i="4"/>
  <c r="O8" i="4"/>
  <c r="O7" i="4"/>
</calcChain>
</file>

<file path=xl/sharedStrings.xml><?xml version="1.0" encoding="utf-8"?>
<sst xmlns="http://schemas.openxmlformats.org/spreadsheetml/2006/main" count="48" uniqueCount="28">
  <si>
    <t>Correction of Concentration and Volumetric Flows</t>
  </si>
  <si>
    <r>
      <t>Conversion from ppm to mg/m</t>
    </r>
    <r>
      <rPr>
        <b/>
        <i/>
        <vertAlign val="superscript"/>
        <sz val="11"/>
        <color theme="1"/>
        <rFont val="Calibri"/>
        <family val="2"/>
        <scheme val="minor"/>
      </rPr>
      <t>3</t>
    </r>
    <r>
      <rPr>
        <b/>
        <i/>
        <sz val="11"/>
        <color theme="1"/>
        <rFont val="Calibri"/>
        <family val="2"/>
        <scheme val="minor"/>
      </rPr>
      <t xml:space="preserve"> :</t>
    </r>
  </si>
  <si>
    <t>Concentration in ppm</t>
  </si>
  <si>
    <t>x</t>
  </si>
  <si>
    <t>=</t>
  </si>
  <si>
    <t>Common pollutants molecular weight (g)</t>
  </si>
  <si>
    <t>CO</t>
  </si>
  <si>
    <t>NO</t>
  </si>
  <si>
    <t>NO2</t>
  </si>
  <si>
    <t>SO2</t>
  </si>
  <si>
    <t>Molecular weight (g)</t>
  </si>
  <si>
    <t xml:space="preserve">Propane (as C) </t>
  </si>
  <si>
    <t>Temperature and Pressure Correction:</t>
  </si>
  <si>
    <t>22.41 (l)</t>
  </si>
  <si>
    <t>Measured temperature (C Deg)</t>
  </si>
  <si>
    <r>
      <t>mg/Nm</t>
    </r>
    <r>
      <rPr>
        <vertAlign val="superscript"/>
        <sz val="11"/>
        <color theme="1"/>
        <rFont val="Calibri"/>
        <family val="2"/>
        <scheme val="minor"/>
      </rPr>
      <t>3</t>
    </r>
  </si>
  <si>
    <r>
      <t>mg/Nm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(reference conditions)</t>
    </r>
  </si>
  <si>
    <t>Measured Pressure (KPa)</t>
  </si>
  <si>
    <r>
      <t>Concentration at actual conditions (mg/m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)</t>
    </r>
  </si>
  <si>
    <r>
      <t>Volumetric flow at actual conditions (m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/h)</t>
    </r>
  </si>
  <si>
    <r>
      <t>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/h (reference conditions)</t>
    </r>
  </si>
  <si>
    <t>Moisture and Oxygen Correction:</t>
  </si>
  <si>
    <t>100     -</t>
  </si>
  <si>
    <t>(moisture content %)</t>
  </si>
  <si>
    <t>20.9   -     Oxygen reference (%)</t>
  </si>
  <si>
    <t>20.9    -    Oxygen measured (%)</t>
  </si>
  <si>
    <r>
      <t>mg/m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(Licence conditions)</t>
    </r>
  </si>
  <si>
    <r>
      <t>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/h (Licence conditions)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</si>
</sst>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vertAlign val="superscript"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0" fillId="0" borderId="3" xfId="0" applyBorder="1"/>
    <xf numFmtId="0" fontId="0" fillId="3" borderId="1" xfId="0" applyFill="1" applyBorder="1"/>
    <xf numFmtId="0" fontId="1" fillId="0" borderId="0" xfId="0" applyFont="1" applyAlignment="1">
      <alignment horizontal="center"/>
    </xf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2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7" xfId="0" applyFont="1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47625</xdr:colOff>
      <xdr:row>4</xdr:row>
      <xdr:rowOff>85725</xdr:rowOff>
    </xdr:from>
    <xdr:to>
      <xdr:col>8</xdr:col>
      <xdr:colOff>104775</xdr:colOff>
      <xdr:row>6</xdr:row>
      <xdr:rowOff>38100</xdr:rowOff>
    </xdr:to>
    <xdr:pic>
      <xdr:nvPicPr>
        <xdr:cNvPr id="2" name="Picture 1" descr="Equation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1325" y="1104900"/>
          <a:ext cx="1990725" cy="352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304800</xdr:colOff>
      <xdr:row>13</xdr:row>
      <xdr:rowOff>66675</xdr:rowOff>
    </xdr:from>
    <xdr:to>
      <xdr:col>9</xdr:col>
      <xdr:colOff>676275</xdr:colOff>
      <xdr:row>15</xdr:row>
      <xdr:rowOff>57150</xdr:rowOff>
    </xdr:to>
    <xdr:pic>
      <xdr:nvPicPr>
        <xdr:cNvPr id="3" name="Picture 2" descr="Equation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5" y="2905125"/>
          <a:ext cx="981075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742950</xdr:colOff>
      <xdr:row>13</xdr:row>
      <xdr:rowOff>123825</xdr:rowOff>
    </xdr:from>
    <xdr:to>
      <xdr:col>13</xdr:col>
      <xdr:colOff>428625</xdr:colOff>
      <xdr:row>15</xdr:row>
      <xdr:rowOff>114300</xdr:rowOff>
    </xdr:to>
    <xdr:pic>
      <xdr:nvPicPr>
        <xdr:cNvPr id="4" name="Picture 3" descr="Equation 4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39125" y="2962275"/>
          <a:ext cx="981075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400050</xdr:colOff>
      <xdr:row>27</xdr:row>
      <xdr:rowOff>76200</xdr:rowOff>
    </xdr:from>
    <xdr:to>
      <xdr:col>11</xdr:col>
      <xdr:colOff>304800</xdr:colOff>
      <xdr:row>29</xdr:row>
      <xdr:rowOff>66675</xdr:rowOff>
    </xdr:to>
    <xdr:pic>
      <xdr:nvPicPr>
        <xdr:cNvPr id="5" name="Picture 4" descr="Equation 5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0" y="5743575"/>
          <a:ext cx="3857625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12</xdr:col>
      <xdr:colOff>95250</xdr:colOff>
      <xdr:row>27</xdr:row>
      <xdr:rowOff>85725</xdr:rowOff>
    </xdr:from>
    <xdr:to>
      <xdr:col>18</xdr:col>
      <xdr:colOff>76200</xdr:colOff>
      <xdr:row>29</xdr:row>
      <xdr:rowOff>76200</xdr:rowOff>
    </xdr:to>
    <xdr:pic>
      <xdr:nvPicPr>
        <xdr:cNvPr id="6" name="Picture 5" descr="Equation 6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91425" y="5753100"/>
          <a:ext cx="4343400" cy="371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7"/>
  <sheetViews>
    <sheetView tabSelected="1" workbookViewId="0"/>
  </sheetViews>
  <sheetFormatPr defaultRowHeight="15" x14ac:dyDescent="0.25"/>
  <cols>
    <col min="1" max="1" width="4.28515625" customWidth="1"/>
    <col min="3" max="3" width="12.42578125" customWidth="1"/>
    <col min="4" max="4" width="10.42578125" customWidth="1"/>
    <col min="5" max="5" width="7.7109375" customWidth="1"/>
    <col min="7" max="7" width="10.7109375" customWidth="1"/>
    <col min="10" max="10" width="12" customWidth="1"/>
    <col min="13" max="13" width="19.42578125" customWidth="1"/>
    <col min="14" max="14" width="9.42578125" customWidth="1"/>
    <col min="15" max="15" width="9.140625" customWidth="1"/>
  </cols>
  <sheetData>
    <row r="1" spans="1:20" ht="31.5" x14ac:dyDescent="0.5">
      <c r="A1" s="1" t="s">
        <v>0</v>
      </c>
    </row>
    <row r="2" spans="1:20" ht="15.75" thickBot="1" x14ac:dyDescent="0.3"/>
    <row r="3" spans="1:20" ht="18" thickBot="1" x14ac:dyDescent="0.3">
      <c r="A3" s="15" t="s">
        <v>1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7"/>
    </row>
    <row r="5" spans="1:20" ht="15.75" thickBot="1" x14ac:dyDescent="0.3"/>
    <row r="6" spans="1:20" ht="15.75" thickBot="1" x14ac:dyDescent="0.3">
      <c r="M6" s="12" t="s">
        <v>5</v>
      </c>
      <c r="N6" s="13"/>
      <c r="O6" s="14"/>
    </row>
    <row r="7" spans="1:20" ht="15.75" thickBot="1" x14ac:dyDescent="0.3">
      <c r="M7" s="7" t="s">
        <v>6</v>
      </c>
      <c r="N7" s="8"/>
      <c r="O7" s="9">
        <f>12+16</f>
        <v>28</v>
      </c>
    </row>
    <row r="8" spans="1:20" ht="15.75" thickBot="1" x14ac:dyDescent="0.3">
      <c r="F8" s="4" t="s">
        <v>10</v>
      </c>
      <c r="G8" s="4"/>
      <c r="H8" s="18"/>
      <c r="M8" s="7" t="s">
        <v>7</v>
      </c>
      <c r="N8" s="8"/>
      <c r="O8" s="9">
        <f>14+16</f>
        <v>30</v>
      </c>
    </row>
    <row r="9" spans="1:20" ht="18" thickBot="1" x14ac:dyDescent="0.3">
      <c r="B9" t="s">
        <v>2</v>
      </c>
      <c r="D9" s="18"/>
      <c r="E9" s="6" t="s">
        <v>3</v>
      </c>
      <c r="G9" t="s">
        <v>13</v>
      </c>
      <c r="I9" s="6" t="s">
        <v>4</v>
      </c>
      <c r="J9" s="5">
        <f>D9*H8/22.41</f>
        <v>0</v>
      </c>
      <c r="K9" t="s">
        <v>15</v>
      </c>
      <c r="M9" s="7" t="s">
        <v>8</v>
      </c>
      <c r="N9" s="8"/>
      <c r="O9" s="9">
        <f>14+(2*16)</f>
        <v>46</v>
      </c>
    </row>
    <row r="10" spans="1:20" x14ac:dyDescent="0.25">
      <c r="M10" s="7" t="s">
        <v>9</v>
      </c>
      <c r="N10" s="8"/>
      <c r="O10" s="9">
        <f>32+(2*16)</f>
        <v>64</v>
      </c>
    </row>
    <row r="11" spans="1:20" ht="15.75" thickBot="1" x14ac:dyDescent="0.3">
      <c r="M11" s="10" t="s">
        <v>11</v>
      </c>
      <c r="N11" s="4"/>
      <c r="O11" s="11">
        <f>3*12</f>
        <v>36</v>
      </c>
    </row>
    <row r="12" spans="1:20" ht="15.75" thickBot="1" x14ac:dyDescent="0.3"/>
    <row r="13" spans="1:20" ht="15.75" thickBot="1" x14ac:dyDescent="0.3">
      <c r="A13" s="15" t="s">
        <v>12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7"/>
    </row>
    <row r="14" spans="1:20" x14ac:dyDescent="0.25">
      <c r="A14" s="2"/>
    </row>
    <row r="15" spans="1:20" x14ac:dyDescent="0.25">
      <c r="A15" s="2"/>
    </row>
    <row r="16" spans="1:20" ht="15.75" thickBot="1" x14ac:dyDescent="0.3"/>
    <row r="17" spans="1:20" ht="15.75" thickBot="1" x14ac:dyDescent="0.3">
      <c r="H17" s="4" t="s">
        <v>14</v>
      </c>
      <c r="I17" s="4"/>
      <c r="J17" s="4"/>
      <c r="K17" s="18"/>
      <c r="M17" s="4"/>
      <c r="N17" s="4">
        <v>101.325</v>
      </c>
      <c r="O17" s="4"/>
    </row>
    <row r="18" spans="1:20" ht="18" thickBot="1" x14ac:dyDescent="0.3">
      <c r="B18" t="s">
        <v>18</v>
      </c>
      <c r="F18" s="18"/>
      <c r="G18" s="6" t="s">
        <v>3</v>
      </c>
      <c r="I18">
        <v>273.14999999999998</v>
      </c>
      <c r="L18" s="6" t="s">
        <v>3</v>
      </c>
      <c r="M18" t="s">
        <v>17</v>
      </c>
      <c r="O18" s="19"/>
      <c r="P18" s="6" t="s">
        <v>4</v>
      </c>
      <c r="Q18" s="5" t="e">
        <f>F18*((K17+273.15)/273.15)*(101.325/O18)</f>
        <v>#DIV/0!</v>
      </c>
      <c r="R18" t="s">
        <v>16</v>
      </c>
    </row>
    <row r="21" spans="1:20" ht="15.75" thickBot="1" x14ac:dyDescent="0.3"/>
    <row r="22" spans="1:20" ht="18" thickBot="1" x14ac:dyDescent="0.3">
      <c r="H22" s="4"/>
      <c r="I22" s="4">
        <v>273.14999999999998</v>
      </c>
      <c r="J22" s="4"/>
      <c r="K22" s="4"/>
      <c r="M22" s="4" t="s">
        <v>17</v>
      </c>
      <c r="N22" s="4"/>
      <c r="O22" s="18"/>
      <c r="P22" s="6" t="s">
        <v>4</v>
      </c>
      <c r="Q22" s="5">
        <f>F23*(273.15/(K23+273.15))*(O22/101.325)</f>
        <v>0</v>
      </c>
      <c r="R22" t="s">
        <v>20</v>
      </c>
    </row>
    <row r="23" spans="1:20" ht="18" thickBot="1" x14ac:dyDescent="0.3">
      <c r="B23" t="s">
        <v>19</v>
      </c>
      <c r="F23" s="18"/>
      <c r="G23" s="3" t="s">
        <v>3</v>
      </c>
      <c r="H23" s="8" t="s">
        <v>14</v>
      </c>
      <c r="I23" s="8"/>
      <c r="J23" s="8"/>
      <c r="K23" s="19"/>
      <c r="L23" s="6" t="s">
        <v>3</v>
      </c>
      <c r="N23">
        <v>101.325</v>
      </c>
    </row>
    <row r="26" spans="1:20" ht="15.75" thickBot="1" x14ac:dyDescent="0.3"/>
    <row r="27" spans="1:20" ht="15.75" thickBot="1" x14ac:dyDescent="0.3">
      <c r="A27" s="15" t="s">
        <v>21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7"/>
    </row>
    <row r="30" spans="1:20" ht="15.75" thickBot="1" x14ac:dyDescent="0.3"/>
    <row r="31" spans="1:20" ht="15.75" thickBot="1" x14ac:dyDescent="0.3">
      <c r="H31" s="4"/>
      <c r="I31" s="4">
        <v>100</v>
      </c>
      <c r="J31" s="4"/>
      <c r="K31" s="4"/>
      <c r="M31" s="4" t="s">
        <v>24</v>
      </c>
      <c r="N31" s="4"/>
      <c r="O31" s="18"/>
    </row>
    <row r="32" spans="1:20" ht="18" thickBot="1" x14ac:dyDescent="0.3">
      <c r="B32" t="s">
        <v>18</v>
      </c>
      <c r="F32" s="18"/>
      <c r="G32" s="6" t="s">
        <v>3</v>
      </c>
      <c r="H32" t="s">
        <v>22</v>
      </c>
      <c r="I32" s="19"/>
      <c r="J32" t="s">
        <v>23</v>
      </c>
      <c r="L32" s="6" t="s">
        <v>3</v>
      </c>
      <c r="M32" t="s">
        <v>25</v>
      </c>
      <c r="O32" s="18"/>
      <c r="P32" s="6" t="s">
        <v>4</v>
      </c>
      <c r="Q32" s="5">
        <f>F32*(100/(100-I32))*((20.9-O31)/(20.9-O32))</f>
        <v>0</v>
      </c>
      <c r="R32" t="s">
        <v>26</v>
      </c>
    </row>
    <row r="35" spans="2:18" ht="15.75" thickBot="1" x14ac:dyDescent="0.3"/>
    <row r="36" spans="2:18" ht="15.75" thickBot="1" x14ac:dyDescent="0.3">
      <c r="H36" s="4" t="s">
        <v>22</v>
      </c>
      <c r="I36" s="18"/>
      <c r="J36" s="4" t="s">
        <v>23</v>
      </c>
      <c r="K36" s="4"/>
      <c r="M36" s="4" t="s">
        <v>25</v>
      </c>
      <c r="N36" s="4"/>
      <c r="O36" s="18"/>
    </row>
    <row r="37" spans="2:18" ht="18" thickBot="1" x14ac:dyDescent="0.3">
      <c r="B37" t="s">
        <v>19</v>
      </c>
      <c r="F37" s="18"/>
      <c r="G37" s="6" t="s">
        <v>3</v>
      </c>
      <c r="I37">
        <v>100</v>
      </c>
      <c r="L37" s="6" t="s">
        <v>3</v>
      </c>
      <c r="M37" s="8" t="s">
        <v>24</v>
      </c>
      <c r="N37" s="8"/>
      <c r="O37" s="18"/>
      <c r="P37" s="6" t="s">
        <v>4</v>
      </c>
      <c r="Q37" s="5">
        <f>F37*((100-I36)/100)*((20.9-O36)/(20.9-O37))</f>
        <v>0</v>
      </c>
      <c r="R37" t="s">
        <v>27</v>
      </c>
    </row>
  </sheetData>
  <sheetProtection password="EBDA" sheet="1" objects="1" scenarios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Air Calculations</vt:lpstr>
      <vt:lpstr>'Air Calculations'!d.en.43208</vt:lpstr>
    </vt:vector>
  </TitlesOfParts>
  <Company>EPA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EPA</dc:creator>
  <cp:lastModifiedBy>TOR</cp:lastModifiedBy>
  <dcterms:created xsi:type="dcterms:W3CDTF">2016-08-02T07:59:41Z</dcterms:created>
  <dcterms:modified xsi:type="dcterms:W3CDTF">2016-08-15T11:14:31Z</dcterms:modified>
</cp:coreProperties>
</file>