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28. ODS &amp; F-Gases\Licenced Sites\2023 Survey\"/>
    </mc:Choice>
  </mc:AlternateContent>
  <xr:revisionPtr revIDLastSave="0" documentId="8_{6A08846E-67EE-45A5-AB41-2B56B67E3AD1}" xr6:coauthVersionLast="47" xr6:coauthVersionMax="47" xr10:uidLastSave="{00000000-0000-0000-0000-000000000000}"/>
  <bookViews>
    <workbookView xWindow="21480" yWindow="-120" windowWidth="29040" windowHeight="15840" xr2:uid="{B9C10A3D-4B69-4CA2-A574-78480E414AD9}"/>
  </bookViews>
  <sheets>
    <sheet name="Leak Check ODS" sheetId="1" r:id="rId1"/>
    <sheet name="Leak Check F-gas" sheetId="2" r:id="rId2"/>
    <sheet name="Calc t CO2 eq"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3" l="1"/>
  <c r="F77" i="3"/>
  <c r="F76" i="3"/>
  <c r="F75" i="3"/>
  <c r="F74" i="3"/>
  <c r="F73" i="3"/>
  <c r="F72" i="3"/>
  <c r="F71" i="3"/>
  <c r="F69" i="3"/>
  <c r="F68" i="3"/>
  <c r="F67" i="3"/>
  <c r="F66" i="3"/>
  <c r="F65" i="3"/>
  <c r="F64" i="3"/>
  <c r="F63" i="3"/>
  <c r="F62" i="3"/>
  <c r="F61" i="3"/>
  <c r="F60" i="3"/>
  <c r="F59" i="3"/>
  <c r="F58" i="3"/>
  <c r="F56" i="3"/>
  <c r="F55" i="3"/>
  <c r="F54" i="3"/>
  <c r="F53" i="3"/>
  <c r="F52" i="3"/>
  <c r="F51" i="3"/>
  <c r="F50" i="3"/>
  <c r="F49" i="3"/>
  <c r="F48" i="3"/>
  <c r="F47" i="3"/>
  <c r="F46" i="3"/>
  <c r="F45" i="3"/>
  <c r="F44" i="3"/>
  <c r="F43" i="3"/>
  <c r="F42" i="3"/>
  <c r="F41" i="3"/>
  <c r="F40" i="3"/>
  <c r="F39" i="3"/>
  <c r="F38" i="3"/>
  <c r="F36" i="3"/>
  <c r="E36" i="3"/>
  <c r="E35" i="3"/>
  <c r="F35" i="3" s="1"/>
  <c r="F34" i="3"/>
  <c r="E34" i="3"/>
  <c r="F33" i="3"/>
  <c r="E33" i="3"/>
  <c r="F32" i="3"/>
  <c r="E32" i="3"/>
  <c r="F31" i="3"/>
  <c r="E31" i="3"/>
  <c r="F30" i="3"/>
  <c r="E30" i="3"/>
  <c r="F29" i="3"/>
  <c r="E29" i="3"/>
  <c r="F28" i="3"/>
  <c r="E28" i="3"/>
  <c r="E27" i="3"/>
  <c r="F27" i="3" s="1"/>
  <c r="F26" i="3"/>
  <c r="E26" i="3"/>
  <c r="F25" i="3"/>
  <c r="E25" i="3"/>
  <c r="F24" i="3"/>
  <c r="E24" i="3"/>
  <c r="E23" i="3"/>
  <c r="F23" i="3" s="1"/>
  <c r="F22" i="3"/>
  <c r="E22" i="3"/>
  <c r="F21" i="3"/>
  <c r="E21" i="3"/>
  <c r="F20" i="3"/>
  <c r="E20" i="3"/>
  <c r="E19" i="3"/>
  <c r="F19" i="3" s="1"/>
  <c r="F18" i="3"/>
  <c r="E18" i="3"/>
  <c r="F17" i="3"/>
  <c r="E17" i="3"/>
  <c r="F16" i="3"/>
  <c r="E16" i="3"/>
  <c r="E15" i="3"/>
  <c r="F15" i="3" s="1"/>
  <c r="F14" i="3"/>
  <c r="E14" i="3"/>
  <c r="F13" i="3"/>
  <c r="E13" i="3"/>
  <c r="F12" i="3"/>
  <c r="E12" i="3"/>
  <c r="E11" i="3"/>
  <c r="F11" i="3" s="1"/>
  <c r="F10" i="3"/>
  <c r="E10" i="3"/>
  <c r="F9" i="3"/>
  <c r="E9" i="3"/>
  <c r="F8" i="3"/>
  <c r="E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Lenihan</author>
  </authors>
  <commentList>
    <comment ref="E71" authorId="0" shapeId="0" xr:uid="{6CA54041-F73A-418B-9DD1-1480002163D9}">
      <text>
        <r>
          <rPr>
            <b/>
            <sz val="9"/>
            <color indexed="81"/>
            <rFont val="Tahoma"/>
            <family val="2"/>
          </rPr>
          <t>Maria Lenihan:</t>
        </r>
        <r>
          <rPr>
            <sz val="9"/>
            <color indexed="81"/>
            <rFont val="Tahoma"/>
            <family val="2"/>
          </rPr>
          <t xml:space="preserve">
There was no GWP for AR4, the GWP assigned is from AR5</t>
        </r>
      </text>
    </comment>
  </commentList>
</comments>
</file>

<file path=xl/sharedStrings.xml><?xml version="1.0" encoding="utf-8"?>
<sst xmlns="http://schemas.openxmlformats.org/spreadsheetml/2006/main" count="148" uniqueCount="139">
  <si>
    <t>Controlled ozone depleting substances (ODS) subject to the ODS Regulation are listed in Annex I of the ODS Regulation (EC 1005/2009).</t>
  </si>
  <si>
    <r>
      <rPr>
        <b/>
        <sz val="14"/>
        <color theme="1"/>
        <rFont val="Calibri"/>
        <family val="2"/>
        <scheme val="minor"/>
      </rPr>
      <t xml:space="preserve">General ODS containment requirements:
</t>
    </r>
    <r>
      <rPr>
        <sz val="11"/>
        <color theme="1"/>
        <rFont val="Calibri"/>
        <family val="2"/>
        <scheme val="minor"/>
      </rPr>
      <t xml:space="preserve">
I. Undertakings shall take all precautionary measures practicable to </t>
    </r>
    <r>
      <rPr>
        <b/>
        <sz val="11"/>
        <color theme="1"/>
        <rFont val="Calibri"/>
        <family val="2"/>
        <scheme val="minor"/>
      </rPr>
      <t>prevent and minimise any leakages and emissions of ODS</t>
    </r>
    <r>
      <rPr>
        <sz val="11"/>
        <color theme="1"/>
        <rFont val="Calibri"/>
        <family val="2"/>
        <scheme val="minor"/>
      </rPr>
      <t xml:space="preserve">.
II. Undertakings operating refrigeration, air conditioning or heat pump equipment, or fire protection systems, including their circuits, which contain controlled ODS shall ensure that the stationary equipment or system is leak checked by </t>
    </r>
    <r>
      <rPr>
        <b/>
        <sz val="11"/>
        <color theme="1"/>
        <rFont val="Calibri"/>
        <family val="2"/>
        <scheme val="minor"/>
      </rPr>
      <t>a certified person</t>
    </r>
    <r>
      <rPr>
        <sz val="11"/>
        <color theme="1"/>
        <rFont val="Calibri"/>
        <family val="2"/>
        <scheme val="minor"/>
      </rPr>
      <t xml:space="preserve"> as a minimum at the mandatory frequencies outlined in table 1 below, which are determined by the refrigerant charge size of the equipment:
</t>
    </r>
  </si>
  <si>
    <r>
      <rPr>
        <b/>
        <sz val="14"/>
        <color rgb="FFFF0000"/>
        <rFont val="Calibri"/>
        <family val="2"/>
        <scheme val="minor"/>
      </rPr>
      <t>Table 1. Mandatory Leak Checking Frequencies</t>
    </r>
    <r>
      <rPr>
        <sz val="14"/>
        <color rgb="FFFF0000"/>
        <rFont val="Calibri"/>
        <family val="2"/>
        <scheme val="minor"/>
      </rPr>
      <t xml:space="preserve"> </t>
    </r>
  </si>
  <si>
    <r>
      <t xml:space="preserve">III. Where a  leak of ODS is detected, the ODS Regulation requires operators to </t>
    </r>
    <r>
      <rPr>
        <b/>
        <sz val="11"/>
        <color theme="1"/>
        <rFont val="Calibri"/>
        <family val="2"/>
        <scheme val="minor"/>
      </rPr>
      <t xml:space="preserve">complete a repair as soon as possible </t>
    </r>
    <r>
      <rPr>
        <sz val="11"/>
        <color theme="1"/>
        <rFont val="Calibri"/>
        <family val="2"/>
        <scheme val="minor"/>
      </rPr>
      <t xml:space="preserve">and in any event within 14 days in order to minimise any futher leakage. However, it should be noted that </t>
    </r>
    <r>
      <rPr>
        <b/>
        <sz val="11"/>
        <color rgb="FFFF0000"/>
        <rFont val="Calibri"/>
        <family val="2"/>
        <scheme val="minor"/>
      </rPr>
      <t>while a unit of equipment which contains an ODS refrigerant can continue to be used after the 1st January 2015, should the unit leak refrigerant, it can no longer be topped up with ODS refrigerants</t>
    </r>
    <r>
      <rPr>
        <b/>
        <sz val="11"/>
        <color theme="1"/>
        <rFont val="Calibri"/>
        <family val="2"/>
        <scheme val="minor"/>
      </rPr>
      <t xml:space="preserve"> </t>
    </r>
    <r>
      <rPr>
        <sz val="11"/>
        <color theme="1"/>
        <rFont val="Calibri"/>
        <family val="2"/>
        <scheme val="minor"/>
      </rPr>
      <t xml:space="preserve">(for example R12 and R22) in order to repair the system. If a leak occurs, the refrigerant gas in the system would either have to be completely replaced with an alternative non-ODS gas (if feasible) or the whole system would have to be replaced with an alternative system. 
IV. The ODS  Regulation require that a </t>
    </r>
    <r>
      <rPr>
        <b/>
        <sz val="11"/>
        <color theme="1"/>
        <rFont val="Calibri"/>
        <family val="2"/>
        <scheme val="minor"/>
      </rPr>
      <t xml:space="preserve">repaired leak is checked by a certified person within one month after the repair </t>
    </r>
    <r>
      <rPr>
        <sz val="11"/>
        <color theme="1"/>
        <rFont val="Calibri"/>
        <family val="2"/>
        <scheme val="minor"/>
      </rPr>
      <t xml:space="preserve">to ensure that the repair has been effective. However, this recheck can take place on the same day that the leak is fixed after the system has been repaired and is back in balanced operation.
V. The operator of equipment containing ODS is required to </t>
    </r>
    <r>
      <rPr>
        <b/>
        <sz val="11"/>
        <color theme="1"/>
        <rFont val="Calibri"/>
        <family val="2"/>
        <scheme val="minor"/>
      </rPr>
      <t xml:space="preserve">maintain records </t>
    </r>
    <r>
      <rPr>
        <sz val="11"/>
        <color theme="1"/>
        <rFont val="Calibri"/>
        <family val="2"/>
        <scheme val="minor"/>
      </rPr>
      <t xml:space="preserve">for each piece of equipment containing 3kg or more of ODS as specified by Article 23(3) of the ODS Regulations up to and including its decommissioning. It is recommended that these records are maintained for at least 5 years.  
VI. A certified person for the purpose of undertaking leak checking shall </t>
    </r>
    <r>
      <rPr>
        <b/>
        <sz val="11"/>
        <color theme="1"/>
        <rFont val="Calibri"/>
        <family val="2"/>
        <scheme val="minor"/>
      </rPr>
      <t>hold an appropriate cetificate</t>
    </r>
    <r>
      <rPr>
        <sz val="11"/>
        <color theme="1"/>
        <rFont val="Calibri"/>
        <family val="2"/>
        <scheme val="minor"/>
      </rPr>
      <t xml:space="preserve">. In order to demonstrate compliance with this requirement, it is recommended that a copy of the refrigeration technician's certificate is obtained and retained on file for inspection. A certificate for leak checking F-Gases in similar equipment,  such as the QQI (formerly FETAC) </t>
    </r>
    <r>
      <rPr>
        <b/>
        <sz val="11"/>
        <color theme="1"/>
        <rFont val="Calibri"/>
        <family val="2"/>
        <scheme val="minor"/>
      </rPr>
      <t>F-Gas handling certificate or equivalent, is acceptable</t>
    </r>
    <r>
      <rPr>
        <sz val="11"/>
        <color theme="1"/>
        <rFont val="Calibri"/>
        <family val="2"/>
        <scheme val="minor"/>
      </rPr>
      <t xml:space="preserve">. </t>
    </r>
  </si>
  <si>
    <r>
      <rPr>
        <b/>
        <sz val="18"/>
        <color rgb="FFFF0000"/>
        <rFont val="Calibri"/>
        <family val="2"/>
        <scheme val="minor"/>
      </rPr>
      <t xml:space="preserve">IMPORTANT: </t>
    </r>
    <r>
      <rPr>
        <sz val="11"/>
        <color rgb="FFFF0000"/>
        <rFont val="Calibri"/>
        <family val="2"/>
        <scheme val="minor"/>
      </rPr>
      <t xml:space="preserve">This document does not purport to be and should not be considered a legal interpretation of the legislation referred to herein. Although every effort has been made to ensure the accuracy of the material contained in this document, complete accuracy cannot be guaranteed. Neither the Environmental Protection Agency nor the authors accept any responsibility whatsoever for loss or damage occasioned, or claimed to have been occasioned, in part or in full as a consequence of any person acting or refraining from acting, as a result of a matter contained in this publication. </t>
    </r>
  </si>
  <si>
    <t>Fluorinated Greenhouse Gases (F-gases) subject to control are listed in Annex I of the F-Gas Regulation (EU 517/2014).</t>
  </si>
  <si>
    <r>
      <rPr>
        <b/>
        <sz val="14"/>
        <color theme="1"/>
        <rFont val="Calibri"/>
        <family val="2"/>
        <scheme val="minor"/>
      </rPr>
      <t>General F-Gas Containment Requirements</t>
    </r>
    <r>
      <rPr>
        <b/>
        <sz val="11"/>
        <color theme="1"/>
        <rFont val="Calibri"/>
        <family val="2"/>
        <scheme val="minor"/>
      </rPr>
      <t xml:space="preserve">
</t>
    </r>
    <r>
      <rPr>
        <sz val="11"/>
        <color theme="1"/>
        <rFont val="Calibri"/>
        <family val="2"/>
        <scheme val="minor"/>
      </rPr>
      <t>I. The intentional release of fluorinated greenhouse gases into the atmosphere shall be prohibited where the release is not technically necessary for the intended use.
II. Operators of equipment that contains fluorinated greenhouse gases shall take precautions to prevent the unintentional release (‘leakage’) of those gases. They shall take all measures which   are technically and economically feasible to minimise leakage of fluorinated greenhouse gases.
III. Where a leakage of fluorinated greenhouse gases is detected, the operators shall ensure that the equipment is repaired without undue delay.</t>
    </r>
  </si>
  <si>
    <r>
      <rPr>
        <b/>
        <sz val="14"/>
        <color theme="1"/>
        <rFont val="Calibri"/>
        <family val="2"/>
        <scheme val="minor"/>
      </rPr>
      <t xml:space="preserve">Leak Checking Requirements for </t>
    </r>
    <r>
      <rPr>
        <b/>
        <sz val="14"/>
        <color rgb="FFFF0000"/>
        <rFont val="Calibri"/>
        <family val="2"/>
        <scheme val="minor"/>
      </rPr>
      <t>refrigerant gas</t>
    </r>
    <r>
      <rPr>
        <b/>
        <sz val="11"/>
        <color theme="1"/>
        <rFont val="Calibri"/>
        <family val="2"/>
        <scheme val="minor"/>
      </rPr>
      <t xml:space="preserve">
</t>
    </r>
    <r>
      <rPr>
        <sz val="11"/>
        <color theme="1"/>
        <rFont val="Calibri"/>
        <family val="2"/>
        <scheme val="minor"/>
      </rPr>
      <t>I. The threshold for mandatory leak checking is determined by the charge size of the refrigerant expressed in tonnes carbon dioxide equivalent (tCO2eq). The CO2 equivalent  of an F-gas is calculated by multiplying the mass in tonnes by the Global Global Warming Potential (GWP) of that particular refrigerant gas.</t>
    </r>
    <r>
      <rPr>
        <b/>
        <sz val="11"/>
        <color theme="1"/>
        <rFont val="Calibri"/>
        <family val="2"/>
        <scheme val="minor"/>
      </rPr>
      <t xml:space="preserve">
II. </t>
    </r>
    <r>
      <rPr>
        <sz val="11"/>
        <color theme="1"/>
        <rFont val="Calibri"/>
        <family val="2"/>
        <scheme val="minor"/>
      </rPr>
      <t>Stationary refrigeration, air conditioning and heat pump equipment containing 5 tCO2eq of F-gases or more (10 tCO2eq or more if the refrigerant is hermetically sealed within the equipment) must be checked for refrigerant leakage by certified personnel at the following minimum frequencies oulined in table 1:</t>
    </r>
    <r>
      <rPr>
        <b/>
        <sz val="11"/>
        <color theme="1"/>
        <rFont val="Calibri"/>
        <family val="2"/>
        <scheme val="minor"/>
      </rPr>
      <t xml:space="preserve">
III. </t>
    </r>
    <r>
      <rPr>
        <sz val="11"/>
        <color theme="1"/>
        <rFont val="Calibri"/>
        <family val="2"/>
        <scheme val="minor"/>
      </rPr>
      <t>Newly installed equipment should be checked for leakage immediately after they have been put into service.</t>
    </r>
  </si>
  <si>
    <r>
      <rPr>
        <b/>
        <sz val="14"/>
        <color theme="1"/>
        <rFont val="Calibri"/>
        <family val="2"/>
        <scheme val="minor"/>
      </rPr>
      <t xml:space="preserve">Leak Checking Requirements for </t>
    </r>
    <r>
      <rPr>
        <b/>
        <sz val="14"/>
        <color rgb="FFFF0000"/>
        <rFont val="Calibri"/>
        <family val="2"/>
        <scheme val="minor"/>
      </rPr>
      <t>Electrical Switchgear</t>
    </r>
    <r>
      <rPr>
        <b/>
        <sz val="11"/>
        <color theme="1"/>
        <rFont val="Calibri"/>
        <family val="2"/>
        <scheme val="minor"/>
      </rPr>
      <t xml:space="preserve">
</t>
    </r>
    <r>
      <rPr>
        <sz val="11"/>
        <color theme="1"/>
        <rFont val="Calibri"/>
        <family val="2"/>
        <scheme val="minor"/>
      </rPr>
      <t>Electrical switchgear</t>
    </r>
    <r>
      <rPr>
        <b/>
        <sz val="11"/>
        <color theme="1"/>
        <rFont val="Calibri"/>
        <family val="2"/>
        <scheme val="minor"/>
      </rPr>
      <t xml:space="preserve"> </t>
    </r>
    <r>
      <rPr>
        <sz val="11"/>
        <color theme="1"/>
        <rFont val="Calibri"/>
        <family val="2"/>
        <scheme val="minor"/>
      </rPr>
      <t xml:space="preserve">is not subject to leak checking provided the equipment complies with the following:
a. It has a tested leakage rate of &lt;0.1 % per year as set out in technical specifications and is labelled accordingly,
b. It is equipped with a pressure or density monitoring device, or
c. It contains less than 6 kg of F-gas.
If these exemptions apply, mandatory equipment F-Gas records are not required. However, it is recommended as best practice to maintain records which detail: 
• the quantity of installed SF6 (i.e. the equipment’s charge of SF6);
• monitoring for leakage;
• the detection and repair of leaks;
• the quantities of SF6 used to top-up equipment;
• the decommissioning of equipment and the recovery of SF6, and
• the name of the F-Gas certified technician. 
</t>
    </r>
  </si>
  <si>
    <r>
      <rPr>
        <b/>
        <sz val="14"/>
        <color rgb="FF000000"/>
        <rFont val="Calibri"/>
        <family val="2"/>
      </rPr>
      <t>Leak checking requirements for</t>
    </r>
    <r>
      <rPr>
        <b/>
        <sz val="14"/>
        <color rgb="FFFF0000"/>
        <rFont val="Calibri"/>
        <family val="2"/>
      </rPr>
      <t xml:space="preserve"> Stationary Fire Protection Equipmen</t>
    </r>
    <r>
      <rPr>
        <sz val="14"/>
        <color rgb="FFFF0000"/>
        <rFont val="Calibri"/>
        <family val="2"/>
      </rPr>
      <t>t</t>
    </r>
    <r>
      <rPr>
        <sz val="11"/>
        <color rgb="FF000000"/>
        <rFont val="Calibri"/>
        <family val="2"/>
      </rPr>
      <t xml:space="preserve">
Leak checking requirements for stationary fire protection equipment shall be considered to be fulfilled provided the following two conditions are met: 
 a. The inspection regime meets ISO 14520 or EN 15004 (related to design and properties of fire extinguishing systems), and 
b. The fire protection equipment is inspected in accordance with the frequencies outlined in Table 1. above. 
</t>
    </r>
  </si>
  <si>
    <r>
      <rPr>
        <b/>
        <sz val="14"/>
        <color rgb="FF000000"/>
        <rFont val="Calibri"/>
        <family val="2"/>
      </rPr>
      <t xml:space="preserve">Requirements for </t>
    </r>
    <r>
      <rPr>
        <b/>
        <sz val="14"/>
        <color rgb="FFFF0000"/>
        <rFont val="Calibri"/>
        <family val="2"/>
      </rPr>
      <t>Automatic Leak Detection Systems</t>
    </r>
    <r>
      <rPr>
        <b/>
        <sz val="11"/>
        <color rgb="FF000000"/>
        <rFont val="Calibri"/>
        <family val="2"/>
      </rPr>
      <t xml:space="preserve">
</t>
    </r>
    <r>
      <rPr>
        <sz val="11"/>
        <color rgb="FF000000"/>
        <rFont val="Calibri"/>
        <family val="2"/>
      </rPr>
      <t>There are two criteria in the EU F-Gas Regulation for the mandatory installation of an automated leak detection system outlined below:
I. CO2 eq: Operators of stationary refrigeration, air conditioning, heat pump and fire protection equipment containing 500 tCO2eq of F-gases or more shall ensure that the equipment is provided with a leak detection system which    alerts the operator or a service company of any leakage.  Leak detection systems must be checked at least once every 12 months to ensure their proper functioning and records of this should be maintained for at least 5 years. 
II. SF6: Operators of electrical switchgear and organic rankine cycles containing SF6 in quantities of 500 tCO2eq or more and installed from 1 January 2017 shall ensure that this equipment is provided with a leak detection system which alerts the operator or a service company of any leakage. Leak detection systems must be checked at least once every 6 years to ensure their proper functioning and it is recommended that records of this should be maintained for at least 5 years.</t>
    </r>
  </si>
  <si>
    <r>
      <rPr>
        <b/>
        <sz val="14"/>
        <color rgb="FF000000"/>
        <rFont val="Calibri"/>
        <family val="2"/>
      </rPr>
      <t>Leakage Detection/Repairs</t>
    </r>
    <r>
      <rPr>
        <b/>
        <sz val="11"/>
        <color rgb="FF000000"/>
        <rFont val="Calibri"/>
        <family val="2"/>
      </rPr>
      <t xml:space="preserve">
</t>
    </r>
    <r>
      <rPr>
        <sz val="11"/>
        <color rgb="FF000000"/>
        <rFont val="Calibri"/>
        <family val="2"/>
      </rPr>
      <t>I.</t>
    </r>
    <r>
      <rPr>
        <b/>
        <sz val="11"/>
        <color rgb="FF000000"/>
        <rFont val="Calibri"/>
        <family val="2"/>
      </rPr>
      <t xml:space="preserve"> </t>
    </r>
    <r>
      <rPr>
        <sz val="11"/>
        <color rgb="FF000000"/>
        <rFont val="Calibri"/>
        <family val="2"/>
      </rPr>
      <t>Where a leakage of fluorinated greenhouse gases is detected, the operators shall ensure that the equipment is repaired without undue delay.
II. Where the equipment is subject to leak checks under Article 4(1), and a leak in the equipment has been repaired, the operators shall ensure that the equipment is checked by a certified technician within one month after the repair to verify that the repair has been effective. This recheck can take place on the same day that the leak is fixed once the system has been repaired and the system has returned to balanced, normal operation.</t>
    </r>
    <r>
      <rPr>
        <b/>
        <sz val="11"/>
        <color rgb="FF000000"/>
        <rFont val="Calibri"/>
        <family val="2"/>
      </rPr>
      <t xml:space="preserve">
</t>
    </r>
    <r>
      <rPr>
        <sz val="11"/>
        <color rgb="FF000000"/>
        <rFont val="Calibri"/>
        <family val="2"/>
      </rPr>
      <t xml:space="preserve">III. Where the cause of the leakage has been identified, it shall be indicated in the equipment records. </t>
    </r>
  </si>
  <si>
    <r>
      <rPr>
        <b/>
        <sz val="14"/>
        <color rgb="FF000000"/>
        <rFont val="Calibri"/>
        <family val="2"/>
      </rPr>
      <t>Certification Requirements</t>
    </r>
    <r>
      <rPr>
        <b/>
        <sz val="11"/>
        <color rgb="FF000000"/>
        <rFont val="Calibri"/>
        <family val="2"/>
      </rPr>
      <t xml:space="preserve">
</t>
    </r>
    <r>
      <rPr>
        <sz val="11"/>
        <color rgb="FF000000"/>
        <rFont val="Calibri"/>
        <family val="2"/>
      </rPr>
      <t xml:space="preserve">I. Personnel and companies who, for a third party,  install, service, maintain, repair, decommission or leak check  stationary refrigeration, air conditioning, heat pump of fire protection equipment containing or relying on F-Gases </t>
    </r>
    <r>
      <rPr>
        <b/>
        <sz val="11"/>
        <color rgb="FFFF0000"/>
        <rFont val="Calibri"/>
        <family val="2"/>
      </rPr>
      <t>must be certified under the F-Gas Regulations</t>
    </r>
    <r>
      <rPr>
        <sz val="11"/>
        <color rgb="FF000000"/>
        <rFont val="Calibri"/>
        <family val="2"/>
      </rPr>
      <t xml:space="preserve">.
II. Personnel who install, service, maintain, repair or decommission electrical switchgear containing or relying on SF6 </t>
    </r>
    <r>
      <rPr>
        <b/>
        <sz val="11"/>
        <color rgb="FFFF0000"/>
        <rFont val="Calibri"/>
        <family val="2"/>
      </rPr>
      <t>must be certified under the F-Gas Regulations.</t>
    </r>
    <r>
      <rPr>
        <b/>
        <sz val="11"/>
        <color rgb="FF000000"/>
        <rFont val="Calibri"/>
        <family val="2"/>
      </rPr>
      <t xml:space="preserve">
</t>
    </r>
  </si>
  <si>
    <r>
      <rPr>
        <b/>
        <sz val="14"/>
        <color rgb="FF000000"/>
        <rFont val="Calibri"/>
        <family val="2"/>
      </rPr>
      <t>Equipment and Leak Checking Records</t>
    </r>
    <r>
      <rPr>
        <b/>
        <sz val="11"/>
        <color rgb="FF000000"/>
        <rFont val="Calibri"/>
        <family val="2"/>
      </rPr>
      <t xml:space="preserve">
</t>
    </r>
    <r>
      <rPr>
        <sz val="11"/>
        <color rgb="FF000000"/>
        <rFont val="Calibri"/>
        <family val="2"/>
      </rPr>
      <t xml:space="preserve">The operator of equipment containing F-gases is required to maintain specified records  for each piece of equipment which is subject to mandatory leak checking.   Copies of F-gas records shall be maintained for at least five years and made available for inspection by the Environmental Protection Agency upon request. A copy of the records shall also be held by the contractor who carried out the work for a period of at least five years. The records must contain certain information specified by the EU F-Gas Regulations.
</t>
    </r>
    <r>
      <rPr>
        <b/>
        <sz val="11"/>
        <color rgb="FF000000"/>
        <rFont val="Calibri"/>
        <family val="2"/>
      </rPr>
      <t xml:space="preserve">
(a) the quantity and type of fluorinated greenhouse gases installed; 
(b) the quantities of fluorinated greenhouse gases added during installation, maintenance or servicing or due to leakage; 
(c) whether the quantities of installed fluorinated greenhouse gases have been recycled or reclaimed, including the name and address of the recycling or reclamation facility and, where applicable, the certificate number; 
(d) the quantity of fluorinated greenhouse gases recovered; 
(e) the identity of the undertaking which installed, serviced, maintained and where applicable repaired or decommissioned the equipment, including, where applicable, the number of its certificate; 
(f) the dates and results of mandatory leak checks carried out under Article 4(1) to (3); 
(g) if the equipment was decommissioned, the measures taken to recover and dispose of the fluorinated greenhouse gases.  
Note:
</t>
    </r>
    <r>
      <rPr>
        <sz val="11"/>
        <color rgb="FF000000"/>
        <rFont val="Calibri"/>
        <family val="2"/>
      </rPr>
      <t xml:space="preserve">It is considered best practice that records of the installation, servicing, maintenance, repairing, decommissioning  and leak checking of stationary refrigeration, air conditioning, heat pumps  and fire protection equipment </t>
    </r>
    <r>
      <rPr>
        <u/>
        <sz val="11"/>
        <color rgb="FF000000"/>
        <rFont val="Calibri"/>
        <family val="2"/>
      </rPr>
      <t xml:space="preserve">which is not subject to statutory leak checking requirements as per Article 4(1) to (3) of the F-Gas Regulation </t>
    </r>
    <r>
      <rPr>
        <sz val="11"/>
        <color rgb="FF000000"/>
        <rFont val="Calibri"/>
        <family val="2"/>
      </rPr>
      <t>are also maintained by the operator for at least five years. Likewise, it is considered best practice that copies of such records are maintained by the contractor undertaking any such work.
As the operator of equipment containing F-Gas refrigerants, you are also required under Regulation 12(2)(b) of the European Union (Fluorinated Greenhouse Gas) Regulations 2016 to establish and maintain records of the movement of any waste refrigerant gas which arises.</t>
    </r>
    <r>
      <rPr>
        <b/>
        <sz val="11"/>
        <color rgb="FF000000"/>
        <rFont val="Calibri"/>
        <family val="2"/>
      </rPr>
      <t xml:space="preserve">
</t>
    </r>
  </si>
  <si>
    <r>
      <t xml:space="preserve">
</t>
    </r>
    <r>
      <rPr>
        <b/>
        <sz val="16"/>
        <rFont val="Calibri"/>
        <family val="2"/>
        <scheme val="minor"/>
      </rPr>
      <t xml:space="preserve">How to calculate tonnes CO2eq: </t>
    </r>
    <r>
      <rPr>
        <sz val="11"/>
        <rFont val="Calibri"/>
        <family val="2"/>
        <scheme val="minor"/>
      </rPr>
      <t xml:space="preserve">
The tonnes of CO2 equivalent (T CO2 eq) of an F-gas is calculated by multiplying the mass in tonnes by the Global Warming Potential (GWP) of that gas. 
</t>
    </r>
    <r>
      <rPr>
        <b/>
        <sz val="16"/>
        <color rgb="FFFF0000"/>
        <rFont val="Calibri"/>
        <family val="2"/>
        <scheme val="minor"/>
      </rPr>
      <t>CO2 equivalent = mass (in tonnes) * GWP</t>
    </r>
    <r>
      <rPr>
        <sz val="11"/>
        <rFont val="Calibri"/>
        <family val="2"/>
        <scheme val="minor"/>
      </rPr>
      <t xml:space="preserve">
For example, the tonnes CO2 equivalent of 10 kg of HFC R-404A is calculated as follows: 
(0.01 T) * 3,922 GWP = 39.2 tonnes Co2 eq
Annex IV of Regulation (EU) No. 517/2014 of the European Parliament and of the Council of 16 April 2014 on fluorinated greenhouse gases details the method of calculating the total GWP of a mixture. </t>
    </r>
    <r>
      <rPr>
        <u/>
        <sz val="11"/>
        <color theme="10"/>
        <rFont val="Calibri"/>
        <family val="2"/>
        <scheme val="minor"/>
      </rPr>
      <t xml:space="preserve"> https://www.epa.ie/pubs/legislation/air/ods/Regulation%20517%20of%202014%20Fgas.pdf
</t>
    </r>
  </si>
  <si>
    <r>
      <rPr>
        <b/>
        <sz val="11"/>
        <rFont val="Calibri"/>
        <family val="2"/>
        <scheme val="minor"/>
      </rPr>
      <t>The GWP of common blends, HFCs, PFCs and HCFCs is provided in the ready reckoner below. If your gas does not feature on this list, you can establish its GWP and T CO2eq using the following link:</t>
    </r>
    <r>
      <rPr>
        <u/>
        <sz val="11"/>
        <color theme="10"/>
        <rFont val="Calibri"/>
        <family val="2"/>
        <scheme val="minor"/>
      </rPr>
      <t xml:space="preserve"> https://www.unep.org/ozonaction/resources/gwp-odp-calculator/gwp-odp-calculator </t>
    </r>
    <r>
      <rPr>
        <sz val="11"/>
        <rFont val="Calibri"/>
        <family val="2"/>
        <scheme val="minor"/>
      </rPr>
      <t>or downloading the app on your phone 'GWP-ODP Calculator'.</t>
    </r>
  </si>
  <si>
    <t xml:space="preserve"> Ready Reckoner for T CO2eq</t>
  </si>
  <si>
    <r>
      <rPr>
        <u/>
        <sz val="10"/>
        <color indexed="63"/>
        <rFont val="Calibri"/>
        <family val="2"/>
        <scheme val="minor"/>
      </rPr>
      <t>IPCC data sources for more information:</t>
    </r>
  </si>
  <si>
    <r>
      <t>Enter kgs of gas in green cells in column A below to get the tCO</t>
    </r>
    <r>
      <rPr>
        <vertAlign val="subscript"/>
        <sz val="11"/>
        <color theme="1"/>
        <rFont val="Calibri"/>
        <family val="2"/>
        <scheme val="minor"/>
      </rPr>
      <t>2</t>
    </r>
    <r>
      <rPr>
        <sz val="11"/>
        <color theme="1"/>
        <rFont val="Calibri"/>
        <family val="2"/>
        <scheme val="minor"/>
      </rPr>
      <t>eq amount in column F</t>
    </r>
  </si>
  <si>
    <r>
      <rPr>
        <sz val="10"/>
        <color indexed="63"/>
        <rFont val="Calibri"/>
        <family val="2"/>
        <scheme val="minor"/>
      </rPr>
      <t xml:space="preserve">AR4 values: </t>
    </r>
    <r>
      <rPr>
        <u/>
        <sz val="10"/>
        <color indexed="12"/>
        <rFont val="Calibri"/>
        <family val="2"/>
        <scheme val="minor"/>
      </rPr>
      <t>https://www.ipcc.ch/publications_and_data/ar4/wg1/en/ch2s2-10-2.html</t>
    </r>
  </si>
  <si>
    <t>if a number is not entered in column A, column F will display NA (not applicable)</t>
  </si>
  <si>
    <t>kgs of gas</t>
  </si>
  <si>
    <t>Common Gas blends</t>
  </si>
  <si>
    <t>GWP AR4</t>
  </si>
  <si>
    <r>
      <t>tonnes CO</t>
    </r>
    <r>
      <rPr>
        <b/>
        <vertAlign val="subscript"/>
        <sz val="11"/>
        <color theme="1"/>
        <rFont val="Calibri"/>
        <family val="2"/>
        <scheme val="minor"/>
      </rPr>
      <t>2</t>
    </r>
    <r>
      <rPr>
        <b/>
        <sz val="11"/>
        <color theme="1"/>
        <rFont val="Calibri"/>
        <family val="2"/>
        <scheme val="minor"/>
      </rPr>
      <t>eq (AR4)</t>
    </r>
  </si>
  <si>
    <t>R-404A</t>
  </si>
  <si>
    <t>R-407A</t>
  </si>
  <si>
    <t>R-407C</t>
  </si>
  <si>
    <t>R-410A</t>
  </si>
  <si>
    <t>R-507</t>
  </si>
  <si>
    <t>R-407D</t>
  </si>
  <si>
    <t>R-407F</t>
  </si>
  <si>
    <t>R407H</t>
  </si>
  <si>
    <t>R 401A</t>
  </si>
  <si>
    <t>R 401B</t>
  </si>
  <si>
    <t>R 402A</t>
  </si>
  <si>
    <t>R 402B</t>
  </si>
  <si>
    <t>R 408A</t>
  </si>
  <si>
    <t>R 413A</t>
  </si>
  <si>
    <t>R 416A</t>
  </si>
  <si>
    <t>R-417A</t>
  </si>
  <si>
    <t>R-422A</t>
  </si>
  <si>
    <t>R 422D</t>
  </si>
  <si>
    <t>R 426 A</t>
  </si>
  <si>
    <t>R-437A</t>
  </si>
  <si>
    <t>R 438 A</t>
  </si>
  <si>
    <t>R442A</t>
  </si>
  <si>
    <t>R 508A</t>
  </si>
  <si>
    <t>RS45 (R434A )</t>
  </si>
  <si>
    <t>R424A</t>
  </si>
  <si>
    <t>R448A</t>
  </si>
  <si>
    <t>R449A</t>
  </si>
  <si>
    <t>R 452 A</t>
  </si>
  <si>
    <t>R513A</t>
  </si>
  <si>
    <t>HFC gases</t>
  </si>
  <si>
    <t>HFC chemical  formula</t>
  </si>
  <si>
    <t>GWP Regulation (EU) No. 517/2014</t>
  </si>
  <si>
    <r>
      <t>tonnes CO</t>
    </r>
    <r>
      <rPr>
        <b/>
        <vertAlign val="subscript"/>
        <sz val="11"/>
        <color theme="1"/>
        <rFont val="Calibri"/>
        <family val="2"/>
        <scheme val="minor"/>
      </rPr>
      <t>2</t>
    </r>
    <r>
      <rPr>
        <b/>
        <sz val="11"/>
        <color theme="1"/>
        <rFont val="Calibri"/>
        <family val="2"/>
        <scheme val="minor"/>
      </rPr>
      <t xml:space="preserve">eq </t>
    </r>
  </si>
  <si>
    <r>
      <rPr>
        <sz val="11"/>
        <color indexed="63"/>
        <rFont val="Calibri"/>
        <family val="2"/>
        <scheme val="minor"/>
      </rPr>
      <t>HFC-23</t>
    </r>
  </si>
  <si>
    <r>
      <rPr>
        <sz val="11"/>
        <color indexed="63"/>
        <rFont val="Calibri"/>
        <family val="2"/>
        <scheme val="minor"/>
      </rPr>
      <t>CHF</t>
    </r>
    <r>
      <rPr>
        <vertAlign val="subscript"/>
        <sz val="11"/>
        <color indexed="63"/>
        <rFont val="Calibri"/>
        <family val="2"/>
        <scheme val="minor"/>
      </rPr>
      <t>3</t>
    </r>
  </si>
  <si>
    <r>
      <rPr>
        <sz val="11"/>
        <color indexed="63"/>
        <rFont val="Calibri"/>
        <family val="2"/>
        <scheme val="minor"/>
      </rPr>
      <t>HFC-32</t>
    </r>
  </si>
  <si>
    <r>
      <rPr>
        <sz val="11"/>
        <color indexed="63"/>
        <rFont val="Calibri"/>
        <family val="2"/>
        <scheme val="minor"/>
      </rPr>
      <t>CH</t>
    </r>
    <r>
      <rPr>
        <vertAlign val="subscript"/>
        <sz val="11"/>
        <color indexed="63"/>
        <rFont val="Calibri"/>
        <family val="2"/>
        <scheme val="minor"/>
      </rPr>
      <t>2</t>
    </r>
    <r>
      <rPr>
        <sz val="11"/>
        <color indexed="63"/>
        <rFont val="Calibri"/>
        <family val="2"/>
        <scheme val="minor"/>
      </rPr>
      <t>F</t>
    </r>
    <r>
      <rPr>
        <vertAlign val="subscript"/>
        <sz val="11"/>
        <color indexed="63"/>
        <rFont val="Calibri"/>
        <family val="2"/>
        <scheme val="minor"/>
      </rPr>
      <t>2</t>
    </r>
  </si>
  <si>
    <r>
      <rPr>
        <sz val="11"/>
        <color indexed="63"/>
        <rFont val="Calibri"/>
        <family val="2"/>
        <scheme val="minor"/>
      </rPr>
      <t>HFC-41</t>
    </r>
  </si>
  <si>
    <r>
      <rPr>
        <sz val="11"/>
        <color indexed="63"/>
        <rFont val="Calibri"/>
        <family val="2"/>
        <scheme val="minor"/>
      </rPr>
      <t>CH</t>
    </r>
    <r>
      <rPr>
        <vertAlign val="subscript"/>
        <sz val="11"/>
        <color indexed="63"/>
        <rFont val="Calibri"/>
        <family val="2"/>
        <scheme val="minor"/>
      </rPr>
      <t>3</t>
    </r>
    <r>
      <rPr>
        <sz val="11"/>
        <color indexed="63"/>
        <rFont val="Calibri"/>
        <family val="2"/>
        <scheme val="minor"/>
      </rPr>
      <t>F</t>
    </r>
    <r>
      <rPr>
        <vertAlign val="subscript"/>
        <sz val="11"/>
        <color indexed="63"/>
        <rFont val="Calibri"/>
        <family val="2"/>
        <scheme val="minor"/>
      </rPr>
      <t>2</t>
    </r>
  </si>
  <si>
    <r>
      <rPr>
        <sz val="11"/>
        <color indexed="63"/>
        <rFont val="Calibri"/>
        <family val="2"/>
        <scheme val="minor"/>
      </rPr>
      <t>HFC-125</t>
    </r>
  </si>
  <si>
    <r>
      <rPr>
        <sz val="11"/>
        <color indexed="63"/>
        <rFont val="Calibri"/>
        <family val="2"/>
        <scheme val="minor"/>
      </rPr>
      <t>CHF</t>
    </r>
    <r>
      <rPr>
        <vertAlign val="subscript"/>
        <sz val="11"/>
        <color indexed="63"/>
        <rFont val="Calibri"/>
        <family val="2"/>
        <scheme val="minor"/>
      </rPr>
      <t>2</t>
    </r>
    <r>
      <rPr>
        <sz val="11"/>
        <color indexed="63"/>
        <rFont val="Calibri"/>
        <family val="2"/>
        <scheme val="minor"/>
      </rPr>
      <t>CF</t>
    </r>
    <r>
      <rPr>
        <vertAlign val="subscript"/>
        <sz val="11"/>
        <color indexed="63"/>
        <rFont val="Calibri"/>
        <family val="2"/>
        <scheme val="minor"/>
      </rPr>
      <t>3</t>
    </r>
  </si>
  <si>
    <r>
      <rPr>
        <sz val="11"/>
        <color indexed="63"/>
        <rFont val="Calibri"/>
        <family val="2"/>
        <scheme val="minor"/>
      </rPr>
      <t>HFC-134</t>
    </r>
  </si>
  <si>
    <r>
      <rPr>
        <sz val="11"/>
        <color indexed="63"/>
        <rFont val="Calibri"/>
        <family val="2"/>
        <scheme val="minor"/>
      </rPr>
      <t>CHF</t>
    </r>
    <r>
      <rPr>
        <vertAlign val="subscript"/>
        <sz val="11"/>
        <color indexed="63"/>
        <rFont val="Calibri"/>
        <family val="2"/>
        <scheme val="minor"/>
      </rPr>
      <t>2</t>
    </r>
    <r>
      <rPr>
        <sz val="11"/>
        <color indexed="63"/>
        <rFont val="Calibri"/>
        <family val="2"/>
        <scheme val="minor"/>
      </rPr>
      <t>CHF</t>
    </r>
    <r>
      <rPr>
        <vertAlign val="subscript"/>
        <sz val="11"/>
        <color indexed="63"/>
        <rFont val="Calibri"/>
        <family val="2"/>
        <scheme val="minor"/>
      </rPr>
      <t>2</t>
    </r>
  </si>
  <si>
    <r>
      <rPr>
        <sz val="11"/>
        <color indexed="63"/>
        <rFont val="Calibri"/>
        <family val="2"/>
        <scheme val="minor"/>
      </rPr>
      <t>HFC-134a</t>
    </r>
  </si>
  <si>
    <r>
      <rPr>
        <sz val="11"/>
        <color indexed="63"/>
        <rFont val="Calibri"/>
        <family val="2"/>
        <scheme val="minor"/>
      </rPr>
      <t>CH</t>
    </r>
    <r>
      <rPr>
        <vertAlign val="subscript"/>
        <sz val="11"/>
        <color indexed="63"/>
        <rFont val="Calibri"/>
        <family val="2"/>
        <scheme val="minor"/>
      </rPr>
      <t>2</t>
    </r>
    <r>
      <rPr>
        <sz val="11"/>
        <color indexed="63"/>
        <rFont val="Calibri"/>
        <family val="2"/>
        <scheme val="minor"/>
      </rPr>
      <t>FCF</t>
    </r>
    <r>
      <rPr>
        <vertAlign val="subscript"/>
        <sz val="11"/>
        <color indexed="63"/>
        <rFont val="Calibri"/>
        <family val="2"/>
        <scheme val="minor"/>
      </rPr>
      <t>3</t>
    </r>
  </si>
  <si>
    <r>
      <rPr>
        <sz val="11"/>
        <color indexed="63"/>
        <rFont val="Calibri"/>
        <family val="2"/>
        <scheme val="minor"/>
      </rPr>
      <t>HFC-143</t>
    </r>
  </si>
  <si>
    <r>
      <rPr>
        <sz val="11"/>
        <color indexed="63"/>
        <rFont val="Calibri"/>
        <family val="2"/>
        <scheme val="minor"/>
      </rPr>
      <t>CH</t>
    </r>
    <r>
      <rPr>
        <vertAlign val="subscript"/>
        <sz val="11"/>
        <color indexed="63"/>
        <rFont val="Calibri"/>
        <family val="2"/>
        <scheme val="minor"/>
      </rPr>
      <t>2</t>
    </r>
    <r>
      <rPr>
        <sz val="11"/>
        <color indexed="63"/>
        <rFont val="Calibri"/>
        <family val="2"/>
        <scheme val="minor"/>
      </rPr>
      <t>FCHF</t>
    </r>
    <r>
      <rPr>
        <vertAlign val="subscript"/>
        <sz val="11"/>
        <color indexed="63"/>
        <rFont val="Calibri"/>
        <family val="2"/>
        <scheme val="minor"/>
      </rPr>
      <t>2</t>
    </r>
  </si>
  <si>
    <r>
      <rPr>
        <sz val="11"/>
        <color indexed="63"/>
        <rFont val="Calibri"/>
        <family val="2"/>
        <scheme val="minor"/>
      </rPr>
      <t>HFC-143a</t>
    </r>
  </si>
  <si>
    <r>
      <rPr>
        <sz val="11"/>
        <color indexed="63"/>
        <rFont val="Calibri"/>
        <family val="2"/>
        <scheme val="minor"/>
      </rPr>
      <t>CH</t>
    </r>
    <r>
      <rPr>
        <vertAlign val="subscript"/>
        <sz val="11"/>
        <color indexed="63"/>
        <rFont val="Calibri"/>
        <family val="2"/>
        <scheme val="minor"/>
      </rPr>
      <t>3</t>
    </r>
    <r>
      <rPr>
        <sz val="11"/>
        <color indexed="63"/>
        <rFont val="Calibri"/>
        <family val="2"/>
        <scheme val="minor"/>
      </rPr>
      <t>CF</t>
    </r>
    <r>
      <rPr>
        <vertAlign val="subscript"/>
        <sz val="11"/>
        <color indexed="63"/>
        <rFont val="Calibri"/>
        <family val="2"/>
        <scheme val="minor"/>
      </rPr>
      <t>3</t>
    </r>
  </si>
  <si>
    <r>
      <rPr>
        <sz val="11"/>
        <color indexed="63"/>
        <rFont val="Calibri"/>
        <family val="2"/>
        <scheme val="minor"/>
      </rPr>
      <t>HFC-152</t>
    </r>
  </si>
  <si>
    <r>
      <rPr>
        <sz val="11"/>
        <color indexed="63"/>
        <rFont val="Calibri"/>
        <family val="2"/>
        <scheme val="minor"/>
      </rPr>
      <t>CH</t>
    </r>
    <r>
      <rPr>
        <vertAlign val="subscript"/>
        <sz val="11"/>
        <color indexed="63"/>
        <rFont val="Calibri"/>
        <family val="2"/>
        <scheme val="minor"/>
      </rPr>
      <t>2</t>
    </r>
    <r>
      <rPr>
        <sz val="11"/>
        <color indexed="63"/>
        <rFont val="Calibri"/>
        <family val="2"/>
        <scheme val="minor"/>
      </rPr>
      <t>FCH</t>
    </r>
    <r>
      <rPr>
        <vertAlign val="subscript"/>
        <sz val="11"/>
        <color indexed="63"/>
        <rFont val="Calibri"/>
        <family val="2"/>
        <scheme val="minor"/>
      </rPr>
      <t>2</t>
    </r>
    <r>
      <rPr>
        <sz val="11"/>
        <color indexed="63"/>
        <rFont val="Calibri"/>
        <family val="2"/>
        <scheme val="minor"/>
      </rPr>
      <t>F</t>
    </r>
  </si>
  <si>
    <r>
      <rPr>
        <sz val="11"/>
        <color indexed="63"/>
        <rFont val="Calibri"/>
        <family val="2"/>
        <scheme val="minor"/>
      </rPr>
      <t>HFC-152a</t>
    </r>
  </si>
  <si>
    <r>
      <rPr>
        <sz val="11"/>
        <color indexed="63"/>
        <rFont val="Calibri"/>
        <family val="2"/>
        <scheme val="minor"/>
      </rPr>
      <t>CH</t>
    </r>
    <r>
      <rPr>
        <vertAlign val="subscript"/>
        <sz val="11"/>
        <color indexed="63"/>
        <rFont val="Calibri"/>
        <family val="2"/>
        <scheme val="minor"/>
      </rPr>
      <t>3</t>
    </r>
    <r>
      <rPr>
        <sz val="11"/>
        <color indexed="63"/>
        <rFont val="Calibri"/>
        <family val="2"/>
        <scheme val="minor"/>
      </rPr>
      <t>CHF</t>
    </r>
    <r>
      <rPr>
        <vertAlign val="subscript"/>
        <sz val="11"/>
        <color indexed="63"/>
        <rFont val="Calibri"/>
        <family val="2"/>
        <scheme val="minor"/>
      </rPr>
      <t>2</t>
    </r>
  </si>
  <si>
    <r>
      <rPr>
        <sz val="11"/>
        <color indexed="63"/>
        <rFont val="Calibri"/>
        <family val="2"/>
        <scheme val="minor"/>
      </rPr>
      <t>HFC-161</t>
    </r>
  </si>
  <si>
    <r>
      <rPr>
        <sz val="11"/>
        <color indexed="63"/>
        <rFont val="Calibri"/>
        <family val="2"/>
        <scheme val="minor"/>
      </rPr>
      <t>CH</t>
    </r>
    <r>
      <rPr>
        <vertAlign val="subscript"/>
        <sz val="11"/>
        <color indexed="63"/>
        <rFont val="Calibri"/>
        <family val="2"/>
        <scheme val="minor"/>
      </rPr>
      <t>3</t>
    </r>
    <r>
      <rPr>
        <sz val="11"/>
        <color indexed="63"/>
        <rFont val="Calibri"/>
        <family val="2"/>
        <scheme val="minor"/>
      </rPr>
      <t>CH</t>
    </r>
    <r>
      <rPr>
        <vertAlign val="subscript"/>
        <sz val="11"/>
        <color indexed="63"/>
        <rFont val="Calibri"/>
        <family val="2"/>
        <scheme val="minor"/>
      </rPr>
      <t>2</t>
    </r>
    <r>
      <rPr>
        <sz val="11"/>
        <color indexed="63"/>
        <rFont val="Calibri"/>
        <family val="2"/>
        <scheme val="minor"/>
      </rPr>
      <t>F</t>
    </r>
  </si>
  <si>
    <r>
      <rPr>
        <sz val="11"/>
        <color indexed="63"/>
        <rFont val="Calibri"/>
        <family val="2"/>
        <scheme val="minor"/>
      </rPr>
      <t>HFC-227ea</t>
    </r>
  </si>
  <si>
    <r>
      <rPr>
        <sz val="11"/>
        <color indexed="63"/>
        <rFont val="Calibri"/>
        <family val="2"/>
        <scheme val="minor"/>
      </rPr>
      <t>CF</t>
    </r>
    <r>
      <rPr>
        <vertAlign val="subscript"/>
        <sz val="11"/>
        <color indexed="63"/>
        <rFont val="Calibri"/>
        <family val="2"/>
        <scheme val="minor"/>
      </rPr>
      <t>3</t>
    </r>
    <r>
      <rPr>
        <sz val="11"/>
        <color indexed="63"/>
        <rFont val="Calibri"/>
        <family val="2"/>
        <scheme val="minor"/>
      </rPr>
      <t>CHFCF</t>
    </r>
    <r>
      <rPr>
        <vertAlign val="subscript"/>
        <sz val="11"/>
        <color indexed="63"/>
        <rFont val="Calibri"/>
        <family val="2"/>
        <scheme val="minor"/>
      </rPr>
      <t>3</t>
    </r>
  </si>
  <si>
    <r>
      <rPr>
        <sz val="11"/>
        <color indexed="63"/>
        <rFont val="Calibri"/>
        <family val="2"/>
        <scheme val="minor"/>
      </rPr>
      <t>HFC-236cb</t>
    </r>
  </si>
  <si>
    <r>
      <rPr>
        <sz val="11"/>
        <color indexed="63"/>
        <rFont val="Calibri"/>
        <family val="2"/>
        <scheme val="minor"/>
      </rPr>
      <t>CH</t>
    </r>
    <r>
      <rPr>
        <vertAlign val="subscript"/>
        <sz val="11"/>
        <color indexed="63"/>
        <rFont val="Calibri"/>
        <family val="2"/>
        <scheme val="minor"/>
      </rPr>
      <t>2</t>
    </r>
    <r>
      <rPr>
        <sz val="11"/>
        <color indexed="63"/>
        <rFont val="Calibri"/>
        <family val="2"/>
        <scheme val="minor"/>
      </rPr>
      <t>FCF</t>
    </r>
    <r>
      <rPr>
        <vertAlign val="subscript"/>
        <sz val="11"/>
        <color indexed="63"/>
        <rFont val="Calibri"/>
        <family val="2"/>
        <scheme val="minor"/>
      </rPr>
      <t>2</t>
    </r>
    <r>
      <rPr>
        <sz val="11"/>
        <color indexed="63"/>
        <rFont val="Calibri"/>
        <family val="2"/>
        <scheme val="minor"/>
      </rPr>
      <t>CF</t>
    </r>
    <r>
      <rPr>
        <vertAlign val="subscript"/>
        <sz val="11"/>
        <color indexed="63"/>
        <rFont val="Calibri"/>
        <family val="2"/>
        <scheme val="minor"/>
      </rPr>
      <t>3</t>
    </r>
  </si>
  <si>
    <r>
      <rPr>
        <sz val="11"/>
        <color indexed="63"/>
        <rFont val="Calibri"/>
        <family val="2"/>
        <scheme val="minor"/>
      </rPr>
      <t>HFC-236ea</t>
    </r>
  </si>
  <si>
    <r>
      <rPr>
        <sz val="11"/>
        <color indexed="63"/>
        <rFont val="Calibri"/>
        <family val="2"/>
        <scheme val="minor"/>
      </rPr>
      <t>CHF</t>
    </r>
    <r>
      <rPr>
        <vertAlign val="subscript"/>
        <sz val="11"/>
        <color indexed="63"/>
        <rFont val="Calibri"/>
        <family val="2"/>
        <scheme val="minor"/>
      </rPr>
      <t>2</t>
    </r>
    <r>
      <rPr>
        <sz val="11"/>
        <color indexed="63"/>
        <rFont val="Calibri"/>
        <family val="2"/>
        <scheme val="minor"/>
      </rPr>
      <t>CHFCF</t>
    </r>
    <r>
      <rPr>
        <vertAlign val="subscript"/>
        <sz val="11"/>
        <color indexed="63"/>
        <rFont val="Calibri"/>
        <family val="2"/>
        <scheme val="minor"/>
      </rPr>
      <t>3</t>
    </r>
  </si>
  <si>
    <r>
      <rPr>
        <sz val="11"/>
        <color indexed="63"/>
        <rFont val="Calibri"/>
        <family val="2"/>
        <scheme val="minor"/>
      </rPr>
      <t>HFC-236fa</t>
    </r>
  </si>
  <si>
    <r>
      <rPr>
        <sz val="11"/>
        <color indexed="63"/>
        <rFont val="Calibri"/>
        <family val="2"/>
        <scheme val="minor"/>
      </rPr>
      <t>CF</t>
    </r>
    <r>
      <rPr>
        <vertAlign val="subscript"/>
        <sz val="11"/>
        <color indexed="63"/>
        <rFont val="Calibri"/>
        <family val="2"/>
        <scheme val="minor"/>
      </rPr>
      <t>3</t>
    </r>
    <r>
      <rPr>
        <sz val="11"/>
        <color indexed="63"/>
        <rFont val="Calibri"/>
        <family val="2"/>
        <scheme val="minor"/>
      </rPr>
      <t>CH</t>
    </r>
    <r>
      <rPr>
        <vertAlign val="subscript"/>
        <sz val="11"/>
        <color indexed="63"/>
        <rFont val="Calibri"/>
        <family val="2"/>
        <scheme val="minor"/>
      </rPr>
      <t>2</t>
    </r>
    <r>
      <rPr>
        <sz val="11"/>
        <color indexed="63"/>
        <rFont val="Calibri"/>
        <family val="2"/>
        <scheme val="minor"/>
      </rPr>
      <t>CF</t>
    </r>
    <r>
      <rPr>
        <vertAlign val="subscript"/>
        <sz val="11"/>
        <color indexed="63"/>
        <rFont val="Calibri"/>
        <family val="2"/>
        <scheme val="minor"/>
      </rPr>
      <t>3</t>
    </r>
  </si>
  <si>
    <r>
      <rPr>
        <sz val="11"/>
        <color indexed="63"/>
        <rFont val="Calibri"/>
        <family val="2"/>
        <scheme val="minor"/>
      </rPr>
      <t>HFC-245ca</t>
    </r>
  </si>
  <si>
    <r>
      <rPr>
        <sz val="11"/>
        <color indexed="63"/>
        <rFont val="Calibri"/>
        <family val="2"/>
        <scheme val="minor"/>
      </rPr>
      <t>CH</t>
    </r>
    <r>
      <rPr>
        <vertAlign val="subscript"/>
        <sz val="11"/>
        <color indexed="63"/>
        <rFont val="Calibri"/>
        <family val="2"/>
        <scheme val="minor"/>
      </rPr>
      <t>2</t>
    </r>
    <r>
      <rPr>
        <sz val="11"/>
        <color indexed="63"/>
        <rFont val="Calibri"/>
        <family val="2"/>
        <scheme val="minor"/>
      </rPr>
      <t>FCF</t>
    </r>
    <r>
      <rPr>
        <vertAlign val="subscript"/>
        <sz val="11"/>
        <color indexed="63"/>
        <rFont val="Calibri"/>
        <family val="2"/>
        <scheme val="minor"/>
      </rPr>
      <t>2</t>
    </r>
    <r>
      <rPr>
        <sz val="11"/>
        <color indexed="63"/>
        <rFont val="Calibri"/>
        <family val="2"/>
        <scheme val="minor"/>
      </rPr>
      <t>CHF</t>
    </r>
    <r>
      <rPr>
        <vertAlign val="subscript"/>
        <sz val="11"/>
        <color indexed="63"/>
        <rFont val="Calibri"/>
        <family val="2"/>
        <scheme val="minor"/>
      </rPr>
      <t>2</t>
    </r>
  </si>
  <si>
    <r>
      <rPr>
        <sz val="11"/>
        <color indexed="63"/>
        <rFont val="Calibri"/>
        <family val="2"/>
        <scheme val="minor"/>
      </rPr>
      <t>HFC-245fa</t>
    </r>
  </si>
  <si>
    <r>
      <rPr>
        <sz val="11"/>
        <color indexed="63"/>
        <rFont val="Calibri"/>
        <family val="2"/>
        <scheme val="minor"/>
      </rPr>
      <t>CHF2CH2CF3</t>
    </r>
  </si>
  <si>
    <r>
      <rPr>
        <sz val="11"/>
        <color indexed="63"/>
        <rFont val="Calibri"/>
        <family val="2"/>
        <scheme val="minor"/>
      </rPr>
      <t>HFC-365mfc</t>
    </r>
  </si>
  <si>
    <r>
      <rPr>
        <sz val="11"/>
        <color indexed="63"/>
        <rFont val="Calibri"/>
        <family val="2"/>
        <scheme val="minor"/>
      </rPr>
      <t>CH3CF2CH2CF3</t>
    </r>
  </si>
  <si>
    <r>
      <rPr>
        <sz val="11"/>
        <color indexed="63"/>
        <rFont val="Calibri"/>
        <family val="2"/>
        <scheme val="minor"/>
      </rPr>
      <t>HFC-43-10mee</t>
    </r>
  </si>
  <si>
    <r>
      <rPr>
        <sz val="11"/>
        <color indexed="63"/>
        <rFont val="Calibri"/>
        <family val="2"/>
        <scheme val="minor"/>
      </rPr>
      <t>CF3CHFCHFCF2CF3</t>
    </r>
  </si>
  <si>
    <t>PFC Gases</t>
  </si>
  <si>
    <t>PFC chemical  formula</t>
  </si>
  <si>
    <r>
      <rPr>
        <sz val="11"/>
        <color indexed="63"/>
        <rFont val="Calibri"/>
        <family val="2"/>
        <scheme val="minor"/>
      </rPr>
      <t>Sulfur hexafluoride</t>
    </r>
  </si>
  <si>
    <r>
      <rPr>
        <sz val="11"/>
        <color indexed="63"/>
        <rFont val="Calibri"/>
        <family val="2"/>
        <scheme val="minor"/>
      </rPr>
      <t>SF</t>
    </r>
    <r>
      <rPr>
        <vertAlign val="subscript"/>
        <sz val="11"/>
        <color indexed="63"/>
        <rFont val="Calibri"/>
        <family val="2"/>
        <scheme val="minor"/>
      </rPr>
      <t>6</t>
    </r>
  </si>
  <si>
    <r>
      <rPr>
        <sz val="11"/>
        <color indexed="63"/>
        <rFont val="Calibri"/>
        <family val="2"/>
        <scheme val="minor"/>
      </rPr>
      <t>Nitrogen trifluoride</t>
    </r>
  </si>
  <si>
    <r>
      <rPr>
        <sz val="11"/>
        <color indexed="63"/>
        <rFont val="Calibri"/>
        <family val="2"/>
        <scheme val="minor"/>
      </rPr>
      <t>NF</t>
    </r>
    <r>
      <rPr>
        <vertAlign val="subscript"/>
        <sz val="11"/>
        <color indexed="63"/>
        <rFont val="Calibri"/>
        <family val="2"/>
        <scheme val="minor"/>
      </rPr>
      <t>3</t>
    </r>
  </si>
  <si>
    <r>
      <rPr>
        <sz val="11"/>
        <color indexed="63"/>
        <rFont val="Calibri"/>
        <family val="2"/>
        <scheme val="minor"/>
      </rPr>
      <t>PFC-14</t>
    </r>
  </si>
  <si>
    <r>
      <rPr>
        <sz val="11"/>
        <color indexed="63"/>
        <rFont val="Calibri"/>
        <family val="2"/>
        <scheme val="minor"/>
      </rPr>
      <t>CF</t>
    </r>
    <r>
      <rPr>
        <vertAlign val="subscript"/>
        <sz val="11"/>
        <color indexed="63"/>
        <rFont val="Calibri"/>
        <family val="2"/>
        <scheme val="minor"/>
      </rPr>
      <t>4</t>
    </r>
  </si>
  <si>
    <r>
      <rPr>
        <sz val="11"/>
        <color indexed="63"/>
        <rFont val="Calibri"/>
        <family val="2"/>
        <scheme val="minor"/>
      </rPr>
      <t>PFC-116</t>
    </r>
  </si>
  <si>
    <r>
      <rPr>
        <sz val="11"/>
        <color indexed="63"/>
        <rFont val="Calibri"/>
        <family val="2"/>
        <scheme val="minor"/>
      </rPr>
      <t>C</t>
    </r>
    <r>
      <rPr>
        <vertAlign val="subscript"/>
        <sz val="11"/>
        <color indexed="63"/>
        <rFont val="Calibri"/>
        <family val="2"/>
        <scheme val="minor"/>
      </rPr>
      <t>2</t>
    </r>
    <r>
      <rPr>
        <sz val="11"/>
        <color indexed="63"/>
        <rFont val="Calibri"/>
        <family val="2"/>
        <scheme val="minor"/>
      </rPr>
      <t>F</t>
    </r>
    <r>
      <rPr>
        <vertAlign val="subscript"/>
        <sz val="11"/>
        <color indexed="63"/>
        <rFont val="Calibri"/>
        <family val="2"/>
        <scheme val="minor"/>
      </rPr>
      <t>6</t>
    </r>
  </si>
  <si>
    <r>
      <rPr>
        <sz val="11"/>
        <color indexed="63"/>
        <rFont val="Calibri"/>
        <family val="2"/>
        <scheme val="minor"/>
      </rPr>
      <t>PFC-218</t>
    </r>
  </si>
  <si>
    <r>
      <rPr>
        <sz val="11"/>
        <color indexed="63"/>
        <rFont val="Calibri"/>
        <family val="2"/>
        <scheme val="minor"/>
      </rPr>
      <t>C</t>
    </r>
    <r>
      <rPr>
        <vertAlign val="subscript"/>
        <sz val="11"/>
        <color indexed="63"/>
        <rFont val="Calibri"/>
        <family val="2"/>
        <scheme val="minor"/>
      </rPr>
      <t>3</t>
    </r>
    <r>
      <rPr>
        <sz val="11"/>
        <color indexed="63"/>
        <rFont val="Calibri"/>
        <family val="2"/>
        <scheme val="minor"/>
      </rPr>
      <t>F</t>
    </r>
    <r>
      <rPr>
        <vertAlign val="subscript"/>
        <sz val="11"/>
        <color indexed="63"/>
        <rFont val="Calibri"/>
        <family val="2"/>
        <scheme val="minor"/>
      </rPr>
      <t>8</t>
    </r>
  </si>
  <si>
    <t>PFC-c-318</t>
  </si>
  <si>
    <r>
      <rPr>
        <sz val="11"/>
        <color indexed="63"/>
        <rFont val="Calibri"/>
        <family val="2"/>
        <scheme val="minor"/>
      </rPr>
      <t>c-C</t>
    </r>
    <r>
      <rPr>
        <vertAlign val="subscript"/>
        <sz val="11"/>
        <color indexed="63"/>
        <rFont val="Calibri"/>
        <family val="2"/>
        <scheme val="minor"/>
      </rPr>
      <t>4</t>
    </r>
    <r>
      <rPr>
        <sz val="11"/>
        <color indexed="63"/>
        <rFont val="Calibri"/>
        <family val="2"/>
        <scheme val="minor"/>
      </rPr>
      <t>F</t>
    </r>
    <r>
      <rPr>
        <vertAlign val="subscript"/>
        <sz val="11"/>
        <color indexed="63"/>
        <rFont val="Calibri"/>
        <family val="2"/>
        <scheme val="minor"/>
      </rPr>
      <t>8</t>
    </r>
  </si>
  <si>
    <t>PFC-3-1-10</t>
  </si>
  <si>
    <r>
      <rPr>
        <sz val="11"/>
        <color rgb="FF333333"/>
        <rFont val="Calibri"/>
        <family val="2"/>
        <scheme val="minor"/>
      </rPr>
      <t>C</t>
    </r>
    <r>
      <rPr>
        <vertAlign val="subscript"/>
        <sz val="11"/>
        <color rgb="FF333333"/>
        <rFont val="Calibri"/>
        <family val="2"/>
        <scheme val="minor"/>
      </rPr>
      <t>4</t>
    </r>
    <r>
      <rPr>
        <sz val="11"/>
        <color rgb="FF333333"/>
        <rFont val="Calibri"/>
        <family val="2"/>
        <scheme val="minor"/>
      </rPr>
      <t>F</t>
    </r>
    <r>
      <rPr>
        <vertAlign val="subscript"/>
        <sz val="11"/>
        <color rgb="FF333333"/>
        <rFont val="Calibri"/>
        <family val="2"/>
        <scheme val="minor"/>
      </rPr>
      <t>10</t>
    </r>
  </si>
  <si>
    <t>PFC-4-1-12</t>
  </si>
  <si>
    <r>
      <rPr>
        <sz val="11"/>
        <color rgb="FF333333"/>
        <rFont val="Calibri"/>
        <family val="2"/>
        <scheme val="minor"/>
      </rPr>
      <t>C</t>
    </r>
    <r>
      <rPr>
        <vertAlign val="subscript"/>
        <sz val="11"/>
        <color rgb="FF333333"/>
        <rFont val="Calibri"/>
        <family val="2"/>
        <scheme val="minor"/>
      </rPr>
      <t>5</t>
    </r>
    <r>
      <rPr>
        <sz val="11"/>
        <color rgb="FF333333"/>
        <rFont val="Calibri"/>
        <family val="2"/>
        <scheme val="minor"/>
      </rPr>
      <t>F</t>
    </r>
    <r>
      <rPr>
        <vertAlign val="subscript"/>
        <sz val="11"/>
        <color rgb="FF333333"/>
        <rFont val="Calibri"/>
        <family val="2"/>
        <scheme val="minor"/>
      </rPr>
      <t>12</t>
    </r>
  </si>
  <si>
    <t>PFC-5-1-14</t>
  </si>
  <si>
    <r>
      <rPr>
        <sz val="11"/>
        <color rgb="FF333333"/>
        <rFont val="Calibri"/>
        <family val="2"/>
        <scheme val="minor"/>
      </rPr>
      <t>C</t>
    </r>
    <r>
      <rPr>
        <vertAlign val="subscript"/>
        <sz val="11"/>
        <color rgb="FF333333"/>
        <rFont val="Calibri"/>
        <family val="2"/>
        <scheme val="minor"/>
      </rPr>
      <t>6</t>
    </r>
    <r>
      <rPr>
        <sz val="11"/>
        <color rgb="FF333333"/>
        <rFont val="Calibri"/>
        <family val="2"/>
        <scheme val="minor"/>
      </rPr>
      <t>F</t>
    </r>
    <r>
      <rPr>
        <vertAlign val="subscript"/>
        <sz val="11"/>
        <color rgb="FF333333"/>
        <rFont val="Calibri"/>
        <family val="2"/>
        <scheme val="minor"/>
      </rPr>
      <t>14</t>
    </r>
  </si>
  <si>
    <r>
      <t>c-C</t>
    </r>
    <r>
      <rPr>
        <vertAlign val="subscript"/>
        <sz val="11"/>
        <color rgb="FF000000"/>
        <rFont val="Calibri"/>
        <family val="2"/>
        <scheme val="minor"/>
      </rPr>
      <t>4</t>
    </r>
    <r>
      <rPr>
        <sz val="11"/>
        <color rgb="FF000000"/>
        <rFont val="Calibri"/>
        <family val="2"/>
        <scheme val="minor"/>
      </rPr>
      <t>F</t>
    </r>
    <r>
      <rPr>
        <vertAlign val="subscript"/>
        <sz val="11"/>
        <color rgb="FF000000"/>
        <rFont val="Calibri"/>
        <family val="2"/>
        <scheme val="minor"/>
      </rPr>
      <t>8</t>
    </r>
  </si>
  <si>
    <r>
      <rPr>
        <sz val="11"/>
        <color indexed="63"/>
        <rFont val="Calibri"/>
        <family val="2"/>
        <scheme val="minor"/>
      </rPr>
      <t>Trifluoromethyl sulfur pentafluoride</t>
    </r>
  </si>
  <si>
    <r>
      <rPr>
        <sz val="11"/>
        <color indexed="63"/>
        <rFont val="Calibri"/>
        <family val="2"/>
        <scheme val="minor"/>
      </rPr>
      <t>SF</t>
    </r>
    <r>
      <rPr>
        <vertAlign val="subscript"/>
        <sz val="11"/>
        <color indexed="63"/>
        <rFont val="Calibri"/>
        <family val="2"/>
        <scheme val="minor"/>
      </rPr>
      <t>5</t>
    </r>
    <r>
      <rPr>
        <sz val="11"/>
        <color indexed="63"/>
        <rFont val="Calibri"/>
        <family val="2"/>
        <scheme val="minor"/>
      </rPr>
      <t>CF</t>
    </r>
    <r>
      <rPr>
        <vertAlign val="subscript"/>
        <sz val="11"/>
        <color indexed="63"/>
        <rFont val="Calibri"/>
        <family val="2"/>
        <scheme val="minor"/>
      </rPr>
      <t>3</t>
    </r>
  </si>
  <si>
    <r>
      <rPr>
        <sz val="11"/>
        <color indexed="63"/>
        <rFont val="Calibri"/>
        <family val="2"/>
        <scheme val="minor"/>
      </rPr>
      <t>Perfluorocyclopropane</t>
    </r>
  </si>
  <si>
    <r>
      <rPr>
        <sz val="11"/>
        <color indexed="63"/>
        <rFont val="Calibri"/>
        <family val="2"/>
        <scheme val="minor"/>
      </rPr>
      <t>c-C</t>
    </r>
    <r>
      <rPr>
        <vertAlign val="subscript"/>
        <sz val="11"/>
        <color indexed="63"/>
        <rFont val="Calibri"/>
        <family val="2"/>
        <scheme val="minor"/>
      </rPr>
      <t>3</t>
    </r>
    <r>
      <rPr>
        <sz val="11"/>
        <color indexed="63"/>
        <rFont val="Calibri"/>
        <family val="2"/>
        <scheme val="minor"/>
      </rPr>
      <t>F</t>
    </r>
    <r>
      <rPr>
        <vertAlign val="subscript"/>
        <sz val="11"/>
        <color indexed="63"/>
        <rFont val="Calibri"/>
        <family val="2"/>
        <scheme val="minor"/>
      </rPr>
      <t>6</t>
    </r>
  </si>
  <si>
    <t>HCFC Gas</t>
  </si>
  <si>
    <t>HCFC Chemical formula</t>
  </si>
  <si>
    <r>
      <rPr>
        <sz val="11"/>
        <color indexed="63"/>
        <rFont val="Calibri"/>
        <family val="2"/>
        <scheme val="minor"/>
      </rPr>
      <t>HCFC-21</t>
    </r>
  </si>
  <si>
    <r>
      <rPr>
        <sz val="11"/>
        <color indexed="63"/>
        <rFont val="Calibri"/>
        <family val="2"/>
        <scheme val="minor"/>
      </rPr>
      <t>CHCl</t>
    </r>
    <r>
      <rPr>
        <vertAlign val="subscript"/>
        <sz val="11"/>
        <color indexed="63"/>
        <rFont val="Calibri"/>
        <family val="2"/>
        <scheme val="minor"/>
      </rPr>
      <t>2</t>
    </r>
    <r>
      <rPr>
        <sz val="11"/>
        <color indexed="63"/>
        <rFont val="Calibri"/>
        <family val="2"/>
        <scheme val="minor"/>
      </rPr>
      <t>F</t>
    </r>
  </si>
  <si>
    <r>
      <rPr>
        <sz val="11"/>
        <color indexed="63"/>
        <rFont val="Calibri"/>
        <family val="2"/>
        <scheme val="minor"/>
      </rPr>
      <t>HCFC-22</t>
    </r>
  </si>
  <si>
    <r>
      <rPr>
        <sz val="11"/>
        <color indexed="63"/>
        <rFont val="Calibri"/>
        <family val="2"/>
        <scheme val="minor"/>
      </rPr>
      <t>CHCLF</t>
    </r>
    <r>
      <rPr>
        <vertAlign val="subscript"/>
        <sz val="11"/>
        <color indexed="63"/>
        <rFont val="Calibri"/>
        <family val="2"/>
        <scheme val="minor"/>
      </rPr>
      <t>2</t>
    </r>
  </si>
  <si>
    <r>
      <rPr>
        <sz val="11"/>
        <color indexed="63"/>
        <rFont val="Calibri"/>
        <family val="2"/>
        <scheme val="minor"/>
      </rPr>
      <t>HCFC-123</t>
    </r>
  </si>
  <si>
    <r>
      <rPr>
        <sz val="11"/>
        <color indexed="63"/>
        <rFont val="Calibri"/>
        <family val="2"/>
        <scheme val="minor"/>
      </rPr>
      <t>CHCl</t>
    </r>
    <r>
      <rPr>
        <vertAlign val="subscript"/>
        <sz val="11"/>
        <color indexed="63"/>
        <rFont val="Calibri"/>
        <family val="2"/>
        <scheme val="minor"/>
      </rPr>
      <t>2</t>
    </r>
    <r>
      <rPr>
        <sz val="11"/>
        <color indexed="63"/>
        <rFont val="Calibri"/>
        <family val="2"/>
        <scheme val="minor"/>
      </rPr>
      <t>CF</t>
    </r>
    <r>
      <rPr>
        <vertAlign val="subscript"/>
        <sz val="11"/>
        <color indexed="63"/>
        <rFont val="Calibri"/>
        <family val="2"/>
        <scheme val="minor"/>
      </rPr>
      <t>3</t>
    </r>
  </si>
  <si>
    <r>
      <rPr>
        <sz val="11"/>
        <color indexed="63"/>
        <rFont val="Calibri"/>
        <family val="2"/>
        <scheme val="minor"/>
      </rPr>
      <t>HCFC-124</t>
    </r>
  </si>
  <si>
    <r>
      <rPr>
        <sz val="11"/>
        <color indexed="63"/>
        <rFont val="Calibri"/>
        <family val="2"/>
        <scheme val="minor"/>
      </rPr>
      <t>CHClFCF</t>
    </r>
    <r>
      <rPr>
        <vertAlign val="subscript"/>
        <sz val="11"/>
        <color indexed="63"/>
        <rFont val="Calibri"/>
        <family val="2"/>
        <scheme val="minor"/>
      </rPr>
      <t>3</t>
    </r>
  </si>
  <si>
    <r>
      <rPr>
        <sz val="11"/>
        <color indexed="63"/>
        <rFont val="Calibri"/>
        <family val="2"/>
        <scheme val="minor"/>
      </rPr>
      <t>HCFC-141b</t>
    </r>
  </si>
  <si>
    <r>
      <rPr>
        <sz val="11"/>
        <color indexed="63"/>
        <rFont val="Calibri"/>
        <family val="2"/>
        <scheme val="minor"/>
      </rPr>
      <t>CH</t>
    </r>
    <r>
      <rPr>
        <vertAlign val="subscript"/>
        <sz val="11"/>
        <color indexed="63"/>
        <rFont val="Calibri"/>
        <family val="2"/>
        <scheme val="minor"/>
      </rPr>
      <t>3</t>
    </r>
    <r>
      <rPr>
        <sz val="11"/>
        <color indexed="63"/>
        <rFont val="Calibri"/>
        <family val="2"/>
        <scheme val="minor"/>
      </rPr>
      <t>CCl</t>
    </r>
    <r>
      <rPr>
        <vertAlign val="subscript"/>
        <sz val="11"/>
        <color indexed="63"/>
        <rFont val="Calibri"/>
        <family val="2"/>
        <scheme val="minor"/>
      </rPr>
      <t>2</t>
    </r>
    <r>
      <rPr>
        <sz val="11"/>
        <color indexed="63"/>
        <rFont val="Calibri"/>
        <family val="2"/>
        <scheme val="minor"/>
      </rPr>
      <t>F</t>
    </r>
  </si>
  <si>
    <r>
      <rPr>
        <sz val="11"/>
        <color indexed="63"/>
        <rFont val="Calibri"/>
        <family val="2"/>
        <scheme val="minor"/>
      </rPr>
      <t>HCFC-142b</t>
    </r>
  </si>
  <si>
    <r>
      <rPr>
        <sz val="11"/>
        <color indexed="63"/>
        <rFont val="Calibri"/>
        <family val="2"/>
        <scheme val="minor"/>
      </rPr>
      <t>CH</t>
    </r>
    <r>
      <rPr>
        <vertAlign val="subscript"/>
        <sz val="11"/>
        <color indexed="63"/>
        <rFont val="Calibri"/>
        <family val="2"/>
        <scheme val="minor"/>
      </rPr>
      <t>3</t>
    </r>
    <r>
      <rPr>
        <sz val="11"/>
        <color indexed="63"/>
        <rFont val="Calibri"/>
        <family val="2"/>
        <scheme val="minor"/>
      </rPr>
      <t>CClF</t>
    </r>
    <r>
      <rPr>
        <vertAlign val="subscript"/>
        <sz val="11"/>
        <color indexed="63"/>
        <rFont val="Calibri"/>
        <family val="2"/>
        <scheme val="minor"/>
      </rPr>
      <t>2</t>
    </r>
  </si>
  <si>
    <r>
      <rPr>
        <sz val="11"/>
        <color indexed="63"/>
        <rFont val="Calibri"/>
        <family val="2"/>
        <scheme val="minor"/>
      </rPr>
      <t>HCFC-225ca</t>
    </r>
  </si>
  <si>
    <r>
      <rPr>
        <sz val="11"/>
        <color indexed="63"/>
        <rFont val="Calibri"/>
        <family val="2"/>
        <scheme val="minor"/>
      </rPr>
      <t>CHCl</t>
    </r>
    <r>
      <rPr>
        <vertAlign val="subscript"/>
        <sz val="11"/>
        <color indexed="63"/>
        <rFont val="Calibri"/>
        <family val="2"/>
        <scheme val="minor"/>
      </rPr>
      <t>2</t>
    </r>
    <r>
      <rPr>
        <sz val="11"/>
        <color indexed="63"/>
        <rFont val="Calibri"/>
        <family val="2"/>
        <scheme val="minor"/>
      </rPr>
      <t>CF</t>
    </r>
    <r>
      <rPr>
        <vertAlign val="subscript"/>
        <sz val="11"/>
        <color indexed="63"/>
        <rFont val="Calibri"/>
        <family val="2"/>
        <scheme val="minor"/>
      </rPr>
      <t>2</t>
    </r>
    <r>
      <rPr>
        <sz val="11"/>
        <color indexed="63"/>
        <rFont val="Calibri"/>
        <family val="2"/>
        <scheme val="minor"/>
      </rPr>
      <t>CF</t>
    </r>
    <r>
      <rPr>
        <vertAlign val="subscript"/>
        <sz val="11"/>
        <color indexed="63"/>
        <rFont val="Calibri"/>
        <family val="2"/>
        <scheme val="minor"/>
      </rPr>
      <t>3</t>
    </r>
  </si>
  <si>
    <r>
      <rPr>
        <sz val="11"/>
        <color indexed="63"/>
        <rFont val="Calibri"/>
        <family val="2"/>
        <scheme val="minor"/>
      </rPr>
      <t>HCFC-225cb</t>
    </r>
  </si>
  <si>
    <r>
      <rPr>
        <sz val="11"/>
        <color indexed="63"/>
        <rFont val="Calibri"/>
        <family val="2"/>
        <scheme val="minor"/>
      </rPr>
      <t>CHClFCF</t>
    </r>
    <r>
      <rPr>
        <vertAlign val="subscript"/>
        <sz val="11"/>
        <color indexed="63"/>
        <rFont val="Calibri"/>
        <family val="2"/>
        <scheme val="minor"/>
      </rPr>
      <t>2</t>
    </r>
    <r>
      <rPr>
        <sz val="11"/>
        <color indexed="63"/>
        <rFont val="Calibri"/>
        <family val="2"/>
        <scheme val="minor"/>
      </rPr>
      <t>CClF</t>
    </r>
    <r>
      <rPr>
        <vertAlign val="subscript"/>
        <sz val="11"/>
        <color indexed="63"/>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</si>
</sst>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4"/>
      <color rgb="FFFF0000"/>
      <name val="Calibri"/>
      <family val="2"/>
      <scheme val="minor"/>
    </font>
    <font>
      <b/>
      <sz val="14"/>
      <color rgb="FFFF0000"/>
      <name val="Calibri"/>
      <family val="2"/>
      <scheme val="minor"/>
    </font>
    <font>
      <b/>
      <sz val="11"/>
      <color rgb="FFFF0000"/>
      <name val="Calibri"/>
      <family val="2"/>
      <scheme val="minor"/>
    </font>
    <font>
      <b/>
      <sz val="18"/>
      <color rgb="FFFF0000"/>
      <name val="Calibri"/>
      <family val="2"/>
      <scheme val="minor"/>
    </font>
    <font>
      <sz val="11"/>
      <color rgb="FF000000"/>
      <name val="Calibri"/>
      <family val="2"/>
    </font>
    <font>
      <b/>
      <sz val="14"/>
      <color rgb="FF000000"/>
      <name val="Calibri"/>
      <family val="2"/>
    </font>
    <font>
      <b/>
      <sz val="14"/>
      <color rgb="FFFF0000"/>
      <name val="Calibri"/>
      <family val="2"/>
    </font>
    <font>
      <sz val="14"/>
      <color rgb="FFFF0000"/>
      <name val="Calibri"/>
      <family val="2"/>
    </font>
    <font>
      <b/>
      <sz val="11"/>
      <color rgb="FF000000"/>
      <name val="Calibri"/>
      <family val="2"/>
    </font>
    <font>
      <b/>
      <sz val="11"/>
      <color rgb="FFFF0000"/>
      <name val="Calibri"/>
      <family val="2"/>
    </font>
    <font>
      <u/>
      <sz val="11"/>
      <color rgb="FF000000"/>
      <name val="Calibri"/>
      <family val="2"/>
    </font>
    <font>
      <u/>
      <sz val="11"/>
      <color theme="10"/>
      <name val="Calibri"/>
      <family val="2"/>
      <scheme val="minor"/>
    </font>
    <font>
      <sz val="11"/>
      <name val="Calibri"/>
      <family val="2"/>
      <scheme val="minor"/>
    </font>
    <font>
      <sz val="11"/>
      <color rgb="FF000000"/>
      <name val="Symbol"/>
      <family val="1"/>
      <charset val="2"/>
    </font>
    <font>
      <b/>
      <sz val="16"/>
      <name val="Calibri"/>
      <family val="2"/>
      <scheme val="minor"/>
    </font>
    <font>
      <b/>
      <sz val="16"/>
      <color rgb="FFFF0000"/>
      <name val="Calibri"/>
      <family val="2"/>
      <scheme val="minor"/>
    </font>
    <font>
      <b/>
      <sz val="11"/>
      <name val="Calibri"/>
      <family val="2"/>
      <scheme val="minor"/>
    </font>
    <font>
      <sz val="10"/>
      <color rgb="FF000000"/>
      <name val="Times New Roman"/>
      <family val="1"/>
    </font>
    <font>
      <sz val="10"/>
      <name val="Calibri"/>
      <family val="2"/>
      <scheme val="minor"/>
    </font>
    <font>
      <u/>
      <sz val="10"/>
      <color indexed="63"/>
      <name val="Calibri"/>
      <family val="2"/>
      <scheme val="minor"/>
    </font>
    <font>
      <sz val="10"/>
      <color rgb="FF000000"/>
      <name val="Calibri"/>
      <family val="2"/>
      <scheme val="minor"/>
    </font>
    <font>
      <sz val="10"/>
      <name val="Arial"/>
      <family val="2"/>
    </font>
    <font>
      <vertAlign val="subscript"/>
      <sz val="11"/>
      <color theme="1"/>
      <name val="Calibri"/>
      <family val="2"/>
      <scheme val="minor"/>
    </font>
    <font>
      <sz val="10"/>
      <color indexed="63"/>
      <name val="Calibri"/>
      <family val="2"/>
      <scheme val="minor"/>
    </font>
    <font>
      <u/>
      <sz val="10"/>
      <color indexed="12"/>
      <name val="Calibri"/>
      <family val="2"/>
      <scheme val="minor"/>
    </font>
    <font>
      <b/>
      <vertAlign val="subscript"/>
      <sz val="11"/>
      <color theme="1"/>
      <name val="Calibri"/>
      <family val="2"/>
      <scheme val="minor"/>
    </font>
    <font>
      <sz val="10"/>
      <color indexed="8"/>
      <name val="Arial"/>
      <family val="2"/>
    </font>
    <font>
      <sz val="11"/>
      <color rgb="FF545456"/>
      <name val="Calibri"/>
      <family val="2"/>
      <scheme val="minor"/>
    </font>
    <font>
      <sz val="11"/>
      <color rgb="FF000000"/>
      <name val="Calibri"/>
      <family val="2"/>
      <scheme val="minor"/>
    </font>
    <font>
      <sz val="11"/>
      <color indexed="8"/>
      <name val="Calibri"/>
      <family val="2"/>
      <scheme val="minor"/>
    </font>
    <font>
      <sz val="11"/>
      <color indexed="63"/>
      <name val="Calibri"/>
      <family val="2"/>
      <scheme val="minor"/>
    </font>
    <font>
      <vertAlign val="subscript"/>
      <sz val="11"/>
      <color indexed="63"/>
      <name val="Calibri"/>
      <family val="2"/>
      <scheme val="minor"/>
    </font>
    <font>
      <sz val="11"/>
      <color rgb="FF333333"/>
      <name val="Calibri"/>
      <family val="2"/>
      <scheme val="minor"/>
    </font>
    <font>
      <vertAlign val="subscript"/>
      <sz val="11"/>
      <color rgb="FF333333"/>
      <name val="Calibri"/>
      <family val="2"/>
      <scheme val="minor"/>
    </font>
    <font>
      <vertAlign val="subscript"/>
      <sz val="11"/>
      <color rgb="FF000000"/>
      <name val="Calibri"/>
      <family val="2"/>
      <scheme val="minor"/>
    </font>
    <font>
      <b/>
      <sz val="9"/>
      <color indexed="81"/>
      <name val="Tahoma"/>
      <family val="2"/>
    </font>
    <font>
      <sz val="9"/>
      <color indexed="81"/>
      <name val="Tahoma"/>
      <family val="2"/>
    </font>
  </fonts>
  <fills count="11">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D9D9D9"/>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5">
    <xf numFmtId="0" fontId="0" fillId="0" borderId="0"/>
    <xf numFmtId="0" fontId="16" fillId="0" borderId="0" applyNumberFormat="0" applyFill="0" applyBorder="0" applyAlignment="0" applyProtection="0"/>
    <xf numFmtId="0" fontId="22" fillId="0" borderId="0"/>
    <xf numFmtId="0" fontId="26" fillId="0" borderId="0"/>
    <xf numFmtId="0" fontId="31" fillId="0" borderId="0">
      <alignment vertical="top"/>
    </xf>
  </cellStyleXfs>
  <cellXfs count="88">
    <xf numFmtId="0" fontId="0" fillId="0" borderId="0" xfId="0"/>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0" fillId="0" borderId="0" xfId="0" applyAlignment="1">
      <alignment horizontal="center" wrapText="1"/>
    </xf>
    <xf numFmtId="0" fontId="0" fillId="0" borderId="0" xfId="0" applyAlignment="1">
      <alignment wrapText="1"/>
    </xf>
    <xf numFmtId="0" fontId="2" fillId="0" borderId="4" xfId="0" applyFont="1" applyBorder="1" applyAlignment="1">
      <alignment horizontal="center" wrapText="1"/>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5" fillId="0" borderId="6" xfId="0" applyFont="1" applyBorder="1" applyAlignment="1">
      <alignment horizontal="left" vertical="center" wrapText="1"/>
    </xf>
    <xf numFmtId="0" fontId="0" fillId="0" borderId="0" xfId="0" applyAlignment="1">
      <alignment horizontal="left" vertical="top" wrapText="1"/>
    </xf>
    <xf numFmtId="0" fontId="0" fillId="0" borderId="0" xfId="0" applyAlignment="1">
      <alignment horizontal="center" vertical="top" wrapText="1"/>
    </xf>
    <xf numFmtId="0" fontId="0" fillId="0" borderId="6" xfId="0" applyBorder="1" applyAlignment="1">
      <alignment wrapText="1"/>
    </xf>
    <xf numFmtId="0" fontId="0" fillId="0" borderId="7" xfId="0" applyBorder="1" applyAlignment="1">
      <alignment horizontal="center" wrapText="1"/>
    </xf>
    <xf numFmtId="0" fontId="0" fillId="3" borderId="1" xfId="0" applyFill="1" applyBorder="1" applyAlignment="1">
      <alignment horizontal="lef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0" borderId="4" xfId="0" applyBorder="1" applyAlignment="1">
      <alignment horizontal="center" wrapText="1"/>
    </xf>
    <xf numFmtId="0" fontId="1" fillId="4" borderId="1"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0" fillId="0" borderId="0" xfId="0" applyAlignment="1">
      <alignment horizontal="center"/>
    </xf>
    <xf numFmtId="0" fontId="3" fillId="5" borderId="6" xfId="0" applyFont="1" applyFill="1" applyBorder="1" applyAlignment="1">
      <alignment horizontal="center" wrapText="1"/>
    </xf>
    <xf numFmtId="0" fontId="2" fillId="3" borderId="6" xfId="0" applyFont="1" applyFill="1" applyBorder="1" applyAlignment="1">
      <alignment horizontal="left" vertical="center" wrapText="1"/>
    </xf>
    <xf numFmtId="0" fontId="0" fillId="0" borderId="6" xfId="0" applyBorder="1" applyAlignment="1">
      <alignment horizontal="left" vertical="top" wrapText="1"/>
    </xf>
    <xf numFmtId="0" fontId="0" fillId="3" borderId="6" xfId="0" applyFill="1" applyBorder="1" applyAlignment="1">
      <alignment horizontal="left" vertical="center" wrapText="1"/>
    </xf>
    <xf numFmtId="0" fontId="9" fillId="0" borderId="0" xfId="0" applyFont="1" applyAlignment="1">
      <alignment horizontal="left" vertical="top" wrapText="1"/>
    </xf>
    <xf numFmtId="0" fontId="9" fillId="3" borderId="6"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9" fillId="0" borderId="0" xfId="0" applyFont="1" applyAlignment="1">
      <alignment vertical="center" wrapText="1"/>
    </xf>
    <xf numFmtId="0" fontId="13" fillId="3" borderId="6" xfId="0" applyFont="1" applyFill="1" applyBorder="1" applyAlignment="1">
      <alignment horizontal="left" vertical="top" wrapText="1"/>
    </xf>
    <xf numFmtId="0" fontId="9" fillId="0" borderId="4" xfId="0" applyFont="1" applyBorder="1" applyAlignment="1">
      <alignment horizontal="center" vertical="top" wrapText="1"/>
    </xf>
    <xf numFmtId="0" fontId="9" fillId="0" borderId="7" xfId="0" applyFont="1" applyBorder="1" applyAlignment="1">
      <alignment horizontal="center" vertical="top" wrapText="1"/>
    </xf>
    <xf numFmtId="0" fontId="1" fillId="4" borderId="6" xfId="0" applyFont="1" applyFill="1" applyBorder="1" applyAlignment="1">
      <alignment horizontal="justify" vertical="center"/>
    </xf>
    <xf numFmtId="0" fontId="17" fillId="0" borderId="0" xfId="1" applyFont="1" applyAlignment="1">
      <alignment horizontal="left" vertical="top" wrapText="1"/>
    </xf>
    <xf numFmtId="0" fontId="0" fillId="0" borderId="0" xfId="0" applyAlignment="1">
      <alignment vertical="top"/>
    </xf>
    <xf numFmtId="0" fontId="13" fillId="0" borderId="0" xfId="0" applyFont="1" applyAlignment="1">
      <alignment horizontal="left" vertical="top"/>
    </xf>
    <xf numFmtId="0" fontId="9" fillId="0" borderId="0" xfId="0" applyFont="1" applyAlignment="1">
      <alignment horizontal="left" vertical="top"/>
    </xf>
    <xf numFmtId="0" fontId="18" fillId="0" borderId="0" xfId="0" applyFont="1" applyAlignment="1">
      <alignment horizontal="left" vertical="top"/>
    </xf>
    <xf numFmtId="0" fontId="0" fillId="0" borderId="0" xfId="0" applyAlignment="1">
      <alignment horizontal="left" vertical="top"/>
    </xf>
    <xf numFmtId="0" fontId="16" fillId="0" borderId="1" xfId="1" applyBorder="1" applyAlignment="1" applyProtection="1">
      <alignment vertical="top" wrapText="1"/>
    </xf>
    <xf numFmtId="0" fontId="16" fillId="0" borderId="2" xfId="1" applyBorder="1" applyAlignment="1" applyProtection="1">
      <alignment vertical="top"/>
    </xf>
    <xf numFmtId="0" fontId="16" fillId="0" borderId="3" xfId="1" applyBorder="1" applyAlignment="1" applyProtection="1">
      <alignment vertical="top"/>
    </xf>
    <xf numFmtId="0" fontId="0" fillId="0" borderId="0" xfId="0" applyProtection="1">
      <protection locked="0"/>
    </xf>
    <xf numFmtId="0" fontId="16" fillId="6" borderId="0" xfId="1" applyFill="1" applyAlignment="1" applyProtection="1">
      <alignment horizontal="left" vertical="center" wrapText="1"/>
    </xf>
    <xf numFmtId="0" fontId="2"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0" fillId="0" borderId="0" xfId="0" applyFont="1" applyAlignment="1">
      <alignment horizontal="center"/>
    </xf>
    <xf numFmtId="0" fontId="23" fillId="0" borderId="0" xfId="2" applyFont="1" applyAlignment="1" applyProtection="1">
      <alignment horizontal="left" vertical="top"/>
      <protection locked="0"/>
    </xf>
    <xf numFmtId="0" fontId="25" fillId="0" borderId="0" xfId="2" applyFont="1" applyAlignment="1" applyProtection="1">
      <alignment horizontal="center" vertical="top"/>
      <protection locked="0"/>
    </xf>
    <xf numFmtId="0" fontId="23" fillId="0" borderId="0" xfId="3" applyFont="1" applyProtection="1">
      <protection locked="0"/>
    </xf>
    <xf numFmtId="0" fontId="0" fillId="7" borderId="0" xfId="0" applyFill="1" applyAlignment="1">
      <alignment horizontal="center"/>
    </xf>
    <xf numFmtId="0" fontId="25" fillId="0" borderId="0" xfId="2" applyFont="1" applyAlignment="1" applyProtection="1">
      <alignment horizontal="left" vertical="top" indent="2"/>
      <protection locked="0"/>
    </xf>
    <xf numFmtId="0" fontId="0" fillId="8" borderId="0" xfId="0" applyFill="1" applyAlignment="1">
      <alignment horizontal="center"/>
    </xf>
    <xf numFmtId="0" fontId="2" fillId="0" borderId="0" xfId="0" applyFont="1"/>
    <xf numFmtId="0" fontId="2" fillId="0" borderId="0" xfId="0" applyFont="1" applyAlignment="1">
      <alignment horizontal="center"/>
    </xf>
    <xf numFmtId="0" fontId="25" fillId="0" borderId="0" xfId="2" applyFont="1" applyAlignment="1" applyProtection="1">
      <alignment horizontal="left" vertical="top"/>
      <protection locked="0"/>
    </xf>
    <xf numFmtId="0" fontId="0" fillId="7" borderId="0" xfId="0" applyFill="1" applyAlignment="1" applyProtection="1">
      <alignment horizontal="center"/>
      <protection locked="0"/>
    </xf>
    <xf numFmtId="0" fontId="17" fillId="9" borderId="0" xfId="4" applyFont="1" applyFill="1" applyAlignment="1">
      <alignment horizontal="center" vertical="center"/>
    </xf>
    <xf numFmtId="0" fontId="2" fillId="9" borderId="0" xfId="0" applyFont="1" applyFill="1" applyProtection="1">
      <protection locked="0"/>
    </xf>
    <xf numFmtId="3" fontId="32" fillId="10" borderId="0" xfId="2" applyNumberFormat="1" applyFont="1" applyFill="1" applyAlignment="1">
      <alignment horizontal="center" vertical="top" wrapText="1"/>
    </xf>
    <xf numFmtId="0" fontId="33" fillId="8" borderId="0" xfId="2" applyFont="1" applyFill="1" applyAlignment="1">
      <alignment horizontal="center" vertical="top"/>
    </xf>
    <xf numFmtId="0" fontId="1" fillId="0" borderId="0" xfId="0" applyFont="1" applyProtection="1">
      <protection locked="0"/>
    </xf>
    <xf numFmtId="0" fontId="34" fillId="9" borderId="0" xfId="4" applyFont="1" applyFill="1" applyAlignment="1">
      <alignment horizontal="center" vertical="center"/>
    </xf>
    <xf numFmtId="0" fontId="2" fillId="0" borderId="0" xfId="0" applyFont="1" applyAlignment="1" applyProtection="1">
      <alignment vertical="center"/>
      <protection locked="0"/>
    </xf>
    <xf numFmtId="0" fontId="2" fillId="0" borderId="0" xfId="0" applyFont="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wrapText="1"/>
    </xf>
    <xf numFmtId="0" fontId="17" fillId="10" borderId="0" xfId="2" applyFont="1" applyFill="1" applyAlignment="1">
      <alignment horizontal="center" vertical="top" wrapText="1"/>
    </xf>
    <xf numFmtId="0" fontId="33" fillId="10" borderId="0" xfId="2" applyFont="1" applyFill="1" applyAlignment="1" applyProtection="1">
      <alignment horizontal="center" vertical="top" wrapText="1"/>
      <protection locked="0"/>
    </xf>
    <xf numFmtId="0" fontId="22" fillId="0" borderId="0" xfId="2" applyAlignment="1" applyProtection="1">
      <alignment horizontal="left" vertical="top"/>
      <protection locked="0"/>
    </xf>
    <xf numFmtId="1" fontId="32" fillId="10" borderId="0" xfId="2" applyNumberFormat="1" applyFont="1" applyFill="1" applyAlignment="1">
      <alignment horizontal="center" vertical="top" wrapText="1"/>
    </xf>
    <xf numFmtId="0" fontId="33" fillId="9" borderId="0" xfId="2" applyFont="1" applyFill="1" applyAlignment="1">
      <alignment horizontal="center" vertical="top" wrapText="1"/>
    </xf>
    <xf numFmtId="0" fontId="26" fillId="0" borderId="0" xfId="3" applyProtection="1">
      <protection locked="0"/>
    </xf>
    <xf numFmtId="0" fontId="17" fillId="10" borderId="0" xfId="2" applyFont="1" applyFill="1" applyAlignment="1" applyProtection="1">
      <alignment horizontal="center" vertical="top"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wrapText="1"/>
      <protection locked="0"/>
    </xf>
    <xf numFmtId="0" fontId="2" fillId="0" borderId="0" xfId="0" applyFont="1" applyAlignment="1">
      <alignment horizontal="center" wrapText="1"/>
    </xf>
    <xf numFmtId="0" fontId="2" fillId="0" borderId="0" xfId="0" applyFont="1" applyAlignment="1">
      <alignment vertical="center"/>
    </xf>
    <xf numFmtId="0" fontId="33" fillId="10" borderId="0" xfId="2" applyFont="1" applyFill="1" applyAlignment="1" applyProtection="1">
      <alignment horizontal="center" vertical="center" wrapText="1"/>
      <protection locked="0"/>
    </xf>
    <xf numFmtId="0" fontId="35" fillId="10" borderId="0" xfId="2" applyFont="1" applyFill="1" applyAlignment="1">
      <alignment horizontal="center" vertical="top" wrapText="1"/>
    </xf>
    <xf numFmtId="0" fontId="37" fillId="10" borderId="0" xfId="2" applyFont="1" applyFill="1" applyAlignment="1" applyProtection="1">
      <alignment horizontal="center" vertical="center" wrapText="1"/>
      <protection locked="0"/>
    </xf>
    <xf numFmtId="0" fontId="35" fillId="10" borderId="0" xfId="2" applyFont="1" applyFill="1" applyAlignment="1" applyProtection="1">
      <alignment horizontal="center" vertical="center" wrapText="1"/>
      <protection locked="0"/>
    </xf>
    <xf numFmtId="0" fontId="2" fillId="0" borderId="0" xfId="0" applyFont="1" applyAlignment="1" applyProtection="1">
      <alignment horizontal="center"/>
      <protection locked="0"/>
    </xf>
    <xf numFmtId="0" fontId="2" fillId="0" borderId="0" xfId="0" applyFont="1" applyAlignment="1" applyProtection="1">
      <alignment horizontal="center"/>
      <protection locked="0"/>
    </xf>
    <xf numFmtId="0" fontId="0" fillId="9" borderId="0" xfId="0" applyFill="1" applyAlignment="1">
      <alignment horizontal="center"/>
    </xf>
    <xf numFmtId="0" fontId="0" fillId="0" borderId="0" xfId="0" applyAlignment="1" applyProtection="1">
      <alignment horizontal="center"/>
      <protection locked="0"/>
    </xf>
  </cellXfs>
  <cellStyles count="5">
    <cellStyle name="Hyperlink" xfId="1" builtinId="8"/>
    <cellStyle name="Normal" xfId="0" builtinId="0"/>
    <cellStyle name="Normal 2" xfId="4" xr:uid="{3F845C85-D3F5-43B9-8E0C-DF62CA7987A8}"/>
    <cellStyle name="Normal 4" xfId="2" xr:uid="{9AA3AA8E-6B76-428B-9E41-2DF0483F0124}"/>
    <cellStyle name="Normal_Calc t CO2 eq" xfId="3" xr:uid="{17F28D97-685E-42FF-8FA9-1346C69528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5</xdr:row>
      <xdr:rowOff>66675</xdr:rowOff>
    </xdr:from>
    <xdr:to>
      <xdr:col>0</xdr:col>
      <xdr:colOff>5705474</xdr:colOff>
      <xdr:row>5</xdr:row>
      <xdr:rowOff>1762125</xdr:rowOff>
    </xdr:to>
    <xdr:pic>
      <xdr:nvPicPr>
        <xdr:cNvPr id="2" name="Picture 1">
          <a:extLst>
            <a:ext uri="{FF2B5EF4-FFF2-40B4-BE49-F238E27FC236}">
              <a16:creationId xmlns:a16="http://schemas.microsoft.com/office/drawing/2014/main" id="{38B97B82-29D1-4B6D-A29E-BAF4EC6525D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2819400"/>
          <a:ext cx="5581649" cy="1695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4</xdr:row>
      <xdr:rowOff>1112743</xdr:rowOff>
    </xdr:from>
    <xdr:to>
      <xdr:col>0</xdr:col>
      <xdr:colOff>6219824</xdr:colOff>
      <xdr:row>5</xdr:row>
      <xdr:rowOff>2486025</xdr:rowOff>
    </xdr:to>
    <xdr:pic>
      <xdr:nvPicPr>
        <xdr:cNvPr id="2" name="Picture 1">
          <a:extLst>
            <a:ext uri="{FF2B5EF4-FFF2-40B4-BE49-F238E27FC236}">
              <a16:creationId xmlns:a16="http://schemas.microsoft.com/office/drawing/2014/main" id="{08F317A3-61F4-4622-91CF-08B608343FEE}"/>
            </a:ext>
          </a:extLst>
        </xdr:cNvPr>
        <xdr:cNvPicPr>
          <a:picLocks noChangeAspect="1"/>
        </xdr:cNvPicPr>
      </xdr:nvPicPr>
      <xdr:blipFill>
        <a:blip xmlns:r="http://schemas.openxmlformats.org/officeDocument/2006/relationships" r:embed="rId1"/>
        <a:stretch>
          <a:fillRect/>
        </a:stretch>
      </xdr:blipFill>
      <xdr:spPr>
        <a:xfrm>
          <a:off x="209550" y="2827243"/>
          <a:ext cx="6010274" cy="25734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epa.ie/pubs/legislation/air/ods/Regulation%20517%20of%202014%20Fgas.pdf" TargetMode="External"/><Relationship Id="rId1" Type="http://schemas.openxmlformats.org/officeDocument/2006/relationships/hyperlink" Target="https://www.unep.org/ozonaction/resources/gwp-odp-calculator/gwp-odp-calculator"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E7463-F031-47E1-B07E-5F06A104DAC3}">
  <dimension ref="A1:V95"/>
  <sheetViews>
    <sheetView tabSelected="1" workbookViewId="0">
      <selection activeCell="A6" sqref="A6"/>
    </sheetView>
  </sheetViews>
  <sheetFormatPr defaultRowHeight="15" x14ac:dyDescent="0.25"/>
  <cols>
    <col min="1" max="1" width="161.5703125" customWidth="1"/>
    <col min="2" max="2" width="8" hidden="1" customWidth="1"/>
    <col min="3" max="3" width="35" customWidth="1"/>
    <col min="4" max="7" width="11" customWidth="1"/>
  </cols>
  <sheetData>
    <row r="1" spans="1:22" ht="42" customHeight="1" thickBot="1" x14ac:dyDescent="0.3">
      <c r="A1" s="1" t="s">
        <v>0</v>
      </c>
      <c r="B1" s="2"/>
      <c r="C1" s="3"/>
      <c r="D1" s="4"/>
      <c r="E1" s="4"/>
      <c r="F1" s="4"/>
      <c r="G1" s="4"/>
      <c r="H1" s="5"/>
      <c r="I1" s="5"/>
      <c r="J1" s="5"/>
      <c r="K1" s="5"/>
      <c r="L1" s="5"/>
      <c r="M1" s="5"/>
      <c r="N1" s="5"/>
      <c r="O1" s="5"/>
      <c r="P1" s="5"/>
      <c r="Q1" s="5"/>
      <c r="R1" s="5"/>
      <c r="S1" s="5"/>
      <c r="T1" s="5"/>
      <c r="U1" s="5"/>
      <c r="V1" s="5"/>
    </row>
    <row r="2" spans="1:22" x14ac:dyDescent="0.25">
      <c r="A2" s="6"/>
      <c r="B2" s="6"/>
      <c r="C2" s="6"/>
      <c r="D2" s="4"/>
      <c r="E2" s="4"/>
      <c r="F2" s="4"/>
      <c r="G2" s="4"/>
      <c r="H2" s="5"/>
      <c r="I2" s="5"/>
      <c r="J2" s="5"/>
      <c r="K2" s="5"/>
      <c r="L2" s="5"/>
      <c r="M2" s="5"/>
      <c r="N2" s="5"/>
      <c r="O2" s="5"/>
      <c r="P2" s="5"/>
      <c r="Q2" s="5"/>
      <c r="R2" s="5"/>
      <c r="S2" s="5"/>
      <c r="T2" s="5"/>
      <c r="U2" s="5"/>
      <c r="V2" s="5"/>
    </row>
    <row r="3" spans="1:22" ht="126.75" customHeight="1" x14ac:dyDescent="0.25">
      <c r="A3" s="7" t="s">
        <v>1</v>
      </c>
      <c r="B3" s="8"/>
      <c r="C3" s="8"/>
      <c r="D3" s="4"/>
      <c r="E3" s="4"/>
      <c r="F3" s="4"/>
      <c r="G3" s="4"/>
      <c r="H3" s="5"/>
      <c r="I3" s="5"/>
      <c r="J3" s="5"/>
      <c r="K3" s="5"/>
      <c r="L3" s="5"/>
      <c r="M3" s="5"/>
      <c r="N3" s="5"/>
      <c r="O3" s="5"/>
      <c r="P3" s="5"/>
      <c r="Q3" s="5"/>
      <c r="R3" s="5"/>
      <c r="S3" s="5"/>
      <c r="T3" s="5"/>
      <c r="U3" s="5"/>
      <c r="V3" s="5"/>
    </row>
    <row r="4" spans="1:22" ht="15.75" customHeight="1" thickBot="1" x14ac:dyDescent="0.3">
      <c r="A4" s="4"/>
      <c r="B4" s="4"/>
      <c r="C4" s="4"/>
      <c r="D4" s="4"/>
      <c r="E4" s="4"/>
      <c r="F4" s="4"/>
      <c r="G4" s="4"/>
      <c r="H4" s="5"/>
      <c r="I4" s="5"/>
      <c r="J4" s="5"/>
      <c r="K4" s="5"/>
      <c r="L4" s="5"/>
      <c r="M4" s="5"/>
      <c r="N4" s="5"/>
      <c r="O4" s="5"/>
      <c r="P4" s="5"/>
      <c r="Q4" s="5"/>
      <c r="R4" s="5"/>
      <c r="S4" s="5"/>
      <c r="T4" s="5"/>
      <c r="U4" s="5"/>
      <c r="V4" s="5"/>
    </row>
    <row r="5" spans="1:22" ht="17.25" customHeight="1" thickBot="1" x14ac:dyDescent="0.3">
      <c r="A5" s="9" t="s">
        <v>2</v>
      </c>
      <c r="B5" s="10"/>
      <c r="C5" s="11"/>
      <c r="D5" s="4"/>
      <c r="E5" s="4"/>
      <c r="F5" s="4"/>
      <c r="G5" s="4"/>
      <c r="H5" s="5"/>
      <c r="I5" s="5"/>
      <c r="J5" s="5"/>
      <c r="K5" s="5"/>
      <c r="L5" s="5"/>
      <c r="M5" s="5"/>
      <c r="N5" s="5"/>
      <c r="O5" s="5"/>
      <c r="P5" s="5"/>
      <c r="Q5" s="5"/>
      <c r="R5" s="5"/>
      <c r="S5" s="5"/>
      <c r="T5" s="5"/>
      <c r="U5" s="5"/>
      <c r="V5" s="5"/>
    </row>
    <row r="6" spans="1:22" ht="142.5" customHeight="1" thickBot="1" x14ac:dyDescent="0.3">
      <c r="A6" s="12"/>
      <c r="B6" s="5"/>
      <c r="C6" s="11"/>
      <c r="D6" s="4"/>
      <c r="E6" s="4"/>
      <c r="F6" s="4"/>
      <c r="G6" s="4"/>
      <c r="H6" s="5"/>
      <c r="I6" s="5"/>
      <c r="J6" s="5"/>
      <c r="K6" s="5"/>
      <c r="L6" s="5"/>
      <c r="M6" s="5"/>
      <c r="N6" s="5"/>
      <c r="O6" s="5"/>
      <c r="P6" s="5"/>
      <c r="Q6" s="5"/>
      <c r="R6" s="5"/>
      <c r="S6" s="5"/>
      <c r="T6" s="5"/>
      <c r="U6" s="5"/>
      <c r="V6" s="5"/>
    </row>
    <row r="7" spans="1:22" ht="17.25" customHeight="1" thickBot="1" x14ac:dyDescent="0.3">
      <c r="A7" s="13"/>
      <c r="B7" s="13"/>
      <c r="C7" s="13"/>
      <c r="D7" s="4"/>
      <c r="E7" s="4"/>
      <c r="F7" s="4"/>
      <c r="G7" s="4"/>
      <c r="H7" s="5"/>
      <c r="I7" s="5"/>
      <c r="J7" s="5"/>
      <c r="K7" s="5"/>
      <c r="L7" s="5"/>
      <c r="M7" s="5"/>
      <c r="N7" s="5"/>
      <c r="O7" s="5"/>
      <c r="P7" s="5"/>
      <c r="Q7" s="5"/>
      <c r="R7" s="5"/>
      <c r="S7" s="5"/>
      <c r="T7" s="5"/>
      <c r="U7" s="5"/>
      <c r="V7" s="5"/>
    </row>
    <row r="8" spans="1:22" ht="253.5" customHeight="1" thickBot="1" x14ac:dyDescent="0.3">
      <c r="A8" s="14" t="s">
        <v>3</v>
      </c>
      <c r="B8" s="15"/>
      <c r="C8" s="16"/>
      <c r="D8" s="4"/>
      <c r="E8" s="4"/>
      <c r="F8" s="4"/>
      <c r="G8" s="4"/>
      <c r="H8" s="5"/>
      <c r="I8" s="5"/>
      <c r="J8" s="5"/>
      <c r="K8" s="5"/>
      <c r="L8" s="5"/>
      <c r="M8" s="5"/>
      <c r="N8" s="5"/>
      <c r="O8" s="5"/>
      <c r="P8" s="5"/>
      <c r="Q8" s="5"/>
      <c r="R8" s="5"/>
      <c r="S8" s="5"/>
      <c r="T8" s="5"/>
      <c r="U8" s="5"/>
      <c r="V8" s="5"/>
    </row>
    <row r="9" spans="1:22" x14ac:dyDescent="0.25">
      <c r="A9" s="17"/>
      <c r="B9" s="17"/>
      <c r="C9" s="17"/>
      <c r="D9" s="4"/>
      <c r="E9" s="4"/>
      <c r="F9" s="4"/>
      <c r="G9" s="4"/>
      <c r="H9" s="5"/>
      <c r="I9" s="5"/>
      <c r="J9" s="5"/>
      <c r="K9" s="5"/>
      <c r="L9" s="5"/>
      <c r="M9" s="5"/>
      <c r="N9" s="5"/>
      <c r="O9" s="5"/>
      <c r="P9" s="5"/>
      <c r="Q9" s="5"/>
      <c r="R9" s="5"/>
      <c r="S9" s="5"/>
      <c r="T9" s="5"/>
      <c r="U9" s="5"/>
      <c r="V9" s="5"/>
    </row>
    <row r="10" spans="1:22" ht="8.25" customHeight="1" thickBot="1" x14ac:dyDescent="0.3">
      <c r="A10" s="4"/>
      <c r="B10" s="4"/>
      <c r="C10" s="4"/>
      <c r="D10" s="4"/>
      <c r="E10" s="4"/>
      <c r="F10" s="4"/>
      <c r="G10" s="4"/>
      <c r="H10" s="5"/>
      <c r="I10" s="5"/>
      <c r="J10" s="5"/>
      <c r="K10" s="5"/>
      <c r="L10" s="5"/>
      <c r="M10" s="5"/>
      <c r="N10" s="5"/>
      <c r="O10" s="5"/>
      <c r="P10" s="5"/>
      <c r="Q10" s="5"/>
      <c r="R10" s="5"/>
      <c r="S10" s="5"/>
      <c r="T10" s="5"/>
      <c r="U10" s="5"/>
      <c r="V10" s="5"/>
    </row>
    <row r="11" spans="1:22" ht="63" customHeight="1" thickBot="1" x14ac:dyDescent="0.3">
      <c r="A11" s="18" t="s">
        <v>4</v>
      </c>
      <c r="B11" s="19"/>
      <c r="C11" s="20"/>
      <c r="D11" s="4"/>
      <c r="E11" s="4"/>
      <c r="F11" s="4"/>
      <c r="G11" s="4"/>
      <c r="H11" s="5"/>
      <c r="I11" s="5"/>
      <c r="J11" s="5"/>
      <c r="K11" s="5"/>
      <c r="L11" s="5"/>
      <c r="M11" s="5"/>
      <c r="N11" s="5"/>
      <c r="O11" s="5"/>
      <c r="P11" s="5"/>
      <c r="Q11" s="5"/>
      <c r="R11" s="5"/>
      <c r="S11" s="5"/>
      <c r="T11" s="5"/>
      <c r="U11" s="5"/>
      <c r="V11" s="5"/>
    </row>
    <row r="12" spans="1:22" x14ac:dyDescent="0.25">
      <c r="A12" s="21"/>
      <c r="B12" s="21"/>
      <c r="C12" s="21"/>
      <c r="D12" s="4"/>
      <c r="E12" s="4"/>
      <c r="F12" s="4"/>
      <c r="G12" s="4"/>
      <c r="H12" s="5"/>
      <c r="I12" s="5"/>
      <c r="J12" s="5"/>
      <c r="K12" s="5"/>
      <c r="L12" s="5"/>
      <c r="M12" s="5"/>
      <c r="N12" s="5"/>
      <c r="O12" s="5"/>
      <c r="P12" s="5"/>
      <c r="Q12" s="5"/>
      <c r="R12" s="5"/>
      <c r="S12" s="5"/>
      <c r="T12" s="5"/>
      <c r="U12" s="5"/>
      <c r="V12" s="5"/>
    </row>
    <row r="13" spans="1:22" x14ac:dyDescent="0.25">
      <c r="A13" s="21"/>
      <c r="B13" s="21"/>
      <c r="C13" s="21"/>
      <c r="D13" s="4"/>
      <c r="E13" s="4"/>
      <c r="F13" s="4"/>
      <c r="G13" s="4"/>
      <c r="H13" s="5"/>
      <c r="I13" s="5"/>
      <c r="J13" s="5"/>
      <c r="K13" s="5"/>
      <c r="L13" s="5"/>
      <c r="M13" s="5"/>
      <c r="N13" s="5"/>
      <c r="O13" s="5"/>
      <c r="P13" s="5"/>
      <c r="Q13" s="5"/>
      <c r="R13" s="5"/>
      <c r="S13" s="5"/>
      <c r="T13" s="5"/>
      <c r="U13" s="5"/>
      <c r="V13" s="5"/>
    </row>
    <row r="14" spans="1:22" x14ac:dyDescent="0.25">
      <c r="A14" s="21"/>
      <c r="B14" s="21"/>
      <c r="C14" s="21"/>
      <c r="D14" s="5"/>
      <c r="E14" s="5"/>
      <c r="F14" s="5"/>
      <c r="G14" s="5"/>
      <c r="H14" s="5"/>
      <c r="I14" s="5"/>
      <c r="J14" s="5"/>
      <c r="K14" s="5"/>
      <c r="L14" s="5"/>
      <c r="M14" s="5"/>
      <c r="N14" s="5"/>
      <c r="O14" s="5"/>
      <c r="P14" s="5"/>
      <c r="Q14" s="5"/>
      <c r="R14" s="5"/>
      <c r="S14" s="5"/>
      <c r="T14" s="5"/>
      <c r="U14" s="5"/>
      <c r="V14" s="5"/>
    </row>
    <row r="15" spans="1:22" x14ac:dyDescent="0.25">
      <c r="A15" s="21"/>
      <c r="B15" s="21"/>
      <c r="C15" s="21"/>
      <c r="D15" s="5"/>
      <c r="E15" s="5"/>
      <c r="F15" s="5"/>
      <c r="G15" s="5"/>
      <c r="H15" s="5"/>
      <c r="I15" s="5"/>
      <c r="J15" s="5"/>
      <c r="K15" s="5"/>
      <c r="L15" s="5"/>
      <c r="M15" s="5"/>
      <c r="N15" s="5"/>
      <c r="O15" s="5"/>
      <c r="P15" s="5"/>
      <c r="Q15" s="5"/>
      <c r="R15" s="5"/>
      <c r="S15" s="5"/>
      <c r="T15" s="5"/>
      <c r="U15" s="5"/>
      <c r="V15" s="5"/>
    </row>
    <row r="16" spans="1:22" ht="13.5" customHeight="1" x14ac:dyDescent="0.25">
      <c r="A16" s="21"/>
      <c r="B16" s="21"/>
      <c r="C16" s="21"/>
      <c r="D16" s="5"/>
      <c r="E16" s="5"/>
      <c r="F16" s="5"/>
      <c r="G16" s="5"/>
      <c r="H16" s="5"/>
      <c r="I16" s="5"/>
      <c r="J16" s="5"/>
      <c r="K16" s="5"/>
      <c r="L16" s="5"/>
      <c r="M16" s="5"/>
      <c r="N16" s="5"/>
      <c r="O16" s="5"/>
      <c r="P16" s="5"/>
      <c r="Q16" s="5"/>
      <c r="R16" s="5"/>
      <c r="S16" s="5"/>
      <c r="T16" s="5"/>
      <c r="U16" s="5"/>
      <c r="V16" s="5"/>
    </row>
    <row r="17" spans="1:22" ht="15" hidden="1" customHeight="1" x14ac:dyDescent="0.25">
      <c r="A17" s="21"/>
      <c r="B17" s="21"/>
      <c r="C17" s="21"/>
      <c r="D17" s="5"/>
      <c r="E17" s="5"/>
      <c r="F17" s="5"/>
      <c r="G17" s="5"/>
      <c r="H17" s="5"/>
      <c r="I17" s="5"/>
      <c r="J17" s="5"/>
      <c r="K17" s="5"/>
      <c r="L17" s="5"/>
      <c r="M17" s="5"/>
      <c r="N17" s="5"/>
      <c r="O17" s="5"/>
      <c r="P17" s="5"/>
      <c r="Q17" s="5"/>
      <c r="R17" s="5"/>
      <c r="S17" s="5"/>
      <c r="T17" s="5"/>
      <c r="U17" s="5"/>
      <c r="V17" s="5"/>
    </row>
    <row r="18" spans="1:22" ht="15" hidden="1" customHeight="1" x14ac:dyDescent="0.25">
      <c r="A18" s="21"/>
      <c r="B18" s="21"/>
      <c r="C18" s="21"/>
      <c r="D18" s="5"/>
      <c r="E18" s="5"/>
      <c r="F18" s="5"/>
      <c r="G18" s="5"/>
      <c r="H18" s="5"/>
      <c r="I18" s="5"/>
      <c r="J18" s="5"/>
      <c r="K18" s="5"/>
      <c r="L18" s="5"/>
      <c r="M18" s="5"/>
      <c r="N18" s="5"/>
      <c r="O18" s="5"/>
      <c r="P18" s="5"/>
      <c r="Q18" s="5"/>
      <c r="R18" s="5"/>
      <c r="S18" s="5"/>
      <c r="T18" s="5"/>
      <c r="U18" s="5"/>
      <c r="V18" s="5"/>
    </row>
    <row r="19" spans="1:22" ht="15" hidden="1" customHeight="1" x14ac:dyDescent="0.25">
      <c r="A19" s="21"/>
      <c r="B19" s="21"/>
      <c r="C19" s="21"/>
      <c r="D19" s="5"/>
      <c r="E19" s="5"/>
      <c r="F19" s="5"/>
      <c r="G19" s="5"/>
      <c r="H19" s="5"/>
      <c r="I19" s="5"/>
      <c r="J19" s="5"/>
      <c r="K19" s="5"/>
      <c r="L19" s="5"/>
      <c r="M19" s="5"/>
      <c r="N19" s="5"/>
      <c r="O19" s="5"/>
      <c r="P19" s="5"/>
      <c r="Q19" s="5"/>
      <c r="R19" s="5"/>
      <c r="S19" s="5"/>
      <c r="T19" s="5"/>
      <c r="U19" s="5"/>
      <c r="V19" s="5"/>
    </row>
    <row r="20" spans="1:22" ht="15" hidden="1" customHeight="1" x14ac:dyDescent="0.25">
      <c r="A20" s="21"/>
      <c r="B20" s="21"/>
      <c r="C20" s="21"/>
      <c r="D20" s="5"/>
      <c r="E20" s="5"/>
      <c r="F20" s="5"/>
      <c r="G20" s="5"/>
      <c r="H20" s="5"/>
      <c r="I20" s="5"/>
      <c r="J20" s="5"/>
      <c r="K20" s="5"/>
      <c r="L20" s="5"/>
      <c r="M20" s="5"/>
      <c r="N20" s="5"/>
      <c r="O20" s="5"/>
      <c r="P20" s="5"/>
      <c r="Q20" s="5"/>
      <c r="R20" s="5"/>
      <c r="S20" s="5"/>
      <c r="T20" s="5"/>
      <c r="U20" s="5"/>
      <c r="V20" s="5"/>
    </row>
    <row r="21" spans="1:22" ht="15" hidden="1" customHeight="1" x14ac:dyDescent="0.25">
      <c r="A21" s="21"/>
      <c r="B21" s="21"/>
      <c r="C21" s="21"/>
      <c r="D21" s="5"/>
      <c r="E21" s="5"/>
      <c r="F21" s="5"/>
      <c r="G21" s="5"/>
      <c r="H21" s="5"/>
      <c r="I21" s="5"/>
      <c r="J21" s="5"/>
      <c r="K21" s="5"/>
      <c r="L21" s="5"/>
      <c r="M21" s="5"/>
      <c r="N21" s="5"/>
      <c r="O21" s="5"/>
      <c r="P21" s="5"/>
      <c r="Q21" s="5"/>
      <c r="R21" s="5"/>
      <c r="S21" s="5"/>
      <c r="T21" s="5"/>
      <c r="U21" s="5"/>
      <c r="V21" s="5"/>
    </row>
    <row r="22" spans="1:22" ht="15" hidden="1" customHeight="1" x14ac:dyDescent="0.25">
      <c r="A22" s="21"/>
      <c r="B22" s="21"/>
      <c r="C22" s="21"/>
      <c r="D22" s="5"/>
      <c r="E22" s="5"/>
      <c r="F22" s="5"/>
      <c r="G22" s="5"/>
      <c r="H22" s="5"/>
      <c r="I22" s="5"/>
      <c r="J22" s="5"/>
      <c r="K22" s="5"/>
      <c r="L22" s="5"/>
      <c r="M22" s="5"/>
      <c r="N22" s="5"/>
      <c r="O22" s="5"/>
      <c r="P22" s="5"/>
      <c r="Q22" s="5"/>
      <c r="R22" s="5"/>
      <c r="S22" s="5"/>
      <c r="T22" s="5"/>
      <c r="U22" s="5"/>
      <c r="V22" s="5"/>
    </row>
    <row r="23" spans="1:22" ht="15" hidden="1" customHeight="1" x14ac:dyDescent="0.25">
      <c r="A23" s="21"/>
      <c r="B23" s="21"/>
      <c r="C23" s="21"/>
      <c r="D23" s="5"/>
      <c r="E23" s="5"/>
      <c r="F23" s="5"/>
      <c r="G23" s="5"/>
      <c r="H23" s="5"/>
      <c r="I23" s="5"/>
      <c r="J23" s="5"/>
      <c r="K23" s="5"/>
      <c r="L23" s="5"/>
      <c r="M23" s="5"/>
      <c r="N23" s="5"/>
      <c r="O23" s="5"/>
      <c r="P23" s="5"/>
      <c r="Q23" s="5"/>
      <c r="R23" s="5"/>
      <c r="S23" s="5"/>
      <c r="T23" s="5"/>
      <c r="U23" s="5"/>
      <c r="V23" s="5"/>
    </row>
    <row r="24" spans="1:22" ht="15" hidden="1" customHeight="1" x14ac:dyDescent="0.25">
      <c r="A24" s="21"/>
      <c r="B24" s="21"/>
      <c r="C24" s="21"/>
      <c r="D24" s="5"/>
      <c r="E24" s="5"/>
      <c r="F24" s="5"/>
      <c r="G24" s="5"/>
      <c r="H24" s="5"/>
      <c r="I24" s="5"/>
      <c r="J24" s="5"/>
      <c r="K24" s="5"/>
      <c r="L24" s="5"/>
      <c r="M24" s="5"/>
      <c r="N24" s="5"/>
      <c r="O24" s="5"/>
      <c r="P24" s="5"/>
      <c r="Q24" s="5"/>
      <c r="R24" s="5"/>
      <c r="S24" s="5"/>
      <c r="T24" s="5"/>
      <c r="U24" s="5"/>
      <c r="V24" s="5"/>
    </row>
    <row r="25" spans="1:22" ht="15" hidden="1" customHeight="1" x14ac:dyDescent="0.25">
      <c r="A25" s="21"/>
      <c r="B25" s="21"/>
      <c r="C25" s="21"/>
      <c r="D25" s="5"/>
      <c r="E25" s="5"/>
      <c r="F25" s="5"/>
      <c r="G25" s="5"/>
      <c r="H25" s="5"/>
      <c r="I25" s="5"/>
      <c r="J25" s="5"/>
      <c r="K25" s="5"/>
      <c r="L25" s="5"/>
      <c r="M25" s="5"/>
      <c r="N25" s="5"/>
      <c r="O25" s="5"/>
      <c r="P25" s="5"/>
      <c r="Q25" s="5"/>
      <c r="R25" s="5"/>
      <c r="S25" s="5"/>
      <c r="T25" s="5"/>
      <c r="U25" s="5"/>
      <c r="V25" s="5"/>
    </row>
    <row r="26" spans="1:22" x14ac:dyDescent="0.25">
      <c r="D26" s="5"/>
      <c r="E26" s="5"/>
      <c r="F26" s="5"/>
      <c r="G26" s="5"/>
      <c r="H26" s="5"/>
      <c r="I26" s="5"/>
      <c r="J26" s="5"/>
      <c r="K26" s="5"/>
      <c r="L26" s="5"/>
      <c r="M26" s="5"/>
      <c r="N26" s="5"/>
      <c r="O26" s="5"/>
      <c r="P26" s="5"/>
      <c r="Q26" s="5"/>
      <c r="R26" s="5"/>
      <c r="S26" s="5"/>
      <c r="T26" s="5"/>
      <c r="U26" s="5"/>
      <c r="V26" s="5"/>
    </row>
    <row r="27" spans="1:22" x14ac:dyDescent="0.25">
      <c r="D27" s="5"/>
      <c r="E27" s="5"/>
      <c r="F27" s="5"/>
      <c r="G27" s="5"/>
      <c r="H27" s="5"/>
      <c r="I27" s="5"/>
      <c r="J27" s="5"/>
      <c r="K27" s="5"/>
      <c r="L27" s="5"/>
      <c r="M27" s="5"/>
      <c r="N27" s="5"/>
      <c r="O27" s="5"/>
      <c r="P27" s="5"/>
      <c r="Q27" s="5"/>
      <c r="R27" s="5"/>
      <c r="S27" s="5"/>
      <c r="T27" s="5"/>
      <c r="U27" s="5"/>
      <c r="V27" s="5"/>
    </row>
    <row r="28" spans="1:22" x14ac:dyDescent="0.25">
      <c r="D28" s="5"/>
      <c r="E28" s="5"/>
      <c r="F28" s="5"/>
      <c r="G28" s="5"/>
      <c r="H28" s="5"/>
      <c r="I28" s="5"/>
      <c r="J28" s="5"/>
      <c r="K28" s="5"/>
      <c r="L28" s="5"/>
      <c r="M28" s="5"/>
      <c r="N28" s="5"/>
      <c r="O28" s="5"/>
      <c r="P28" s="5"/>
      <c r="Q28" s="5"/>
      <c r="R28" s="5"/>
      <c r="S28" s="5"/>
      <c r="T28" s="5"/>
      <c r="U28" s="5"/>
      <c r="V28" s="5"/>
    </row>
    <row r="29" spans="1:22" x14ac:dyDescent="0.25">
      <c r="D29" s="5"/>
      <c r="E29" s="5"/>
      <c r="F29" s="5"/>
      <c r="G29" s="5"/>
      <c r="H29" s="5"/>
      <c r="I29" s="5"/>
      <c r="J29" s="5"/>
      <c r="K29" s="5"/>
      <c r="L29" s="5"/>
      <c r="M29" s="5"/>
      <c r="N29" s="5"/>
      <c r="O29" s="5"/>
      <c r="P29" s="5"/>
      <c r="Q29" s="5"/>
      <c r="R29" s="5"/>
      <c r="S29" s="5"/>
      <c r="T29" s="5"/>
      <c r="U29" s="5"/>
      <c r="V29" s="5"/>
    </row>
    <row r="30" spans="1:22" x14ac:dyDescent="0.25">
      <c r="D30" s="5"/>
      <c r="E30" s="5"/>
      <c r="F30" s="5"/>
      <c r="G30" s="5"/>
      <c r="H30" s="5"/>
      <c r="I30" s="5"/>
      <c r="J30" s="5"/>
      <c r="K30" s="5"/>
      <c r="L30" s="5"/>
      <c r="M30" s="5"/>
      <c r="N30" s="5"/>
      <c r="O30" s="5"/>
      <c r="P30" s="5"/>
      <c r="Q30" s="5"/>
      <c r="R30" s="5"/>
      <c r="S30" s="5"/>
      <c r="T30" s="5"/>
      <c r="U30" s="5"/>
      <c r="V30" s="5"/>
    </row>
    <row r="31" spans="1:22" x14ac:dyDescent="0.25">
      <c r="D31" s="5"/>
      <c r="E31" s="5"/>
      <c r="F31" s="5"/>
      <c r="G31" s="5"/>
      <c r="H31" s="5"/>
      <c r="I31" s="5"/>
      <c r="J31" s="5"/>
      <c r="K31" s="5"/>
      <c r="L31" s="5"/>
      <c r="M31" s="5"/>
      <c r="N31" s="5"/>
      <c r="O31" s="5"/>
      <c r="P31" s="5"/>
      <c r="Q31" s="5"/>
      <c r="R31" s="5"/>
      <c r="S31" s="5"/>
      <c r="T31" s="5"/>
      <c r="U31" s="5"/>
      <c r="V31" s="5"/>
    </row>
    <row r="32" spans="1:22" x14ac:dyDescent="0.25">
      <c r="D32" s="5"/>
      <c r="E32" s="5"/>
      <c r="F32" s="5"/>
      <c r="G32" s="5"/>
      <c r="H32" s="5"/>
      <c r="I32" s="5"/>
      <c r="J32" s="5"/>
      <c r="K32" s="5"/>
      <c r="L32" s="5"/>
      <c r="M32" s="5"/>
      <c r="N32" s="5"/>
      <c r="O32" s="5"/>
      <c r="P32" s="5"/>
      <c r="Q32" s="5"/>
      <c r="R32" s="5"/>
      <c r="S32" s="5"/>
      <c r="T32" s="5"/>
      <c r="U32" s="5"/>
      <c r="V32" s="5"/>
    </row>
    <row r="33" spans="4:22" x14ac:dyDescent="0.25">
      <c r="D33" s="5"/>
      <c r="E33" s="5"/>
      <c r="F33" s="5"/>
      <c r="G33" s="5"/>
      <c r="H33" s="5"/>
      <c r="I33" s="5"/>
      <c r="J33" s="5"/>
      <c r="K33" s="5"/>
      <c r="L33" s="5"/>
      <c r="M33" s="5"/>
      <c r="N33" s="5"/>
      <c r="O33" s="5"/>
      <c r="P33" s="5"/>
      <c r="Q33" s="5"/>
      <c r="R33" s="5"/>
      <c r="S33" s="5"/>
      <c r="T33" s="5"/>
      <c r="U33" s="5"/>
      <c r="V33" s="5"/>
    </row>
    <row r="34" spans="4:22" x14ac:dyDescent="0.25">
      <c r="D34" s="5"/>
      <c r="E34" s="5"/>
      <c r="F34" s="5"/>
      <c r="G34" s="5"/>
      <c r="H34" s="5"/>
      <c r="I34" s="5"/>
      <c r="J34" s="5"/>
      <c r="K34" s="5"/>
      <c r="L34" s="5"/>
      <c r="M34" s="5"/>
      <c r="N34" s="5"/>
      <c r="O34" s="5"/>
      <c r="P34" s="5"/>
      <c r="Q34" s="5"/>
      <c r="R34" s="5"/>
      <c r="S34" s="5"/>
      <c r="T34" s="5"/>
      <c r="U34" s="5"/>
      <c r="V34" s="5"/>
    </row>
    <row r="35" spans="4:22" x14ac:dyDescent="0.25">
      <c r="D35" s="5"/>
      <c r="E35" s="5"/>
      <c r="F35" s="5"/>
      <c r="G35" s="5"/>
      <c r="H35" s="5"/>
      <c r="I35" s="5"/>
      <c r="J35" s="5"/>
      <c r="K35" s="5"/>
      <c r="L35" s="5"/>
      <c r="M35" s="5"/>
      <c r="N35" s="5"/>
      <c r="O35" s="5"/>
      <c r="P35" s="5"/>
      <c r="Q35" s="5"/>
      <c r="R35" s="5"/>
      <c r="S35" s="5"/>
      <c r="T35" s="5"/>
      <c r="U35" s="5"/>
      <c r="V35" s="5"/>
    </row>
    <row r="36" spans="4:22" x14ac:dyDescent="0.25">
      <c r="D36" s="5"/>
      <c r="E36" s="5"/>
      <c r="F36" s="5"/>
      <c r="G36" s="5"/>
      <c r="H36" s="5"/>
      <c r="I36" s="5"/>
      <c r="J36" s="5"/>
      <c r="K36" s="5"/>
      <c r="L36" s="5"/>
      <c r="M36" s="5"/>
      <c r="N36" s="5"/>
      <c r="O36" s="5"/>
      <c r="P36" s="5"/>
      <c r="Q36" s="5"/>
      <c r="R36" s="5"/>
      <c r="S36" s="5"/>
      <c r="T36" s="5"/>
      <c r="U36" s="5"/>
      <c r="V36" s="5"/>
    </row>
    <row r="37" spans="4:22" x14ac:dyDescent="0.25">
      <c r="D37" s="5"/>
      <c r="E37" s="5"/>
      <c r="F37" s="5"/>
      <c r="G37" s="5"/>
      <c r="H37" s="5"/>
      <c r="I37" s="5"/>
      <c r="J37" s="5"/>
      <c r="K37" s="5"/>
      <c r="L37" s="5"/>
      <c r="M37" s="5"/>
      <c r="N37" s="5"/>
      <c r="O37" s="5"/>
      <c r="P37" s="5"/>
      <c r="Q37" s="5"/>
      <c r="R37" s="5"/>
      <c r="S37" s="5"/>
      <c r="T37" s="5"/>
      <c r="U37" s="5"/>
      <c r="V37" s="5"/>
    </row>
    <row r="38" spans="4:22" x14ac:dyDescent="0.25">
      <c r="D38" s="5"/>
      <c r="E38" s="5"/>
      <c r="F38" s="5"/>
      <c r="G38" s="5"/>
      <c r="H38" s="5"/>
      <c r="I38" s="5"/>
      <c r="J38" s="5"/>
      <c r="K38" s="5"/>
      <c r="L38" s="5"/>
      <c r="M38" s="5"/>
      <c r="N38" s="5"/>
      <c r="O38" s="5"/>
      <c r="P38" s="5"/>
      <c r="Q38" s="5"/>
      <c r="R38" s="5"/>
      <c r="S38" s="5"/>
      <c r="T38" s="5"/>
      <c r="U38" s="5"/>
      <c r="V38" s="5"/>
    </row>
    <row r="39" spans="4:22" x14ac:dyDescent="0.25">
      <c r="D39" s="5"/>
      <c r="E39" s="5"/>
      <c r="F39" s="5"/>
      <c r="G39" s="5"/>
      <c r="H39" s="5"/>
      <c r="I39" s="5"/>
      <c r="J39" s="5"/>
      <c r="K39" s="5"/>
      <c r="L39" s="5"/>
      <c r="M39" s="5"/>
      <c r="N39" s="5"/>
      <c r="O39" s="5"/>
      <c r="P39" s="5"/>
      <c r="Q39" s="5"/>
      <c r="R39" s="5"/>
      <c r="S39" s="5"/>
      <c r="T39" s="5"/>
      <c r="U39" s="5"/>
      <c r="V39" s="5"/>
    </row>
    <row r="40" spans="4:22" x14ac:dyDescent="0.25">
      <c r="D40" s="5"/>
      <c r="E40" s="5"/>
      <c r="F40" s="5"/>
      <c r="G40" s="5"/>
      <c r="H40" s="5"/>
      <c r="I40" s="5"/>
      <c r="J40" s="5"/>
      <c r="K40" s="5"/>
      <c r="L40" s="5"/>
      <c r="M40" s="5"/>
      <c r="N40" s="5"/>
      <c r="O40" s="5"/>
      <c r="P40" s="5"/>
      <c r="Q40" s="5"/>
      <c r="R40" s="5"/>
      <c r="S40" s="5"/>
      <c r="T40" s="5"/>
      <c r="U40" s="5"/>
      <c r="V40" s="5"/>
    </row>
    <row r="41" spans="4:22" x14ac:dyDescent="0.25">
      <c r="D41" s="5"/>
      <c r="E41" s="5"/>
      <c r="F41" s="5"/>
      <c r="G41" s="5"/>
      <c r="H41" s="5"/>
      <c r="I41" s="5"/>
      <c r="J41" s="5"/>
      <c r="K41" s="5"/>
      <c r="L41" s="5"/>
      <c r="M41" s="5"/>
      <c r="N41" s="5"/>
      <c r="O41" s="5"/>
      <c r="P41" s="5"/>
      <c r="Q41" s="5"/>
      <c r="R41" s="5"/>
      <c r="S41" s="5"/>
      <c r="T41" s="5"/>
      <c r="U41" s="5"/>
      <c r="V41" s="5"/>
    </row>
    <row r="42" spans="4:22" x14ac:dyDescent="0.25">
      <c r="D42" s="5"/>
      <c r="E42" s="5"/>
      <c r="F42" s="5"/>
      <c r="G42" s="5"/>
      <c r="H42" s="5"/>
      <c r="I42" s="5"/>
      <c r="J42" s="5"/>
      <c r="K42" s="5"/>
      <c r="L42" s="5"/>
      <c r="M42" s="5"/>
      <c r="N42" s="5"/>
      <c r="O42" s="5"/>
      <c r="P42" s="5"/>
      <c r="Q42" s="5"/>
      <c r="R42" s="5"/>
      <c r="S42" s="5"/>
      <c r="T42" s="5"/>
      <c r="U42" s="5"/>
      <c r="V42" s="5"/>
    </row>
    <row r="43" spans="4:22" x14ac:dyDescent="0.25">
      <c r="D43" s="5"/>
      <c r="E43" s="5"/>
      <c r="F43" s="5"/>
      <c r="G43" s="5"/>
      <c r="H43" s="5"/>
      <c r="I43" s="5"/>
      <c r="J43" s="5"/>
      <c r="K43" s="5"/>
      <c r="L43" s="5"/>
      <c r="M43" s="5"/>
      <c r="N43" s="5"/>
      <c r="O43" s="5"/>
      <c r="P43" s="5"/>
      <c r="Q43" s="5"/>
      <c r="R43" s="5"/>
      <c r="S43" s="5"/>
      <c r="T43" s="5"/>
      <c r="U43" s="5"/>
      <c r="V43" s="5"/>
    </row>
    <row r="44" spans="4:22" x14ac:dyDescent="0.25">
      <c r="D44" s="5"/>
      <c r="E44" s="5"/>
      <c r="F44" s="5"/>
      <c r="G44" s="5"/>
      <c r="H44" s="5"/>
      <c r="I44" s="5"/>
      <c r="J44" s="5"/>
      <c r="K44" s="5"/>
      <c r="L44" s="5"/>
      <c r="M44" s="5"/>
      <c r="N44" s="5"/>
      <c r="O44" s="5"/>
      <c r="P44" s="5"/>
      <c r="Q44" s="5"/>
      <c r="R44" s="5"/>
      <c r="S44" s="5"/>
      <c r="T44" s="5"/>
      <c r="U44" s="5"/>
      <c r="V44" s="5"/>
    </row>
    <row r="45" spans="4:22" x14ac:dyDescent="0.25">
      <c r="D45" s="5"/>
      <c r="E45" s="5"/>
      <c r="F45" s="5"/>
      <c r="G45" s="5"/>
      <c r="H45" s="5"/>
      <c r="I45" s="5"/>
      <c r="J45" s="5"/>
      <c r="K45" s="5"/>
      <c r="L45" s="5"/>
      <c r="M45" s="5"/>
      <c r="N45" s="5"/>
      <c r="O45" s="5"/>
      <c r="P45" s="5"/>
      <c r="Q45" s="5"/>
      <c r="R45" s="5"/>
      <c r="S45" s="5"/>
      <c r="T45" s="5"/>
      <c r="U45" s="5"/>
      <c r="V45" s="5"/>
    </row>
    <row r="46" spans="4:22" x14ac:dyDescent="0.25">
      <c r="D46" s="5"/>
      <c r="E46" s="5"/>
      <c r="F46" s="5"/>
      <c r="G46" s="5"/>
      <c r="H46" s="5"/>
      <c r="I46" s="5"/>
      <c r="J46" s="5"/>
      <c r="K46" s="5"/>
      <c r="L46" s="5"/>
      <c r="M46" s="5"/>
      <c r="N46" s="5"/>
      <c r="O46" s="5"/>
      <c r="P46" s="5"/>
      <c r="Q46" s="5"/>
      <c r="R46" s="5"/>
      <c r="S46" s="5"/>
      <c r="T46" s="5"/>
      <c r="U46" s="5"/>
      <c r="V46" s="5"/>
    </row>
    <row r="47" spans="4:22" x14ac:dyDescent="0.25">
      <c r="D47" s="5"/>
      <c r="E47" s="5"/>
      <c r="F47" s="5"/>
      <c r="G47" s="5"/>
      <c r="H47" s="5"/>
      <c r="I47" s="5"/>
      <c r="J47" s="5"/>
      <c r="K47" s="5"/>
      <c r="L47" s="5"/>
      <c r="M47" s="5"/>
      <c r="N47" s="5"/>
      <c r="O47" s="5"/>
      <c r="P47" s="5"/>
      <c r="Q47" s="5"/>
      <c r="R47" s="5"/>
      <c r="S47" s="5"/>
      <c r="T47" s="5"/>
      <c r="U47" s="5"/>
      <c r="V47" s="5"/>
    </row>
    <row r="48" spans="4:22" x14ac:dyDescent="0.25">
      <c r="D48" s="5"/>
      <c r="E48" s="5"/>
      <c r="F48" s="5"/>
      <c r="G48" s="5"/>
      <c r="H48" s="5"/>
      <c r="I48" s="5"/>
      <c r="J48" s="5"/>
      <c r="K48" s="5"/>
      <c r="L48" s="5"/>
      <c r="M48" s="5"/>
      <c r="N48" s="5"/>
      <c r="O48" s="5"/>
      <c r="P48" s="5"/>
      <c r="Q48" s="5"/>
      <c r="R48" s="5"/>
      <c r="S48" s="5"/>
      <c r="T48" s="5"/>
      <c r="U48" s="5"/>
      <c r="V48" s="5"/>
    </row>
    <row r="49" spans="4:22" x14ac:dyDescent="0.25">
      <c r="D49" s="5"/>
      <c r="E49" s="5"/>
      <c r="F49" s="5"/>
      <c r="G49" s="5"/>
      <c r="H49" s="5"/>
      <c r="I49" s="5"/>
      <c r="J49" s="5"/>
      <c r="K49" s="5"/>
      <c r="L49" s="5"/>
      <c r="M49" s="5"/>
      <c r="N49" s="5"/>
      <c r="O49" s="5"/>
      <c r="P49" s="5"/>
      <c r="Q49" s="5"/>
      <c r="R49" s="5"/>
      <c r="S49" s="5"/>
      <c r="T49" s="5"/>
      <c r="U49" s="5"/>
      <c r="V49" s="5"/>
    </row>
    <row r="50" spans="4:22" x14ac:dyDescent="0.25">
      <c r="D50" s="5"/>
      <c r="E50" s="5"/>
      <c r="F50" s="5"/>
      <c r="G50" s="5"/>
      <c r="H50" s="5"/>
      <c r="I50" s="5"/>
      <c r="J50" s="5"/>
      <c r="K50" s="5"/>
      <c r="L50" s="5"/>
      <c r="M50" s="5"/>
      <c r="N50" s="5"/>
      <c r="O50" s="5"/>
      <c r="P50" s="5"/>
      <c r="Q50" s="5"/>
      <c r="R50" s="5"/>
      <c r="S50" s="5"/>
      <c r="T50" s="5"/>
      <c r="U50" s="5"/>
      <c r="V50" s="5"/>
    </row>
    <row r="51" spans="4:22" x14ac:dyDescent="0.25">
      <c r="D51" s="5"/>
      <c r="E51" s="5"/>
      <c r="F51" s="5"/>
      <c r="G51" s="5"/>
      <c r="H51" s="5"/>
      <c r="I51" s="5"/>
      <c r="J51" s="5"/>
      <c r="K51" s="5"/>
      <c r="L51" s="5"/>
      <c r="M51" s="5"/>
      <c r="N51" s="5"/>
      <c r="O51" s="5"/>
      <c r="P51" s="5"/>
      <c r="Q51" s="5"/>
      <c r="R51" s="5"/>
      <c r="S51" s="5"/>
      <c r="T51" s="5"/>
      <c r="U51" s="5"/>
      <c r="V51" s="5"/>
    </row>
    <row r="52" spans="4:22" x14ac:dyDescent="0.25">
      <c r="D52" s="5"/>
      <c r="E52" s="5"/>
      <c r="F52" s="5"/>
      <c r="G52" s="5"/>
      <c r="H52" s="5"/>
      <c r="I52" s="5"/>
      <c r="J52" s="5"/>
      <c r="K52" s="5"/>
      <c r="L52" s="5"/>
      <c r="M52" s="5"/>
      <c r="N52" s="5"/>
      <c r="O52" s="5"/>
      <c r="P52" s="5"/>
      <c r="Q52" s="5"/>
      <c r="R52" s="5"/>
      <c r="S52" s="5"/>
      <c r="T52" s="5"/>
      <c r="U52" s="5"/>
      <c r="V52" s="5"/>
    </row>
    <row r="53" spans="4:22" x14ac:dyDescent="0.25">
      <c r="D53" s="5"/>
      <c r="E53" s="5"/>
      <c r="F53" s="5"/>
      <c r="G53" s="5"/>
      <c r="H53" s="5"/>
      <c r="I53" s="5"/>
      <c r="J53" s="5"/>
      <c r="K53" s="5"/>
      <c r="L53" s="5"/>
      <c r="M53" s="5"/>
      <c r="N53" s="5"/>
      <c r="O53" s="5"/>
      <c r="P53" s="5"/>
      <c r="Q53" s="5"/>
      <c r="R53" s="5"/>
      <c r="S53" s="5"/>
      <c r="T53" s="5"/>
      <c r="U53" s="5"/>
      <c r="V53" s="5"/>
    </row>
    <row r="54" spans="4:22" x14ac:dyDescent="0.25">
      <c r="D54" s="5"/>
      <c r="E54" s="5"/>
      <c r="F54" s="5"/>
      <c r="G54" s="5"/>
      <c r="H54" s="5"/>
      <c r="I54" s="5"/>
      <c r="J54" s="5"/>
      <c r="K54" s="5"/>
      <c r="L54" s="5"/>
      <c r="M54" s="5"/>
      <c r="N54" s="5"/>
      <c r="O54" s="5"/>
      <c r="P54" s="5"/>
      <c r="Q54" s="5"/>
      <c r="R54" s="5"/>
      <c r="S54" s="5"/>
      <c r="T54" s="5"/>
      <c r="U54" s="5"/>
      <c r="V54" s="5"/>
    </row>
    <row r="55" spans="4:22" x14ac:dyDescent="0.25">
      <c r="D55" s="5"/>
      <c r="E55" s="5"/>
      <c r="F55" s="5"/>
      <c r="G55" s="5"/>
      <c r="H55" s="5"/>
      <c r="I55" s="5"/>
      <c r="J55" s="5"/>
      <c r="K55" s="5"/>
      <c r="L55" s="5"/>
      <c r="M55" s="5"/>
      <c r="N55" s="5"/>
      <c r="O55" s="5"/>
      <c r="P55" s="5"/>
      <c r="Q55" s="5"/>
      <c r="R55" s="5"/>
      <c r="S55" s="5"/>
      <c r="T55" s="5"/>
      <c r="U55" s="5"/>
      <c r="V55" s="5"/>
    </row>
    <row r="56" spans="4:22" x14ac:dyDescent="0.25">
      <c r="D56" s="5"/>
      <c r="E56" s="5"/>
      <c r="F56" s="5"/>
      <c r="G56" s="5"/>
      <c r="H56" s="5"/>
      <c r="I56" s="5"/>
      <c r="J56" s="5"/>
      <c r="K56" s="5"/>
      <c r="L56" s="5"/>
      <c r="M56" s="5"/>
      <c r="N56" s="5"/>
      <c r="O56" s="5"/>
      <c r="P56" s="5"/>
      <c r="Q56" s="5"/>
      <c r="R56" s="5"/>
      <c r="S56" s="5"/>
      <c r="T56" s="5"/>
      <c r="U56" s="5"/>
      <c r="V56" s="5"/>
    </row>
    <row r="57" spans="4:22" x14ac:dyDescent="0.25">
      <c r="D57" s="5"/>
      <c r="E57" s="5"/>
      <c r="F57" s="5"/>
      <c r="G57" s="5"/>
      <c r="H57" s="5"/>
      <c r="I57" s="5"/>
      <c r="J57" s="5"/>
      <c r="K57" s="5"/>
      <c r="L57" s="5"/>
      <c r="M57" s="5"/>
      <c r="N57" s="5"/>
      <c r="O57" s="5"/>
      <c r="P57" s="5"/>
      <c r="Q57" s="5"/>
      <c r="R57" s="5"/>
      <c r="S57" s="5"/>
      <c r="T57" s="5"/>
      <c r="U57" s="5"/>
      <c r="V57" s="5"/>
    </row>
    <row r="58" spans="4:22" x14ac:dyDescent="0.25">
      <c r="D58" s="5"/>
      <c r="E58" s="5"/>
      <c r="F58" s="5"/>
      <c r="G58" s="5"/>
      <c r="H58" s="5"/>
      <c r="I58" s="5"/>
      <c r="J58" s="5"/>
      <c r="K58" s="5"/>
      <c r="L58" s="5"/>
      <c r="M58" s="5"/>
      <c r="N58" s="5"/>
      <c r="O58" s="5"/>
      <c r="P58" s="5"/>
      <c r="Q58" s="5"/>
      <c r="R58" s="5"/>
      <c r="S58" s="5"/>
      <c r="T58" s="5"/>
      <c r="U58" s="5"/>
      <c r="V58" s="5"/>
    </row>
    <row r="59" spans="4:22" x14ac:dyDescent="0.25">
      <c r="D59" s="5"/>
      <c r="E59" s="5"/>
      <c r="F59" s="5"/>
      <c r="G59" s="5"/>
      <c r="H59" s="5"/>
      <c r="I59" s="5"/>
      <c r="J59" s="5"/>
      <c r="K59" s="5"/>
      <c r="L59" s="5"/>
      <c r="M59" s="5"/>
      <c r="N59" s="5"/>
      <c r="O59" s="5"/>
      <c r="P59" s="5"/>
      <c r="Q59" s="5"/>
      <c r="R59" s="5"/>
      <c r="S59" s="5"/>
      <c r="T59" s="5"/>
      <c r="U59" s="5"/>
      <c r="V59" s="5"/>
    </row>
    <row r="60" spans="4:22" x14ac:dyDescent="0.25">
      <c r="D60" s="5"/>
      <c r="E60" s="5"/>
      <c r="F60" s="5"/>
      <c r="G60" s="5"/>
      <c r="H60" s="5"/>
      <c r="I60" s="5"/>
      <c r="J60" s="5"/>
      <c r="K60" s="5"/>
      <c r="L60" s="5"/>
      <c r="M60" s="5"/>
      <c r="N60" s="5"/>
      <c r="O60" s="5"/>
      <c r="P60" s="5"/>
      <c r="Q60" s="5"/>
      <c r="R60" s="5"/>
      <c r="S60" s="5"/>
      <c r="T60" s="5"/>
      <c r="U60" s="5"/>
      <c r="V60" s="5"/>
    </row>
    <row r="61" spans="4:22" x14ac:dyDescent="0.25">
      <c r="D61" s="5"/>
      <c r="E61" s="5"/>
      <c r="F61" s="5"/>
      <c r="G61" s="5"/>
      <c r="H61" s="5"/>
      <c r="I61" s="5"/>
      <c r="J61" s="5"/>
      <c r="K61" s="5"/>
      <c r="L61" s="5"/>
      <c r="M61" s="5"/>
      <c r="N61" s="5"/>
      <c r="O61" s="5"/>
      <c r="P61" s="5"/>
      <c r="Q61" s="5"/>
      <c r="R61" s="5"/>
      <c r="S61" s="5"/>
      <c r="T61" s="5"/>
      <c r="U61" s="5"/>
      <c r="V61" s="5"/>
    </row>
    <row r="62" spans="4:22" x14ac:dyDescent="0.25">
      <c r="D62" s="5"/>
      <c r="E62" s="5"/>
      <c r="F62" s="5"/>
      <c r="G62" s="5"/>
      <c r="H62" s="5"/>
      <c r="I62" s="5"/>
      <c r="J62" s="5"/>
      <c r="K62" s="5"/>
      <c r="L62" s="5"/>
      <c r="M62" s="5"/>
      <c r="N62" s="5"/>
      <c r="O62" s="5"/>
      <c r="P62" s="5"/>
      <c r="Q62" s="5"/>
      <c r="R62" s="5"/>
      <c r="S62" s="5"/>
      <c r="T62" s="5"/>
      <c r="U62" s="5"/>
      <c r="V62" s="5"/>
    </row>
    <row r="63" spans="4:22" x14ac:dyDescent="0.25">
      <c r="D63" s="5"/>
      <c r="E63" s="5"/>
      <c r="F63" s="5"/>
      <c r="G63" s="5"/>
      <c r="H63" s="5"/>
      <c r="I63" s="5"/>
      <c r="J63" s="5"/>
      <c r="K63" s="5"/>
      <c r="L63" s="5"/>
      <c r="M63" s="5"/>
      <c r="N63" s="5"/>
      <c r="O63" s="5"/>
      <c r="P63" s="5"/>
      <c r="Q63" s="5"/>
      <c r="R63" s="5"/>
      <c r="S63" s="5"/>
      <c r="T63" s="5"/>
      <c r="U63" s="5"/>
      <c r="V63" s="5"/>
    </row>
    <row r="64" spans="4:22" x14ac:dyDescent="0.25">
      <c r="D64" s="5"/>
      <c r="E64" s="5"/>
      <c r="F64" s="5"/>
      <c r="G64" s="5"/>
      <c r="H64" s="5"/>
      <c r="I64" s="5"/>
      <c r="J64" s="5"/>
      <c r="K64" s="5"/>
      <c r="L64" s="5"/>
      <c r="M64" s="5"/>
      <c r="N64" s="5"/>
      <c r="O64" s="5"/>
      <c r="P64" s="5"/>
      <c r="Q64" s="5"/>
      <c r="R64" s="5"/>
      <c r="S64" s="5"/>
      <c r="T64" s="5"/>
      <c r="U64" s="5"/>
      <c r="V64" s="5"/>
    </row>
    <row r="65" spans="4:22" x14ac:dyDescent="0.25">
      <c r="D65" s="5"/>
      <c r="E65" s="5"/>
      <c r="F65" s="5"/>
      <c r="G65" s="5"/>
      <c r="H65" s="5"/>
      <c r="I65" s="5"/>
      <c r="J65" s="5"/>
      <c r="K65" s="5"/>
      <c r="L65" s="5"/>
      <c r="M65" s="5"/>
      <c r="N65" s="5"/>
      <c r="O65" s="5"/>
      <c r="P65" s="5"/>
      <c r="Q65" s="5"/>
      <c r="R65" s="5"/>
      <c r="S65" s="5"/>
      <c r="T65" s="5"/>
      <c r="U65" s="5"/>
      <c r="V65" s="5"/>
    </row>
    <row r="66" spans="4:22" x14ac:dyDescent="0.25">
      <c r="D66" s="5"/>
      <c r="E66" s="5"/>
      <c r="F66" s="5"/>
      <c r="G66" s="5"/>
      <c r="H66" s="5"/>
      <c r="I66" s="5"/>
      <c r="J66" s="5"/>
      <c r="K66" s="5"/>
      <c r="L66" s="5"/>
      <c r="M66" s="5"/>
      <c r="N66" s="5"/>
      <c r="O66" s="5"/>
      <c r="P66" s="5"/>
      <c r="Q66" s="5"/>
      <c r="R66" s="5"/>
      <c r="S66" s="5"/>
      <c r="T66" s="5"/>
      <c r="U66" s="5"/>
      <c r="V66" s="5"/>
    </row>
    <row r="67" spans="4:22" x14ac:dyDescent="0.25">
      <c r="D67" s="5"/>
      <c r="E67" s="5"/>
      <c r="F67" s="5"/>
      <c r="G67" s="5"/>
      <c r="H67" s="5"/>
      <c r="I67" s="5"/>
      <c r="J67" s="5"/>
      <c r="K67" s="5"/>
      <c r="L67" s="5"/>
      <c r="M67" s="5"/>
      <c r="N67" s="5"/>
      <c r="O67" s="5"/>
      <c r="P67" s="5"/>
      <c r="Q67" s="5"/>
      <c r="R67" s="5"/>
      <c r="S67" s="5"/>
      <c r="T67" s="5"/>
      <c r="U67" s="5"/>
      <c r="V67" s="5"/>
    </row>
    <row r="68" spans="4:22" x14ac:dyDescent="0.25">
      <c r="D68" s="5"/>
      <c r="E68" s="5"/>
      <c r="F68" s="5"/>
      <c r="G68" s="5"/>
      <c r="H68" s="5"/>
      <c r="I68" s="5"/>
      <c r="J68" s="5"/>
      <c r="K68" s="5"/>
      <c r="L68" s="5"/>
      <c r="M68" s="5"/>
      <c r="N68" s="5"/>
      <c r="O68" s="5"/>
      <c r="P68" s="5"/>
      <c r="Q68" s="5"/>
      <c r="R68" s="5"/>
      <c r="S68" s="5"/>
      <c r="T68" s="5"/>
      <c r="U68" s="5"/>
      <c r="V68" s="5"/>
    </row>
    <row r="69" spans="4:22" x14ac:dyDescent="0.25">
      <c r="D69" s="5"/>
      <c r="E69" s="5"/>
      <c r="F69" s="5"/>
      <c r="G69" s="5"/>
      <c r="H69" s="5"/>
      <c r="I69" s="5"/>
      <c r="J69" s="5"/>
      <c r="K69" s="5"/>
      <c r="L69" s="5"/>
      <c r="M69" s="5"/>
      <c r="N69" s="5"/>
      <c r="O69" s="5"/>
      <c r="P69" s="5"/>
      <c r="Q69" s="5"/>
      <c r="R69" s="5"/>
      <c r="S69" s="5"/>
      <c r="T69" s="5"/>
      <c r="U69" s="5"/>
      <c r="V69" s="5"/>
    </row>
    <row r="70" spans="4:22" x14ac:dyDescent="0.25">
      <c r="D70" s="5"/>
      <c r="E70" s="5"/>
      <c r="F70" s="5"/>
      <c r="G70" s="5"/>
      <c r="H70" s="5"/>
      <c r="I70" s="5"/>
      <c r="J70" s="5"/>
      <c r="K70" s="5"/>
      <c r="L70" s="5"/>
      <c r="M70" s="5"/>
      <c r="N70" s="5"/>
      <c r="O70" s="5"/>
      <c r="P70" s="5"/>
      <c r="Q70" s="5"/>
      <c r="R70" s="5"/>
      <c r="S70" s="5"/>
      <c r="T70" s="5"/>
      <c r="U70" s="5"/>
      <c r="V70" s="5"/>
    </row>
    <row r="71" spans="4:22" x14ac:dyDescent="0.25">
      <c r="D71" s="5"/>
      <c r="E71" s="5"/>
      <c r="F71" s="5"/>
      <c r="G71" s="5"/>
      <c r="H71" s="5"/>
      <c r="I71" s="5"/>
      <c r="J71" s="5"/>
      <c r="K71" s="5"/>
      <c r="L71" s="5"/>
      <c r="M71" s="5"/>
      <c r="N71" s="5"/>
      <c r="O71" s="5"/>
      <c r="P71" s="5"/>
      <c r="Q71" s="5"/>
      <c r="R71" s="5"/>
      <c r="S71" s="5"/>
      <c r="T71" s="5"/>
      <c r="U71" s="5"/>
      <c r="V71" s="5"/>
    </row>
    <row r="72" spans="4:22" x14ac:dyDescent="0.25">
      <c r="D72" s="5"/>
      <c r="E72" s="5"/>
      <c r="F72" s="5"/>
      <c r="G72" s="5"/>
      <c r="H72" s="5"/>
      <c r="I72" s="5"/>
      <c r="J72" s="5"/>
      <c r="K72" s="5"/>
      <c r="L72" s="5"/>
      <c r="M72" s="5"/>
      <c r="N72" s="5"/>
      <c r="O72" s="5"/>
      <c r="P72" s="5"/>
      <c r="Q72" s="5"/>
      <c r="R72" s="5"/>
      <c r="S72" s="5"/>
      <c r="T72" s="5"/>
      <c r="U72" s="5"/>
      <c r="V72" s="5"/>
    </row>
    <row r="73" spans="4:22" x14ac:dyDescent="0.25">
      <c r="D73" s="5"/>
      <c r="E73" s="5"/>
      <c r="F73" s="5"/>
      <c r="G73" s="5"/>
      <c r="H73" s="5"/>
      <c r="I73" s="5"/>
      <c r="J73" s="5"/>
      <c r="K73" s="5"/>
      <c r="L73" s="5"/>
      <c r="M73" s="5"/>
      <c r="N73" s="5"/>
      <c r="O73" s="5"/>
      <c r="P73" s="5"/>
      <c r="Q73" s="5"/>
      <c r="R73" s="5"/>
      <c r="S73" s="5"/>
      <c r="T73" s="5"/>
      <c r="U73" s="5"/>
      <c r="V73" s="5"/>
    </row>
    <row r="74" spans="4:22" x14ac:dyDescent="0.25">
      <c r="D74" s="5"/>
      <c r="E74" s="5"/>
      <c r="F74" s="5"/>
      <c r="G74" s="5"/>
      <c r="H74" s="5"/>
      <c r="I74" s="5"/>
      <c r="J74" s="5"/>
      <c r="K74" s="5"/>
      <c r="L74" s="5"/>
      <c r="M74" s="5"/>
      <c r="N74" s="5"/>
      <c r="O74" s="5"/>
      <c r="P74" s="5"/>
      <c r="Q74" s="5"/>
      <c r="R74" s="5"/>
      <c r="S74" s="5"/>
      <c r="T74" s="5"/>
      <c r="U74" s="5"/>
      <c r="V74" s="5"/>
    </row>
    <row r="75" spans="4:22" x14ac:dyDescent="0.25">
      <c r="D75" s="5"/>
      <c r="E75" s="5"/>
      <c r="F75" s="5"/>
      <c r="G75" s="5"/>
      <c r="H75" s="5"/>
      <c r="I75" s="5"/>
      <c r="J75" s="5"/>
      <c r="K75" s="5"/>
      <c r="L75" s="5"/>
      <c r="M75" s="5"/>
      <c r="N75" s="5"/>
      <c r="O75" s="5"/>
      <c r="P75" s="5"/>
      <c r="Q75" s="5"/>
      <c r="R75" s="5"/>
      <c r="S75" s="5"/>
      <c r="T75" s="5"/>
      <c r="U75" s="5"/>
      <c r="V75" s="5"/>
    </row>
    <row r="76" spans="4:22" x14ac:dyDescent="0.25">
      <c r="D76" s="5"/>
      <c r="E76" s="5"/>
      <c r="F76" s="5"/>
      <c r="G76" s="5"/>
      <c r="H76" s="5"/>
      <c r="I76" s="5"/>
      <c r="J76" s="5"/>
      <c r="K76" s="5"/>
      <c r="L76" s="5"/>
      <c r="M76" s="5"/>
      <c r="N76" s="5"/>
      <c r="O76" s="5"/>
      <c r="P76" s="5"/>
      <c r="Q76" s="5"/>
      <c r="R76" s="5"/>
      <c r="S76" s="5"/>
      <c r="T76" s="5"/>
      <c r="U76" s="5"/>
      <c r="V76" s="5"/>
    </row>
    <row r="77" spans="4:22" x14ac:dyDescent="0.25">
      <c r="D77" s="5"/>
      <c r="E77" s="5"/>
      <c r="F77" s="5"/>
      <c r="G77" s="5"/>
      <c r="H77" s="5"/>
      <c r="I77" s="5"/>
      <c r="J77" s="5"/>
      <c r="K77" s="5"/>
      <c r="L77" s="5"/>
      <c r="M77" s="5"/>
      <c r="N77" s="5"/>
      <c r="O77" s="5"/>
      <c r="P77" s="5"/>
      <c r="Q77" s="5"/>
      <c r="R77" s="5"/>
      <c r="S77" s="5"/>
      <c r="T77" s="5"/>
      <c r="U77" s="5"/>
      <c r="V77" s="5"/>
    </row>
    <row r="78" spans="4:22" x14ac:dyDescent="0.25">
      <c r="D78" s="5"/>
      <c r="E78" s="5"/>
      <c r="F78" s="5"/>
      <c r="G78" s="5"/>
      <c r="H78" s="5"/>
      <c r="I78" s="5"/>
      <c r="J78" s="5"/>
      <c r="K78" s="5"/>
      <c r="L78" s="5"/>
      <c r="M78" s="5"/>
      <c r="N78" s="5"/>
      <c r="O78" s="5"/>
      <c r="P78" s="5"/>
      <c r="Q78" s="5"/>
      <c r="R78" s="5"/>
      <c r="S78" s="5"/>
      <c r="T78" s="5"/>
      <c r="U78" s="5"/>
      <c r="V78" s="5"/>
    </row>
    <row r="79" spans="4:22" x14ac:dyDescent="0.25">
      <c r="D79" s="5"/>
      <c r="E79" s="5"/>
      <c r="F79" s="5"/>
      <c r="G79" s="5"/>
      <c r="H79" s="5"/>
      <c r="I79" s="5"/>
      <c r="J79" s="5"/>
      <c r="K79" s="5"/>
      <c r="L79" s="5"/>
      <c r="M79" s="5"/>
      <c r="N79" s="5"/>
      <c r="O79" s="5"/>
      <c r="P79" s="5"/>
      <c r="Q79" s="5"/>
      <c r="R79" s="5"/>
      <c r="S79" s="5"/>
      <c r="T79" s="5"/>
      <c r="U79" s="5"/>
      <c r="V79" s="5"/>
    </row>
    <row r="80" spans="4:22" x14ac:dyDescent="0.25">
      <c r="D80" s="5"/>
      <c r="E80" s="5"/>
      <c r="F80" s="5"/>
      <c r="G80" s="5"/>
      <c r="H80" s="5"/>
      <c r="I80" s="5"/>
      <c r="J80" s="5"/>
      <c r="K80" s="5"/>
      <c r="L80" s="5"/>
      <c r="M80" s="5"/>
      <c r="N80" s="5"/>
      <c r="O80" s="5"/>
      <c r="P80" s="5"/>
      <c r="Q80" s="5"/>
      <c r="R80" s="5"/>
      <c r="S80" s="5"/>
      <c r="T80" s="5"/>
      <c r="U80" s="5"/>
      <c r="V80" s="5"/>
    </row>
    <row r="81" spans="4:22" x14ac:dyDescent="0.25">
      <c r="D81" s="5"/>
      <c r="E81" s="5"/>
      <c r="F81" s="5"/>
      <c r="G81" s="5"/>
      <c r="H81" s="5"/>
      <c r="I81" s="5"/>
      <c r="J81" s="5"/>
      <c r="K81" s="5"/>
      <c r="L81" s="5"/>
      <c r="M81" s="5"/>
      <c r="N81" s="5"/>
      <c r="O81" s="5"/>
      <c r="P81" s="5"/>
      <c r="Q81" s="5"/>
      <c r="R81" s="5"/>
      <c r="S81" s="5"/>
      <c r="T81" s="5"/>
      <c r="U81" s="5"/>
      <c r="V81" s="5"/>
    </row>
    <row r="82" spans="4:22" x14ac:dyDescent="0.25">
      <c r="D82" s="5"/>
      <c r="E82" s="5"/>
      <c r="F82" s="5"/>
      <c r="G82" s="5"/>
      <c r="H82" s="5"/>
      <c r="I82" s="5"/>
      <c r="J82" s="5"/>
      <c r="K82" s="5"/>
      <c r="L82" s="5"/>
      <c r="M82" s="5"/>
      <c r="N82" s="5"/>
      <c r="O82" s="5"/>
      <c r="P82" s="5"/>
      <c r="Q82" s="5"/>
      <c r="R82" s="5"/>
      <c r="S82" s="5"/>
      <c r="T82" s="5"/>
      <c r="U82" s="5"/>
      <c r="V82" s="5"/>
    </row>
    <row r="83" spans="4:22" x14ac:dyDescent="0.25">
      <c r="D83" s="5"/>
      <c r="E83" s="5"/>
      <c r="F83" s="5"/>
      <c r="G83" s="5"/>
      <c r="H83" s="5"/>
      <c r="I83" s="5"/>
      <c r="J83" s="5"/>
      <c r="K83" s="5"/>
      <c r="L83" s="5"/>
      <c r="M83" s="5"/>
      <c r="N83" s="5"/>
      <c r="O83" s="5"/>
      <c r="P83" s="5"/>
      <c r="Q83" s="5"/>
      <c r="R83" s="5"/>
      <c r="S83" s="5"/>
      <c r="T83" s="5"/>
      <c r="U83" s="5"/>
      <c r="V83" s="5"/>
    </row>
    <row r="84" spans="4:22" x14ac:dyDescent="0.25">
      <c r="D84" s="5"/>
      <c r="E84" s="5"/>
      <c r="F84" s="5"/>
      <c r="G84" s="5"/>
      <c r="H84" s="5"/>
      <c r="I84" s="5"/>
      <c r="J84" s="5"/>
      <c r="K84" s="5"/>
      <c r="L84" s="5"/>
      <c r="M84" s="5"/>
      <c r="N84" s="5"/>
      <c r="O84" s="5"/>
      <c r="P84" s="5"/>
      <c r="Q84" s="5"/>
      <c r="R84" s="5"/>
      <c r="S84" s="5"/>
      <c r="T84" s="5"/>
      <c r="U84" s="5"/>
      <c r="V84" s="5"/>
    </row>
    <row r="85" spans="4:22" x14ac:dyDescent="0.25">
      <c r="D85" s="5"/>
      <c r="E85" s="5"/>
      <c r="F85" s="5"/>
      <c r="G85" s="5"/>
      <c r="H85" s="5"/>
      <c r="I85" s="5"/>
      <c r="J85" s="5"/>
      <c r="K85" s="5"/>
      <c r="L85" s="5"/>
      <c r="M85" s="5"/>
      <c r="N85" s="5"/>
      <c r="O85" s="5"/>
      <c r="P85" s="5"/>
      <c r="Q85" s="5"/>
      <c r="R85" s="5"/>
      <c r="S85" s="5"/>
      <c r="T85" s="5"/>
      <c r="U85" s="5"/>
      <c r="V85" s="5"/>
    </row>
    <row r="86" spans="4:22" x14ac:dyDescent="0.25">
      <c r="D86" s="5"/>
      <c r="E86" s="5"/>
      <c r="F86" s="5"/>
      <c r="G86" s="5"/>
      <c r="H86" s="5"/>
      <c r="I86" s="5"/>
      <c r="J86" s="5"/>
      <c r="K86" s="5"/>
      <c r="L86" s="5"/>
      <c r="M86" s="5"/>
      <c r="N86" s="5"/>
      <c r="O86" s="5"/>
      <c r="P86" s="5"/>
      <c r="Q86" s="5"/>
      <c r="R86" s="5"/>
      <c r="S86" s="5"/>
      <c r="T86" s="5"/>
      <c r="U86" s="5"/>
      <c r="V86" s="5"/>
    </row>
    <row r="87" spans="4:22" x14ac:dyDescent="0.25">
      <c r="D87" s="5"/>
      <c r="E87" s="5"/>
      <c r="F87" s="5"/>
      <c r="G87" s="5"/>
      <c r="H87" s="5"/>
      <c r="I87" s="5"/>
      <c r="J87" s="5"/>
      <c r="K87" s="5"/>
      <c r="L87" s="5"/>
      <c r="M87" s="5"/>
      <c r="N87" s="5"/>
      <c r="O87" s="5"/>
      <c r="P87" s="5"/>
      <c r="Q87" s="5"/>
      <c r="R87" s="5"/>
      <c r="S87" s="5"/>
      <c r="T87" s="5"/>
      <c r="U87" s="5"/>
      <c r="V87" s="5"/>
    </row>
    <row r="88" spans="4:22" x14ac:dyDescent="0.25">
      <c r="D88" s="5"/>
      <c r="E88" s="5"/>
      <c r="F88" s="5"/>
      <c r="G88" s="5"/>
      <c r="H88" s="5"/>
      <c r="I88" s="5"/>
      <c r="J88" s="5"/>
      <c r="K88" s="5"/>
      <c r="L88" s="5"/>
      <c r="M88" s="5"/>
      <c r="N88" s="5"/>
      <c r="O88" s="5"/>
      <c r="P88" s="5"/>
      <c r="Q88" s="5"/>
      <c r="R88" s="5"/>
      <c r="S88" s="5"/>
      <c r="T88" s="5"/>
      <c r="U88" s="5"/>
      <c r="V88" s="5"/>
    </row>
    <row r="89" spans="4:22" x14ac:dyDescent="0.25">
      <c r="D89" s="5"/>
      <c r="E89" s="5"/>
      <c r="F89" s="5"/>
      <c r="G89" s="5"/>
      <c r="H89" s="5"/>
      <c r="I89" s="5"/>
      <c r="J89" s="5"/>
      <c r="K89" s="5"/>
      <c r="L89" s="5"/>
      <c r="M89" s="5"/>
      <c r="N89" s="5"/>
      <c r="O89" s="5"/>
      <c r="P89" s="5"/>
      <c r="Q89" s="5"/>
      <c r="R89" s="5"/>
      <c r="S89" s="5"/>
      <c r="T89" s="5"/>
      <c r="U89" s="5"/>
      <c r="V89" s="5"/>
    </row>
    <row r="90" spans="4:22" x14ac:dyDescent="0.25">
      <c r="D90" s="5"/>
      <c r="E90" s="5"/>
      <c r="F90" s="5"/>
      <c r="G90" s="5"/>
      <c r="H90" s="5"/>
      <c r="I90" s="5"/>
      <c r="J90" s="5"/>
      <c r="K90" s="5"/>
      <c r="L90" s="5"/>
      <c r="M90" s="5"/>
      <c r="N90" s="5"/>
      <c r="O90" s="5"/>
      <c r="P90" s="5"/>
      <c r="Q90" s="5"/>
      <c r="R90" s="5"/>
      <c r="S90" s="5"/>
      <c r="T90" s="5"/>
      <c r="U90" s="5"/>
      <c r="V90" s="5"/>
    </row>
    <row r="91" spans="4:22" x14ac:dyDescent="0.25">
      <c r="D91" s="5"/>
      <c r="E91" s="5"/>
      <c r="F91" s="5"/>
      <c r="G91" s="5"/>
      <c r="H91" s="5"/>
      <c r="I91" s="5"/>
      <c r="J91" s="5"/>
      <c r="K91" s="5"/>
      <c r="L91" s="5"/>
      <c r="M91" s="5"/>
      <c r="N91" s="5"/>
      <c r="O91" s="5"/>
      <c r="P91" s="5"/>
      <c r="Q91" s="5"/>
      <c r="R91" s="5"/>
      <c r="S91" s="5"/>
      <c r="T91" s="5"/>
      <c r="U91" s="5"/>
      <c r="V91" s="5"/>
    </row>
    <row r="92" spans="4:22" x14ac:dyDescent="0.25">
      <c r="D92" s="5"/>
      <c r="E92" s="5"/>
      <c r="F92" s="5"/>
      <c r="G92" s="5"/>
      <c r="H92" s="5"/>
      <c r="I92" s="5"/>
      <c r="J92" s="5"/>
      <c r="K92" s="5"/>
      <c r="L92" s="5"/>
      <c r="M92" s="5"/>
      <c r="N92" s="5"/>
      <c r="O92" s="5"/>
      <c r="P92" s="5"/>
      <c r="Q92" s="5"/>
      <c r="R92" s="5"/>
      <c r="S92" s="5"/>
      <c r="T92" s="5"/>
      <c r="U92" s="5"/>
      <c r="V92" s="5"/>
    </row>
    <row r="93" spans="4:22" x14ac:dyDescent="0.25">
      <c r="D93" s="5"/>
      <c r="E93" s="5"/>
      <c r="F93" s="5"/>
      <c r="G93" s="5"/>
      <c r="H93" s="5"/>
      <c r="I93" s="5"/>
      <c r="J93" s="5"/>
      <c r="K93" s="5"/>
      <c r="L93" s="5"/>
      <c r="M93" s="5"/>
      <c r="N93" s="5"/>
      <c r="O93" s="5"/>
      <c r="P93" s="5"/>
      <c r="Q93" s="5"/>
      <c r="R93" s="5"/>
      <c r="S93" s="5"/>
      <c r="T93" s="5"/>
      <c r="U93" s="5"/>
      <c r="V93" s="5"/>
    </row>
    <row r="94" spans="4:22" x14ac:dyDescent="0.25">
      <c r="D94" s="5"/>
      <c r="E94" s="5"/>
      <c r="F94" s="5"/>
      <c r="G94" s="5"/>
      <c r="H94" s="5"/>
      <c r="I94" s="5"/>
      <c r="J94" s="5"/>
      <c r="K94" s="5"/>
      <c r="L94" s="5"/>
      <c r="M94" s="5"/>
      <c r="N94" s="5"/>
      <c r="O94" s="5"/>
      <c r="P94" s="5"/>
      <c r="Q94" s="5"/>
      <c r="R94" s="5"/>
      <c r="S94" s="5"/>
      <c r="T94" s="5"/>
      <c r="U94" s="5"/>
      <c r="V94" s="5"/>
    </row>
    <row r="95" spans="4:22" x14ac:dyDescent="0.25">
      <c r="D95" s="5"/>
      <c r="E95" s="5"/>
      <c r="F95" s="5"/>
      <c r="G95" s="5"/>
      <c r="H95" s="5"/>
      <c r="I95" s="5"/>
      <c r="J95" s="5"/>
      <c r="K95" s="5"/>
      <c r="L95" s="5"/>
      <c r="M95" s="5"/>
      <c r="N95" s="5"/>
      <c r="O95" s="5"/>
      <c r="P95" s="5"/>
      <c r="Q95" s="5"/>
      <c r="R95" s="5"/>
      <c r="S95" s="5"/>
      <c r="T95" s="5"/>
      <c r="U95" s="5"/>
      <c r="V95" s="5"/>
    </row>
  </sheetData>
  <mergeCells count="11">
    <mergeCell ref="A12:C25"/>
    <mergeCell ref="A1:C1"/>
    <mergeCell ref="D1:G13"/>
    <mergeCell ref="A2:C2"/>
    <mergeCell ref="A3:C3"/>
    <mergeCell ref="A4:C4"/>
    <mergeCell ref="C5:C6"/>
    <mergeCell ref="A7:C7"/>
    <mergeCell ref="A8:C8"/>
    <mergeCell ref="A9:C10"/>
    <mergeCell ref="A11:C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E4B8-5676-443D-A829-DBFBAAA2399C}">
  <dimension ref="A1:Y46"/>
  <sheetViews>
    <sheetView workbookViewId="0">
      <selection activeCell="A6" sqref="A6"/>
    </sheetView>
  </sheetViews>
  <sheetFormatPr defaultRowHeight="15" x14ac:dyDescent="0.25"/>
  <cols>
    <col min="1" max="1" width="203.85546875" style="39" customWidth="1"/>
    <col min="2" max="2" width="15.42578125" style="5" customWidth="1"/>
    <col min="3" max="3" width="19" style="5" customWidth="1"/>
    <col min="4" max="7" width="9.140625" style="5"/>
    <col min="8" max="8" width="25" style="5" customWidth="1"/>
    <col min="9" max="15" width="9.140625" style="5"/>
    <col min="16" max="16" width="8.7109375" style="5" customWidth="1"/>
    <col min="17" max="17" width="31.85546875" style="5" customWidth="1"/>
    <col min="18" max="18" width="9.140625" style="5"/>
  </cols>
  <sheetData>
    <row r="1" spans="1:4" ht="24" thickBot="1" x14ac:dyDescent="0.4">
      <c r="A1" s="22" t="s">
        <v>5</v>
      </c>
      <c r="B1" s="4"/>
      <c r="C1" s="4"/>
      <c r="D1" s="4"/>
    </row>
    <row r="2" spans="1:4" ht="15.75" thickBot="1" x14ac:dyDescent="0.3">
      <c r="A2" s="5"/>
      <c r="B2" s="4"/>
      <c r="C2" s="4"/>
      <c r="D2" s="4"/>
    </row>
    <row r="3" spans="1:4" ht="79.5" thickBot="1" x14ac:dyDescent="0.3">
      <c r="A3" s="23" t="s">
        <v>6</v>
      </c>
      <c r="B3" s="4"/>
      <c r="C3" s="4"/>
      <c r="D3" s="4"/>
    </row>
    <row r="4" spans="1:4" ht="15.75" thickBot="1" x14ac:dyDescent="0.3">
      <c r="A4" s="10"/>
      <c r="B4" s="4"/>
      <c r="C4" s="4"/>
      <c r="D4" s="4"/>
    </row>
    <row r="5" spans="1:4" ht="94.5" thickBot="1" x14ac:dyDescent="0.3">
      <c r="A5" s="23" t="s">
        <v>7</v>
      </c>
      <c r="B5" s="4"/>
      <c r="C5" s="4"/>
      <c r="D5" s="4"/>
    </row>
    <row r="6" spans="1:4" ht="209.25" customHeight="1" thickBot="1" x14ac:dyDescent="0.3">
      <c r="A6" s="24"/>
      <c r="B6" s="4"/>
      <c r="C6" s="4"/>
      <c r="D6" s="4"/>
    </row>
    <row r="7" spans="1:4" ht="244.5" thickBot="1" x14ac:dyDescent="0.3">
      <c r="A7" s="25" t="s">
        <v>8</v>
      </c>
      <c r="B7" s="4"/>
      <c r="C7" s="4"/>
      <c r="D7" s="4"/>
    </row>
    <row r="8" spans="1:4" ht="15.75" thickBot="1" x14ac:dyDescent="0.3">
      <c r="A8" s="26"/>
      <c r="B8" s="4"/>
      <c r="C8" s="4"/>
      <c r="D8" s="4"/>
    </row>
    <row r="9" spans="1:4" ht="79.5" thickBot="1" x14ac:dyDescent="0.3">
      <c r="A9" s="27" t="s">
        <v>9</v>
      </c>
      <c r="B9" s="4"/>
      <c r="C9" s="4"/>
      <c r="D9" s="4"/>
    </row>
    <row r="10" spans="1:4" ht="15.75" thickBot="1" x14ac:dyDescent="0.3">
      <c r="A10" s="26"/>
      <c r="B10" s="4"/>
      <c r="C10" s="4"/>
      <c r="D10" s="4"/>
    </row>
    <row r="11" spans="1:4" ht="124.5" thickBot="1" x14ac:dyDescent="0.3">
      <c r="A11" s="28" t="s">
        <v>10</v>
      </c>
      <c r="B11" s="4"/>
      <c r="C11" s="4"/>
      <c r="D11" s="4"/>
    </row>
    <row r="12" spans="1:4" ht="15.75" thickBot="1" x14ac:dyDescent="0.3">
      <c r="A12" s="29"/>
      <c r="B12" s="4"/>
      <c r="C12" s="4"/>
      <c r="D12" s="4"/>
    </row>
    <row r="13" spans="1:4" ht="79.5" thickBot="1" x14ac:dyDescent="0.3">
      <c r="A13" s="28" t="s">
        <v>11</v>
      </c>
      <c r="B13" s="4"/>
      <c r="C13" s="4"/>
      <c r="D13" s="4"/>
    </row>
    <row r="14" spans="1:4" ht="15.75" thickBot="1" x14ac:dyDescent="0.3">
      <c r="A14" s="26"/>
      <c r="B14" s="4"/>
      <c r="C14" s="4"/>
      <c r="D14" s="4"/>
    </row>
    <row r="15" spans="1:4" ht="94.5" thickBot="1" x14ac:dyDescent="0.3">
      <c r="A15" s="30" t="s">
        <v>12</v>
      </c>
      <c r="B15" s="4"/>
      <c r="C15" s="4"/>
      <c r="D15" s="4"/>
    </row>
    <row r="16" spans="1:4" ht="15.75" thickBot="1" x14ac:dyDescent="0.3">
      <c r="A16" s="26"/>
      <c r="B16" s="4"/>
      <c r="C16" s="4"/>
      <c r="D16" s="4"/>
    </row>
    <row r="17" spans="1:25" ht="334.5" thickBot="1" x14ac:dyDescent="0.3">
      <c r="A17" s="28" t="s">
        <v>13</v>
      </c>
      <c r="B17" s="4"/>
      <c r="C17" s="4"/>
      <c r="D17" s="4"/>
    </row>
    <row r="18" spans="1:25" x14ac:dyDescent="0.25">
      <c r="A18" s="31"/>
      <c r="B18" s="4"/>
      <c r="C18" s="4"/>
      <c r="D18" s="4"/>
    </row>
    <row r="19" spans="1:25" ht="15.75" thickBot="1" x14ac:dyDescent="0.3">
      <c r="A19" s="32"/>
      <c r="B19" s="4"/>
      <c r="C19" s="4"/>
      <c r="D19" s="4"/>
    </row>
    <row r="20" spans="1:25" ht="54" thickBot="1" x14ac:dyDescent="0.3">
      <c r="A20" s="33" t="s">
        <v>4</v>
      </c>
      <c r="B20" s="4"/>
      <c r="C20" s="4"/>
      <c r="D20" s="4"/>
    </row>
    <row r="21" spans="1:25" ht="18.75" customHeight="1" x14ac:dyDescent="0.25">
      <c r="A21" s="26"/>
    </row>
    <row r="22" spans="1:25" ht="18" customHeight="1" x14ac:dyDescent="0.25">
      <c r="A22" s="10"/>
    </row>
    <row r="23" spans="1:25" ht="38.25" customHeight="1" x14ac:dyDescent="0.25">
      <c r="A23" s="10"/>
    </row>
    <row r="24" spans="1:25" x14ac:dyDescent="0.25">
      <c r="A24" s="5"/>
    </row>
    <row r="25" spans="1:25" x14ac:dyDescent="0.25">
      <c r="A25" s="10"/>
    </row>
    <row r="26" spans="1:25" x14ac:dyDescent="0.25">
      <c r="A26" s="5"/>
    </row>
    <row r="27" spans="1:25" ht="23.25" customHeight="1" x14ac:dyDescent="0.25">
      <c r="A27" s="34"/>
      <c r="Y27" s="35"/>
    </row>
    <row r="28" spans="1:25" ht="24.75" customHeight="1" x14ac:dyDescent="0.25">
      <c r="A28" s="5"/>
    </row>
    <row r="29" spans="1:25" ht="48.75" customHeight="1" x14ac:dyDescent="0.25">
      <c r="A29" s="10"/>
    </row>
    <row r="30" spans="1:25" x14ac:dyDescent="0.25">
      <c r="A30" s="10"/>
    </row>
    <row r="31" spans="1:25" x14ac:dyDescent="0.25">
      <c r="A31" s="10"/>
    </row>
    <row r="42" spans="1:1" x14ac:dyDescent="0.25">
      <c r="A42" s="36"/>
    </row>
    <row r="43" spans="1:1" x14ac:dyDescent="0.25">
      <c r="A43" s="37"/>
    </row>
    <row r="44" spans="1:1" x14ac:dyDescent="0.25">
      <c r="A44" s="38"/>
    </row>
    <row r="45" spans="1:1" x14ac:dyDescent="0.25">
      <c r="A45" s="38"/>
    </row>
    <row r="46" spans="1:1" x14ac:dyDescent="0.25">
      <c r="A46" s="37"/>
    </row>
  </sheetData>
  <mergeCells count="2">
    <mergeCell ref="B1:D20"/>
    <mergeCell ref="A18:A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826D2-6BF1-4CD0-BAF9-3495EB3A36E5}">
  <dimension ref="A1:P129"/>
  <sheetViews>
    <sheetView workbookViewId="0">
      <selection activeCell="N12" sqref="N12"/>
    </sheetView>
  </sheetViews>
  <sheetFormatPr defaultColWidth="9.140625" defaultRowHeight="15" x14ac:dyDescent="0.25"/>
  <cols>
    <col min="1" max="1" width="14.42578125" style="43" customWidth="1"/>
    <col min="2" max="2" width="22.5703125" style="43" customWidth="1"/>
    <col min="3" max="3" width="9.140625" style="43"/>
    <col min="4" max="4" width="12.7109375" style="43" customWidth="1"/>
    <col min="5" max="5" width="19" style="43" customWidth="1"/>
    <col min="6" max="6" width="19.85546875" style="43" customWidth="1"/>
    <col min="7" max="16384" width="9.140625" style="43"/>
  </cols>
  <sheetData>
    <row r="1" spans="1:16" ht="161.25" customHeight="1" thickBot="1" x14ac:dyDescent="0.3">
      <c r="A1" s="40" t="s">
        <v>14</v>
      </c>
      <c r="B1" s="41"/>
      <c r="C1" s="41"/>
      <c r="D1" s="41"/>
      <c r="E1" s="41"/>
      <c r="F1" s="41"/>
      <c r="G1" s="41"/>
      <c r="H1" s="41"/>
      <c r="I1" s="41"/>
      <c r="J1" s="42"/>
    </row>
    <row r="2" spans="1:16" ht="51.75" customHeight="1" x14ac:dyDescent="0.25">
      <c r="A2" s="44" t="s">
        <v>15</v>
      </c>
      <c r="B2" s="44"/>
      <c r="C2" s="44"/>
      <c r="D2" s="44"/>
      <c r="E2" s="44"/>
      <c r="F2" s="44"/>
      <c r="G2" s="44"/>
      <c r="H2" s="44"/>
      <c r="I2" s="44"/>
      <c r="J2" s="44"/>
      <c r="L2" s="45"/>
      <c r="M2" s="45"/>
      <c r="N2" s="45"/>
      <c r="O2" s="45"/>
      <c r="P2" s="45"/>
    </row>
    <row r="3" spans="1:16" ht="17.25" customHeight="1" x14ac:dyDescent="0.25">
      <c r="A3" s="46"/>
      <c r="B3" s="47"/>
      <c r="C3" s="47"/>
      <c r="D3" s="47"/>
      <c r="E3" s="47"/>
      <c r="F3" s="47"/>
      <c r="G3" s="47"/>
      <c r="H3" s="47"/>
      <c r="I3" s="47"/>
      <c r="J3" s="47"/>
    </row>
    <row r="4" spans="1:16" ht="21" x14ac:dyDescent="0.35">
      <c r="A4" s="48" t="s">
        <v>16</v>
      </c>
      <c r="B4" s="48"/>
      <c r="C4" s="48"/>
      <c r="D4" s="48"/>
      <c r="E4" s="48"/>
      <c r="F4" s="48"/>
      <c r="J4" s="49" t="s">
        <v>17</v>
      </c>
      <c r="M4" s="50"/>
      <c r="N4" s="50"/>
      <c r="O4" s="50"/>
      <c r="P4" s="51"/>
    </row>
    <row r="5" spans="1:16" ht="18" x14ac:dyDescent="0.35">
      <c r="A5" s="52" t="s">
        <v>18</v>
      </c>
      <c r="B5" s="52"/>
      <c r="C5" s="52"/>
      <c r="D5" s="52"/>
      <c r="E5" s="52"/>
      <c r="F5" s="52"/>
      <c r="I5" s="53" t="s">
        <v>19</v>
      </c>
    </row>
    <row r="6" spans="1:16" x14ac:dyDescent="0.25">
      <c r="A6" s="54" t="s">
        <v>20</v>
      </c>
      <c r="B6" s="54"/>
      <c r="C6" s="54"/>
      <c r="D6" s="54"/>
      <c r="E6" s="54"/>
      <c r="F6" s="54"/>
      <c r="I6" s="53"/>
    </row>
    <row r="7" spans="1:16" ht="18" x14ac:dyDescent="0.35">
      <c r="A7" s="55" t="s">
        <v>21</v>
      </c>
      <c r="B7" s="55" t="s">
        <v>22</v>
      </c>
      <c r="C7"/>
      <c r="D7" s="55"/>
      <c r="E7" s="56" t="s">
        <v>23</v>
      </c>
      <c r="F7" s="55" t="s">
        <v>24</v>
      </c>
      <c r="K7" s="57"/>
      <c r="L7" s="57"/>
    </row>
    <row r="8" spans="1:16" x14ac:dyDescent="0.25">
      <c r="A8" s="58"/>
      <c r="B8" s="59" t="s">
        <v>25</v>
      </c>
      <c r="C8" s="60"/>
      <c r="D8" s="60"/>
      <c r="E8" s="61">
        <f>E41*44%+E45*52%+E43*4%</f>
        <v>3921.6</v>
      </c>
      <c r="F8" s="62" t="str">
        <f>IF((A8/1000)*$E8=0,"NA", (A8/1000)*$E8)</f>
        <v>NA</v>
      </c>
      <c r="K8" s="57"/>
      <c r="L8" s="57"/>
    </row>
    <row r="9" spans="1:16" x14ac:dyDescent="0.25">
      <c r="A9" s="58"/>
      <c r="B9" s="59" t="s">
        <v>26</v>
      </c>
      <c r="C9" s="60"/>
      <c r="D9" s="60"/>
      <c r="E9" s="61">
        <f>E41*40%+E43*40%+E39*20%</f>
        <v>2107</v>
      </c>
      <c r="F9" s="62" t="str">
        <f t="shared" ref="F9:F36" si="0">IF((A9/1000)*$E9=0,"NA", (A9/1000)*$E9)</f>
        <v>NA</v>
      </c>
      <c r="I9" s="63"/>
      <c r="K9" s="57"/>
      <c r="L9" s="57"/>
    </row>
    <row r="10" spans="1:16" x14ac:dyDescent="0.25">
      <c r="A10" s="58">
        <v>3.2</v>
      </c>
      <c r="B10" s="59" t="s">
        <v>27</v>
      </c>
      <c r="C10" s="60"/>
      <c r="D10" s="60"/>
      <c r="E10" s="61">
        <f>E41*25%+E43*52%+E39*23%</f>
        <v>1773.85</v>
      </c>
      <c r="F10" s="62">
        <f t="shared" si="0"/>
        <v>5.6763199999999996</v>
      </c>
      <c r="K10" s="57"/>
      <c r="L10" s="57"/>
    </row>
    <row r="11" spans="1:16" x14ac:dyDescent="0.25">
      <c r="A11" s="58">
        <v>1.25</v>
      </c>
      <c r="B11" s="59" t="s">
        <v>28</v>
      </c>
      <c r="C11" s="60"/>
      <c r="D11" s="60"/>
      <c r="E11" s="61">
        <f>E41*50%+E39*50%</f>
        <v>2087.5</v>
      </c>
      <c r="F11" s="62">
        <f t="shared" si="0"/>
        <v>2.609375</v>
      </c>
      <c r="K11" s="57"/>
      <c r="L11" s="57"/>
    </row>
    <row r="12" spans="1:16" x14ac:dyDescent="0.25">
      <c r="A12" s="58"/>
      <c r="B12" s="59" t="s">
        <v>29</v>
      </c>
      <c r="C12" s="60"/>
      <c r="D12" s="60"/>
      <c r="E12" s="61">
        <f>E41*50%+E45*50%</f>
        <v>3985</v>
      </c>
      <c r="F12" s="62" t="str">
        <f t="shared" si="0"/>
        <v>NA</v>
      </c>
      <c r="K12" s="57"/>
      <c r="L12" s="57"/>
    </row>
    <row r="13" spans="1:16" x14ac:dyDescent="0.25">
      <c r="A13" s="58"/>
      <c r="B13" s="64" t="s">
        <v>30</v>
      </c>
      <c r="C13" s="60"/>
      <c r="D13" s="60"/>
      <c r="E13" s="61">
        <f>E41*15%+E43*70%+E39*15%</f>
        <v>1627.25</v>
      </c>
      <c r="F13" s="62" t="str">
        <f t="shared" si="0"/>
        <v>NA</v>
      </c>
      <c r="K13" s="57"/>
      <c r="L13" s="57"/>
    </row>
    <row r="14" spans="1:16" x14ac:dyDescent="0.25">
      <c r="A14" s="58"/>
      <c r="B14" s="64" t="s">
        <v>31</v>
      </c>
      <c r="C14" s="60"/>
      <c r="D14" s="60"/>
      <c r="E14" s="61">
        <f>E41*30%+E43*40%+E39*30%</f>
        <v>1824.5</v>
      </c>
      <c r="F14" s="62" t="str">
        <f t="shared" si="0"/>
        <v>NA</v>
      </c>
      <c r="K14" s="57"/>
      <c r="L14" s="57"/>
    </row>
    <row r="15" spans="1:16" x14ac:dyDescent="0.25">
      <c r="A15" s="58"/>
      <c r="B15" s="64" t="s">
        <v>32</v>
      </c>
      <c r="C15" s="60"/>
      <c r="D15" s="60"/>
      <c r="E15" s="61">
        <f>E41*15%+E43*52.5%+E39*32.5%</f>
        <v>1495.125</v>
      </c>
      <c r="F15" s="62" t="str">
        <f t="shared" si="0"/>
        <v>NA</v>
      </c>
      <c r="K15" s="57"/>
      <c r="L15" s="57"/>
    </row>
    <row r="16" spans="1:16" x14ac:dyDescent="0.25">
      <c r="A16" s="58"/>
      <c r="B16" s="64" t="s">
        <v>33</v>
      </c>
      <c r="C16" s="60"/>
      <c r="D16" s="60"/>
      <c r="E16" s="61">
        <f>E47*13%+E74*34%+E72*53%</f>
        <v>1182.48</v>
      </c>
      <c r="F16" s="62" t="str">
        <f t="shared" si="0"/>
        <v>NA</v>
      </c>
      <c r="K16" s="57"/>
      <c r="L16" s="57"/>
    </row>
    <row r="17" spans="1:12" x14ac:dyDescent="0.25">
      <c r="A17" s="58"/>
      <c r="B17" s="64" t="s">
        <v>34</v>
      </c>
      <c r="C17" s="60"/>
      <c r="D17" s="60"/>
      <c r="E17" s="61">
        <f>E47*11%+E74*28%+E72*61%</f>
        <v>1288.26</v>
      </c>
      <c r="F17" s="62" t="str">
        <f t="shared" si="0"/>
        <v>NA</v>
      </c>
      <c r="K17" s="57"/>
      <c r="L17" s="57"/>
    </row>
    <row r="18" spans="1:12" x14ac:dyDescent="0.25">
      <c r="A18" s="58"/>
      <c r="B18" s="64" t="s">
        <v>35</v>
      </c>
      <c r="C18" s="60"/>
      <c r="D18" s="60"/>
      <c r="E18" s="61">
        <f>E41*60%+E72*38%</f>
        <v>2787.8</v>
      </c>
      <c r="F18" s="62" t="str">
        <f t="shared" si="0"/>
        <v>NA</v>
      </c>
      <c r="K18" s="57"/>
      <c r="L18" s="57"/>
    </row>
    <row r="19" spans="1:12" x14ac:dyDescent="0.25">
      <c r="A19" s="58"/>
      <c r="B19" s="64" t="s">
        <v>36</v>
      </c>
      <c r="C19" s="60"/>
      <c r="D19" s="60"/>
      <c r="E19" s="61">
        <f>E41*38%+E72*60%</f>
        <v>2416</v>
      </c>
      <c r="F19" s="62" t="str">
        <f t="shared" si="0"/>
        <v>NA</v>
      </c>
      <c r="K19" s="57"/>
      <c r="L19" s="57"/>
    </row>
    <row r="20" spans="1:12" x14ac:dyDescent="0.25">
      <c r="A20" s="58"/>
      <c r="B20" s="64" t="s">
        <v>37</v>
      </c>
      <c r="C20" s="60"/>
      <c r="D20" s="60"/>
      <c r="E20" s="61">
        <f>E41*7%+E45*46%+E72*47%</f>
        <v>3151.9</v>
      </c>
      <c r="F20" s="62" t="str">
        <f t="shared" si="0"/>
        <v>NA</v>
      </c>
      <c r="K20" s="57"/>
      <c r="L20" s="57"/>
    </row>
    <row r="21" spans="1:12" x14ac:dyDescent="0.25">
      <c r="A21" s="58"/>
      <c r="B21" s="64" t="s">
        <v>38</v>
      </c>
      <c r="C21" s="60"/>
      <c r="D21" s="60"/>
      <c r="E21" s="61">
        <f>E43*88%+E62*9%</f>
        <v>2053.1</v>
      </c>
      <c r="F21" s="62" t="str">
        <f t="shared" si="0"/>
        <v>NA</v>
      </c>
      <c r="K21" s="57"/>
      <c r="L21" s="57"/>
    </row>
    <row r="22" spans="1:12" x14ac:dyDescent="0.25">
      <c r="A22" s="58"/>
      <c r="B22" s="64" t="s">
        <v>39</v>
      </c>
      <c r="C22" s="60"/>
      <c r="D22" s="60"/>
      <c r="E22" s="61">
        <f>E43*59%+E74*39.5%</f>
        <v>1084.2549999999999</v>
      </c>
      <c r="F22" s="62" t="str">
        <f t="shared" si="0"/>
        <v>NA</v>
      </c>
      <c r="K22" s="57"/>
      <c r="L22" s="57"/>
    </row>
    <row r="23" spans="1:12" x14ac:dyDescent="0.25">
      <c r="A23" s="58"/>
      <c r="B23" s="64" t="s">
        <v>40</v>
      </c>
      <c r="C23" s="60"/>
      <c r="D23" s="60"/>
      <c r="E23" s="61">
        <f>E41*46.6%+E43*50%</f>
        <v>2346</v>
      </c>
      <c r="F23" s="62" t="str">
        <f t="shared" si="0"/>
        <v>NA</v>
      </c>
      <c r="K23" s="57"/>
      <c r="L23" s="57"/>
    </row>
    <row r="24" spans="1:12" x14ac:dyDescent="0.25">
      <c r="A24" s="58"/>
      <c r="B24" s="64" t="s">
        <v>41</v>
      </c>
      <c r="C24" s="60"/>
      <c r="D24" s="60"/>
      <c r="E24" s="61">
        <f>E41*85.1%+E43*11.5%</f>
        <v>3142.95</v>
      </c>
      <c r="F24" s="62" t="str">
        <f t="shared" si="0"/>
        <v>NA</v>
      </c>
      <c r="K24" s="57"/>
      <c r="L24" s="57"/>
    </row>
    <row r="25" spans="1:12" x14ac:dyDescent="0.25">
      <c r="A25" s="58"/>
      <c r="B25" s="64" t="s">
        <v>42</v>
      </c>
      <c r="C25" s="60"/>
      <c r="D25" s="60"/>
      <c r="E25" s="61">
        <f>E41*65.1%+E43*31.5%</f>
        <v>2728.9499999999994</v>
      </c>
      <c r="F25" s="62" t="str">
        <f t="shared" si="0"/>
        <v>NA</v>
      </c>
      <c r="K25" s="57"/>
      <c r="L25" s="57"/>
    </row>
    <row r="26" spans="1:12" x14ac:dyDescent="0.25">
      <c r="A26" s="58"/>
      <c r="B26" s="64" t="s">
        <v>43</v>
      </c>
      <c r="C26" s="60"/>
      <c r="D26" s="60"/>
      <c r="E26" s="61">
        <f>E41*5.1%+E43*93%</f>
        <v>1508.4</v>
      </c>
      <c r="F26" s="62" t="str">
        <f t="shared" si="0"/>
        <v>NA</v>
      </c>
      <c r="K26" s="57"/>
      <c r="L26" s="57"/>
    </row>
    <row r="27" spans="1:12" x14ac:dyDescent="0.25">
      <c r="A27" s="58"/>
      <c r="B27" s="64" t="s">
        <v>44</v>
      </c>
      <c r="C27" s="60"/>
      <c r="D27" s="60"/>
      <c r="E27" s="61">
        <f>E41*19.5%+E43*78.5%</f>
        <v>1805.05</v>
      </c>
      <c r="F27" s="62" t="str">
        <f t="shared" si="0"/>
        <v>NA</v>
      </c>
      <c r="K27" s="57"/>
      <c r="L27" s="57"/>
    </row>
    <row r="28" spans="1:12" x14ac:dyDescent="0.25">
      <c r="A28" s="58"/>
      <c r="B28" s="64" t="s">
        <v>45</v>
      </c>
      <c r="C28" s="60"/>
      <c r="D28" s="60"/>
      <c r="E28" s="61">
        <f>E41*45%+E43*44.2%+E39*8.5%</f>
        <v>2264.4349999999999</v>
      </c>
      <c r="F28" s="62" t="str">
        <f t="shared" si="0"/>
        <v>NA</v>
      </c>
      <c r="K28" s="57"/>
      <c r="L28" s="57"/>
    </row>
    <row r="29" spans="1:12" x14ac:dyDescent="0.25">
      <c r="A29" s="58"/>
      <c r="B29" s="64" t="s">
        <v>46</v>
      </c>
      <c r="C29" s="60"/>
      <c r="D29" s="60"/>
      <c r="E29" s="61">
        <f>E41*31%+E43*30%+E39*31%+E47*3%+E49*5%</f>
        <v>1887.97</v>
      </c>
      <c r="F29" s="62" t="str">
        <f t="shared" si="0"/>
        <v>NA</v>
      </c>
      <c r="K29" s="57"/>
      <c r="L29" s="57"/>
    </row>
    <row r="30" spans="1:12" x14ac:dyDescent="0.25">
      <c r="A30" s="58"/>
      <c r="B30" s="64" t="s">
        <v>47</v>
      </c>
      <c r="C30" s="60"/>
      <c r="D30" s="60"/>
      <c r="E30" s="61">
        <f>E38*39%+E61*61%</f>
        <v>13214</v>
      </c>
      <c r="F30" s="62" t="str">
        <f t="shared" si="0"/>
        <v>NA</v>
      </c>
      <c r="K30" s="57"/>
      <c r="L30" s="57"/>
    </row>
    <row r="31" spans="1:12" x14ac:dyDescent="0.25">
      <c r="A31" s="58"/>
      <c r="B31" s="64" t="s">
        <v>48</v>
      </c>
      <c r="C31" s="60"/>
      <c r="D31" s="60"/>
      <c r="E31" s="61">
        <f>E41*63.2%+E45*18%+E43*16%</f>
        <v>3245.4</v>
      </c>
      <c r="F31" s="62" t="str">
        <f t="shared" si="0"/>
        <v>NA</v>
      </c>
      <c r="K31" s="57"/>
      <c r="L31" s="57"/>
    </row>
    <row r="32" spans="1:12" x14ac:dyDescent="0.25">
      <c r="A32" s="58"/>
      <c r="B32" s="64" t="s">
        <v>49</v>
      </c>
      <c r="C32" s="60"/>
      <c r="D32" s="60"/>
      <c r="E32" s="61">
        <f>E41*50.5%+E43*47%</f>
        <v>2439.6</v>
      </c>
      <c r="F32" s="62" t="str">
        <f t="shared" si="0"/>
        <v>NA</v>
      </c>
      <c r="K32" s="57"/>
      <c r="L32" s="57"/>
    </row>
    <row r="33" spans="1:12" x14ac:dyDescent="0.25">
      <c r="A33" s="58"/>
      <c r="B33" s="64" t="s">
        <v>50</v>
      </c>
      <c r="C33" s="60"/>
      <c r="D33" s="60"/>
      <c r="E33" s="61">
        <f>E41*26%+E43*21%+E39*26%</f>
        <v>1385.8</v>
      </c>
      <c r="F33" s="62" t="str">
        <f t="shared" si="0"/>
        <v>NA</v>
      </c>
      <c r="K33" s="57"/>
      <c r="L33" s="57"/>
    </row>
    <row r="34" spans="1:12" x14ac:dyDescent="0.25">
      <c r="A34" s="58"/>
      <c r="B34" s="64" t="s">
        <v>51</v>
      </c>
      <c r="C34" s="60"/>
      <c r="D34" s="60"/>
      <c r="E34" s="61">
        <f>E41*24.7%+E43*25.7%+E39*24.3%+1*25.3%</f>
        <v>1396.288</v>
      </c>
      <c r="F34" s="62" t="str">
        <f t="shared" si="0"/>
        <v>NA</v>
      </c>
      <c r="K34" s="57"/>
      <c r="L34" s="57"/>
    </row>
    <row r="35" spans="1:12" x14ac:dyDescent="0.25">
      <c r="A35" s="58"/>
      <c r="B35" s="64" t="s">
        <v>52</v>
      </c>
      <c r="C35" s="60"/>
      <c r="D35" s="60"/>
      <c r="E35" s="61">
        <f>E41*59%+E39*11%+4*30%</f>
        <v>2140.4499999999998</v>
      </c>
      <c r="F35" s="62" t="str">
        <f t="shared" si="0"/>
        <v>NA</v>
      </c>
      <c r="K35" s="57"/>
      <c r="L35" s="57"/>
    </row>
    <row r="36" spans="1:12" x14ac:dyDescent="0.25">
      <c r="A36" s="58"/>
      <c r="B36" s="64" t="s">
        <v>53</v>
      </c>
      <c r="C36" s="60"/>
      <c r="D36" s="60"/>
      <c r="E36" s="61">
        <f>E43*44%+4*56%</f>
        <v>631.44000000000005</v>
      </c>
      <c r="F36" s="62" t="str">
        <f t="shared" si="0"/>
        <v>NA</v>
      </c>
      <c r="K36" s="57"/>
      <c r="L36" s="57"/>
    </row>
    <row r="37" spans="1:12" ht="75" x14ac:dyDescent="0.25">
      <c r="A37" s="65" t="s">
        <v>21</v>
      </c>
      <c r="B37" s="66" t="s">
        <v>54</v>
      </c>
      <c r="C37" s="67" t="s">
        <v>55</v>
      </c>
      <c r="D37" s="67"/>
      <c r="E37" s="68" t="s">
        <v>56</v>
      </c>
      <c r="F37" s="66" t="s">
        <v>57</v>
      </c>
      <c r="K37" s="57"/>
      <c r="L37" s="57"/>
    </row>
    <row r="38" spans="1:12" x14ac:dyDescent="0.25">
      <c r="A38" s="58"/>
      <c r="B38" s="69" t="s">
        <v>58</v>
      </c>
      <c r="C38" s="70" t="s">
        <v>59</v>
      </c>
      <c r="D38" s="70"/>
      <c r="E38" s="61">
        <v>14800</v>
      </c>
      <c r="F38" s="62" t="str">
        <f t="shared" ref="F38:F56" si="1">IF((A38/1000)*$E38=0,"NA", (A38/1000)*$E38)</f>
        <v>NA</v>
      </c>
      <c r="G38" s="71"/>
      <c r="K38" s="57"/>
      <c r="L38" s="57"/>
    </row>
    <row r="39" spans="1:12" x14ac:dyDescent="0.25">
      <c r="A39" s="58"/>
      <c r="B39" s="69" t="s">
        <v>60</v>
      </c>
      <c r="C39" s="70" t="s">
        <v>61</v>
      </c>
      <c r="D39" s="70"/>
      <c r="E39" s="72">
        <v>675</v>
      </c>
      <c r="F39" s="62" t="str">
        <f t="shared" si="1"/>
        <v>NA</v>
      </c>
      <c r="G39" s="71"/>
      <c r="K39" s="57"/>
      <c r="L39" s="57"/>
    </row>
    <row r="40" spans="1:12" x14ac:dyDescent="0.25">
      <c r="A40" s="58"/>
      <c r="B40" s="69" t="s">
        <v>62</v>
      </c>
      <c r="C40" s="70" t="s">
        <v>63</v>
      </c>
      <c r="D40" s="70"/>
      <c r="E40" s="73">
        <v>92</v>
      </c>
      <c r="F40" s="62" t="str">
        <f t="shared" si="1"/>
        <v>NA</v>
      </c>
      <c r="G40" s="71"/>
    </row>
    <row r="41" spans="1:12" x14ac:dyDescent="0.25">
      <c r="A41" s="58"/>
      <c r="B41" s="69" t="s">
        <v>64</v>
      </c>
      <c r="C41" s="70" t="s">
        <v>65</v>
      </c>
      <c r="D41" s="70"/>
      <c r="E41" s="61">
        <v>3500</v>
      </c>
      <c r="F41" s="62" t="str">
        <f t="shared" si="1"/>
        <v>NA</v>
      </c>
      <c r="G41" s="71"/>
    </row>
    <row r="42" spans="1:12" x14ac:dyDescent="0.25">
      <c r="A42" s="58"/>
      <c r="B42" s="69" t="s">
        <v>66</v>
      </c>
      <c r="C42" s="70" t="s">
        <v>67</v>
      </c>
      <c r="D42" s="70"/>
      <c r="E42" s="73">
        <v>1100</v>
      </c>
      <c r="F42" s="62" t="str">
        <f t="shared" si="1"/>
        <v>NA</v>
      </c>
      <c r="G42" s="71"/>
    </row>
    <row r="43" spans="1:12" x14ac:dyDescent="0.25">
      <c r="A43" s="58"/>
      <c r="B43" s="69" t="s">
        <v>68</v>
      </c>
      <c r="C43" s="70" t="s">
        <v>69</v>
      </c>
      <c r="D43" s="70"/>
      <c r="E43" s="61">
        <v>1430</v>
      </c>
      <c r="F43" s="62" t="str">
        <f t="shared" si="1"/>
        <v>NA</v>
      </c>
      <c r="G43" s="71"/>
    </row>
    <row r="44" spans="1:12" x14ac:dyDescent="0.25">
      <c r="A44" s="58"/>
      <c r="B44" s="69" t="s">
        <v>70</v>
      </c>
      <c r="C44" s="70" t="s">
        <v>71</v>
      </c>
      <c r="D44" s="70"/>
      <c r="E44" s="73">
        <v>353</v>
      </c>
      <c r="F44" s="62" t="str">
        <f t="shared" si="1"/>
        <v>NA</v>
      </c>
      <c r="G44" s="71"/>
    </row>
    <row r="45" spans="1:12" x14ac:dyDescent="0.25">
      <c r="A45" s="58"/>
      <c r="B45" s="69" t="s">
        <v>72</v>
      </c>
      <c r="C45" s="70" t="s">
        <v>73</v>
      </c>
      <c r="D45" s="70"/>
      <c r="E45" s="61">
        <v>4470</v>
      </c>
      <c r="F45" s="62" t="str">
        <f t="shared" si="1"/>
        <v>NA</v>
      </c>
      <c r="G45" s="71"/>
    </row>
    <row r="46" spans="1:12" x14ac:dyDescent="0.25">
      <c r="A46" s="58"/>
      <c r="B46" s="69" t="s">
        <v>74</v>
      </c>
      <c r="C46" s="70" t="s">
        <v>75</v>
      </c>
      <c r="D46" s="70"/>
      <c r="E46" s="73">
        <v>53</v>
      </c>
      <c r="F46" s="62" t="str">
        <f t="shared" si="1"/>
        <v>NA</v>
      </c>
      <c r="G46" s="71"/>
    </row>
    <row r="47" spans="1:12" x14ac:dyDescent="0.25">
      <c r="A47" s="58"/>
      <c r="B47" s="69" t="s">
        <v>76</v>
      </c>
      <c r="C47" s="70" t="s">
        <v>77</v>
      </c>
      <c r="D47" s="70"/>
      <c r="E47" s="72">
        <v>124</v>
      </c>
      <c r="F47" s="62" t="str">
        <f t="shared" si="1"/>
        <v>NA</v>
      </c>
      <c r="G47" s="71"/>
    </row>
    <row r="48" spans="1:12" x14ac:dyDescent="0.25">
      <c r="A48" s="58"/>
      <c r="B48" s="69" t="s">
        <v>78</v>
      </c>
      <c r="C48" s="70" t="s">
        <v>79</v>
      </c>
      <c r="D48" s="70"/>
      <c r="E48" s="73">
        <v>12</v>
      </c>
      <c r="F48" s="62" t="str">
        <f t="shared" si="1"/>
        <v>NA</v>
      </c>
      <c r="G48" s="71"/>
    </row>
    <row r="49" spans="1:7" x14ac:dyDescent="0.25">
      <c r="A49" s="58"/>
      <c r="B49" s="69" t="s">
        <v>80</v>
      </c>
      <c r="C49" s="70" t="s">
        <v>81</v>
      </c>
      <c r="D49" s="70"/>
      <c r="E49" s="61">
        <v>3220</v>
      </c>
      <c r="F49" s="62" t="str">
        <f t="shared" si="1"/>
        <v>NA</v>
      </c>
      <c r="G49" s="71"/>
    </row>
    <row r="50" spans="1:7" x14ac:dyDescent="0.25">
      <c r="A50" s="58"/>
      <c r="B50" s="69" t="s">
        <v>82</v>
      </c>
      <c r="C50" s="70" t="s">
        <v>83</v>
      </c>
      <c r="D50" s="70"/>
      <c r="E50" s="73">
        <v>1340</v>
      </c>
      <c r="F50" s="62" t="str">
        <f t="shared" si="1"/>
        <v>NA</v>
      </c>
      <c r="G50" s="71"/>
    </row>
    <row r="51" spans="1:7" x14ac:dyDescent="0.25">
      <c r="A51" s="58"/>
      <c r="B51" s="69" t="s">
        <v>84</v>
      </c>
      <c r="C51" s="70" t="s">
        <v>85</v>
      </c>
      <c r="D51" s="70"/>
      <c r="E51" s="73">
        <v>1370</v>
      </c>
      <c r="F51" s="62" t="str">
        <f t="shared" si="1"/>
        <v>NA</v>
      </c>
      <c r="G51" s="71"/>
    </row>
    <row r="52" spans="1:7" x14ac:dyDescent="0.25">
      <c r="A52" s="58"/>
      <c r="B52" s="69" t="s">
        <v>86</v>
      </c>
      <c r="C52" s="70" t="s">
        <v>87</v>
      </c>
      <c r="D52" s="70"/>
      <c r="E52" s="61">
        <v>9810</v>
      </c>
      <c r="F52" s="62" t="str">
        <f t="shared" si="1"/>
        <v>NA</v>
      </c>
      <c r="G52" s="71"/>
    </row>
    <row r="53" spans="1:7" x14ac:dyDescent="0.25">
      <c r="A53" s="58"/>
      <c r="B53" s="69" t="s">
        <v>88</v>
      </c>
      <c r="C53" s="70" t="s">
        <v>89</v>
      </c>
      <c r="D53" s="70"/>
      <c r="E53" s="73">
        <v>693</v>
      </c>
      <c r="F53" s="62" t="str">
        <f t="shared" si="1"/>
        <v>NA</v>
      </c>
      <c r="G53" s="74"/>
    </row>
    <row r="54" spans="1:7" x14ac:dyDescent="0.25">
      <c r="A54" s="58"/>
      <c r="B54" s="69" t="s">
        <v>90</v>
      </c>
      <c r="C54" s="75" t="s">
        <v>91</v>
      </c>
      <c r="D54" s="75"/>
      <c r="E54" s="61">
        <v>1030</v>
      </c>
      <c r="F54" s="62" t="str">
        <f t="shared" si="1"/>
        <v>NA</v>
      </c>
      <c r="G54" s="74"/>
    </row>
    <row r="55" spans="1:7" ht="18" customHeight="1" x14ac:dyDescent="0.25">
      <c r="A55" s="58"/>
      <c r="B55" s="69" t="s">
        <v>92</v>
      </c>
      <c r="C55" s="75" t="s">
        <v>93</v>
      </c>
      <c r="D55" s="75"/>
      <c r="E55" s="72">
        <v>794</v>
      </c>
      <c r="F55" s="62" t="str">
        <f t="shared" si="1"/>
        <v>NA</v>
      </c>
      <c r="G55" s="74"/>
    </row>
    <row r="56" spans="1:7" ht="16.5" customHeight="1" x14ac:dyDescent="0.25">
      <c r="A56" s="58"/>
      <c r="B56" s="69" t="s">
        <v>94</v>
      </c>
      <c r="C56" s="75" t="s">
        <v>95</v>
      </c>
      <c r="D56" s="75"/>
      <c r="E56" s="61">
        <v>1640</v>
      </c>
      <c r="F56" s="62" t="str">
        <f t="shared" si="1"/>
        <v>NA</v>
      </c>
      <c r="G56" s="74"/>
    </row>
    <row r="57" spans="1:7" ht="30" x14ac:dyDescent="0.25">
      <c r="A57" s="76" t="s">
        <v>21</v>
      </c>
      <c r="B57" s="66" t="s">
        <v>96</v>
      </c>
      <c r="C57" s="77" t="s">
        <v>97</v>
      </c>
      <c r="D57" s="77"/>
      <c r="E57" s="78" t="s">
        <v>56</v>
      </c>
      <c r="F57" s="79" t="s">
        <v>24</v>
      </c>
    </row>
    <row r="58" spans="1:7" ht="18" customHeight="1" x14ac:dyDescent="0.25">
      <c r="A58" s="58"/>
      <c r="B58" s="69" t="s">
        <v>98</v>
      </c>
      <c r="C58" s="80" t="s">
        <v>99</v>
      </c>
      <c r="D58" s="80"/>
      <c r="E58" s="61">
        <v>22800</v>
      </c>
      <c r="F58" s="62" t="str">
        <f t="shared" ref="F58:F68" si="2">IF((A58/1000)*$E58=0,"NA", (A58/1000)*$E58)</f>
        <v>NA</v>
      </c>
    </row>
    <row r="59" spans="1:7" ht="18" customHeight="1" x14ac:dyDescent="0.25">
      <c r="A59" s="58"/>
      <c r="B59" s="69" t="s">
        <v>100</v>
      </c>
      <c r="C59" s="80" t="s">
        <v>101</v>
      </c>
      <c r="D59" s="80"/>
      <c r="E59" s="61">
        <v>17200</v>
      </c>
      <c r="F59" s="62" t="str">
        <f t="shared" si="2"/>
        <v>NA</v>
      </c>
    </row>
    <row r="60" spans="1:7" ht="18" customHeight="1" x14ac:dyDescent="0.25">
      <c r="A60" s="58"/>
      <c r="B60" s="69" t="s">
        <v>102</v>
      </c>
      <c r="C60" s="80" t="s">
        <v>103</v>
      </c>
      <c r="D60" s="80"/>
      <c r="E60" s="61">
        <v>7390</v>
      </c>
      <c r="F60" s="62" t="str">
        <f t="shared" si="2"/>
        <v>NA</v>
      </c>
    </row>
    <row r="61" spans="1:7" ht="18" customHeight="1" x14ac:dyDescent="0.25">
      <c r="A61" s="58"/>
      <c r="B61" s="69" t="s">
        <v>104</v>
      </c>
      <c r="C61" s="80" t="s">
        <v>105</v>
      </c>
      <c r="D61" s="80"/>
      <c r="E61" s="61">
        <v>12200</v>
      </c>
      <c r="F61" s="62" t="str">
        <f t="shared" si="2"/>
        <v>NA</v>
      </c>
    </row>
    <row r="62" spans="1:7" ht="18" customHeight="1" x14ac:dyDescent="0.25">
      <c r="A62" s="58"/>
      <c r="B62" s="69" t="s">
        <v>106</v>
      </c>
      <c r="C62" s="80" t="s">
        <v>107</v>
      </c>
      <c r="D62" s="80"/>
      <c r="E62" s="61">
        <v>8830</v>
      </c>
      <c r="F62" s="62" t="str">
        <f t="shared" si="2"/>
        <v>NA</v>
      </c>
    </row>
    <row r="63" spans="1:7" ht="18" customHeight="1" x14ac:dyDescent="0.25">
      <c r="A63" s="58"/>
      <c r="B63" s="81" t="s">
        <v>108</v>
      </c>
      <c r="C63" s="80" t="s">
        <v>109</v>
      </c>
      <c r="D63" s="80"/>
      <c r="E63" s="61">
        <v>10300</v>
      </c>
      <c r="F63" s="62" t="str">
        <f t="shared" si="2"/>
        <v>NA</v>
      </c>
    </row>
    <row r="64" spans="1:7" ht="17.25" customHeight="1" x14ac:dyDescent="0.25">
      <c r="A64" s="58"/>
      <c r="B64" s="81" t="s">
        <v>110</v>
      </c>
      <c r="C64" s="82" t="s">
        <v>111</v>
      </c>
      <c r="D64" s="82"/>
      <c r="E64" s="61">
        <v>8860</v>
      </c>
      <c r="F64" s="62" t="str">
        <f t="shared" si="2"/>
        <v>NA</v>
      </c>
    </row>
    <row r="65" spans="1:6" ht="17.25" customHeight="1" x14ac:dyDescent="0.25">
      <c r="A65" s="58"/>
      <c r="B65" s="81" t="s">
        <v>112</v>
      </c>
      <c r="C65" s="82" t="s">
        <v>113</v>
      </c>
      <c r="D65" s="82"/>
      <c r="E65" s="61">
        <v>9160</v>
      </c>
      <c r="F65" s="62" t="str">
        <f t="shared" si="2"/>
        <v>NA</v>
      </c>
    </row>
    <row r="66" spans="1:6" ht="17.25" customHeight="1" x14ac:dyDescent="0.25">
      <c r="A66" s="58"/>
      <c r="B66" s="81" t="s">
        <v>114</v>
      </c>
      <c r="C66" s="82" t="s">
        <v>115</v>
      </c>
      <c r="D66" s="82"/>
      <c r="E66" s="61">
        <v>9300</v>
      </c>
      <c r="F66" s="62" t="str">
        <f t="shared" si="2"/>
        <v>NA</v>
      </c>
    </row>
    <row r="67" spans="1:6" ht="17.25" customHeight="1" x14ac:dyDescent="0.25">
      <c r="A67" s="58"/>
      <c r="B67" s="81" t="s">
        <v>108</v>
      </c>
      <c r="C67" s="80" t="s">
        <v>116</v>
      </c>
      <c r="D67" s="80"/>
      <c r="E67" s="61">
        <v>10300</v>
      </c>
      <c r="F67" s="62" t="str">
        <f t="shared" si="2"/>
        <v>NA</v>
      </c>
    </row>
    <row r="68" spans="1:6" ht="32.25" customHeight="1" x14ac:dyDescent="0.25">
      <c r="A68" s="58"/>
      <c r="B68" s="69" t="s">
        <v>117</v>
      </c>
      <c r="C68" s="80" t="s">
        <v>118</v>
      </c>
      <c r="D68" s="80"/>
      <c r="E68" s="61">
        <v>17700</v>
      </c>
      <c r="F68" s="62" t="str">
        <f t="shared" si="2"/>
        <v>NA</v>
      </c>
    </row>
    <row r="69" spans="1:6" ht="45" x14ac:dyDescent="0.25">
      <c r="A69" s="58"/>
      <c r="B69" s="69" t="s">
        <v>119</v>
      </c>
      <c r="C69" s="83" t="s">
        <v>120</v>
      </c>
      <c r="D69" s="83"/>
      <c r="E69" s="73">
        <v>17340</v>
      </c>
      <c r="F69" s="62" t="str">
        <f>IF((A69/1000)*$E69=0,"NA", (A69/1000)*$E69)</f>
        <v>NA</v>
      </c>
    </row>
    <row r="70" spans="1:6" ht="18" x14ac:dyDescent="0.35">
      <c r="A70" s="84" t="s">
        <v>21</v>
      </c>
      <c r="B70" s="56" t="s">
        <v>121</v>
      </c>
      <c r="C70" s="85" t="s">
        <v>122</v>
      </c>
      <c r="D70" s="85"/>
      <c r="E70" s="56" t="s">
        <v>23</v>
      </c>
      <c r="F70" s="55" t="s">
        <v>24</v>
      </c>
    </row>
    <row r="71" spans="1:6" x14ac:dyDescent="0.25">
      <c r="A71" s="58"/>
      <c r="B71" s="69" t="s">
        <v>123</v>
      </c>
      <c r="C71" s="70" t="s">
        <v>124</v>
      </c>
      <c r="D71" s="70"/>
      <c r="E71" s="86">
        <v>148</v>
      </c>
      <c r="F71" s="62" t="str">
        <f>IF((A71/1000)*$E71=0,"NA", (A71/1000)*$E71)</f>
        <v>NA</v>
      </c>
    </row>
    <row r="72" spans="1:6" x14ac:dyDescent="0.25">
      <c r="A72" s="58"/>
      <c r="B72" s="69" t="s">
        <v>125</v>
      </c>
      <c r="C72" s="70" t="s">
        <v>126</v>
      </c>
      <c r="D72" s="70"/>
      <c r="E72" s="61">
        <v>1810</v>
      </c>
      <c r="F72" s="62" t="str">
        <f>IF((A72/1000)*$E72=0,"NA", (A72/1000)*$E72)</f>
        <v>NA</v>
      </c>
    </row>
    <row r="73" spans="1:6" ht="30" x14ac:dyDescent="0.25">
      <c r="A73" s="58"/>
      <c r="B73" s="69" t="s">
        <v>127</v>
      </c>
      <c r="C73" s="70" t="s">
        <v>128</v>
      </c>
      <c r="D73" s="70"/>
      <c r="E73" s="72">
        <v>77</v>
      </c>
      <c r="F73" s="62" t="str">
        <f t="shared" ref="F73:F78" si="3">IF((A73/1000)*$E73=0,"NA", (A73/1000)*$E73)</f>
        <v>NA</v>
      </c>
    </row>
    <row r="74" spans="1:6" ht="30" x14ac:dyDescent="0.25">
      <c r="A74" s="58"/>
      <c r="B74" s="69" t="s">
        <v>129</v>
      </c>
      <c r="C74" s="70" t="s">
        <v>130</v>
      </c>
      <c r="D74" s="70"/>
      <c r="E74" s="72">
        <v>609</v>
      </c>
      <c r="F74" s="62" t="str">
        <f t="shared" si="3"/>
        <v>NA</v>
      </c>
    </row>
    <row r="75" spans="1:6" ht="30" x14ac:dyDescent="0.25">
      <c r="A75" s="58"/>
      <c r="B75" s="69" t="s">
        <v>131</v>
      </c>
      <c r="C75" s="70" t="s">
        <v>132</v>
      </c>
      <c r="D75" s="70"/>
      <c r="E75" s="72">
        <v>725</v>
      </c>
      <c r="F75" s="62" t="str">
        <f t="shared" si="3"/>
        <v>NA</v>
      </c>
    </row>
    <row r="76" spans="1:6" ht="30" x14ac:dyDescent="0.25">
      <c r="A76" s="58"/>
      <c r="B76" s="69" t="s">
        <v>133</v>
      </c>
      <c r="C76" s="70" t="s">
        <v>134</v>
      </c>
      <c r="D76" s="70"/>
      <c r="E76" s="61">
        <v>2310</v>
      </c>
      <c r="F76" s="62" t="str">
        <f t="shared" si="3"/>
        <v>NA</v>
      </c>
    </row>
    <row r="77" spans="1:6" ht="30" x14ac:dyDescent="0.25">
      <c r="A77" s="58"/>
      <c r="B77" s="69" t="s">
        <v>135</v>
      </c>
      <c r="C77" s="70" t="s">
        <v>136</v>
      </c>
      <c r="D77" s="70"/>
      <c r="E77" s="72">
        <v>122</v>
      </c>
      <c r="F77" s="62" t="str">
        <f t="shared" si="3"/>
        <v>NA</v>
      </c>
    </row>
    <row r="78" spans="1:6" ht="30" x14ac:dyDescent="0.25">
      <c r="A78" s="58"/>
      <c r="B78" s="69" t="s">
        <v>137</v>
      </c>
      <c r="C78" s="70" t="s">
        <v>138</v>
      </c>
      <c r="D78" s="70"/>
      <c r="E78" s="72">
        <v>595</v>
      </c>
      <c r="F78" s="62" t="str">
        <f t="shared" si="3"/>
        <v>NA</v>
      </c>
    </row>
    <row r="79" spans="1:6" x14ac:dyDescent="0.25">
      <c r="A79" s="87"/>
    </row>
    <row r="80" spans="1:6" x14ac:dyDescent="0.25">
      <c r="A80" s="87"/>
    </row>
    <row r="81" spans="1:1" ht="15" customHeight="1" x14ac:dyDescent="0.25">
      <c r="A81" s="87"/>
    </row>
    <row r="82" spans="1:1" x14ac:dyDescent="0.25">
      <c r="A82" s="87"/>
    </row>
    <row r="83" spans="1:1" x14ac:dyDescent="0.25">
      <c r="A83" s="87"/>
    </row>
    <row r="84" spans="1:1" x14ac:dyDescent="0.25">
      <c r="A84" s="87"/>
    </row>
    <row r="85" spans="1:1" x14ac:dyDescent="0.25">
      <c r="A85" s="87"/>
    </row>
    <row r="86" spans="1:1" x14ac:dyDescent="0.25">
      <c r="A86" s="87"/>
    </row>
    <row r="87" spans="1:1" x14ac:dyDescent="0.25">
      <c r="A87" s="87"/>
    </row>
    <row r="88" spans="1:1" x14ac:dyDescent="0.25">
      <c r="A88" s="87"/>
    </row>
    <row r="89" spans="1:1" x14ac:dyDescent="0.25">
      <c r="A89" s="87"/>
    </row>
    <row r="90" spans="1:1" x14ac:dyDescent="0.25">
      <c r="A90" s="87"/>
    </row>
    <row r="91" spans="1:1" x14ac:dyDescent="0.25">
      <c r="A91" s="87"/>
    </row>
    <row r="92" spans="1:1" x14ac:dyDescent="0.25">
      <c r="A92" s="87"/>
    </row>
    <row r="93" spans="1:1" x14ac:dyDescent="0.25">
      <c r="A93" s="87"/>
    </row>
    <row r="94" spans="1:1" x14ac:dyDescent="0.25">
      <c r="A94" s="87"/>
    </row>
    <row r="95" spans="1:1" x14ac:dyDescent="0.25">
      <c r="A95" s="87"/>
    </row>
    <row r="96" spans="1:1" x14ac:dyDescent="0.25">
      <c r="A96" s="87"/>
    </row>
    <row r="97" spans="1:1" x14ac:dyDescent="0.25">
      <c r="A97" s="87"/>
    </row>
    <row r="98" spans="1:1" x14ac:dyDescent="0.25">
      <c r="A98" s="87"/>
    </row>
    <row r="99" spans="1:1" x14ac:dyDescent="0.25">
      <c r="A99" s="87"/>
    </row>
    <row r="100" spans="1:1" x14ac:dyDescent="0.25">
      <c r="A100" s="87"/>
    </row>
    <row r="101" spans="1:1" x14ac:dyDescent="0.25">
      <c r="A101" s="87"/>
    </row>
    <row r="102" spans="1:1" x14ac:dyDescent="0.25">
      <c r="A102" s="87"/>
    </row>
    <row r="103" spans="1:1" x14ac:dyDescent="0.25">
      <c r="A103" s="87"/>
    </row>
    <row r="104" spans="1:1" x14ac:dyDescent="0.25">
      <c r="A104" s="87"/>
    </row>
    <row r="105" spans="1:1" x14ac:dyDescent="0.25">
      <c r="A105" s="87"/>
    </row>
    <row r="106" spans="1:1" x14ac:dyDescent="0.25">
      <c r="A106" s="87"/>
    </row>
    <row r="107" spans="1:1" x14ac:dyDescent="0.25">
      <c r="A107" s="87"/>
    </row>
    <row r="108" spans="1:1" x14ac:dyDescent="0.25">
      <c r="A108" s="87"/>
    </row>
    <row r="109" spans="1:1" x14ac:dyDescent="0.25">
      <c r="A109" s="87"/>
    </row>
    <row r="110" spans="1:1" x14ac:dyDescent="0.25">
      <c r="A110" s="87"/>
    </row>
    <row r="111" spans="1:1" x14ac:dyDescent="0.25">
      <c r="A111" s="87"/>
    </row>
    <row r="112" spans="1:1" x14ac:dyDescent="0.25">
      <c r="A112" s="87"/>
    </row>
    <row r="113" spans="1:1" x14ac:dyDescent="0.25">
      <c r="A113" s="87"/>
    </row>
    <row r="114" spans="1:1" x14ac:dyDescent="0.25">
      <c r="A114" s="87"/>
    </row>
    <row r="115" spans="1:1" x14ac:dyDescent="0.25">
      <c r="A115" s="87"/>
    </row>
    <row r="116" spans="1:1" x14ac:dyDescent="0.25">
      <c r="A116" s="87"/>
    </row>
    <row r="117" spans="1:1" x14ac:dyDescent="0.25">
      <c r="A117" s="87"/>
    </row>
    <row r="118" spans="1:1" x14ac:dyDescent="0.25">
      <c r="A118" s="87"/>
    </row>
    <row r="119" spans="1:1" x14ac:dyDescent="0.25">
      <c r="A119" s="87"/>
    </row>
    <row r="120" spans="1:1" x14ac:dyDescent="0.25">
      <c r="A120" s="87"/>
    </row>
    <row r="121" spans="1:1" x14ac:dyDescent="0.25">
      <c r="A121" s="87"/>
    </row>
    <row r="122" spans="1:1" x14ac:dyDescent="0.25">
      <c r="A122" s="87"/>
    </row>
    <row r="123" spans="1:1" x14ac:dyDescent="0.25">
      <c r="A123" s="87"/>
    </row>
    <row r="124" spans="1:1" x14ac:dyDescent="0.25">
      <c r="A124" s="87"/>
    </row>
    <row r="125" spans="1:1" x14ac:dyDescent="0.25">
      <c r="A125" s="87"/>
    </row>
    <row r="126" spans="1:1" x14ac:dyDescent="0.25">
      <c r="A126" s="87"/>
    </row>
    <row r="127" spans="1:1" ht="18" customHeight="1" x14ac:dyDescent="0.25">
      <c r="A127" s="87"/>
    </row>
    <row r="128" spans="1:1" ht="16.5" customHeight="1" x14ac:dyDescent="0.25">
      <c r="A128" s="87"/>
    </row>
    <row r="129" spans="1:1" x14ac:dyDescent="0.25">
      <c r="A129" s="87"/>
    </row>
  </sheetData>
  <mergeCells count="47">
    <mergeCell ref="C74:D74"/>
    <mergeCell ref="C75:D75"/>
    <mergeCell ref="C76:D76"/>
    <mergeCell ref="C77:D77"/>
    <mergeCell ref="C78:D78"/>
    <mergeCell ref="C68:D68"/>
    <mergeCell ref="C69:D69"/>
    <mergeCell ref="C70:D70"/>
    <mergeCell ref="C71:D71"/>
    <mergeCell ref="C72:D72"/>
    <mergeCell ref="C73:D73"/>
    <mergeCell ref="C62:D62"/>
    <mergeCell ref="C63:D63"/>
    <mergeCell ref="C64:D64"/>
    <mergeCell ref="C65:D65"/>
    <mergeCell ref="C66:D66"/>
    <mergeCell ref="C67:D67"/>
    <mergeCell ref="C56:D56"/>
    <mergeCell ref="C57:D57"/>
    <mergeCell ref="C58:D58"/>
    <mergeCell ref="C59:D59"/>
    <mergeCell ref="C60:D60"/>
    <mergeCell ref="C61:D61"/>
    <mergeCell ref="C50:D50"/>
    <mergeCell ref="C51:D51"/>
    <mergeCell ref="C52:D52"/>
    <mergeCell ref="C53:D53"/>
    <mergeCell ref="C54:D54"/>
    <mergeCell ref="C55:D55"/>
    <mergeCell ref="C44:D44"/>
    <mergeCell ref="C45:D45"/>
    <mergeCell ref="C46:D46"/>
    <mergeCell ref="C47:D47"/>
    <mergeCell ref="C48:D48"/>
    <mergeCell ref="C49:D49"/>
    <mergeCell ref="C38:D38"/>
    <mergeCell ref="C39:D39"/>
    <mergeCell ref="C40:D40"/>
    <mergeCell ref="C41:D41"/>
    <mergeCell ref="C42:D42"/>
    <mergeCell ref="C43:D43"/>
    <mergeCell ref="A1:J1"/>
    <mergeCell ref="A2:J2"/>
    <mergeCell ref="A4:F4"/>
    <mergeCell ref="A5:F5"/>
    <mergeCell ref="A6:F6"/>
    <mergeCell ref="C37:D37"/>
  </mergeCells>
  <hyperlinks>
    <hyperlink ref="A2:J2" r:id="rId1" display="The GWP of common blends, HFCs, PFCs and HCFCs is provided in the ready reckoner below. If your gas does not feature on this list, you can establish its GWP and T CO2eq using the following link: https://www.unep.org/ozonaction/resources/gwp-odp-calculator/gwp-odp-calculator" xr:uid="{C8BC8DFD-9462-402E-9C81-7C16CA1C1CD3}"/>
    <hyperlink ref="A1:J1" r:id="rId2" display="_x000a_How to calculate tonnes CO2eq: _x000a_The tonnes of CO2 equivalent (T CO2 eq) of an F-gas is calculated by multiplying the mass in tonnes by the Global Warming Potential (GWP) of that gas. _x000a_CO2 equivalent = mass (in tonnes) * GWP_x000a_For example, the tonnes CO2 equivalent of 10 kg of HFC R-404A is calculated as follows: _x000a_(0.01 T) * 3,922 GWP = 39.2 tonnes Co2 eq_x000a__x000a_Annex IV of Regulation (EU) No. 517/2014 of the European Parliament and of the Council of 16 April 2014 on fluorinated greenhouse gases details the method of calculating the total GWP of a mixture.  https://www.epa.ie/pubs/legislation/air/ods/Regulation%20517%20of%202014%20Fgas.pdf_x000a_" xr:uid="{164A61DB-9B2F-4765-9F89-30B1B16BAF26}"/>
  </hyperlinks>
  <pageMargins left="0.7" right="0.7" top="0.75" bottom="0.75" header="0.3" footer="0.3"/>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Leak Check ODS</vt:lpstr>
      <vt:lpstr>Leak Check F-gas</vt:lpstr>
      <vt:lpstr>Calc t CO2 eq</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Niamh O'Carroll</dc:creator>
  <cp:lastModifiedBy>Niamh O'Carroll</cp:lastModifiedBy>
  <dcterms:created xsi:type="dcterms:W3CDTF">2023-11-01T16:33:34Z</dcterms:created>
  <dcterms:modified xsi:type="dcterms:W3CDTF">2023-11-01T16:55:07Z</dcterms:modified>
</cp:coreProperties>
</file>