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Z:\28. ODS &amp; F-Gases\Reporting and Surveys\2023\"/>
    </mc:Choice>
  </mc:AlternateContent>
  <xr:revisionPtr revIDLastSave="0" documentId="13_ncr:1_{494A1DB6-4BA1-4488-B3D2-2782F066EA7E}" xr6:coauthVersionLast="47" xr6:coauthVersionMax="47" xr10:uidLastSave="{00000000-0000-0000-0000-000000000000}"/>
  <bookViews>
    <workbookView xWindow="21480" yWindow="-120" windowWidth="29040" windowHeight="15840" tabRatio="919" firstSheet="1" activeTab="8" xr2:uid="{8B49107D-A02E-43F2-88BE-C54536C1DDB2}"/>
  </bookViews>
  <sheets>
    <sheet name="How to complete this survey" sheetId="19" r:id="rId1"/>
    <sheet name="1. Cooling Equipment" sheetId="1" r:id="rId2"/>
    <sheet name="2. Heat Pumps" sheetId="12" r:id="rId3"/>
    <sheet name="3. Fire Protection Equipment" sheetId="11" r:id="rId4"/>
    <sheet name="4. Electrical Switchgear" sheetId="4" r:id="rId5"/>
    <sheet name="5. FGas Use in Manufacturing" sheetId="13" r:id="rId6"/>
    <sheet name="A. Leak Check F-gas" sheetId="7" r:id="rId7"/>
    <sheet name="B. Leak Check ODS" sheetId="5" r:id="rId8"/>
    <sheet name="C. Calc t CO2 eq" sheetId="6" r:id="rId9"/>
    <sheet name="D. Background Info" sheetId="10" r:id="rId10"/>
  </sheets>
  <definedNames>
    <definedName name="_xlnm._FilterDatabase" localSheetId="1" hidden="1">'1. Cooling Equipment'!$A$8:$Q$8</definedName>
    <definedName name="_xlnm._FilterDatabase" localSheetId="2" hidden="1">'2. Heat Pumps'!$A$7:$Q$7</definedName>
    <definedName name="_xlnm._FilterDatabase" localSheetId="3" hidden="1">'3. Fire Protection Equipment'!$A$7:$O$7</definedName>
    <definedName name="_xlnm._FilterDatabase" localSheetId="4" hidden="1">'4. Electrical Switchgear'!$A$9:$M$9</definedName>
    <definedName name="_xlnm._FilterDatabase" localSheetId="8" hidden="1">'C. Calc t CO2 eq'!$A$7:$F$78</definedName>
    <definedName name="m_1619556208855038377__ednref2" localSheetId="6">'A. Leak Check F-gas'!$A$27</definedName>
    <definedName name="_xlnm.Print_Area" localSheetId="0">'How to complete this survey'!$A$1:$Q$12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 l="1"/>
  <c r="D10" i="4" l="1"/>
  <c r="G8" i="11"/>
  <c r="B3" i="12" l="1"/>
  <c r="E8" i="6" l="1"/>
  <c r="B5" i="12" l="1"/>
  <c r="B4" i="12"/>
  <c r="E34" i="6" l="1"/>
  <c r="F34" i="6" s="1"/>
  <c r="F71" i="6"/>
  <c r="F72" i="6"/>
  <c r="F8" i="6"/>
  <c r="E9" i="6"/>
  <c r="F9" i="6" s="1"/>
  <c r="E10" i="6"/>
  <c r="F10" i="6" s="1"/>
  <c r="E11" i="6"/>
  <c r="F11" i="6" s="1"/>
  <c r="E12" i="6"/>
  <c r="F12" i="6" s="1"/>
  <c r="E13" i="6"/>
  <c r="F13" i="6" s="1"/>
  <c r="E14" i="6"/>
  <c r="F14" i="6" s="1"/>
  <c r="E15" i="6"/>
  <c r="F15" i="6" s="1"/>
  <c r="E16" i="6"/>
  <c r="F16" i="6" s="1"/>
  <c r="E17" i="6"/>
  <c r="F17"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5" i="6"/>
  <c r="F35" i="6" s="1"/>
  <c r="E36" i="6"/>
  <c r="F36" i="6" s="1"/>
  <c r="F38" i="6"/>
  <c r="F39" i="6"/>
  <c r="F40" i="6"/>
  <c r="F41" i="6"/>
  <c r="F42" i="6"/>
  <c r="F43" i="6"/>
  <c r="F44" i="6"/>
  <c r="F45" i="6"/>
  <c r="F46" i="6"/>
  <c r="F47" i="6"/>
  <c r="F48" i="6"/>
  <c r="F49" i="6"/>
  <c r="F50" i="6"/>
  <c r="F51" i="6"/>
  <c r="F52" i="6"/>
  <c r="F53" i="6"/>
  <c r="F54" i="6"/>
  <c r="F55" i="6"/>
  <c r="F56" i="6"/>
  <c r="F58" i="6"/>
  <c r="F59" i="6"/>
  <c r="F60" i="6"/>
  <c r="F61" i="6"/>
  <c r="F62" i="6"/>
  <c r="F63" i="6"/>
  <c r="F64" i="6"/>
  <c r="F65" i="6"/>
  <c r="F66" i="6"/>
  <c r="F67" i="6"/>
  <c r="F68" i="6"/>
  <c r="F69" i="6"/>
  <c r="F73" i="6"/>
  <c r="F74" i="6"/>
  <c r="F75" i="6"/>
  <c r="F76" i="6"/>
  <c r="F77" i="6"/>
  <c r="F78" i="6"/>
  <c r="D402" i="4" l="1"/>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Lenihan</author>
    <author>Eamonn Merriman</author>
  </authors>
  <commentList>
    <comment ref="O7" authorId="0" shapeId="0" xr:uid="{58025568-25E2-46BF-8CB6-A25EC3B0E386}">
      <text>
        <r>
          <rPr>
            <b/>
            <sz val="9"/>
            <color indexed="81"/>
            <rFont val="Tahoma"/>
            <family val="2"/>
          </rPr>
          <t>Maria Lenihan:</t>
        </r>
        <r>
          <rPr>
            <sz val="9"/>
            <color indexed="81"/>
            <rFont val="Tahoma"/>
            <family val="2"/>
          </rPr>
          <t xml:space="preserve">
If no leak tests were undertaken  (for instance, if not required), please record "none" in the date column. If leak tests were undertaken, even if these are not mandatory or are more frequent than the legislative mandatory requirement, please record the outcomes nonetheless.</t>
        </r>
      </text>
    </comment>
    <comment ref="A8" authorId="0" shapeId="0" xr:uid="{1576F456-C833-4081-9657-7E884CC5E5FB}">
      <text>
        <r>
          <rPr>
            <b/>
            <sz val="9"/>
            <color indexed="81"/>
            <rFont val="Tahoma"/>
            <family val="2"/>
          </rPr>
          <t>Maria Lenihan:</t>
        </r>
        <r>
          <rPr>
            <sz val="9"/>
            <color indexed="81"/>
            <rFont val="Tahoma"/>
            <family val="2"/>
          </rPr>
          <t xml:space="preserve">
This is for stationary equipment and does not include small domestic fridges in canteens.</t>
        </r>
      </text>
    </comment>
    <comment ref="B8" authorId="1" shapeId="0" xr:uid="{4B0277D0-356D-4162-AA42-F5ED3C199119}">
      <text>
        <r>
          <rPr>
            <sz val="9"/>
            <color indexed="81"/>
            <rFont val="Tahoma"/>
            <family val="2"/>
          </rPr>
          <t xml:space="preserve">If you cannot determine the MSN (which should be on a fixed plate on the unit), you can instead record your company's asset number for the unit
</t>
        </r>
      </text>
    </comment>
    <comment ref="M8" authorId="1" shapeId="0" xr:uid="{1AE11F6F-0200-419F-8712-3A9D8166CD6C}">
      <text>
        <r>
          <rPr>
            <sz val="9"/>
            <color indexed="81"/>
            <rFont val="Tahoma"/>
            <family val="2"/>
          </rPr>
          <t>F_Gas and ODS legislation sets mandatory leak checking frequencies for equipment above specified thresholds of refrigerant charge. Only the required, mandatory leak checking frequency should be recorded here. 
These are considered the minimum requirements to ensure good containment of the refrigerant gas. More frequent leak checking may be undertaken as required by the operator.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Lenihan</author>
    <author>Eamonn Merriman</author>
  </authors>
  <commentList>
    <comment ref="O6" authorId="0" shapeId="0" xr:uid="{48D45EEC-A947-484C-A2F7-6AD0177FD57D}">
      <text>
        <r>
          <rPr>
            <b/>
            <sz val="9"/>
            <color indexed="81"/>
            <rFont val="Tahoma"/>
            <family val="2"/>
          </rPr>
          <t>Maria Lenihan:</t>
        </r>
        <r>
          <rPr>
            <sz val="9"/>
            <color indexed="81"/>
            <rFont val="Tahoma"/>
            <family val="2"/>
          </rPr>
          <t xml:space="preserve">
If no leak tests were undertaken  (for instance, if not required), please record "none" in the date column. If leak tests were undertaken, even if these are not mandatory or are more frequent than the legislative mandatory requirement, please record the outcomes nonetheless.</t>
        </r>
      </text>
    </comment>
    <comment ref="B7" authorId="1" shapeId="0" xr:uid="{1F77B10D-28E3-4561-879B-AC925348533B}">
      <text>
        <r>
          <rPr>
            <sz val="9"/>
            <color indexed="81"/>
            <rFont val="Tahoma"/>
            <family val="2"/>
          </rPr>
          <t xml:space="preserve">If you cannot determine the MSN (which should be on a fixed plate on the unit), you can instead record your company's asset number for the unit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Lenihan</author>
  </authors>
  <commentList>
    <comment ref="M6" authorId="0" shapeId="0" xr:uid="{33826288-AAB9-4C64-BB52-FDE6D25780C5}">
      <text>
        <r>
          <rPr>
            <b/>
            <sz val="9"/>
            <color indexed="81"/>
            <rFont val="Tahoma"/>
            <family val="2"/>
          </rPr>
          <t>Maria Lenihan:</t>
        </r>
        <r>
          <rPr>
            <sz val="9"/>
            <color indexed="81"/>
            <rFont val="Tahoma"/>
            <family val="2"/>
          </rPr>
          <t xml:space="preserve">
If no leak tests were undertaken  (for instance, if not required), please record "none" in the date column. If leak tests were undertaken, even if these are not mandatory or are more frequent than the legislative mandatory requirement, please record the outcomes nonetheless.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Lenihan</author>
  </authors>
  <commentList>
    <comment ref="N8" authorId="0" shapeId="0" xr:uid="{1DD1E098-C67C-4EEB-9E45-2E85C4073076}">
      <text>
        <r>
          <rPr>
            <b/>
            <sz val="9"/>
            <color indexed="81"/>
            <rFont val="Tahoma"/>
            <family val="2"/>
          </rPr>
          <t>Maria Lenihan:</t>
        </r>
        <r>
          <rPr>
            <sz val="9"/>
            <color indexed="81"/>
            <rFont val="Tahoma"/>
            <family val="2"/>
          </rPr>
          <t xml:space="preserve">
If no leak tests were undertaken  (for instance, if not required), please record "none" in the date column. If leak tests were undertaken, even if these are not mandatory or are more frequent than the legislative mandatory requirement, please record the outcomes nonetheless.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Maria Lenihan</author>
  </authors>
  <commentList>
    <comment ref="E71" authorId="0" shapeId="0" xr:uid="{39CDA3D3-21DD-45A6-995B-0F70BD92B4FA}">
      <text>
        <r>
          <rPr>
            <b/>
            <sz val="9"/>
            <color indexed="81"/>
            <rFont val="Tahoma"/>
            <family val="2"/>
          </rPr>
          <t>Maria Lenihan:</t>
        </r>
        <r>
          <rPr>
            <sz val="9"/>
            <color indexed="81"/>
            <rFont val="Tahoma"/>
            <family val="2"/>
          </rPr>
          <t xml:space="preserve">
There was no GWP for AR4, the GWP assigned is from AR5</t>
        </r>
      </text>
    </comment>
  </commentList>
</comments>
</file>

<file path=xl/sharedStrings.xml><?xml version="1.0" encoding="utf-8"?>
<sst xmlns="http://schemas.openxmlformats.org/spreadsheetml/2006/main" count="341" uniqueCount="246">
  <si>
    <t>Unique identifier/Serial number</t>
  </si>
  <si>
    <t>Licence registration No.</t>
  </si>
  <si>
    <r>
      <rPr>
        <b/>
        <sz val="11"/>
        <color theme="1"/>
        <rFont val="Calibri"/>
        <family val="2"/>
        <scheme val="minor"/>
      </rPr>
      <t>SF6 quantity/charge (kg</t>
    </r>
    <r>
      <rPr>
        <b/>
        <sz val="9"/>
        <color theme="1"/>
        <rFont val="Arial"/>
        <family val="2"/>
      </rPr>
      <t>)</t>
    </r>
  </si>
  <si>
    <t>Inventory of equipment containing SF6 gas</t>
  </si>
  <si>
    <t>Installation Name:</t>
  </si>
  <si>
    <t>Main class of activity:</t>
  </si>
  <si>
    <t>kgs of gas</t>
  </si>
  <si>
    <t>GWP AR4</t>
  </si>
  <si>
    <t>HFC chemical  formula</t>
  </si>
  <si>
    <t>PFC chemical  formula</t>
  </si>
  <si>
    <r>
      <rPr>
        <u/>
        <sz val="10"/>
        <color indexed="63"/>
        <rFont val="Calibri"/>
        <family val="2"/>
        <scheme val="minor"/>
      </rPr>
      <t>IPCC data sources for more information:</t>
    </r>
  </si>
  <si>
    <r>
      <rPr>
        <sz val="10"/>
        <color indexed="63"/>
        <rFont val="Calibri"/>
        <family val="2"/>
        <scheme val="minor"/>
      </rPr>
      <t xml:space="preserve">AR4 values: </t>
    </r>
    <r>
      <rPr>
        <u/>
        <sz val="10"/>
        <color indexed="12"/>
        <rFont val="Calibri"/>
        <family val="2"/>
        <scheme val="minor"/>
      </rPr>
      <t>https://www.ipcc.ch/publications_and_data/ar4/wg1/en/ch2s2-10-2.html</t>
    </r>
  </si>
  <si>
    <t>R-507</t>
  </si>
  <si>
    <t>R-404A</t>
  </si>
  <si>
    <t>R-407C</t>
  </si>
  <si>
    <t>R-410A</t>
  </si>
  <si>
    <t>R-417A</t>
  </si>
  <si>
    <t>R-422A</t>
  </si>
  <si>
    <t>R-407A</t>
  </si>
  <si>
    <t>R-407F</t>
  </si>
  <si>
    <t>R-437A</t>
  </si>
  <si>
    <t>R 401A</t>
  </si>
  <si>
    <t>R 401B</t>
  </si>
  <si>
    <t>R 402A</t>
  </si>
  <si>
    <t>R 402B</t>
  </si>
  <si>
    <t>R 408A</t>
  </si>
  <si>
    <t>R 413A</t>
  </si>
  <si>
    <t>R 416A</t>
  </si>
  <si>
    <t>R 422D</t>
  </si>
  <si>
    <t>R 426 A</t>
  </si>
  <si>
    <t>R 508A</t>
  </si>
  <si>
    <t>R-407D</t>
  </si>
  <si>
    <t>R 438 A</t>
  </si>
  <si>
    <t>RS45 (R434A )</t>
  </si>
  <si>
    <t>R424A</t>
  </si>
  <si>
    <t>R448A</t>
  </si>
  <si>
    <t>R449A</t>
  </si>
  <si>
    <t>R 452 A</t>
  </si>
  <si>
    <t>R407H</t>
  </si>
  <si>
    <t>R442A</t>
  </si>
  <si>
    <t>R513A</t>
  </si>
  <si>
    <t>Common Gas blends</t>
  </si>
  <si>
    <t>HFC gases</t>
  </si>
  <si>
    <t>PFC Gases</t>
  </si>
  <si>
    <t>HCFC Gas</t>
  </si>
  <si>
    <r>
      <rPr>
        <sz val="11"/>
        <color indexed="63"/>
        <rFont val="Calibri"/>
        <family val="2"/>
        <scheme val="minor"/>
      </rPr>
      <t>HFC-23</t>
    </r>
  </si>
  <si>
    <r>
      <rPr>
        <sz val="11"/>
        <color indexed="63"/>
        <rFont val="Calibri"/>
        <family val="2"/>
        <scheme val="minor"/>
      </rPr>
      <t>CHF</t>
    </r>
    <r>
      <rPr>
        <vertAlign val="subscript"/>
        <sz val="11"/>
        <color indexed="63"/>
        <rFont val="Calibri"/>
        <family val="2"/>
        <scheme val="minor"/>
      </rPr>
      <t>3</t>
    </r>
  </si>
  <si>
    <r>
      <rPr>
        <sz val="11"/>
        <color indexed="63"/>
        <rFont val="Calibri"/>
        <family val="2"/>
        <scheme val="minor"/>
      </rPr>
      <t>HFC-32</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</si>
  <si>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t>
    </r>
    <r>
      <rPr>
        <vertAlign val="subscript"/>
        <sz val="11"/>
        <color indexed="63"/>
        <rFont val="Calibri"/>
        <family val="2"/>
        <scheme val="minor"/>
      </rPr>
      <t>2</t>
    </r>
  </si>
  <si>
    <r>
      <rPr>
        <sz val="11"/>
        <color indexed="63"/>
        <rFont val="Calibri"/>
        <family val="2"/>
        <scheme val="minor"/>
      </rPr>
      <t>HFC-41</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</si>
  <si>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2</t>
    </r>
  </si>
  <si>
    <r>
      <rPr>
        <sz val="11"/>
        <color indexed="63"/>
        <rFont val="Calibri"/>
        <family val="2"/>
        <scheme val="minor"/>
      </rPr>
      <t>HFC-125</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</si>
  <si>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</si>
  <si>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HFC-134</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</si>
  <si>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</si>
  <si>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HFC-134a</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</si>
  <si>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3</t>
    </r>
  </si>
  <si>
    <r>
      <rPr>
        <sz val="11"/>
        <color indexed="63"/>
        <rFont val="Calibri"/>
        <family val="2"/>
        <scheme val="minor"/>
      </rPr>
      <t>HFC-143</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</si>
  <si>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FCHF</t>
    </r>
    <r>
      <rPr>
        <vertAlign val="subscript"/>
        <sz val="11"/>
        <color indexed="63"/>
        <rFont val="Calibri"/>
        <family val="2"/>
        <scheme val="minor"/>
      </rPr>
      <t>2</t>
    </r>
  </si>
  <si>
    <r>
      <rPr>
        <sz val="11"/>
        <color indexed="63"/>
        <rFont val="Calibri"/>
        <family val="2"/>
        <scheme val="minor"/>
      </rPr>
      <t>HFC-143a</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</si>
  <si>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</si>
  <si>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HFC-152</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</si>
  <si>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FCH</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</si>
  <si>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HFC-152a</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</si>
  <si>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</si>
  <si>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HFC-161</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</si>
  <si>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CH</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</si>
  <si>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HFC-227ea</t>
    </r>
  </si>
  <si>
    <r>
      <rPr>
        <sz val="11"/>
        <color indexed="63"/>
        <rFont val="Calibri"/>
        <family val="2"/>
        <scheme val="minor"/>
      </rPr>
      <t>CF</t>
    </r>
    <r>
      <rPr>
        <vertAlign val="subscript"/>
        <sz val="11"/>
        <color indexed="63"/>
        <rFont val="Calibri"/>
        <family val="2"/>
        <scheme val="minor"/>
      </rPr>
      <t>3</t>
    </r>
    <r>
      <rPr>
        <sz val="11"/>
        <color indexed="63"/>
        <rFont val="Calibri"/>
        <family val="2"/>
        <scheme val="minor"/>
      </rPr>
      <t>CHFCF</t>
    </r>
    <r>
      <rPr>
        <vertAlign val="subscript"/>
        <sz val="11"/>
        <color indexed="63"/>
        <rFont val="Calibri"/>
        <family val="2"/>
        <scheme val="minor"/>
      </rPr>
      <t>3</t>
    </r>
  </si>
  <si>
    <r>
      <rPr>
        <sz val="11"/>
        <color indexed="63"/>
        <rFont val="Calibri"/>
        <family val="2"/>
        <scheme val="minor"/>
      </rPr>
      <t>HFC-236cb</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</si>
  <si>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</si>
  <si>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HFC-236ea</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</si>
  <si>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CHFCF</t>
    </r>
    <r>
      <rPr>
        <vertAlign val="subscript"/>
        <sz val="11"/>
        <color indexed="63"/>
        <rFont val="Calibri"/>
        <family val="2"/>
        <scheme val="minor"/>
      </rPr>
      <t>3</t>
    </r>
  </si>
  <si>
    <r>
      <rPr>
        <sz val="11"/>
        <color indexed="63"/>
        <rFont val="Calibri"/>
        <family val="2"/>
        <scheme val="minor"/>
      </rPr>
      <t>HFC-236fa</t>
    </r>
  </si>
  <si>
    <r>
      <rPr>
        <sz val="11"/>
        <color indexed="63"/>
        <rFont val="Calibri"/>
        <family val="2"/>
        <scheme val="minor"/>
      </rPr>
      <t>CF</t>
    </r>
    <r>
      <rPr>
        <vertAlign val="subscript"/>
        <sz val="11"/>
        <color indexed="63"/>
        <rFont val="Calibri"/>
        <family val="2"/>
        <scheme val="minor"/>
      </rPr>
      <t>3</t>
    </r>
    <r>
      <rPr>
        <sz val="11"/>
        <color indexed="63"/>
        <rFont val="Calibri"/>
        <family val="2"/>
        <scheme val="minor"/>
      </rPr>
      <t>CH</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</si>
  <si>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HFC-245ca</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</si>
  <si>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2</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</si>
  <si>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HFC-245fa</t>
    </r>
  </si>
  <si>
    <r>
      <rPr>
        <sz val="11"/>
        <color indexed="63"/>
        <rFont val="Calibri"/>
        <family val="2"/>
        <scheme val="minor"/>
      </rPr>
      <t>CHF2CH2CF3</t>
    </r>
  </si>
  <si>
    <r>
      <rPr>
        <sz val="11"/>
        <color indexed="63"/>
        <rFont val="Calibri"/>
        <family val="2"/>
        <scheme val="minor"/>
      </rPr>
      <t>HFC-365mfc</t>
    </r>
  </si>
  <si>
    <r>
      <rPr>
        <sz val="11"/>
        <color indexed="63"/>
        <rFont val="Calibri"/>
        <family val="2"/>
        <scheme val="minor"/>
      </rPr>
      <t>CH3CF2CH2CF3</t>
    </r>
  </si>
  <si>
    <r>
      <rPr>
        <sz val="11"/>
        <color indexed="63"/>
        <rFont val="Calibri"/>
        <family val="2"/>
        <scheme val="minor"/>
      </rPr>
      <t>HFC-43-10mee</t>
    </r>
  </si>
  <si>
    <r>
      <rPr>
        <sz val="11"/>
        <color indexed="63"/>
        <rFont val="Calibri"/>
        <family val="2"/>
        <scheme val="minor"/>
      </rPr>
      <t>CF3CHFCHFCF2CF3</t>
    </r>
  </si>
  <si>
    <r>
      <rPr>
        <sz val="11"/>
        <color indexed="63"/>
        <rFont val="Calibri"/>
        <family val="2"/>
        <scheme val="minor"/>
      </rPr>
      <t>Sulfur hexafluoride</t>
    </r>
  </si>
  <si>
    <r>
      <rPr>
        <sz val="11"/>
        <color indexed="63"/>
        <rFont val="Calibri"/>
        <family val="2"/>
        <scheme val="minor"/>
      </rPr>
      <t>SF</t>
    </r>
    <r>
      <rPr>
        <vertAlign val="subscript"/>
        <sz val="11"/>
        <color indexed="63"/>
        <rFont val="Calibri"/>
        <family val="2"/>
        <scheme val="minor"/>
      </rPr>
      <t>6</t>
    </r>
  </si>
  <si>
    <r>
      <rPr>
        <sz val="11"/>
        <color indexed="63"/>
        <rFont val="Calibri"/>
        <family val="2"/>
        <scheme val="minor"/>
      </rPr>
      <t>Nitrogen trifluoride</t>
    </r>
  </si>
  <si>
    <r>
      <rPr>
        <sz val="11"/>
        <color indexed="63"/>
        <rFont val="Calibri"/>
        <family val="2"/>
        <scheme val="minor"/>
      </rPr>
      <t>NF</t>
    </r>
    <r>
      <rPr>
        <vertAlign val="subscript"/>
        <sz val="11"/>
        <color indexed="63"/>
        <rFont val="Calibri"/>
        <family val="2"/>
        <scheme val="minor"/>
      </rPr>
      <t>3</t>
    </r>
  </si>
  <si>
    <r>
      <rPr>
        <sz val="11"/>
        <color indexed="63"/>
        <rFont val="Calibri"/>
        <family val="2"/>
        <scheme val="minor"/>
      </rPr>
      <t>PFC-14</t>
    </r>
  </si>
  <si>
    <r>
      <rPr>
        <sz val="11"/>
        <color indexed="63"/>
        <rFont val="Calibri"/>
        <family val="2"/>
        <scheme val="minor"/>
      </rPr>
      <t>CF</t>
    </r>
    <r>
      <rPr>
        <vertAlign val="subscript"/>
        <sz val="11"/>
        <color indexed="63"/>
        <rFont val="Calibri"/>
        <family val="2"/>
        <scheme val="minor"/>
      </rPr>
      <t>4</t>
    </r>
  </si>
  <si>
    <r>
      <rPr>
        <sz val="11"/>
        <color indexed="63"/>
        <rFont val="Calibri"/>
        <family val="2"/>
        <scheme val="minor"/>
      </rPr>
      <t>PFC-116</t>
    </r>
  </si>
  <si>
    <r>
      <rPr>
        <sz val="11"/>
        <color indexed="63"/>
        <rFont val="Calibri"/>
        <family val="2"/>
        <scheme val="minor"/>
      </rPr>
      <t>C</t>
    </r>
    <r>
      <rPr>
        <vertAlign val="subscript"/>
        <sz val="11"/>
        <color indexed="63"/>
        <rFont val="Calibri"/>
        <family val="2"/>
        <scheme val="minor"/>
      </rPr>
      <t>2</t>
    </r>
    <r>
      <rPr>
        <sz val="11"/>
        <color indexed="63"/>
        <rFont val="Calibri"/>
        <family val="2"/>
        <scheme val="minor"/>
      </rPr>
      <t>F</t>
    </r>
    <r>
      <rPr>
        <vertAlign val="subscript"/>
        <sz val="11"/>
        <color indexed="63"/>
        <rFont val="Calibri"/>
        <family val="2"/>
        <scheme val="minor"/>
      </rPr>
      <t>6</t>
    </r>
  </si>
  <si>
    <r>
      <rPr>
        <sz val="11"/>
        <color indexed="63"/>
        <rFont val="Calibri"/>
        <family val="2"/>
        <scheme val="minor"/>
      </rPr>
      <t>PFC-218</t>
    </r>
  </si>
  <si>
    <r>
      <rPr>
        <sz val="11"/>
        <color indexed="63"/>
        <rFont val="Calibri"/>
        <family val="2"/>
        <scheme val="minor"/>
      </rPr>
      <t>C</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8</t>
    </r>
  </si>
  <si>
    <r>
      <rPr>
        <sz val="11"/>
        <color indexed="63"/>
        <rFont val="Calibri"/>
        <family val="2"/>
        <scheme val="minor"/>
      </rPr>
      <t>c-C</t>
    </r>
    <r>
      <rPr>
        <vertAlign val="subscript"/>
        <sz val="11"/>
        <color indexed="63"/>
        <rFont val="Calibri"/>
        <family val="2"/>
        <scheme val="minor"/>
      </rPr>
      <t>4</t>
    </r>
    <r>
      <rPr>
        <sz val="11"/>
        <color indexed="63"/>
        <rFont val="Calibri"/>
        <family val="2"/>
        <scheme val="minor"/>
      </rPr>
      <t>F</t>
    </r>
    <r>
      <rPr>
        <vertAlign val="subscript"/>
        <sz val="11"/>
        <color indexed="63"/>
        <rFont val="Calibri"/>
        <family val="2"/>
        <scheme val="minor"/>
      </rPr>
      <t>8</t>
    </r>
  </si>
  <si>
    <r>
      <rPr>
        <sz val="11"/>
        <color indexed="63"/>
        <rFont val="Calibri"/>
        <family val="2"/>
        <scheme val="minor"/>
      </rPr>
      <t>Trifluoromethyl sulfur pentafluoride</t>
    </r>
  </si>
  <si>
    <r>
      <rPr>
        <sz val="11"/>
        <color indexed="63"/>
        <rFont val="Calibri"/>
        <family val="2"/>
        <scheme val="minor"/>
      </rPr>
      <t>SF</t>
    </r>
    <r>
      <rPr>
        <vertAlign val="subscript"/>
        <sz val="11"/>
        <color indexed="63"/>
        <rFont val="Calibri"/>
        <family val="2"/>
        <scheme val="minor"/>
      </rPr>
      <t>5</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</si>
  <si>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Perfluorocyclopropane</t>
    </r>
  </si>
  <si>
    <r>
      <rPr>
        <sz val="11"/>
        <color indexed="63"/>
        <rFont val="Calibri"/>
        <family val="2"/>
        <scheme val="minor"/>
      </rPr>
      <t>c-C</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6</t>
    </r>
  </si>
  <si>
    <r>
      <rPr>
        <sz val="11"/>
        <color indexed="63"/>
        <rFont val="Calibri"/>
        <family val="2"/>
        <scheme val="minor"/>
      </rPr>
      <t>HCFC-22</t>
    </r>
  </si>
  <si>
    <r>
      <rPr>
        <sz val="11"/>
        <color indexed="63"/>
        <rFont val="Calibri"/>
        <family val="2"/>
        <scheme val="minor"/>
      </rPr>
      <t>CHCLF</t>
    </r>
    <r>
      <rPr>
        <vertAlign val="subscript"/>
        <sz val="11"/>
        <color indexed="63"/>
        <rFont val="Calibri"/>
        <family val="2"/>
        <scheme val="minor"/>
      </rPr>
      <t>2</t>
    </r>
  </si>
  <si>
    <r>
      <rPr>
        <sz val="11"/>
        <color indexed="63"/>
        <rFont val="Calibri"/>
        <family val="2"/>
        <scheme val="minor"/>
      </rPr>
      <t>HCFC-123</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</si>
  <si>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</si>
  <si>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HCFC-124</t>
    </r>
  </si>
  <si>
    <r>
      <rPr>
        <sz val="11"/>
        <color indexed="63"/>
        <rFont val="Calibri"/>
        <family val="2"/>
        <scheme val="minor"/>
      </rPr>
      <t>CHClFCF</t>
    </r>
    <r>
      <rPr>
        <vertAlign val="subscript"/>
        <sz val="11"/>
        <color indexed="63"/>
        <rFont val="Calibri"/>
        <family val="2"/>
        <scheme val="minor"/>
      </rPr>
      <t>3</t>
    </r>
  </si>
  <si>
    <r>
      <rPr>
        <sz val="11"/>
        <color indexed="63"/>
        <rFont val="Calibri"/>
        <family val="2"/>
        <scheme val="minor"/>
      </rPr>
      <t>HCFC-141b</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</si>
  <si>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CCl</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</si>
  <si>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HCFC-142b</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</si>
  <si>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CClF</t>
    </r>
    <r>
      <rPr>
        <vertAlign val="subscript"/>
        <sz val="11"/>
        <color indexed="63"/>
        <rFont val="Calibri"/>
        <family val="2"/>
        <scheme val="minor"/>
      </rPr>
      <t>2</t>
    </r>
  </si>
  <si>
    <r>
      <rPr>
        <sz val="11"/>
        <color indexed="63"/>
        <rFont val="Calibri"/>
        <family val="2"/>
        <scheme val="minor"/>
      </rPr>
      <t>HCFC-225ca</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</si>
  <si>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</si>
  <si>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HCFC-225cb</t>
    </r>
  </si>
  <si>
    <r>
      <rPr>
        <sz val="11"/>
        <color indexed="63"/>
        <rFont val="Calibri"/>
        <family val="2"/>
        <scheme val="minor"/>
      </rPr>
      <t>CHClFCF</t>
    </r>
    <r>
      <rPr>
        <vertAlign val="subscript"/>
        <sz val="11"/>
        <color indexed="63"/>
        <rFont val="Calibri"/>
        <family val="2"/>
        <scheme val="minor"/>
      </rPr>
      <t>2</t>
    </r>
    <r>
      <rPr>
        <sz val="11"/>
        <color indexed="63"/>
        <rFont val="Calibri"/>
        <family val="2"/>
        <scheme val="minor"/>
      </rPr>
      <t>CClF</t>
    </r>
    <r>
      <rPr>
        <vertAlign val="subscript"/>
        <sz val="11"/>
        <color indexed="63"/>
        <rFont val="Calibri"/>
        <family val="2"/>
        <scheme val="minor"/>
      </rPr>
      <t>2</t>
    </r>
  </si>
  <si>
    <r>
      <t>tonnes CO</t>
    </r>
    <r>
      <rPr>
        <b/>
        <vertAlign val="subscript"/>
        <sz val="11"/>
        <color theme="1"/>
        <rFont val="Calibri"/>
        <family val="2"/>
        <scheme val="minor"/>
      </rPr>
      <t>2</t>
    </r>
    <r>
      <rPr>
        <b/>
        <sz val="11"/>
        <color theme="1"/>
        <rFont val="Calibri"/>
        <family val="2"/>
        <scheme val="minor"/>
      </rPr>
      <t>eq (AR4)</t>
    </r>
  </si>
  <si>
    <t>Controlled ozone depleting substances (ODS) subject to the ODS Regulation are listed in Annex I of the ODS Regulation (EC 1005/2009).</t>
  </si>
  <si>
    <t>Name of Refrigerant Gas Installed (R number)</t>
  </si>
  <si>
    <t>Quantity of Refrigerant in Equipment (kilograms)</t>
  </si>
  <si>
    <t>Type of Refrigerant Installed (HFC, ODS, Other)</t>
  </si>
  <si>
    <t>To be completed only if HFC refrigerant charged to the quipment</t>
  </si>
  <si>
    <t xml:space="preserve">Is the equipment hermetically sealed? (Yes/No) </t>
  </si>
  <si>
    <t>Automatic leak detection installed? (Yes/No)</t>
  </si>
  <si>
    <t>Which certified technician/company undertook the most recent leak test? (enter either "in house" or name of contracted company)</t>
  </si>
  <si>
    <t>Most Recent Leak Test Outcome</t>
  </si>
  <si>
    <t>Date of Leak Test (dd/mm/yyyy) or "None"</t>
  </si>
  <si>
    <t>Equipment ID Number (Manufacturer's Serial Number)</t>
  </si>
  <si>
    <t xml:space="preserve">Inventory of Heat Pump equipment </t>
  </si>
  <si>
    <t>Type of Heat Pump equipment (Air-to-Air, Air-to-Water, Water-to-Air, Water-to-Water.)</t>
  </si>
  <si>
    <t>Date of Leak Test/Inspection (dd/mm/yyyy) or "None"</t>
  </si>
  <si>
    <t>Type of Equipment                             (switchgear, transformer, wind turbine, etc.)</t>
  </si>
  <si>
    <t>Is the unit equipped with a pressure or density monitoring device? (Yes/No)</t>
  </si>
  <si>
    <t>Result of last check of automatic leak  detection system check (Pass / Fail)</t>
  </si>
  <si>
    <t>Date of last check of automatic leak  detection system check (dd/mm/yyyy)</t>
  </si>
  <si>
    <t>Is the unit Hermetically Sealed?  (Yes/No)</t>
  </si>
  <si>
    <t>Which SF6 certified technician undertook the most recent installation, maintenance, servicing, decommissioning of SF6 recovery activity on this unit? (enter either "in house" or name of contracted company)</t>
  </si>
  <si>
    <t xml:space="preserve">Inventory of stationary cooling equipment </t>
  </si>
  <si>
    <t>Use of HFCs, PFCs, SF6 or NF3 in Manufacturing</t>
  </si>
  <si>
    <t>Quantity of gas used per annum onsite (kg)</t>
  </si>
  <si>
    <t>Specific Gas Name (for HFCs use R number and for PFCs use Industrial Designation)</t>
  </si>
  <si>
    <t>Some industries use HFCs, PFCs, SF6 or NF3, which are all fluorinated greenhouse gases, in manufacturing processes.  If you use any of these gases for these purposes, please complete the following inventory</t>
  </si>
  <si>
    <r>
      <t xml:space="preserve">Description of how </t>
    </r>
    <r>
      <rPr>
        <b/>
        <vertAlign val="subscript"/>
        <sz val="11"/>
        <rFont val="Calibri"/>
        <family val="2"/>
        <scheme val="minor"/>
      </rPr>
      <t xml:space="preserve"> </t>
    </r>
    <r>
      <rPr>
        <b/>
        <sz val="11"/>
        <rFont val="Calibri"/>
        <family val="2"/>
        <scheme val="minor"/>
      </rPr>
      <t>gas is used on site and in what process. If used for different processes/applications, enter a new row for each one.</t>
    </r>
  </si>
  <si>
    <t>Gas Type (HFC or PFC or SF6 or NF3)</t>
  </si>
  <si>
    <t>Estimate of quantity of non recoverable losses of the gas (kg)</t>
  </si>
  <si>
    <t>Type of cooling equipment (Fridge, Freezer, Chiller, Air conditioning Unit, etc.)</t>
  </si>
  <si>
    <t>Licence Registration No.</t>
  </si>
  <si>
    <t>Is an Automatic leak detection system installed? (Yes/No)</t>
  </si>
  <si>
    <t>if a number is not entered in column A, column F will display NA (not applicable)</t>
  </si>
  <si>
    <t>How to complete this survey</t>
  </si>
  <si>
    <r>
      <rPr>
        <b/>
        <sz val="11"/>
        <rFont val="Calibri"/>
        <family val="2"/>
        <scheme val="minor"/>
      </rPr>
      <t>Summary Guidance to compliance with the ODS and F-gas Regulations</t>
    </r>
    <r>
      <rPr>
        <sz val="11"/>
        <rFont val="Calibri"/>
        <family val="2"/>
        <scheme val="minor"/>
      </rPr>
      <t>:</t>
    </r>
    <r>
      <rPr>
        <u/>
        <sz val="11"/>
        <color theme="10"/>
        <rFont val="Calibri"/>
        <family val="2"/>
        <scheme val="minor"/>
      </rPr>
      <t xml:space="preserve"> 1 IRL Summary Guidance to Compliance with the ODS and F-gas Regulations V1.0 </t>
    </r>
  </si>
  <si>
    <r>
      <rPr>
        <b/>
        <sz val="11"/>
        <rFont val="Calibri"/>
        <family val="2"/>
        <scheme val="minor"/>
      </rPr>
      <t xml:space="preserve">Summary Guidance Operators of Equipment containing SF6 and PFCs: </t>
    </r>
    <r>
      <rPr>
        <u/>
        <sz val="11"/>
        <color theme="10"/>
        <rFont val="Calibri"/>
        <family val="2"/>
        <scheme val="minor"/>
      </rPr>
      <t xml:space="preserve">9IRLsummary guidanceoperatorsofequipmentcontaining SF6and pfcs </t>
    </r>
  </si>
  <si>
    <r>
      <rPr>
        <b/>
        <sz val="11"/>
        <rFont val="Calibri"/>
        <family val="2"/>
        <scheme val="minor"/>
      </rPr>
      <t>Summary Guide to the new leak checking requirements:</t>
    </r>
    <r>
      <rPr>
        <u/>
        <sz val="11"/>
        <color theme="10"/>
        <rFont val="Calibri"/>
        <family val="2"/>
        <scheme val="minor"/>
      </rPr>
      <t xml:space="preserve"> 5 IRL Summary guide to the new leakchecking requirements</t>
    </r>
  </si>
  <si>
    <r>
      <rPr>
        <b/>
        <sz val="11"/>
        <rFont val="Calibri"/>
        <family val="2"/>
        <scheme val="minor"/>
      </rPr>
      <t>Summary guide to the hfc phase down:</t>
    </r>
    <r>
      <rPr>
        <u/>
        <sz val="11"/>
        <color theme="10"/>
        <rFont val="Calibri"/>
        <family val="2"/>
        <scheme val="minor"/>
      </rPr>
      <t xml:space="preserve"> 6 IRL Summaryguidetothehfcphase down </t>
    </r>
  </si>
  <si>
    <r>
      <rPr>
        <b/>
        <sz val="11"/>
        <rFont val="Calibri"/>
        <family val="2"/>
        <scheme val="minor"/>
      </rPr>
      <t>Ods and f-gas contractors guidance fire protection:</t>
    </r>
    <r>
      <rPr>
        <u/>
        <sz val="11"/>
        <color theme="10"/>
        <rFont val="Calibri"/>
        <family val="2"/>
        <scheme val="minor"/>
      </rPr>
      <t xml:space="preserve"> 4 IRL Ods f-gas contractors guidance fire protection</t>
    </r>
  </si>
  <si>
    <t>2015 Progress of Ireland towards the F-Gas Phase Down November 2017</t>
  </si>
  <si>
    <t>Inventory of Stationary Fire Protection Equipment</t>
  </si>
  <si>
    <t xml:space="preserve">Please complete this inventory for any self-contained item of sulphur hexafluoride (SF6) containing equipment IN YOUR CONTROL. </t>
  </si>
  <si>
    <t>If a pressure or density monitoring device is fitted to the unit how often are they checked?</t>
  </si>
  <si>
    <r>
      <t>Enter kgs of gas in green cells in column A below to get the tCO</t>
    </r>
    <r>
      <rPr>
        <vertAlign val="subscript"/>
        <sz val="11"/>
        <color theme="1"/>
        <rFont val="Calibri"/>
        <family val="2"/>
        <scheme val="minor"/>
      </rPr>
      <t>2</t>
    </r>
    <r>
      <rPr>
        <sz val="11"/>
        <color theme="1"/>
        <rFont val="Calibri"/>
        <family val="2"/>
        <scheme val="minor"/>
      </rPr>
      <t>eq amount in column F</t>
    </r>
  </si>
  <si>
    <t xml:space="preserve"> Ready Reckoner for T CO2eq</t>
  </si>
  <si>
    <t>Please pay attention to notes on table headings</t>
  </si>
  <si>
    <t>To be completed only if HFC refrigerant is  charged to the equipment</t>
  </si>
  <si>
    <t>Results of leak check (Pass / Fail)</t>
  </si>
  <si>
    <t>Result of leak check (Pass / Fail)</t>
  </si>
  <si>
    <t>Summary ACTIONS UNDERTAKEN as a result of last leak test fail, if applicable 
 (e.g., equipment repair / replacement / post-repair leak test / topped-up with x kg of gas / change of gas type / decommissioning / recovery of waste gas for recycling or disposal/ etc.)</t>
  </si>
  <si>
    <r>
      <rPr>
        <b/>
        <u/>
        <sz val="11"/>
        <rFont val="Calibri"/>
        <family val="2"/>
        <scheme val="minor"/>
      </rPr>
      <t>Mandatory</t>
    </r>
    <r>
      <rPr>
        <b/>
        <sz val="11"/>
        <rFont val="Calibri"/>
        <family val="2"/>
        <scheme val="minor"/>
      </rPr>
      <t xml:space="preserve"> Leak Checking Frequency   (1p.a. / 2 p.a. / 4 p.a./ N/A) 
Refer to tab'</t>
    </r>
    <r>
      <rPr>
        <b/>
        <sz val="11"/>
        <color rgb="FFFF0000"/>
        <rFont val="Calibri"/>
        <family val="2"/>
        <scheme val="minor"/>
      </rPr>
      <t xml:space="preserve"> Leak check ODS</t>
    </r>
    <r>
      <rPr>
        <b/>
        <sz val="11"/>
        <rFont val="Calibri"/>
        <family val="2"/>
        <scheme val="minor"/>
      </rPr>
      <t>' and Tab '</t>
    </r>
    <r>
      <rPr>
        <b/>
        <sz val="11"/>
        <color rgb="FFFF0000"/>
        <rFont val="Calibri"/>
        <family val="2"/>
        <scheme val="minor"/>
      </rPr>
      <t>Leak check F-gas</t>
    </r>
    <r>
      <rPr>
        <b/>
        <sz val="11"/>
        <rFont val="Calibri"/>
        <family val="2"/>
        <scheme val="minor"/>
      </rPr>
      <t>'</t>
    </r>
  </si>
  <si>
    <r>
      <rPr>
        <b/>
        <u/>
        <sz val="11"/>
        <rFont val="Calibri"/>
        <family val="2"/>
        <scheme val="minor"/>
      </rPr>
      <t>Mandatory</t>
    </r>
    <r>
      <rPr>
        <b/>
        <sz val="11"/>
        <rFont val="Calibri"/>
        <family val="2"/>
        <scheme val="minor"/>
      </rPr>
      <t xml:space="preserve"> Leak Checking Frequency   (1p.a. / 2 p.a. / 4 p.a./ N/A)
 Refer to tab </t>
    </r>
    <r>
      <rPr>
        <b/>
        <sz val="11"/>
        <color rgb="FFFF0000"/>
        <rFont val="Calibri"/>
        <family val="2"/>
        <scheme val="minor"/>
      </rPr>
      <t>'Leak check ODS'</t>
    </r>
    <r>
      <rPr>
        <b/>
        <sz val="11"/>
        <rFont val="Calibri"/>
        <family val="2"/>
        <scheme val="minor"/>
      </rPr>
      <t xml:space="preserve"> and tab </t>
    </r>
    <r>
      <rPr>
        <b/>
        <sz val="11"/>
        <color rgb="FFFF0000"/>
        <rFont val="Calibri"/>
        <family val="2"/>
        <scheme val="minor"/>
      </rPr>
      <t>'Leak check F-gas'</t>
    </r>
  </si>
  <si>
    <t>Summary ACTIONS UNDERTAKEN as a result of last leak test fail if applicable  
(e.g., equipment repair / replacement / post-repair leak test / topped-up with x kg of gas / change of gas type / decommissioning / recovery of waste gas for recycling or disposal/ etc.)</t>
  </si>
  <si>
    <r>
      <t xml:space="preserve">Global Warming Potential (GWP) of  HFC gas. 
Refer to column E  of tab </t>
    </r>
    <r>
      <rPr>
        <b/>
        <sz val="11"/>
        <color rgb="FFFF0000"/>
        <rFont val="Calibri"/>
        <family val="2"/>
      </rPr>
      <t>'Calc T CO2 eq'</t>
    </r>
    <r>
      <rPr>
        <b/>
        <sz val="11"/>
        <rFont val="Calibri"/>
        <family val="2"/>
      </rPr>
      <t xml:space="preserve"> </t>
    </r>
  </si>
  <si>
    <r>
      <t xml:space="preserve">Global Warming Potential (GWP) of  HFC gas 
Refer to column E in tab </t>
    </r>
    <r>
      <rPr>
        <b/>
        <sz val="11"/>
        <color rgb="FFFF0000"/>
        <rFont val="Calibri"/>
        <family val="2"/>
      </rPr>
      <t xml:space="preserve">'Calc T CO2 eq' </t>
    </r>
  </si>
  <si>
    <t>Results of leak check/inspection  (Pass / Fail)</t>
  </si>
  <si>
    <t>Summary ACTIONS UNDERTAKEN as a result of last maintenance, servicing, decommissioning or  recovery activity on this unit related to SF6 
(e.g.,  equipment repair / replacement / post-repair leak test / topped-up with x kg of SF6/ decommissioning / recovery of waste gas for recycling or disposal/ etc.)</t>
  </si>
  <si>
    <r>
      <t>Tonnes Carbon Dioxide equivalent charge</t>
    </r>
    <r>
      <rPr>
        <b/>
        <sz val="11"/>
        <color rgb="FFFF0000"/>
        <rFont val="Calibri"/>
        <family val="2"/>
        <scheme val="minor"/>
      </rPr>
      <t xml:space="preserve"> 
[= Mass SF6(t) x GWP 22800]</t>
    </r>
  </si>
  <si>
    <r>
      <t xml:space="preserve">Global Warming Potential (GWP) of  HFC gas
Refer to column E  of tab </t>
    </r>
    <r>
      <rPr>
        <b/>
        <sz val="11"/>
        <color rgb="FFFF0000"/>
        <rFont val="Calibri"/>
        <family val="2"/>
      </rPr>
      <t xml:space="preserve">'Calc T CO2 eq' </t>
    </r>
  </si>
  <si>
    <r>
      <t xml:space="preserve">Tonnes Carbon Dioxide equivalent charge 
</t>
    </r>
    <r>
      <rPr>
        <b/>
        <sz val="11"/>
        <color rgb="FFFF0000"/>
        <rFont val="Calibri"/>
        <family val="2"/>
      </rPr>
      <t xml:space="preserve">[= Mass refrigerant (t) x GWP] </t>
    </r>
    <r>
      <rPr>
        <b/>
        <sz val="11"/>
        <rFont val="Calibri"/>
        <family val="2"/>
      </rPr>
      <t xml:space="preserve">
Refer to calculation tool in tab</t>
    </r>
    <r>
      <rPr>
        <b/>
        <sz val="11"/>
        <color rgb="FFFF0000"/>
        <rFont val="Calibri"/>
        <family val="2"/>
      </rPr>
      <t xml:space="preserve"> 'Calc T CO2 eq'</t>
    </r>
  </si>
  <si>
    <r>
      <t>Tonnes Carbon Dioxide equivalent charge</t>
    </r>
    <r>
      <rPr>
        <b/>
        <sz val="11"/>
        <color rgb="FFFF0000"/>
        <rFont val="Calibri"/>
        <family val="2"/>
      </rPr>
      <t xml:space="preserve"> [= Mass refrigerant (t) x GWP] </t>
    </r>
    <r>
      <rPr>
        <b/>
        <sz val="11"/>
        <rFont val="Calibri"/>
        <family val="2"/>
      </rPr>
      <t xml:space="preserve">
Refer to calculation tool in tab </t>
    </r>
    <r>
      <rPr>
        <b/>
        <sz val="11"/>
        <color rgb="FFFF0000"/>
        <rFont val="Calibri"/>
        <family val="2"/>
      </rPr>
      <t>'Calc T CO2 eq'</t>
    </r>
  </si>
  <si>
    <r>
      <t>Tonnes Carbon Dioxide equivalent charge</t>
    </r>
    <r>
      <rPr>
        <b/>
        <sz val="11"/>
        <color rgb="FFFF0000"/>
        <rFont val="Calibri"/>
        <family val="2"/>
      </rPr>
      <t xml:space="preserve"> [= Mass refrigerant (t) x GWP]. </t>
    </r>
    <r>
      <rPr>
        <b/>
        <sz val="11"/>
        <rFont val="Calibri"/>
        <family val="2"/>
      </rPr>
      <t xml:space="preserve">
Refer to calculation tool in tab </t>
    </r>
    <r>
      <rPr>
        <b/>
        <sz val="11"/>
        <color rgb="FFFF0000"/>
        <rFont val="Calibri"/>
        <family val="2"/>
      </rPr>
      <t xml:space="preserve">'Calc T CO2 eq' </t>
    </r>
  </si>
  <si>
    <r>
      <t xml:space="preserve">Leak checking requirements for stationary fire protection equipment shall be considered to be fulfilled provided the following two conditions are met: 
a. The inspection regime meets ISO 14520 or EN 15004 (related to design and properties of fire extinguishing systems), and 
b. The fire protection equipment is inspected in accordance with the frequencies outlined in Table 1 within tab titled </t>
    </r>
    <r>
      <rPr>
        <b/>
        <sz val="11"/>
        <color rgb="FFFF0000"/>
        <rFont val="Calibri"/>
        <family val="2"/>
        <scheme val="minor"/>
      </rPr>
      <t>'Leak check F-gas'</t>
    </r>
    <r>
      <rPr>
        <b/>
        <sz val="11"/>
        <color theme="1"/>
        <rFont val="Calibri"/>
        <family val="2"/>
        <scheme val="minor"/>
      </rPr>
      <t>.</t>
    </r>
  </si>
  <si>
    <r>
      <rPr>
        <b/>
        <u/>
        <sz val="11"/>
        <rFont val="Calibri"/>
        <family val="2"/>
        <scheme val="minor"/>
      </rPr>
      <t>Mandatory</t>
    </r>
    <r>
      <rPr>
        <b/>
        <sz val="11"/>
        <rFont val="Calibri"/>
        <family val="2"/>
        <scheme val="minor"/>
      </rPr>
      <t xml:space="preserve"> Leak Checking Frequency   (1p.a. / 2 p.a. / 4 p.a./ N/A)
 Refer to tab</t>
    </r>
    <r>
      <rPr>
        <b/>
        <sz val="11"/>
        <color rgb="FFFF0000"/>
        <rFont val="Calibri"/>
        <family val="2"/>
        <scheme val="minor"/>
      </rPr>
      <t xml:space="preserve"> 'Leak check ODS'</t>
    </r>
    <r>
      <rPr>
        <b/>
        <sz val="11"/>
        <rFont val="Calibri"/>
        <family val="2"/>
        <scheme val="minor"/>
      </rPr>
      <t xml:space="preserve"> and Tab </t>
    </r>
    <r>
      <rPr>
        <b/>
        <sz val="11"/>
        <color rgb="FFFF0000"/>
        <rFont val="Calibri"/>
        <family val="2"/>
        <scheme val="minor"/>
      </rPr>
      <t>'Leak check F-gas'</t>
    </r>
  </si>
  <si>
    <r>
      <rPr>
        <b/>
        <u/>
        <sz val="11"/>
        <rFont val="Calibri"/>
        <family val="2"/>
        <scheme val="minor"/>
      </rPr>
      <t>Mandatory</t>
    </r>
    <r>
      <rPr>
        <b/>
        <sz val="11"/>
        <rFont val="Calibri"/>
        <family val="2"/>
        <scheme val="minor"/>
      </rPr>
      <t xml:space="preserve"> Leak Checking Frequency   (1p.a. / 2 p.a. / 4 p.a./ N/A)
 Refer to tab </t>
    </r>
    <r>
      <rPr>
        <b/>
        <sz val="11"/>
        <color rgb="FFFF0000"/>
        <rFont val="Calibri"/>
        <family val="2"/>
        <scheme val="minor"/>
      </rPr>
      <t xml:space="preserve">'Leak check ODS' </t>
    </r>
    <r>
      <rPr>
        <b/>
        <sz val="11"/>
        <rFont val="Calibri"/>
        <family val="2"/>
        <scheme val="minor"/>
      </rPr>
      <t xml:space="preserve">and Tab </t>
    </r>
    <r>
      <rPr>
        <b/>
        <sz val="11"/>
        <color rgb="FFFF0000"/>
        <rFont val="Calibri"/>
        <family val="2"/>
        <scheme val="minor"/>
      </rPr>
      <t>'Leak check F-gas'</t>
    </r>
  </si>
  <si>
    <t>Name of company that supplies the refrigerant</t>
  </si>
  <si>
    <r>
      <rPr>
        <b/>
        <sz val="18"/>
        <color rgb="FFFF0000"/>
        <rFont val="Calibri"/>
        <family val="2"/>
        <scheme val="minor"/>
      </rPr>
      <t xml:space="preserve">IMPORTANT: </t>
    </r>
    <r>
      <rPr>
        <sz val="11"/>
        <color rgb="FFFF0000"/>
        <rFont val="Calibri"/>
        <family val="2"/>
        <scheme val="minor"/>
      </rPr>
      <t xml:space="preserve">This document does not purport to be and should not be considered a legal interpretation of the legislation referred to herein. Although every effort has been made to ensure the accuracy of the material contained in this document, complete accuracy cannot be guaranteed. Neither the Environmental Protection Agency nor the authors accept any responsibility whatsoever for loss or damage occasioned, or claimed to have been occasioned, in part or in full as a consequence of any person acting or refraining from acting, as a result of a matter contained in this publication. </t>
    </r>
  </si>
  <si>
    <t>GWP Regulation (EU) No. 517/2014</t>
  </si>
  <si>
    <r>
      <t>tonnes CO</t>
    </r>
    <r>
      <rPr>
        <b/>
        <vertAlign val="subscript"/>
        <sz val="11"/>
        <color theme="1"/>
        <rFont val="Calibri"/>
        <family val="2"/>
        <scheme val="minor"/>
      </rPr>
      <t>2</t>
    </r>
    <r>
      <rPr>
        <b/>
        <sz val="11"/>
        <color theme="1"/>
        <rFont val="Calibri"/>
        <family val="2"/>
        <scheme val="minor"/>
      </rPr>
      <t xml:space="preserve">eq </t>
    </r>
  </si>
  <si>
    <t>PFC-c-318</t>
  </si>
  <si>
    <t>PFC-3-1-10</t>
  </si>
  <si>
    <t>PFC-4-1-12</t>
  </si>
  <si>
    <t>PFC-5-1-14</t>
  </si>
  <si>
    <t>HCFC Chemical formula</t>
  </si>
  <si>
    <r>
      <t>c-C</t>
    </r>
    <r>
      <rPr>
        <vertAlign val="subscript"/>
        <sz val="11"/>
        <color rgb="FF000000"/>
        <rFont val="Calibri"/>
        <family val="2"/>
        <scheme val="minor"/>
      </rPr>
      <t>4</t>
    </r>
    <r>
      <rPr>
        <sz val="11"/>
        <color rgb="FF000000"/>
        <rFont val="Calibri"/>
        <family val="2"/>
        <scheme val="minor"/>
      </rPr>
      <t>F</t>
    </r>
    <r>
      <rPr>
        <vertAlign val="subscript"/>
        <sz val="11"/>
        <color rgb="FF000000"/>
        <rFont val="Calibri"/>
        <family val="2"/>
        <scheme val="minor"/>
      </rPr>
      <t>8</t>
    </r>
  </si>
  <si>
    <r>
      <rPr>
        <sz val="11"/>
        <color rgb="FF333333"/>
        <rFont val="Calibri"/>
        <family val="2"/>
        <scheme val="minor"/>
      </rPr>
      <t>C</t>
    </r>
    <r>
      <rPr>
        <vertAlign val="subscript"/>
        <sz val="11"/>
        <color rgb="FF333333"/>
        <rFont val="Calibri"/>
        <family val="2"/>
        <scheme val="minor"/>
      </rPr>
      <t>4</t>
    </r>
    <r>
      <rPr>
        <sz val="11"/>
        <color rgb="FF333333"/>
        <rFont val="Calibri"/>
        <family val="2"/>
        <scheme val="minor"/>
      </rPr>
      <t>F</t>
    </r>
    <r>
      <rPr>
        <vertAlign val="subscript"/>
        <sz val="11"/>
        <color rgb="FF333333"/>
        <rFont val="Calibri"/>
        <family val="2"/>
        <scheme val="minor"/>
      </rPr>
      <t>10</t>
    </r>
  </si>
  <si>
    <r>
      <rPr>
        <sz val="11"/>
        <color rgb="FF333333"/>
        <rFont val="Calibri"/>
        <family val="2"/>
        <scheme val="minor"/>
      </rPr>
      <t>C</t>
    </r>
    <r>
      <rPr>
        <vertAlign val="subscript"/>
        <sz val="11"/>
        <color rgb="FF333333"/>
        <rFont val="Calibri"/>
        <family val="2"/>
        <scheme val="minor"/>
      </rPr>
      <t>5</t>
    </r>
    <r>
      <rPr>
        <sz val="11"/>
        <color rgb="FF333333"/>
        <rFont val="Calibri"/>
        <family val="2"/>
        <scheme val="minor"/>
      </rPr>
      <t>F</t>
    </r>
    <r>
      <rPr>
        <vertAlign val="subscript"/>
        <sz val="11"/>
        <color rgb="FF333333"/>
        <rFont val="Calibri"/>
        <family val="2"/>
        <scheme val="minor"/>
      </rPr>
      <t>12</t>
    </r>
  </si>
  <si>
    <r>
      <rPr>
        <sz val="11"/>
        <color rgb="FF333333"/>
        <rFont val="Calibri"/>
        <family val="2"/>
        <scheme val="minor"/>
      </rPr>
      <t>C</t>
    </r>
    <r>
      <rPr>
        <vertAlign val="subscript"/>
        <sz val="11"/>
        <color rgb="FF333333"/>
        <rFont val="Calibri"/>
        <family val="2"/>
        <scheme val="minor"/>
      </rPr>
      <t>6</t>
    </r>
    <r>
      <rPr>
        <sz val="11"/>
        <color rgb="FF333333"/>
        <rFont val="Calibri"/>
        <family val="2"/>
        <scheme val="minor"/>
      </rPr>
      <t>F</t>
    </r>
    <r>
      <rPr>
        <vertAlign val="subscript"/>
        <sz val="11"/>
        <color rgb="FF333333"/>
        <rFont val="Calibri"/>
        <family val="2"/>
        <scheme val="minor"/>
      </rPr>
      <t>14</t>
    </r>
  </si>
  <si>
    <r>
      <rPr>
        <b/>
        <sz val="11"/>
        <rFont val="Calibri"/>
        <family val="2"/>
        <scheme val="minor"/>
      </rPr>
      <t>The GWP of common blends, HFCs, PFCs and HCFCs is provided in the ready reckoner below. If your gas does not feature on this list, you can establish its GWP and T CO2eq using the following link:</t>
    </r>
    <r>
      <rPr>
        <u/>
        <sz val="11"/>
        <color theme="10"/>
        <rFont val="Calibri"/>
        <family val="2"/>
        <scheme val="minor"/>
      </rPr>
      <t xml:space="preserve"> https://www.unep.org/ozonaction/resources/gwp-odp-calculator/gwp-odp-calculator </t>
    </r>
    <r>
      <rPr>
        <sz val="11"/>
        <rFont val="Calibri"/>
        <family val="2"/>
        <scheme val="minor"/>
      </rPr>
      <t>or downloading the app on your phone 'GWP-ODP Calculator'.</t>
    </r>
  </si>
  <si>
    <r>
      <t xml:space="preserve">
</t>
    </r>
    <r>
      <rPr>
        <b/>
        <sz val="16"/>
        <rFont val="Calibri"/>
        <family val="2"/>
        <scheme val="minor"/>
      </rPr>
      <t xml:space="preserve">How to calculate tonnes CO2eq: </t>
    </r>
    <r>
      <rPr>
        <sz val="11"/>
        <rFont val="Calibri"/>
        <family val="2"/>
        <scheme val="minor"/>
      </rPr>
      <t xml:space="preserve">
The tonnes of CO2 equivalent (T CO2 eq) of an F-gas is calculated by multiplying the mass in tonnes by the Global Warming Potential (GWP) of that gas. 
</t>
    </r>
    <r>
      <rPr>
        <b/>
        <sz val="16"/>
        <color rgb="FFFF0000"/>
        <rFont val="Calibri"/>
        <family val="2"/>
        <scheme val="minor"/>
      </rPr>
      <t>CO2 equivalent = mass (in tonnes) * GWP</t>
    </r>
    <r>
      <rPr>
        <sz val="11"/>
        <rFont val="Calibri"/>
        <family val="2"/>
        <scheme val="minor"/>
      </rPr>
      <t xml:space="preserve">
For example, the tonnes CO2 equivalent of 10 kg of HFC R-404A is calculated as follows: 
(0.01 T) * 3,922 GWP = 39.2 tonnes Co2 eq
Annex IV of Regulation (EU) No. 517/2014 of the European Parliament and of the Council of 16 April 2014 on fluorinated greenhouse gases details the method of calculating the total GWP of a mixture. </t>
    </r>
    <r>
      <rPr>
        <u/>
        <sz val="11"/>
        <color theme="10"/>
        <rFont val="Calibri"/>
        <family val="2"/>
        <scheme val="minor"/>
      </rPr>
      <t xml:space="preserve"> https://www.epa.ie/pubs/legislation/air/ods/Regulation%20517%20of%202014%20Fgas.pdf
</t>
    </r>
  </si>
  <si>
    <r>
      <rPr>
        <b/>
        <sz val="14"/>
        <color theme="1"/>
        <rFont val="Calibri"/>
        <family val="2"/>
        <scheme val="minor"/>
      </rPr>
      <t>General F-Gas Containment Requirements</t>
    </r>
    <r>
      <rPr>
        <b/>
        <sz val="11"/>
        <color theme="1"/>
        <rFont val="Calibri"/>
        <family val="2"/>
        <scheme val="minor"/>
      </rPr>
      <t xml:space="preserve">
</t>
    </r>
    <r>
      <rPr>
        <sz val="11"/>
        <color theme="1"/>
        <rFont val="Calibri"/>
        <family val="2"/>
        <scheme val="minor"/>
      </rPr>
      <t>I. The intentional release of fluorinated greenhouse gases into the atmosphere shall be prohibited where the release is not technically necessary for the intended use.
II. Operators of equipment that contains fluorinated greenhouse gases shall take precautions to prevent the unintentional release (‘leakage’) of those gases. They shall take all measures which   are technically and economically feasible to minimise leakage of fluorinated greenhouse gases.
III. Where a leakage of fluorinated greenhouse gases is detected, the operators shall ensure that the equipment is repaired without undue delay.</t>
    </r>
  </si>
  <si>
    <r>
      <rPr>
        <b/>
        <sz val="14"/>
        <color rgb="FF000000"/>
        <rFont val="Calibri"/>
        <family val="2"/>
      </rPr>
      <t>Leak checking requirements for</t>
    </r>
    <r>
      <rPr>
        <b/>
        <sz val="14"/>
        <color rgb="FFFF0000"/>
        <rFont val="Calibri"/>
        <family val="2"/>
      </rPr>
      <t xml:space="preserve"> Stationary Fire Protection Equipmen</t>
    </r>
    <r>
      <rPr>
        <sz val="14"/>
        <color rgb="FFFF0000"/>
        <rFont val="Calibri"/>
        <family val="2"/>
      </rPr>
      <t>t</t>
    </r>
    <r>
      <rPr>
        <sz val="11"/>
        <color rgb="FF000000"/>
        <rFont val="Calibri"/>
        <family val="2"/>
      </rPr>
      <t xml:space="preserve">
Leak checking requirements for stationary fire protection equipment shall be considered to be fulfilled provided the following two conditions are met: 
 a. The inspection regime meets ISO 14520 or EN 15004 (related to design and properties of fire extinguishing systems), and 
b. The fire protection equipment is inspected in accordance with the frequencies outlined in Table 1. above. 
</t>
    </r>
  </si>
  <si>
    <r>
      <rPr>
        <b/>
        <sz val="14"/>
        <color rgb="FF000000"/>
        <rFont val="Calibri"/>
        <family val="2"/>
      </rPr>
      <t>Leakage Detection/Repairs</t>
    </r>
    <r>
      <rPr>
        <b/>
        <sz val="11"/>
        <color rgb="FF000000"/>
        <rFont val="Calibri"/>
        <family val="2"/>
      </rPr>
      <t xml:space="preserve">
</t>
    </r>
    <r>
      <rPr>
        <sz val="11"/>
        <color rgb="FF000000"/>
        <rFont val="Calibri"/>
        <family val="2"/>
      </rPr>
      <t>I.</t>
    </r>
    <r>
      <rPr>
        <b/>
        <sz val="11"/>
        <color rgb="FF000000"/>
        <rFont val="Calibri"/>
        <family val="2"/>
      </rPr>
      <t xml:space="preserve"> </t>
    </r>
    <r>
      <rPr>
        <sz val="11"/>
        <color rgb="FF000000"/>
        <rFont val="Calibri"/>
        <family val="2"/>
      </rPr>
      <t>Where a leakage of fluorinated greenhouse gases is detected, the operators shall ensure that the equipment is repaired without undue delay.
II. Where the equipment is subject to leak checks under Article 4(1), and a leak in the equipment has been repaired, the operators shall ensure that the equipment is checked by a certified technician within one month after the repair to verify that the repair has been effective. This recheck can take place on the same day that the leak is fixed once the system has been repaired and the system has returned to balanced, normal operation.</t>
    </r>
    <r>
      <rPr>
        <b/>
        <sz val="11"/>
        <color rgb="FF000000"/>
        <rFont val="Calibri"/>
        <family val="2"/>
      </rPr>
      <t xml:space="preserve">
</t>
    </r>
    <r>
      <rPr>
        <sz val="11"/>
        <color rgb="FF000000"/>
        <rFont val="Calibri"/>
        <family val="2"/>
      </rPr>
      <t xml:space="preserve">III. Where the cause of the leakage has been identified, it shall be indicated in the equipment records. </t>
    </r>
  </si>
  <si>
    <r>
      <rPr>
        <b/>
        <sz val="14"/>
        <color rgb="FF000000"/>
        <rFont val="Calibri"/>
        <family val="2"/>
      </rPr>
      <t>Certification Requirements</t>
    </r>
    <r>
      <rPr>
        <b/>
        <sz val="11"/>
        <color rgb="FF000000"/>
        <rFont val="Calibri"/>
        <family val="2"/>
      </rPr>
      <t xml:space="preserve">
</t>
    </r>
    <r>
      <rPr>
        <sz val="11"/>
        <color rgb="FF000000"/>
        <rFont val="Calibri"/>
        <family val="2"/>
      </rPr>
      <t xml:space="preserve">I. Personnel and companies who, for a third party,  install, service, maintain, repair, decommission or leak check  stationary refrigeration, air conditioning, heat pump of fire protection equipment containing or relying on F-Gases </t>
    </r>
    <r>
      <rPr>
        <b/>
        <sz val="11"/>
        <color rgb="FFFF0000"/>
        <rFont val="Calibri"/>
        <family val="2"/>
      </rPr>
      <t>must be certified under the F-Gas Regulations</t>
    </r>
    <r>
      <rPr>
        <sz val="11"/>
        <color rgb="FF000000"/>
        <rFont val="Calibri"/>
        <family val="2"/>
      </rPr>
      <t xml:space="preserve">.
II. Personnel who install, service, maintain, repair or decommission electrical switchgear containing or relying on SF6 </t>
    </r>
    <r>
      <rPr>
        <b/>
        <sz val="11"/>
        <color rgb="FFFF0000"/>
        <rFont val="Calibri"/>
        <family val="2"/>
      </rPr>
      <t>must be certified under the F-Gas Regulations.</t>
    </r>
    <r>
      <rPr>
        <b/>
        <sz val="11"/>
        <color rgb="FF000000"/>
        <rFont val="Calibri"/>
        <family val="2"/>
      </rPr>
      <t xml:space="preserve">
</t>
    </r>
  </si>
  <si>
    <r>
      <rPr>
        <b/>
        <sz val="14"/>
        <color rgb="FFFF0000"/>
        <rFont val="Calibri"/>
        <family val="2"/>
        <scheme val="minor"/>
      </rPr>
      <t>Table 1. Mandatory Leak Checking Frequencies</t>
    </r>
    <r>
      <rPr>
        <sz val="14"/>
        <color rgb="FFFF0000"/>
        <rFont val="Calibri"/>
        <family val="2"/>
        <scheme val="minor"/>
      </rPr>
      <t xml:space="preserve"> </t>
    </r>
  </si>
  <si>
    <r>
      <rPr>
        <b/>
        <sz val="14"/>
        <color theme="1"/>
        <rFont val="Calibri"/>
        <family val="2"/>
        <scheme val="minor"/>
      </rPr>
      <t xml:space="preserve">General ODS containment requirements:
</t>
    </r>
    <r>
      <rPr>
        <sz val="11"/>
        <color theme="1"/>
        <rFont val="Calibri"/>
        <family val="2"/>
        <scheme val="minor"/>
      </rPr>
      <t xml:space="preserve">
I. Undertakings shall take all precautionary measures practicable to </t>
    </r>
    <r>
      <rPr>
        <b/>
        <sz val="11"/>
        <color theme="1"/>
        <rFont val="Calibri"/>
        <family val="2"/>
        <scheme val="minor"/>
      </rPr>
      <t>prevent and minimise any leakages and emissions of ODS</t>
    </r>
    <r>
      <rPr>
        <sz val="11"/>
        <color theme="1"/>
        <rFont val="Calibri"/>
        <family val="2"/>
        <scheme val="minor"/>
      </rPr>
      <t xml:space="preserve">.
II. Undertakings operating refrigeration, air conditioning or heat pump equipment, or fire protection systems, including their circuits, which contain controlled ODS shall ensure that the stationary equipment or system is leak checked by </t>
    </r>
    <r>
      <rPr>
        <b/>
        <sz val="11"/>
        <color theme="1"/>
        <rFont val="Calibri"/>
        <family val="2"/>
        <scheme val="minor"/>
      </rPr>
      <t>a certified person</t>
    </r>
    <r>
      <rPr>
        <sz val="11"/>
        <color theme="1"/>
        <rFont val="Calibri"/>
        <family val="2"/>
        <scheme val="minor"/>
      </rPr>
      <t xml:space="preserve"> as a minimum at the mandatory frequencies outlined in table 1 below, which are determined by the refrigerant charge size of the equipment:
</t>
    </r>
  </si>
  <si>
    <r>
      <t xml:space="preserve">III. Where a  leak of ODS is detected, the ODS Regulation requires operators to </t>
    </r>
    <r>
      <rPr>
        <b/>
        <sz val="11"/>
        <color theme="1"/>
        <rFont val="Calibri"/>
        <family val="2"/>
        <scheme val="minor"/>
      </rPr>
      <t xml:space="preserve">complete a repair as soon as possible </t>
    </r>
    <r>
      <rPr>
        <sz val="11"/>
        <color theme="1"/>
        <rFont val="Calibri"/>
        <family val="2"/>
        <scheme val="minor"/>
      </rPr>
      <t xml:space="preserve">and in any event within 14 days in order to minimise any futher leakage. However, it should be noted that </t>
    </r>
    <r>
      <rPr>
        <b/>
        <sz val="11"/>
        <color rgb="FFFF0000"/>
        <rFont val="Calibri"/>
        <family val="2"/>
        <scheme val="minor"/>
      </rPr>
      <t>while a unit of equipment which contains an ODS refrigerant can continue to be used after the 1st January 2015, should the unit leak refrigerant, it can no longer be topped up with ODS refrigerants</t>
    </r>
    <r>
      <rPr>
        <b/>
        <sz val="11"/>
        <color theme="1"/>
        <rFont val="Calibri"/>
        <family val="2"/>
        <scheme val="minor"/>
      </rPr>
      <t xml:space="preserve"> </t>
    </r>
    <r>
      <rPr>
        <sz val="11"/>
        <color theme="1"/>
        <rFont val="Calibri"/>
        <family val="2"/>
        <scheme val="minor"/>
      </rPr>
      <t xml:space="preserve">(for example R12 and R22) in order to repair the system. If a leak occurs, the refrigerant gas in the system would either have to be completely replaced with an alternative non-ODS gas (if feasible) or the whole system would have to be replaced with an alternative system. 
IV. The ODS  Regulation require that a </t>
    </r>
    <r>
      <rPr>
        <b/>
        <sz val="11"/>
        <color theme="1"/>
        <rFont val="Calibri"/>
        <family val="2"/>
        <scheme val="minor"/>
      </rPr>
      <t xml:space="preserve">repaired leak is checked by a certified person within one month after the repair </t>
    </r>
    <r>
      <rPr>
        <sz val="11"/>
        <color theme="1"/>
        <rFont val="Calibri"/>
        <family val="2"/>
        <scheme val="minor"/>
      </rPr>
      <t xml:space="preserve">to ensure that the repair has been effective. However, this recheck can take place on the same day that the leak is fixed after the system has been repaired and is back in balanced operation.
V. The operator of equipment containing ODS is required to </t>
    </r>
    <r>
      <rPr>
        <b/>
        <sz val="11"/>
        <color theme="1"/>
        <rFont val="Calibri"/>
        <family val="2"/>
        <scheme val="minor"/>
      </rPr>
      <t xml:space="preserve">maintain records </t>
    </r>
    <r>
      <rPr>
        <sz val="11"/>
        <color theme="1"/>
        <rFont val="Calibri"/>
        <family val="2"/>
        <scheme val="minor"/>
      </rPr>
      <t xml:space="preserve">for each piece of equipment containing 3kg or more of ODS as specified by Article 23(3) of the ODS Regulations up to and including its decommissioning. It is recommended that these records are maintained for at least 5 years.  
VI. A certified person for the purpose of undertaking leak checking shall </t>
    </r>
    <r>
      <rPr>
        <b/>
        <sz val="11"/>
        <color theme="1"/>
        <rFont val="Calibri"/>
        <family val="2"/>
        <scheme val="minor"/>
      </rPr>
      <t>hold an appropriate cetificate</t>
    </r>
    <r>
      <rPr>
        <sz val="11"/>
        <color theme="1"/>
        <rFont val="Calibri"/>
        <family val="2"/>
        <scheme val="minor"/>
      </rPr>
      <t xml:space="preserve">. In order to demonstrate compliance with this requirement, it is recommended that a copy of the refrigeration technician's certificate is obtained and retained on file for inspection. A certificate for leak checking F-Gases in similar equipment,  such as the QQI (formerly FETAC) </t>
    </r>
    <r>
      <rPr>
        <b/>
        <sz val="11"/>
        <color theme="1"/>
        <rFont val="Calibri"/>
        <family val="2"/>
        <scheme val="minor"/>
      </rPr>
      <t>F-Gas handling certificate or equivalent, is acceptable</t>
    </r>
    <r>
      <rPr>
        <sz val="11"/>
        <color theme="1"/>
        <rFont val="Calibri"/>
        <family val="2"/>
        <scheme val="minor"/>
      </rPr>
      <t xml:space="preserve">. </t>
    </r>
  </si>
  <si>
    <r>
      <rPr>
        <sz val="11"/>
        <color indexed="63"/>
        <rFont val="Calibri"/>
        <family val="2"/>
        <scheme val="minor"/>
      </rPr>
      <t>HCFC-21</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</si>
  <si>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F</t>
    </r>
  </si>
  <si>
    <r>
      <t xml:space="preserve">In </t>
    </r>
    <r>
      <rPr>
        <b/>
        <sz val="12"/>
        <color theme="1"/>
        <rFont val="Calibri"/>
        <family val="2"/>
        <scheme val="minor"/>
      </rPr>
      <t>Tabs 1-5</t>
    </r>
    <r>
      <rPr>
        <sz val="12"/>
        <color theme="1"/>
        <rFont val="Calibri"/>
        <family val="2"/>
        <scheme val="minor"/>
      </rPr>
      <t xml:space="preserve"> of this inventory, you are asked to identify the equipment  which contains an F-Gas or an ODS,  and/or the activities which use these substances,  under the following headings: 
</t>
    </r>
    <r>
      <rPr>
        <b/>
        <sz val="12"/>
        <color rgb="FFFF0000"/>
        <rFont val="Calibri"/>
        <family val="2"/>
        <scheme val="minor"/>
      </rPr>
      <t xml:space="preserve">1. Cooling Equipment
2. Heat Pumps
3. Fire Protection Equipment
4. Electrical Switchgear
5. F-gas Use in Manufacturing
</t>
    </r>
    <r>
      <rPr>
        <sz val="12"/>
        <color theme="1"/>
        <rFont val="Calibri"/>
        <family val="2"/>
        <scheme val="minor"/>
      </rPr>
      <t xml:space="preserve">
There are also </t>
    </r>
    <r>
      <rPr>
        <b/>
        <sz val="12"/>
        <color theme="1"/>
        <rFont val="Calibri"/>
        <family val="2"/>
        <scheme val="minor"/>
      </rPr>
      <t>4 tabs (A-D)</t>
    </r>
    <r>
      <rPr>
        <sz val="12"/>
        <color theme="1"/>
        <rFont val="Calibri"/>
        <family val="2"/>
        <scheme val="minor"/>
      </rPr>
      <t xml:space="preserve"> which contain information to assist you in this task:
</t>
    </r>
    <r>
      <rPr>
        <b/>
        <sz val="12"/>
        <color rgb="FFFF0000"/>
        <rFont val="Calibri"/>
        <family val="2"/>
        <scheme val="minor"/>
      </rPr>
      <t>A. Leak Checks F-gas</t>
    </r>
    <r>
      <rPr>
        <b/>
        <sz val="12"/>
        <color theme="1"/>
        <rFont val="Calibri"/>
        <family val="2"/>
        <scheme val="minor"/>
      </rPr>
      <t xml:space="preserve"> </t>
    </r>
    <r>
      <rPr>
        <sz val="12"/>
        <color theme="1"/>
        <rFont val="Calibri"/>
        <family val="2"/>
        <scheme val="minor"/>
      </rPr>
      <t xml:space="preserve">(outlining regulatory leak check requirements for F-Gas)
</t>
    </r>
    <r>
      <rPr>
        <b/>
        <sz val="12"/>
        <color rgb="FFFF0000"/>
        <rFont val="Calibri"/>
        <family val="2"/>
        <scheme val="minor"/>
      </rPr>
      <t>B. Leak Checks ODS</t>
    </r>
    <r>
      <rPr>
        <b/>
        <sz val="12"/>
        <color theme="1"/>
        <rFont val="Calibri"/>
        <family val="2"/>
        <scheme val="minor"/>
      </rPr>
      <t xml:space="preserve"> </t>
    </r>
    <r>
      <rPr>
        <sz val="12"/>
        <color theme="1"/>
        <rFont val="Calibri"/>
        <family val="2"/>
        <scheme val="minor"/>
      </rPr>
      <t>(outlining regulatory leak check requirements for ODS)</t>
    </r>
    <r>
      <rPr>
        <b/>
        <sz val="12"/>
        <color theme="1"/>
        <rFont val="Calibri"/>
        <family val="2"/>
        <scheme val="minor"/>
      </rPr>
      <t xml:space="preserve">
</t>
    </r>
    <r>
      <rPr>
        <b/>
        <sz val="12"/>
        <color rgb="FFFF0000"/>
        <rFont val="Calibri"/>
        <family val="2"/>
        <scheme val="minor"/>
      </rPr>
      <t>C. Calc t CO2 eq</t>
    </r>
    <r>
      <rPr>
        <b/>
        <sz val="12"/>
        <color theme="1"/>
        <rFont val="Calibri"/>
        <family val="2"/>
        <scheme val="minor"/>
      </rPr>
      <t xml:space="preserve"> </t>
    </r>
    <r>
      <rPr>
        <sz val="12"/>
        <color theme="1"/>
        <rFont val="Calibri"/>
        <family val="2"/>
        <scheme val="minor"/>
      </rPr>
      <t>(containing a calculation tool for determining t CO2 eq values)</t>
    </r>
    <r>
      <rPr>
        <b/>
        <sz val="12"/>
        <color theme="1"/>
        <rFont val="Calibri"/>
        <family val="2"/>
        <scheme val="minor"/>
      </rPr>
      <t xml:space="preserve">
</t>
    </r>
    <r>
      <rPr>
        <b/>
        <sz val="12"/>
        <color rgb="FFFF0000"/>
        <rFont val="Calibri"/>
        <family val="2"/>
        <scheme val="minor"/>
      </rPr>
      <t>D. Background Info</t>
    </r>
    <r>
      <rPr>
        <b/>
        <sz val="12"/>
        <color theme="1"/>
        <rFont val="Calibri"/>
        <family val="2"/>
        <scheme val="minor"/>
      </rPr>
      <t xml:space="preserve"> </t>
    </r>
    <r>
      <rPr>
        <sz val="12"/>
        <color theme="1"/>
        <rFont val="Calibri"/>
        <family val="2"/>
        <scheme val="minor"/>
      </rPr>
      <t xml:space="preserve">(containing reference material and a glossary)
</t>
    </r>
  </si>
  <si>
    <r>
      <rPr>
        <b/>
        <sz val="11"/>
        <color theme="1"/>
        <rFont val="Calibri"/>
        <family val="2"/>
        <scheme val="minor"/>
      </rPr>
      <t>Notes:</t>
    </r>
    <r>
      <rPr>
        <sz val="11"/>
        <color theme="1"/>
        <rFont val="Calibri"/>
        <family val="2"/>
        <scheme val="minor"/>
      </rPr>
      <t xml:space="preserve">
</t>
    </r>
    <r>
      <rPr>
        <sz val="11"/>
        <color theme="1"/>
        <rFont val="Calibri"/>
        <family val="2"/>
      </rPr>
      <t xml:space="preserve">• </t>
    </r>
    <r>
      <rPr>
        <sz val="11"/>
        <color theme="1"/>
        <rFont val="Calibri"/>
        <family val="2"/>
        <scheme val="minor"/>
      </rPr>
      <t xml:space="preserve">You can record "Not Applicable (N/A)" in the first row of each non-applicable table where necessary.
</t>
    </r>
    <r>
      <rPr>
        <sz val="11"/>
        <color theme="1"/>
        <rFont val="Calibri"/>
        <family val="2"/>
      </rPr>
      <t xml:space="preserve">• </t>
    </r>
    <r>
      <rPr>
        <sz val="11"/>
        <color theme="1"/>
        <rFont val="Calibri"/>
        <family val="2"/>
        <scheme val="minor"/>
      </rPr>
      <t xml:space="preserve">Please pay attention to the notes provided on table headings.
</t>
    </r>
    <r>
      <rPr>
        <sz val="11"/>
        <color theme="1"/>
        <rFont val="Calibri"/>
        <family val="2"/>
      </rPr>
      <t xml:space="preserve">• </t>
    </r>
    <r>
      <rPr>
        <sz val="11"/>
        <color theme="1"/>
        <rFont val="Calibri"/>
        <family val="2"/>
        <scheme val="minor"/>
      </rPr>
      <t xml:space="preserve">Please ensure you clarify in </t>
    </r>
    <r>
      <rPr>
        <b/>
        <sz val="11"/>
        <color theme="1"/>
        <rFont val="Calibri"/>
        <family val="2"/>
        <scheme val="minor"/>
      </rPr>
      <t>Tab 4. Electrical Switchgear</t>
    </r>
    <r>
      <rPr>
        <sz val="11"/>
        <color theme="1"/>
        <rFont val="Calibri"/>
        <family val="2"/>
        <scheme val="minor"/>
      </rPr>
      <t xml:space="preserve"> whether there is an electrical compound belonging to a third party, e.g. ESN Networks, within your licensed boundary.
</t>
    </r>
    <r>
      <rPr>
        <sz val="11"/>
        <color theme="1"/>
        <rFont val="Calibri"/>
        <family val="2"/>
      </rPr>
      <t xml:space="preserve">• </t>
    </r>
    <r>
      <rPr>
        <sz val="11"/>
        <color theme="1"/>
        <rFont val="Calibri"/>
        <family val="2"/>
        <scheme val="minor"/>
      </rPr>
      <t xml:space="preserve">When completed, this spreadsheet shall be saved using the naming format of your current licence registration number, e.g. </t>
    </r>
    <r>
      <rPr>
        <b/>
        <sz val="11"/>
        <color rgb="FFFF0000"/>
        <rFont val="Calibri"/>
        <family val="2"/>
        <scheme val="minor"/>
      </rPr>
      <t>PXXXX-XX</t>
    </r>
    <r>
      <rPr>
        <sz val="11"/>
        <color theme="1"/>
        <rFont val="Calibri"/>
        <family val="2"/>
        <scheme val="minor"/>
      </rPr>
      <t>,</t>
    </r>
    <r>
      <rPr>
        <sz val="11"/>
        <rFont val="Calibri"/>
        <family val="2"/>
        <scheme val="minor"/>
      </rPr>
      <t xml:space="preserve"> and should be </t>
    </r>
    <r>
      <rPr>
        <b/>
        <sz val="11"/>
        <color rgb="FFFF0000"/>
        <rFont val="Calibri"/>
        <family val="2"/>
        <scheme val="minor"/>
      </rPr>
      <t>submitted via Return on EDEN  by the 16/04/21</t>
    </r>
    <r>
      <rPr>
        <sz val="11"/>
        <rFont val="Calibri"/>
        <family val="2"/>
        <scheme val="minor"/>
      </rPr>
      <t xml:space="preserve">.
</t>
    </r>
    <r>
      <rPr>
        <sz val="11"/>
        <rFont val="Calibri"/>
        <family val="2"/>
      </rPr>
      <t xml:space="preserve">• </t>
    </r>
    <r>
      <rPr>
        <sz val="11"/>
        <rFont val="Calibri"/>
        <family val="2"/>
        <scheme val="minor"/>
      </rPr>
      <t xml:space="preserve">If you have any queries, please email </t>
    </r>
    <r>
      <rPr>
        <b/>
        <sz val="11"/>
        <rFont val="Calibri"/>
        <family val="2"/>
        <scheme val="minor"/>
      </rPr>
      <t>Maria Lenihan at m.lenihan@epa.</t>
    </r>
    <r>
      <rPr>
        <sz val="11"/>
        <rFont val="Calibri"/>
        <family val="2"/>
        <scheme val="minor"/>
      </rPr>
      <t>ie.</t>
    </r>
    <r>
      <rPr>
        <sz val="11"/>
        <color theme="1"/>
        <rFont val="Calibri"/>
        <family val="2"/>
        <scheme val="minor"/>
      </rPr>
      <t xml:space="preserve">
</t>
    </r>
  </si>
  <si>
    <t>Fluorinated Greenhouse Gases (F-gases) subject to control are listed in Annex I of the F-Gas Regulation (EU 517/2014).</t>
  </si>
  <si>
    <r>
      <rPr>
        <b/>
        <sz val="18"/>
        <color rgb="FFFF0000"/>
        <rFont val="Calibri"/>
        <family val="2"/>
        <scheme val="minor"/>
      </rPr>
      <t>Glossary:</t>
    </r>
    <r>
      <rPr>
        <b/>
        <sz val="11"/>
        <color theme="1"/>
        <rFont val="Calibri"/>
        <family val="2"/>
        <scheme val="minor"/>
      </rPr>
      <t xml:space="preserve">
Electrical Switchgear:</t>
    </r>
    <r>
      <rPr>
        <sz val="11"/>
        <color theme="1"/>
        <rFont val="Calibri"/>
        <family val="2"/>
        <scheme val="minor"/>
      </rPr>
      <t xml:space="preserve"> In an electric power system, switchgear is composed of electrical disconnect switches, fuses or circuit breakers used to control, protect and isolate electrical equipment. Switchgear is used both to de-energize equipment to allow work to be done and to clear faults downstream. This type of equipment is directly linked to the reliability of the electricity supply. This type of equipment often contains sulphur hexafluoride (SF6) as an electrical arc suppressant. SF6 is an F-gas subject to regulation by the EU F-Gas Regulation.</t>
    </r>
    <r>
      <rPr>
        <b/>
        <sz val="11"/>
        <color theme="1"/>
        <rFont val="Calibri"/>
        <family val="2"/>
        <scheme val="minor"/>
      </rPr>
      <t xml:space="preserve">
Fire protection equipment:</t>
    </r>
    <r>
      <rPr>
        <sz val="11"/>
        <color theme="1"/>
        <rFont val="Calibri"/>
        <family val="2"/>
        <scheme val="minor"/>
      </rPr>
      <t xml:space="preserve"> Means the equipment and systems utilised in fire prevention or suppression applications and includes fire extinguishers.
</t>
    </r>
    <r>
      <rPr>
        <b/>
        <sz val="11"/>
        <color theme="1"/>
        <rFont val="Calibri"/>
        <family val="2"/>
        <scheme val="minor"/>
      </rPr>
      <t xml:space="preserve">
Global warming potential (GWP): </t>
    </r>
    <r>
      <rPr>
        <sz val="11"/>
        <color theme="1"/>
        <rFont val="Calibri"/>
        <family val="2"/>
        <scheme val="minor"/>
      </rPr>
      <t xml:space="preserve">Means the climatic warming potential of a greenhouse gas relative to that of carbon dioxide (‘CO2’), calculated in terms of the 100-year warming potential of one kilogram of a greenhouse gas relative to one kilogram of CO2, as set out in Annexes I, II and IV or in the case of mixtures, calculated in accordance with Annex IV. 
</t>
    </r>
    <r>
      <rPr>
        <b/>
        <sz val="11"/>
        <color theme="1"/>
        <rFont val="Calibri"/>
        <family val="2"/>
        <scheme val="minor"/>
      </rPr>
      <t>Heat pump:</t>
    </r>
    <r>
      <rPr>
        <sz val="11"/>
        <color theme="1"/>
        <rFont val="Calibri"/>
        <family val="2"/>
        <scheme val="minor"/>
      </rPr>
      <t xml:space="preserve"> Means a device or installation that extracts heat at low temperature from air, water or earth and supplies heat. 
</t>
    </r>
    <r>
      <rPr>
        <b/>
        <sz val="11"/>
        <color theme="1"/>
        <rFont val="Calibri"/>
        <family val="2"/>
        <scheme val="minor"/>
      </rPr>
      <t xml:space="preserve">
Hermetically sealed system: </t>
    </r>
    <r>
      <rPr>
        <sz val="11"/>
        <color theme="1"/>
        <rFont val="Calibri"/>
        <family val="2"/>
        <scheme val="minor"/>
      </rPr>
      <t xml:space="preserve">Means equipment in which all fluorinated greenhouse gas containing parts are made tight by welding, brazing or a similar permanent connection, which may include capped valves or capped service ports that allow proper repair or disposal, and which have a tested leakage rate of less than 3 grams per year under a pressure of at least a quarter of the maximum allowable pressure. 
</t>
    </r>
    <r>
      <rPr>
        <b/>
        <sz val="11"/>
        <color theme="1"/>
        <rFont val="Calibri"/>
        <family val="2"/>
        <scheme val="minor"/>
      </rPr>
      <t xml:space="preserve">Leak Detection System: </t>
    </r>
    <r>
      <rPr>
        <sz val="11"/>
        <color theme="1"/>
        <rFont val="Calibri"/>
        <family val="2"/>
        <scheme val="minor"/>
      </rPr>
      <t xml:space="preserve">Means a calibrated mechanical, electrical or electronic device for detecting leakage of fluorinated greenhouse gases which, on detection, alerts the operator. 
</t>
    </r>
    <r>
      <rPr>
        <b/>
        <sz val="11"/>
        <color theme="1"/>
        <rFont val="Calibri"/>
        <family val="2"/>
        <scheme val="minor"/>
      </rPr>
      <t>Operator:</t>
    </r>
    <r>
      <rPr>
        <sz val="11"/>
        <color theme="1"/>
        <rFont val="Calibri"/>
        <family val="2"/>
        <scheme val="minor"/>
      </rPr>
      <t xml:space="preserve"> Means the natural or legal person exercising actual power over the technical functioning of the equipment and systems covered by this Regulation, a Member State may, in defined, specific situations, designate the owner as being responsible for the operator's obligations. 
</t>
    </r>
    <r>
      <rPr>
        <b/>
        <sz val="11"/>
        <color theme="1"/>
        <rFont val="Calibri"/>
        <family val="2"/>
        <scheme val="minor"/>
      </rPr>
      <t>Stationary:</t>
    </r>
    <r>
      <rPr>
        <sz val="11"/>
        <color theme="1"/>
        <rFont val="Calibri"/>
        <family val="2"/>
        <scheme val="minor"/>
      </rPr>
      <t xml:space="preserve"> Means not normally in transit during operation and includes moveable room air-conditioning appliances.
</t>
    </r>
    <r>
      <rPr>
        <b/>
        <sz val="11"/>
        <color theme="1"/>
        <rFont val="Calibri"/>
        <family val="2"/>
        <scheme val="minor"/>
      </rPr>
      <t xml:space="preserve">Tonne(s) of CO2 equivalent: </t>
    </r>
    <r>
      <rPr>
        <sz val="11"/>
        <color theme="1"/>
        <rFont val="Calibri"/>
        <family val="2"/>
        <scheme val="minor"/>
      </rPr>
      <t xml:space="preserve">Means a quantity of greenhouse gases expressed as the product of the weight of the greenhouse gases in metric tonnes and of their global warming potential. 
</t>
    </r>
  </si>
  <si>
    <r>
      <rPr>
        <b/>
        <sz val="18"/>
        <color rgb="FFFF0000"/>
        <rFont val="Calibri"/>
        <family val="2"/>
        <scheme val="minor"/>
      </rPr>
      <t>EPA Guidance:</t>
    </r>
    <r>
      <rPr>
        <sz val="11"/>
        <color theme="1"/>
        <rFont val="Calibri"/>
        <family val="2"/>
        <scheme val="minor"/>
      </rPr>
      <t xml:space="preserve">
Further information and guidance is available at www.fgases.ie and www.ozone.ie  
The following specific guidance should be of particular relevance: 
</t>
    </r>
    <r>
      <rPr>
        <sz val="11"/>
        <color rgb="FFFF0000"/>
        <rFont val="Calibri"/>
        <family val="2"/>
        <scheme val="minor"/>
      </rPr>
      <t xml:space="preserve">
</t>
    </r>
  </si>
  <si>
    <r>
      <rPr>
        <b/>
        <sz val="14"/>
        <color rgb="FF000000"/>
        <rFont val="Calibri"/>
        <family val="2"/>
      </rPr>
      <t xml:space="preserve">Requirements for </t>
    </r>
    <r>
      <rPr>
        <b/>
        <sz val="14"/>
        <color rgb="FFFF0000"/>
        <rFont val="Calibri"/>
        <family val="2"/>
      </rPr>
      <t>Automatic Leak Detection Systems</t>
    </r>
    <r>
      <rPr>
        <b/>
        <sz val="11"/>
        <color rgb="FF000000"/>
        <rFont val="Calibri"/>
        <family val="2"/>
      </rPr>
      <t xml:space="preserve">
</t>
    </r>
    <r>
      <rPr>
        <sz val="11"/>
        <color rgb="FF000000"/>
        <rFont val="Calibri"/>
        <family val="2"/>
      </rPr>
      <t>There are two criteria in the EU F-Gas Regulation for the mandatory installation of an automated leak detection system outlined below:
I. CO2 eq: Operators of stationary refrigeration, air conditioning, heat pump and fire protection equipment containing 500 tCO2eq of F-gases or more shall ensure that the equipment is provided with a leak detection system which    alerts the operator or a service company of any leakage.  Leak detection systems must be checked at least once every 12 months to ensure their proper functioning and records of this should be maintained for at least 5 years. 
II. SF6: Operators of electrical switchgear and organic rankine cycles containing SF6 in quantities of 500 tCO2eq or more and installed from 1 January 2017 shall ensure that this equipment is provided with a leak detection system which alerts the operator or a service company of any leakage. Leak detection systems must be checked at least once every 6 years to ensure their proper functioning and it is recommended that records of this should be maintained for at least 5 years.</t>
    </r>
  </si>
  <si>
    <r>
      <rPr>
        <b/>
        <sz val="14"/>
        <color theme="1"/>
        <rFont val="Calibri"/>
        <family val="2"/>
        <scheme val="minor"/>
      </rPr>
      <t xml:space="preserve">Leak Checking Requirements for </t>
    </r>
    <r>
      <rPr>
        <b/>
        <sz val="14"/>
        <color rgb="FFFF0000"/>
        <rFont val="Calibri"/>
        <family val="2"/>
        <scheme val="minor"/>
      </rPr>
      <t>refrigerant gas</t>
    </r>
    <r>
      <rPr>
        <b/>
        <sz val="11"/>
        <color theme="1"/>
        <rFont val="Calibri"/>
        <family val="2"/>
        <scheme val="minor"/>
      </rPr>
      <t xml:space="preserve">
</t>
    </r>
    <r>
      <rPr>
        <sz val="11"/>
        <color theme="1"/>
        <rFont val="Calibri"/>
        <family val="2"/>
        <scheme val="minor"/>
      </rPr>
      <t>I. The threshold for mandatory leak checking is determined by the charge size of the refrigerant expressed in tonnes carbon dioxide equivalent (tCO2eq). The CO2 equivalent  of an F-gas is calculated by multiplying the mass in tonnes by the Global Global Warming Potential (GWP) of that particular refrigerant gas.</t>
    </r>
    <r>
      <rPr>
        <b/>
        <sz val="11"/>
        <color theme="1"/>
        <rFont val="Calibri"/>
        <family val="2"/>
        <scheme val="minor"/>
      </rPr>
      <t xml:space="preserve">
II. </t>
    </r>
    <r>
      <rPr>
        <sz val="11"/>
        <color theme="1"/>
        <rFont val="Calibri"/>
        <family val="2"/>
        <scheme val="minor"/>
      </rPr>
      <t>Stationary refrigeration, air conditioning and heat pump equipment containing 5 tCO2eq of F-gases or more (10 tCO2eq or more if the refrigerant is hermetically sealed within the equipment) must be checked for refrigerant leakage by certified personnel at the following minimum frequencies oulined in table 1:</t>
    </r>
    <r>
      <rPr>
        <b/>
        <sz val="11"/>
        <color theme="1"/>
        <rFont val="Calibri"/>
        <family val="2"/>
        <scheme val="minor"/>
      </rPr>
      <t xml:space="preserve">
III. </t>
    </r>
    <r>
      <rPr>
        <sz val="11"/>
        <color theme="1"/>
        <rFont val="Calibri"/>
        <family val="2"/>
        <scheme val="minor"/>
      </rPr>
      <t>Newly installed equipment should be checked for leakage immediately after they have been put into service.</t>
    </r>
  </si>
  <si>
    <r>
      <rPr>
        <b/>
        <sz val="14"/>
        <color rgb="FF000000"/>
        <rFont val="Calibri"/>
        <family val="2"/>
      </rPr>
      <t>Equipment and Leak Checking Records</t>
    </r>
    <r>
      <rPr>
        <b/>
        <sz val="11"/>
        <color rgb="FF000000"/>
        <rFont val="Calibri"/>
        <family val="2"/>
      </rPr>
      <t xml:space="preserve">
</t>
    </r>
    <r>
      <rPr>
        <sz val="11"/>
        <color rgb="FF000000"/>
        <rFont val="Calibri"/>
        <family val="2"/>
      </rPr>
      <t xml:space="preserve">The operator of equipment containing F-gases is required to maintain specified records  for each piece of equipment which is subject to mandatory leak checking.   Copies of F-gas records shall be maintained for at least five years and made available for inspection by the Environmental Protection Agency upon request. A copy of the records shall also be held by the contractor who carried out the work for a period of at least five years. The records must contain certain information specified by the EU F-Gas Regulations.
</t>
    </r>
    <r>
      <rPr>
        <b/>
        <sz val="11"/>
        <color rgb="FF000000"/>
        <rFont val="Calibri"/>
        <family val="2"/>
      </rPr>
      <t xml:space="preserve">
(a) the quantity and type of fluorinated greenhouse gases installed; 
(b) the quantities of fluorinated greenhouse gases added during installation, maintenance or servicing or due to leakage; 
(c) whether the quantities of installed fluorinated greenhouse gases have been recycled or reclaimed, including the name and address of the recycling or reclamation facility and, where applicable, the certificate number; 
(d) the quantity of fluorinated greenhouse gases recovered; 
(e) the identity of the undertaking which installed, serviced, maintained and where applicable repaired or decommissioned the equipment, including, where applicable, the number of its certificate; 
(f) the dates and results of mandatory leak checks carried out under Article 4(1) to (3); 
(g) if the equipment was decommissioned, the measures taken to recover and dispose of the fluorinated greenhouse gases.  
Note:
</t>
    </r>
    <r>
      <rPr>
        <sz val="11"/>
        <color rgb="FF000000"/>
        <rFont val="Calibri"/>
        <family val="2"/>
      </rPr>
      <t xml:space="preserve">It is considered best practice that records of the installation, servicing, maintenance, repairing, decommissioning  and leak checking of stationary refrigeration, air conditioning, heat pumps  and fire protection equipment </t>
    </r>
    <r>
      <rPr>
        <u/>
        <sz val="11"/>
        <color rgb="FF000000"/>
        <rFont val="Calibri"/>
        <family val="2"/>
      </rPr>
      <t xml:space="preserve">which is not subject to statutory leak checking requirements as per Article 4(1) to (3) of the F-Gas Regulation </t>
    </r>
    <r>
      <rPr>
        <sz val="11"/>
        <color rgb="FF000000"/>
        <rFont val="Calibri"/>
        <family val="2"/>
      </rPr>
      <t>are also maintained by the operator for at least five years. Likewise, it is considered best practice that copies of such records are maintained by the contractor undertaking any such work.
As the operator of equipment containing F-Gas refrigerants, you are also required under Regulation 12(2)(b) of the European Union (Fluorinated Greenhouse Gas) Regulations 2016 to establish and maintain records of the movement of any waste refrigerant gas which arises.</t>
    </r>
    <r>
      <rPr>
        <b/>
        <sz val="11"/>
        <color rgb="FF000000"/>
        <rFont val="Calibri"/>
        <family val="2"/>
      </rPr>
      <t xml:space="preserve">
</t>
    </r>
  </si>
  <si>
    <r>
      <rPr>
        <b/>
        <sz val="20"/>
        <color rgb="FFFF0000"/>
        <rFont val="Calibri"/>
        <family val="2"/>
        <scheme val="minor"/>
      </rPr>
      <t>EPAs role in ODS &amp; F-Gas</t>
    </r>
    <r>
      <rPr>
        <b/>
        <sz val="11"/>
        <rFont val="Calibri"/>
        <family val="2"/>
        <scheme val="minor"/>
      </rPr>
      <t xml:space="preserve">
</t>
    </r>
    <r>
      <rPr>
        <sz val="11"/>
        <rFont val="Calibri"/>
        <family val="2"/>
        <scheme val="minor"/>
      </rPr>
      <t xml:space="preserve">The Agency is the competent authority for the national enforcement of:
</t>
    </r>
    <r>
      <rPr>
        <b/>
        <sz val="11"/>
        <rFont val="Calibri"/>
        <family val="2"/>
        <scheme val="minor"/>
      </rPr>
      <t xml:space="preserve">I. The EU-F-Gas Regulation: Regulation (EU) No. 517/2014 of the European Parliament and of the Council of 16 April 2014 on fluorinated greenhouse gases. The European Union (Fluorinated Greenhouse Gas) Regulations 2016 (S.I. 658 of 2016), supports the implementation of Regulation (EU)  517/2014.
</t>
    </r>
    <r>
      <rPr>
        <sz val="11"/>
        <rFont val="Calibri"/>
        <family val="2"/>
        <scheme val="minor"/>
      </rPr>
      <t xml:space="preserve">
The objective of the EU F-Gas Regulation is to protect the environment and combat climate change by reducing and preventing emissions to atmosphere of F-Gases and driving a switch to the use of low GWP F-gases or other non-F-Gas alternatives. The EU F-Gas Regulation presents two strategies to reduce F-gas emissions:
</t>
    </r>
    <r>
      <rPr>
        <b/>
        <sz val="11"/>
        <rFont val="Calibri"/>
        <family val="2"/>
        <scheme val="minor"/>
      </rPr>
      <t xml:space="preserve">1. Containment: </t>
    </r>
    <r>
      <rPr>
        <sz val="11"/>
        <rFont val="Calibri"/>
        <family val="2"/>
        <scheme val="minor"/>
      </rPr>
      <t xml:space="preserve">Prevent leakage and emissions through proactive leak checks on certain categories of equipment, repair of leaks within one month, training and recovery of F-gases during equipment decommissioning, and
</t>
    </r>
    <r>
      <rPr>
        <b/>
        <sz val="11"/>
        <rFont val="Calibri"/>
        <family val="2"/>
        <scheme val="minor"/>
      </rPr>
      <t>2. Phase-Down:</t>
    </r>
    <r>
      <rPr>
        <sz val="11"/>
        <rFont val="Calibri"/>
        <family val="2"/>
        <scheme val="minor"/>
      </rPr>
      <t xml:space="preserve">  Reduce the use of high GWP HFC refrigerants through the following measures
   </t>
    </r>
    <r>
      <rPr>
        <b/>
        <sz val="11"/>
        <rFont val="Calibri"/>
        <family val="2"/>
        <scheme val="minor"/>
      </rPr>
      <t xml:space="preserve"> 2.a</t>
    </r>
    <r>
      <rPr>
        <sz val="11"/>
        <rFont val="Calibri"/>
        <family val="2"/>
        <scheme val="minor"/>
      </rPr>
      <t xml:space="preserve"> Placing on the Market Bans for Equipment Relying on F-gas Refrigerants for their function (Article 11, Annex III): 
           Bans on the sale of specified categories of equipment by gas type and/or quantity are set for various dates from July 2007 until January 2025. For instance, stationary refrigeration that relies on refrigerant gases with a GWP ≥ 2,500 cannot be placed on the market from January 2020.  
   </t>
    </r>
    <r>
      <rPr>
        <b/>
        <sz val="11"/>
        <rFont val="Calibri"/>
        <family val="2"/>
        <scheme val="minor"/>
      </rPr>
      <t>2.b</t>
    </r>
    <r>
      <rPr>
        <sz val="11"/>
        <rFont val="Calibri"/>
        <family val="2"/>
        <scheme val="minor"/>
      </rPr>
      <t xml:space="preserve"> Control of Use of HFC Refrigerants (Article 13): 
         The service and maintenance of refrigeration equipment containing ≥ 40 tCO2eq of F-gases with a GWP ≥ 2,500 will be prohibited from January 2020 for virgin gases with the use of recycled and reclaimed gases allowed until January 2030.
</t>
    </r>
    <r>
      <rPr>
        <b/>
        <sz val="11"/>
        <rFont val="Calibri"/>
        <family val="2"/>
        <scheme val="minor"/>
      </rPr>
      <t xml:space="preserve">   2.c </t>
    </r>
    <r>
      <rPr>
        <sz val="11"/>
        <rFont val="Calibri"/>
        <family val="2"/>
        <scheme val="minor"/>
      </rPr>
      <t xml:space="preserve">Reduction in the Quantity (“Phase Down”) of HFC Refrigerants placed on the Market:
         Since 2015, the amount of bulk HFC gases that can be placed on the market by importers or producers has been subject to quantitative limits. 
         These limits will decrease in a series of step-downs until 2030 when the annual quantity of HFCs placed on the market and available to operators will be reduced by 79% of the baseline. Baseline data is the annual average of gas sales from 2009-2012.      
These measures will lead to the adoption of low GWP F-gases or non-F-gas alternatives such as ammonia, hydrocarbons and carbon dioxide instead of the high GWP F-gases currently used. These measures will result in a significant reduction in greenhouse gas emissions. </t>
    </r>
    <r>
      <rPr>
        <sz val="11"/>
        <color theme="10"/>
        <rFont val="Calibri"/>
        <family val="2"/>
        <scheme val="minor"/>
      </rPr>
      <t xml:space="preserve">
</t>
    </r>
    <r>
      <rPr>
        <b/>
        <sz val="11"/>
        <color theme="1"/>
        <rFont val="Calibri"/>
        <family val="2"/>
        <scheme val="minor"/>
      </rPr>
      <t xml:space="preserve">
II. Regulation (EC) No 1005/2009 of the European Parliament and of the Council of 16 September 2009 on substances that deplete the ozone layer. This regulation sets out obligations relating to ODS and equipment containing ODS. The ODS Regulation was given further effect in Ireland by the Control of Substances that Deplete the Ozone Layer Regulations 2011 (S.I. No. 465 of 2011).
</t>
    </r>
    <r>
      <rPr>
        <sz val="11"/>
        <rFont val="Calibri"/>
        <family val="2"/>
        <scheme val="minor"/>
      </rPr>
      <t xml:space="preserve">
ODS are long-lived chemicals that contain chlorine and/or bromine and can deplete the stratospheric ozone layer. Commonly known ODS include CFCs, halons and HCFCs.  HCFCs are still in use as refrigerants in old Refrigeration and Air Conditioning (RAC) equipment. The key requirement of the ODS Regulation is the phasing-out of the use of ODS. A ban on the use of all ODS for the maintenance or servicing of existing refrigeration, air conditioning and heat pump equipment is in place since 1st January 2015.</t>
    </r>
  </si>
  <si>
    <t xml:space="preserve">The purpose of this survey is to clarify the extent of use of Ozone Depleting Substances (ODS) &amp; fluorinated greenhouse gas (F-Gas) across IE, IPC and Waste licensed sites. This includes establishing the list of equipment containing F-gas and ODS gas at licenced sites and assessing compliance with the following Regulations:
1. Regulation (EU) No. 517/2014 of the European Parliament and of the Council of 16 April 2014 on fluorinated greenhouse gases. The European Union (Fluorinated Greenhouse Gas) Regulations 2016 (S.I. 658 of 2016), supports the implementation of Regulation (EU) 517/2014.
2. Regulation (EC) No 1005/2009 of the European Parliament and of the Council of 16 September 2009 on substances that deplete the ozone layer. This regulation sets out obligations relating to ODS and equipment containing ODS. The ODS Regulation was given further effect in Ireland by the Control of Substances that Deplete the Ozone Layer Regulations 2011 (S.I. No. 465 of 2011).
An inventory is considered good practice as it can provide a summary of all the equipment on site and can be used as a means of tracking equipment and collating relevant information in relation to both these Regulations. This survey provides a framework for licensees to develop an inventory, to review ODS &amp; F-Gas operations on-site and to assess compliance with the above Regulations.
</t>
  </si>
  <si>
    <r>
      <rPr>
        <b/>
        <sz val="16"/>
        <color rgb="FFFF0000"/>
        <rFont val="Calibri"/>
        <family val="2"/>
        <scheme val="minor"/>
      </rPr>
      <t xml:space="preserve">
Please note that this does </t>
    </r>
    <r>
      <rPr>
        <b/>
        <u/>
        <sz val="16"/>
        <color rgb="FFFF0000"/>
        <rFont val="Calibri"/>
        <family val="2"/>
        <scheme val="minor"/>
      </rPr>
      <t>not include small domestic fridges in canteens</t>
    </r>
    <r>
      <rPr>
        <b/>
        <sz val="16"/>
        <color rgb="FFFF0000"/>
        <rFont val="Calibri"/>
        <family val="2"/>
        <scheme val="minor"/>
      </rPr>
      <t>. 
Please pay attention to notes on table headings</t>
    </r>
    <r>
      <rPr>
        <b/>
        <sz val="14"/>
        <color rgb="FFFF0000"/>
        <rFont val="Calibri"/>
        <family val="2"/>
        <scheme val="minor"/>
      </rPr>
      <t xml:space="preserve">
</t>
    </r>
  </si>
  <si>
    <r>
      <t xml:space="preserve">Please note that this inventory </t>
    </r>
    <r>
      <rPr>
        <b/>
        <u/>
        <sz val="13"/>
        <color rgb="FFFF0000"/>
        <rFont val="Calibri"/>
        <family val="2"/>
        <scheme val="minor"/>
      </rPr>
      <t xml:space="preserve">does not apply to hand held fire extinguishers </t>
    </r>
    <r>
      <rPr>
        <b/>
        <sz val="13"/>
        <color rgb="FFFF0000"/>
        <rFont val="Calibri"/>
        <family val="2"/>
        <scheme val="minor"/>
      </rPr>
      <t xml:space="preserve">
Please pay attention to notes on table headings</t>
    </r>
  </si>
  <si>
    <t>Does the unit have a tested leakage rate of &lt;0.1 % per year as set out in technical specifications and is it labelled accordingly? (Yes/No)</t>
  </si>
  <si>
    <r>
      <rPr>
        <b/>
        <sz val="11"/>
        <color theme="1"/>
        <rFont val="Calibri"/>
        <family val="2"/>
        <scheme val="minor"/>
      </rPr>
      <t xml:space="preserve">Electrical switchgear is not subject to a specified, mandatory frequency of leak checking provided the equipment complies with the following:
a. It has a tested leakage rate of &lt;0.1 % per year as set out in technical specifications and is labelled accordingly,
b. It is equipped with a pressure or density monitoring device, or
c. It contains less than 6 kg of F-gas.
</t>
    </r>
    <r>
      <rPr>
        <sz val="11"/>
        <color theme="1"/>
        <rFont val="Calibri"/>
        <family val="2"/>
        <scheme val="minor"/>
      </rPr>
      <t xml:space="preserve">
</t>
    </r>
  </si>
  <si>
    <r>
      <rPr>
        <b/>
        <sz val="14"/>
        <color theme="1"/>
        <rFont val="Calibri"/>
        <family val="2"/>
        <scheme val="minor"/>
      </rPr>
      <t xml:space="preserve">Leak Checking Requirements for </t>
    </r>
    <r>
      <rPr>
        <b/>
        <sz val="14"/>
        <color rgb="FFFF0000"/>
        <rFont val="Calibri"/>
        <family val="2"/>
        <scheme val="minor"/>
      </rPr>
      <t>Electrical Switchgear</t>
    </r>
    <r>
      <rPr>
        <b/>
        <sz val="11"/>
        <color theme="1"/>
        <rFont val="Calibri"/>
        <family val="2"/>
        <scheme val="minor"/>
      </rPr>
      <t xml:space="preserve">
</t>
    </r>
    <r>
      <rPr>
        <sz val="11"/>
        <color theme="1"/>
        <rFont val="Calibri"/>
        <family val="2"/>
        <scheme val="minor"/>
      </rPr>
      <t>Electrical switchgear</t>
    </r>
    <r>
      <rPr>
        <b/>
        <sz val="11"/>
        <color theme="1"/>
        <rFont val="Calibri"/>
        <family val="2"/>
        <scheme val="minor"/>
      </rPr>
      <t xml:space="preserve"> </t>
    </r>
    <r>
      <rPr>
        <sz val="11"/>
        <color theme="1"/>
        <rFont val="Calibri"/>
        <family val="2"/>
        <scheme val="minor"/>
      </rPr>
      <t xml:space="preserve">is not subject to leak checking provided the equipment complies with the following:
a. It has a tested leakage rate of &lt;0.1 % per year as set out in technical specifications and is labelled accordingly,
b. It is equipped with a pressure or density monitoring device, or
c. It contains less than 6 kg of F-gas.
If these exemptions apply, mandatory equipment F-Gas records are not required. However, it is recommended as best practice to maintain records which detail: 
• the quantity of installed SF6 (i.e. the equipment’s charge of SF6);
• monitoring for leakage;
• the detection and repair of leaks;
• the quantities of SF6 used to top-up equipment;
• the decommissioning of equipment and the recovery of SF6, and
• the name of the F-Gas certified technician. 
</t>
    </r>
  </si>
  <si>
    <t>EIR2106 MV2 20KV FEED TO RMU5</t>
  </si>
  <si>
    <t>HPA 24/620C</t>
  </si>
  <si>
    <t>Yes</t>
  </si>
  <si>
    <t>Annual</t>
  </si>
  <si>
    <t>No</t>
  </si>
  <si>
    <t>Pass</t>
  </si>
  <si>
    <t>H&amp;MV</t>
  </si>
  <si>
    <t>N\A</t>
  </si>
  <si>
    <t>HE 2106</t>
  </si>
  <si>
    <t>Condenser</t>
  </si>
  <si>
    <t>R407C</t>
  </si>
  <si>
    <t>ACU2106</t>
  </si>
  <si>
    <t>Evaporator</t>
  </si>
  <si>
    <t>N/A</t>
  </si>
  <si>
    <t>BMC Eirco</t>
  </si>
  <si>
    <t>1 p.a.</t>
  </si>
  <si>
    <t>HFC</t>
  </si>
  <si>
    <t>Thermofisher Scientific Cork Limited</t>
  </si>
  <si>
    <t>P0004-06</t>
  </si>
  <si>
    <t>Production of Pharmaceutical Products including Intermediates</t>
  </si>
  <si>
    <t>2 p.a.</t>
  </si>
  <si>
    <t>26/02/2021</t>
  </si>
  <si>
    <t>EIR 2122</t>
  </si>
  <si>
    <t>HFC227ea</t>
  </si>
  <si>
    <t>Kidde</t>
  </si>
  <si>
    <t>Chubb</t>
  </si>
  <si>
    <t>Mixture 1,1,1-trichloroethane
Carbon tetrachloride</t>
  </si>
  <si>
    <t>Used as a reference standard in the analytical laboratory</t>
  </si>
  <si>
    <t>N/A - used/burned during use for GC analysis</t>
  </si>
  <si>
    <r>
      <t xml:space="preserve">Is there a third party e.g. ESB Networks compound  within the licensed boundary ? </t>
    </r>
    <r>
      <rPr>
        <b/>
        <sz val="14"/>
        <color rgb="FFFF0000"/>
        <rFont val="Calibri"/>
        <family val="2"/>
        <scheme val="minor"/>
      </rPr>
      <t>N</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</si>
</sst>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66"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sz val="11"/>
      <name val="Calibri"/>
      <family val="2"/>
      <scheme val="minor"/>
    </font>
    <font>
      <b/>
      <sz val="11"/>
      <name val="Calibri"/>
      <family val="2"/>
      <scheme val="minor"/>
    </font>
    <font>
      <b/>
      <sz val="11"/>
      <name val="Calibri"/>
      <family val="2"/>
    </font>
    <font>
      <b/>
      <sz val="9"/>
      <color theme="1"/>
      <name val="Arial"/>
      <family val="2"/>
    </font>
    <font>
      <b/>
      <vertAlign val="subscript"/>
      <sz val="11"/>
      <color theme="1"/>
      <name val="Calibri"/>
      <family val="2"/>
      <scheme val="minor"/>
    </font>
    <font>
      <b/>
      <vertAlign val="subscript"/>
      <sz val="11"/>
      <name val="Calibri"/>
      <family val="2"/>
      <scheme val="minor"/>
    </font>
    <font>
      <u/>
      <sz val="11"/>
      <color theme="10"/>
      <name val="Calibri"/>
      <family val="2"/>
      <scheme val="minor"/>
    </font>
    <font>
      <sz val="11"/>
      <color rgb="FF000000"/>
      <name val="Symbol"/>
      <family val="1"/>
      <charset val="2"/>
    </font>
    <font>
      <vertAlign val="subscript"/>
      <sz val="11"/>
      <color theme="1"/>
      <name val="Calibri"/>
      <family val="2"/>
      <scheme val="minor"/>
    </font>
    <font>
      <sz val="11"/>
      <color rgb="FFFF0000"/>
      <name val="Calibri"/>
      <family val="2"/>
      <scheme val="minor"/>
    </font>
    <font>
      <sz val="9"/>
      <name val="Times New Roman"/>
      <family val="1"/>
    </font>
    <font>
      <sz val="10"/>
      <name val="Arial"/>
      <family val="2"/>
    </font>
    <font>
      <sz val="11"/>
      <color indexed="8"/>
      <name val="Arial"/>
      <family val="2"/>
    </font>
    <font>
      <sz val="10"/>
      <color indexed="8"/>
      <name val="Arial"/>
      <family val="2"/>
    </font>
    <font>
      <sz val="10"/>
      <color rgb="FF000000"/>
      <name val="Times New Roman"/>
      <family val="1"/>
    </font>
    <font>
      <sz val="10"/>
      <name val="Calibri"/>
      <family val="2"/>
      <scheme val="minor"/>
    </font>
    <font>
      <u/>
      <sz val="10"/>
      <color indexed="63"/>
      <name val="Calibri"/>
      <family val="2"/>
      <scheme val="minor"/>
    </font>
    <font>
      <sz val="10"/>
      <color rgb="FF000000"/>
      <name val="Calibri"/>
      <family val="2"/>
      <scheme val="minor"/>
    </font>
    <font>
      <sz val="10"/>
      <color indexed="63"/>
      <name val="Calibri"/>
      <family val="2"/>
      <scheme val="minor"/>
    </font>
    <font>
      <u/>
      <sz val="10"/>
      <color indexed="12"/>
      <name val="Calibri"/>
      <family val="2"/>
      <scheme val="minor"/>
    </font>
    <font>
      <sz val="11"/>
      <color indexed="8"/>
      <name val="Calibri"/>
      <family val="2"/>
      <scheme val="minor"/>
    </font>
    <font>
      <sz val="11"/>
      <color rgb="FF545456"/>
      <name val="Calibri"/>
      <family val="2"/>
      <scheme val="minor"/>
    </font>
    <font>
      <sz val="11"/>
      <color rgb="FF000000"/>
      <name val="Calibri"/>
      <family val="2"/>
      <scheme val="minor"/>
    </font>
    <font>
      <sz val="11"/>
      <color indexed="63"/>
      <name val="Calibri"/>
      <family val="2"/>
      <scheme val="minor"/>
    </font>
    <font>
      <vertAlign val="subscript"/>
      <sz val="11"/>
      <color indexed="63"/>
      <name val="Calibri"/>
      <family val="2"/>
      <scheme val="minor"/>
    </font>
    <font>
      <sz val="9"/>
      <color indexed="81"/>
      <name val="Tahoma"/>
      <family val="2"/>
    </font>
    <font>
      <b/>
      <u/>
      <sz val="11"/>
      <name val="Calibri"/>
      <family val="2"/>
      <scheme val="minor"/>
    </font>
    <font>
      <b/>
      <sz val="14"/>
      <color theme="1"/>
      <name val="Calibri"/>
      <family val="2"/>
      <scheme val="minor"/>
    </font>
    <font>
      <b/>
      <sz val="20"/>
      <color theme="1"/>
      <name val="Calibri"/>
      <family val="2"/>
      <scheme val="minor"/>
    </font>
    <font>
      <b/>
      <sz val="14"/>
      <color rgb="FFFF0000"/>
      <name val="Calibri"/>
      <family val="2"/>
      <scheme val="minor"/>
    </font>
    <font>
      <b/>
      <sz val="12"/>
      <color theme="1"/>
      <name val="Calibri"/>
      <family val="2"/>
      <scheme val="minor"/>
    </font>
    <font>
      <sz val="11"/>
      <color theme="10"/>
      <name val="Calibri"/>
      <family val="2"/>
      <scheme val="minor"/>
    </font>
    <font>
      <b/>
      <sz val="18"/>
      <color theme="1"/>
      <name val="Calibri"/>
      <family val="2"/>
      <scheme val="minor"/>
    </font>
    <font>
      <strike/>
      <sz val="11"/>
      <color theme="1"/>
      <name val="Calibri"/>
      <family val="2"/>
      <scheme val="minor"/>
    </font>
    <font>
      <strike/>
      <u/>
      <sz val="11"/>
      <color theme="10"/>
      <name val="Calibri"/>
      <family val="2"/>
      <scheme val="minor"/>
    </font>
    <font>
      <b/>
      <sz val="11"/>
      <color rgb="FFFF0000"/>
      <name val="Calibri"/>
      <family val="2"/>
      <scheme val="minor"/>
    </font>
    <font>
      <b/>
      <sz val="9"/>
      <color indexed="81"/>
      <name val="Tahoma"/>
      <family val="2"/>
    </font>
    <font>
      <b/>
      <sz val="24"/>
      <name val="Calibri"/>
      <family val="2"/>
      <scheme val="minor"/>
    </font>
    <font>
      <b/>
      <sz val="16"/>
      <color rgb="FFFF0000"/>
      <name val="Calibri"/>
      <family val="2"/>
      <scheme val="minor"/>
    </font>
    <font>
      <sz val="11"/>
      <color theme="1"/>
      <name val="Calibri"/>
      <family val="2"/>
    </font>
    <font>
      <b/>
      <sz val="12"/>
      <color rgb="FFFF0000"/>
      <name val="Calibri"/>
      <family val="2"/>
      <scheme val="minor"/>
    </font>
    <font>
      <sz val="12"/>
      <color theme="1"/>
      <name val="Calibri"/>
      <family val="2"/>
      <scheme val="minor"/>
    </font>
    <font>
      <b/>
      <sz val="11"/>
      <color rgb="FFFF0000"/>
      <name val="Calibri"/>
      <family val="2"/>
    </font>
    <font>
      <sz val="11"/>
      <name val="Calibri"/>
      <family val="2"/>
    </font>
    <font>
      <b/>
      <sz val="13"/>
      <color rgb="FFFF0000"/>
      <name val="Calibri"/>
      <family val="2"/>
      <scheme val="minor"/>
    </font>
    <font>
      <b/>
      <sz val="20"/>
      <color rgb="FFFF0000"/>
      <name val="Calibri"/>
      <family val="2"/>
      <scheme val="minor"/>
    </font>
    <font>
      <b/>
      <sz val="18"/>
      <color rgb="FFFF0000"/>
      <name val="Calibri"/>
      <family val="2"/>
      <scheme val="minor"/>
    </font>
    <font>
      <vertAlign val="subscript"/>
      <sz val="11"/>
      <color rgb="FF000000"/>
      <name val="Calibri"/>
      <family val="2"/>
      <scheme val="minor"/>
    </font>
    <font>
      <sz val="11"/>
      <color rgb="FF333333"/>
      <name val="Calibri"/>
      <family val="2"/>
      <scheme val="minor"/>
    </font>
    <font>
      <vertAlign val="subscript"/>
      <sz val="11"/>
      <color rgb="FF333333"/>
      <name val="Calibri"/>
      <family val="2"/>
      <scheme val="minor"/>
    </font>
    <font>
      <b/>
      <sz val="16"/>
      <name val="Calibri"/>
      <family val="2"/>
      <scheme val="minor"/>
    </font>
    <font>
      <b/>
      <sz val="14"/>
      <color rgb="FF000000"/>
      <name val="Calibri"/>
      <family val="2"/>
    </font>
    <font>
      <b/>
      <sz val="14"/>
      <color rgb="FFFF0000"/>
      <name val="Calibri"/>
      <family val="2"/>
    </font>
    <font>
      <sz val="14"/>
      <color rgb="FFFF0000"/>
      <name val="Calibri"/>
      <family val="2"/>
    </font>
    <font>
      <u/>
      <sz val="11"/>
      <color rgb="FF000000"/>
      <name val="Calibri"/>
      <family val="2"/>
    </font>
    <font>
      <sz val="14"/>
      <color rgb="FFFF0000"/>
      <name val="Calibri"/>
      <family val="2"/>
      <scheme val="minor"/>
    </font>
    <font>
      <b/>
      <u/>
      <sz val="16"/>
      <color rgb="FFFF0000"/>
      <name val="Calibri"/>
      <family val="2"/>
      <scheme val="minor"/>
    </font>
    <font>
      <b/>
      <u/>
      <sz val="13"/>
      <color rgb="FFFF0000"/>
      <name val="Calibri"/>
      <family val="2"/>
      <scheme val="minor"/>
    </font>
    <font>
      <sz val="11"/>
      <color rgb="FF9C0006"/>
      <name val="Calibri"/>
      <family val="2"/>
      <scheme val="minor"/>
    </font>
    <font>
      <sz val="11"/>
      <color rgb="FF9C5700"/>
      <name val="Calibri"/>
      <family val="2"/>
      <scheme val="minor"/>
    </font>
    <font>
      <sz val="8"/>
      <name val="Calibri"/>
      <family val="2"/>
      <scheme val="minor"/>
    </font>
    <font>
      <sz val="14"/>
      <color theme="1"/>
      <name val="Calibri"/>
      <family val="2"/>
      <scheme val="minor"/>
    </font>
  </fonts>
  <fills count="2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15"/>
        <bgColor indexed="64"/>
      </patternFill>
    </fill>
    <fill>
      <patternFill patternType="solid">
        <fgColor indexed="55"/>
        <bgColor indexed="64"/>
      </patternFill>
    </fill>
    <fill>
      <patternFill patternType="solid">
        <fgColor rgb="FFD9D9D9"/>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6337778862885"/>
        <bgColor indexed="64"/>
      </patternFill>
    </fill>
    <fill>
      <patternFill patternType="solid">
        <fgColor rgb="FFFFFF00"/>
        <bgColor indexed="64"/>
      </patternFill>
    </fill>
    <fill>
      <patternFill patternType="solid">
        <fgColor theme="5" tint="0.39994506668294322"/>
        <bgColor indexed="64"/>
      </patternFill>
    </fill>
    <fill>
      <patternFill patternType="solid">
        <fgColor rgb="FFFFC7CE"/>
      </patternFill>
    </fill>
    <fill>
      <patternFill patternType="solid">
        <fgColor rgb="FFFFEB9C"/>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3">
    <xf numFmtId="0" fontId="0" fillId="0" borderId="0"/>
    <xf numFmtId="0" fontId="10" fillId="0" borderId="0" applyNumberFormat="0" applyFill="0" applyBorder="0" applyAlignment="0" applyProtection="0"/>
    <xf numFmtId="49" fontId="14" fillId="0" borderId="1" applyNumberFormat="0" applyFont="0" applyFill="0" applyBorder="0" applyProtection="0">
      <alignment horizontal="left" vertical="center"/>
    </xf>
    <xf numFmtId="49" fontId="14" fillId="0" borderId="2" applyNumberFormat="0" applyFont="0" applyFill="0" applyBorder="0" applyProtection="0">
      <alignment horizontal="left" vertical="center"/>
    </xf>
    <xf numFmtId="0" fontId="15" fillId="0" borderId="0"/>
    <xf numFmtId="43" fontId="15" fillId="0" borderId="0" applyFont="0" applyFill="0" applyBorder="0" applyAlignment="0" applyProtection="0"/>
    <xf numFmtId="164" fontId="15" fillId="0" borderId="0" applyFont="0" applyFill="0" applyBorder="0" applyAlignment="0" applyProtection="0"/>
    <xf numFmtId="0" fontId="16" fillId="4" borderId="3">
      <alignment horizontal="center" vertical="center" wrapText="1"/>
    </xf>
    <xf numFmtId="0" fontId="15" fillId="0" borderId="4"/>
    <xf numFmtId="4" fontId="14" fillId="0" borderId="1">
      <alignment horizontal="right" vertical="center"/>
    </xf>
    <xf numFmtId="0" fontId="15" fillId="0" borderId="0"/>
    <xf numFmtId="0" fontId="17" fillId="0" borderId="0">
      <alignment vertical="top"/>
    </xf>
    <xf numFmtId="0" fontId="15" fillId="0" borderId="0"/>
    <xf numFmtId="0" fontId="18" fillId="0" borderId="0"/>
    <xf numFmtId="0" fontId="15" fillId="5" borderId="0" applyNumberFormat="0" applyFont="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xf numFmtId="9" fontId="15" fillId="0" borderId="0" applyFont="0" applyFill="0" applyBorder="0" applyAlignment="0" applyProtection="0"/>
    <xf numFmtId="0" fontId="17" fillId="0" borderId="0">
      <alignment vertical="top"/>
    </xf>
    <xf numFmtId="0" fontId="15" fillId="0" borderId="0"/>
    <xf numFmtId="0" fontId="14" fillId="0" borderId="0"/>
    <xf numFmtId="0" fontId="62" fillId="17" borderId="0" applyNumberFormat="0" applyBorder="0" applyAlignment="0" applyProtection="0"/>
    <xf numFmtId="0" fontId="63" fillId="18" borderId="0" applyNumberFormat="0" applyBorder="0" applyAlignment="0" applyProtection="0"/>
  </cellStyleXfs>
  <cellXfs count="283">
    <xf numFmtId="0" fontId="0" fillId="0" borderId="0" xfId="0"/>
    <xf numFmtId="0" fontId="0" fillId="0" borderId="0" xfId="0" applyAlignment="1">
      <alignment horizontal="left" vertical="top"/>
    </xf>
    <xf numFmtId="0" fontId="0" fillId="0" borderId="0" xfId="0"/>
    <xf numFmtId="0" fontId="3" fillId="0" borderId="0" xfId="0" applyFont="1"/>
    <xf numFmtId="0" fontId="0" fillId="0" borderId="0" xfId="0" applyAlignment="1">
      <alignment vertical="top"/>
    </xf>
    <xf numFmtId="0" fontId="0" fillId="0" borderId="0" xfId="0" applyAlignment="1">
      <alignment wrapText="1"/>
    </xf>
    <xf numFmtId="0" fontId="2" fillId="0" borderId="0" xfId="0" applyFont="1" applyBorder="1" applyAlignment="1">
      <alignment vertical="center" wrapText="1"/>
    </xf>
    <xf numFmtId="0" fontId="0" fillId="8" borderId="0" xfId="0" applyFont="1" applyFill="1" applyAlignment="1" applyProtection="1">
      <alignment horizontal="center"/>
      <protection locked="0"/>
    </xf>
    <xf numFmtId="0" fontId="3" fillId="0" borderId="0" xfId="0" applyFont="1" applyAlignment="1" applyProtection="1">
      <alignment horizontal="center"/>
      <protection locked="0"/>
    </xf>
    <xf numFmtId="0" fontId="1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wrapText="1"/>
    </xf>
    <xf numFmtId="0" fontId="1" fillId="0" borderId="0" xfId="0" applyFont="1" applyAlignment="1">
      <alignment horizontal="left" vertical="top"/>
    </xf>
    <xf numFmtId="0" fontId="10" fillId="0" borderId="0" xfId="1" applyAlignment="1">
      <alignment horizontal="justify" vertical="center"/>
    </xf>
    <xf numFmtId="0" fontId="10" fillId="0" borderId="0" xfId="1" applyAlignment="1">
      <alignment horizontal="left" vertical="center" indent="2"/>
    </xf>
    <xf numFmtId="0" fontId="13" fillId="0" borderId="0" xfId="0" applyFont="1"/>
    <xf numFmtId="0" fontId="0" fillId="0" borderId="0" xfId="0" applyFont="1" applyAlignment="1">
      <alignment horizontal="left" vertical="top" wrapText="1"/>
    </xf>
    <xf numFmtId="0" fontId="0" fillId="0" borderId="0" xfId="0" applyFont="1" applyAlignment="1">
      <alignment wrapText="1"/>
    </xf>
    <xf numFmtId="0" fontId="0" fillId="0" borderId="0" xfId="0" applyAlignment="1">
      <alignment horizontal="left" vertical="top" wrapText="1"/>
    </xf>
    <xf numFmtId="0" fontId="4" fillId="0" borderId="0" xfId="1" applyFont="1" applyAlignment="1">
      <alignment horizontal="left" vertical="top" wrapText="1"/>
    </xf>
    <xf numFmtId="0" fontId="0" fillId="0" borderId="0" xfId="0" applyBorder="1" applyAlignment="1">
      <alignment wrapText="1"/>
    </xf>
    <xf numFmtId="0" fontId="0" fillId="0" borderId="0" xfId="0" applyFont="1" applyBorder="1" applyAlignment="1">
      <alignment horizontal="left" vertical="top" wrapText="1"/>
    </xf>
    <xf numFmtId="0" fontId="0" fillId="0" borderId="20" xfId="0" applyBorder="1" applyAlignment="1">
      <alignment horizontal="left" vertical="top" wrapText="1"/>
    </xf>
    <xf numFmtId="0" fontId="1" fillId="13" borderId="20" xfId="0" applyFont="1" applyFill="1" applyBorder="1" applyAlignment="1">
      <alignment horizontal="left" vertical="top" wrapText="1"/>
    </xf>
    <xf numFmtId="0" fontId="0" fillId="0" borderId="20" xfId="0" applyBorder="1" applyAlignment="1">
      <alignment wrapText="1"/>
    </xf>
    <xf numFmtId="0" fontId="36" fillId="2" borderId="20" xfId="0" applyFont="1" applyFill="1" applyBorder="1" applyAlignment="1">
      <alignment horizontal="center" wrapText="1"/>
    </xf>
    <xf numFmtId="0" fontId="37" fillId="0" borderId="0" xfId="0" applyFont="1"/>
    <xf numFmtId="0" fontId="38" fillId="0" borderId="0" xfId="1" applyFont="1"/>
    <xf numFmtId="0" fontId="37" fillId="0" borderId="0" xfId="0" applyFont="1" applyAlignment="1">
      <alignment wrapText="1"/>
    </xf>
    <xf numFmtId="0" fontId="13" fillId="14" borderId="20" xfId="0" applyFont="1" applyFill="1" applyBorder="1" applyAlignment="1">
      <alignment horizontal="justify" vertical="center"/>
    </xf>
    <xf numFmtId="0" fontId="3" fillId="14" borderId="20" xfId="0" applyFont="1" applyFill="1" applyBorder="1" applyAlignment="1">
      <alignment vertical="top" wrapText="1"/>
    </xf>
    <xf numFmtId="0" fontId="13" fillId="14" borderId="0" xfId="0" applyFont="1" applyFill="1" applyAlignment="1">
      <alignment vertical="top" wrapText="1"/>
    </xf>
    <xf numFmtId="0" fontId="10" fillId="14" borderId="0" xfId="1" applyFill="1"/>
    <xf numFmtId="0" fontId="10" fillId="14" borderId="0" xfId="1" applyFill="1" applyAlignment="1">
      <alignment wrapText="1"/>
    </xf>
    <xf numFmtId="0" fontId="35" fillId="14" borderId="20" xfId="1" applyFont="1" applyFill="1" applyBorder="1" applyAlignment="1">
      <alignment vertical="center" wrapText="1"/>
    </xf>
    <xf numFmtId="0" fontId="3" fillId="0" borderId="20" xfId="0" applyFont="1" applyFill="1" applyBorder="1" applyAlignment="1">
      <alignment horizontal="justify" vertical="center" wrapText="1"/>
    </xf>
    <xf numFmtId="0" fontId="0" fillId="0" borderId="0" xfId="0" applyFill="1"/>
    <xf numFmtId="0" fontId="13" fillId="0" borderId="20" xfId="0" applyFont="1" applyFill="1" applyBorder="1" applyAlignment="1">
      <alignment horizontal="justify" vertical="center"/>
    </xf>
    <xf numFmtId="0" fontId="3" fillId="0" borderId="0" xfId="0" applyFont="1" applyFill="1" applyBorder="1" applyAlignment="1">
      <alignment vertical="top" wrapText="1"/>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13" borderId="20" xfId="0" applyFont="1" applyFill="1" applyBorder="1" applyAlignment="1">
      <alignment horizontal="left" vertical="center" wrapText="1"/>
    </xf>
    <xf numFmtId="0" fontId="0" fillId="13" borderId="20" xfId="0" applyFill="1" applyBorder="1" applyAlignment="1">
      <alignment horizontal="left" vertical="center" wrapText="1"/>
    </xf>
    <xf numFmtId="0" fontId="2" fillId="13" borderId="20" xfId="0" applyFont="1" applyFill="1" applyBorder="1" applyAlignment="1">
      <alignment horizontal="left" vertical="center" wrapText="1"/>
    </xf>
    <xf numFmtId="0" fontId="1" fillId="13" borderId="20" xfId="0" applyFont="1" applyFill="1" applyBorder="1" applyAlignment="1">
      <alignment horizontal="left" vertical="center" wrapText="1"/>
    </xf>
    <xf numFmtId="0" fontId="59" fillId="0" borderId="20" xfId="0" applyFont="1" applyBorder="1" applyAlignment="1">
      <alignment horizontal="left" vertical="center" wrapText="1"/>
    </xf>
    <xf numFmtId="0" fontId="0" fillId="14" borderId="0" xfId="0" applyFill="1" applyAlignment="1">
      <alignment wrapText="1"/>
    </xf>
    <xf numFmtId="0" fontId="13" fillId="0" borderId="0" xfId="0" applyFont="1" applyAlignment="1">
      <alignment wrapText="1"/>
    </xf>
    <xf numFmtId="0" fontId="5" fillId="2"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top" wrapText="1"/>
    </xf>
    <xf numFmtId="0" fontId="5" fillId="11"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0" fillId="0" borderId="1" xfId="0" applyBorder="1" applyProtection="1">
      <protection locked="0"/>
    </xf>
    <xf numFmtId="0" fontId="0" fillId="10" borderId="1" xfId="0" applyFill="1" applyBorder="1" applyProtection="1">
      <protection locked="0"/>
    </xf>
    <xf numFmtId="0" fontId="0" fillId="11" borderId="1" xfId="0" applyFill="1" applyBorder="1" applyProtection="1">
      <protection locked="0"/>
    </xf>
    <xf numFmtId="0" fontId="0" fillId="0" borderId="1" xfId="0" applyBorder="1" applyAlignment="1" applyProtection="1">
      <alignment horizontal="left" vertical="top" wrapText="1"/>
      <protection locked="0"/>
    </xf>
    <xf numFmtId="0" fontId="13" fillId="10" borderId="1" xfId="0" applyFont="1" applyFill="1" applyBorder="1" applyAlignment="1" applyProtection="1">
      <alignment wrapText="1"/>
      <protection locked="0"/>
    </xf>
    <xf numFmtId="0" fontId="31" fillId="0" borderId="45" xfId="0" applyFont="1" applyBorder="1" applyAlignment="1" applyProtection="1">
      <alignment horizontal="left"/>
    </xf>
    <xf numFmtId="0" fontId="31" fillId="0" borderId="34" xfId="0" applyFont="1" applyBorder="1" applyProtection="1"/>
    <xf numFmtId="0" fontId="31" fillId="0" borderId="41" xfId="0" applyFont="1" applyBorder="1" applyAlignment="1" applyProtection="1"/>
    <xf numFmtId="0" fontId="31" fillId="0" borderId="16" xfId="0" applyFont="1" applyBorder="1" applyAlignment="1" applyProtection="1"/>
    <xf numFmtId="0" fontId="31" fillId="0" borderId="2" xfId="0" applyFont="1" applyBorder="1" applyAlignment="1" applyProtection="1"/>
    <xf numFmtId="0" fontId="31" fillId="0" borderId="19" xfId="0" applyFont="1" applyBorder="1" applyAlignment="1" applyProtection="1">
      <alignment vertical="top"/>
    </xf>
    <xf numFmtId="0" fontId="32" fillId="10" borderId="10" xfId="0" applyFont="1" applyFill="1" applyBorder="1" applyAlignment="1" applyProtection="1">
      <protection locked="0"/>
    </xf>
    <xf numFmtId="0" fontId="0" fillId="3" borderId="1" xfId="0" applyFill="1" applyBorder="1" applyAlignment="1" applyProtection="1">
      <protection locked="0"/>
    </xf>
    <xf numFmtId="0" fontId="31" fillId="0" borderId="43" xfId="0" applyFont="1" applyBorder="1" applyAlignment="1" applyProtection="1">
      <alignment vertical="center"/>
    </xf>
    <xf numFmtId="0" fontId="32" fillId="10" borderId="9" xfId="0" applyFont="1" applyFill="1" applyBorder="1" applyAlignment="1" applyProtection="1"/>
    <xf numFmtId="0" fontId="0" fillId="0" borderId="7" xfId="0" applyBorder="1" applyProtection="1">
      <protection locked="0"/>
    </xf>
    <xf numFmtId="0" fontId="0" fillId="0" borderId="15" xfId="0" applyBorder="1" applyAlignment="1" applyProtection="1">
      <alignment horizontal="center"/>
      <protection locked="0"/>
    </xf>
    <xf numFmtId="0" fontId="3"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3" fillId="15" borderId="1"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1" fillId="0" borderId="43" xfId="0" applyFont="1" applyBorder="1" applyAlignment="1" applyProtection="1"/>
    <xf numFmtId="0" fontId="0" fillId="0" borderId="0" xfId="0" applyBorder="1" applyProtection="1">
      <protection locked="0"/>
    </xf>
    <xf numFmtId="0" fontId="0" fillId="0" borderId="0" xfId="0" applyBorder="1" applyAlignment="1" applyProtection="1">
      <alignment horizontal="center"/>
      <protection locked="0"/>
    </xf>
    <xf numFmtId="0" fontId="3" fillId="0" borderId="0" xfId="0" applyFont="1" applyBorder="1" applyProtection="1">
      <protection locked="0"/>
    </xf>
    <xf numFmtId="0" fontId="0" fillId="0" borderId="6" xfId="0" applyBorder="1" applyProtection="1">
      <protection locked="0"/>
    </xf>
    <xf numFmtId="0" fontId="5" fillId="15" borderId="1" xfId="0" applyFont="1" applyFill="1" applyBorder="1" applyAlignment="1" applyProtection="1">
      <alignment horizontal="center" vertical="center" wrapText="1"/>
    </xf>
    <xf numFmtId="0" fontId="31" fillId="0" borderId="19" xfId="0" applyFont="1" applyBorder="1" applyProtection="1"/>
    <xf numFmtId="0" fontId="32" fillId="10" borderId="6" xfId="0" applyFont="1" applyFill="1" applyBorder="1" applyAlignment="1" applyProtection="1"/>
    <xf numFmtId="0" fontId="32" fillId="10" borderId="8" xfId="0" applyFont="1" applyFill="1" applyBorder="1" applyAlignment="1" applyProtection="1"/>
    <xf numFmtId="0" fontId="0" fillId="0" borderId="0" xfId="0" applyProtection="1">
      <protection locked="0"/>
    </xf>
    <xf numFmtId="0" fontId="3" fillId="0" borderId="0" xfId="0" applyFont="1" applyFill="1" applyProtection="1">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19" fillId="0" borderId="0" xfId="13" applyFont="1" applyFill="1" applyBorder="1" applyAlignment="1" applyProtection="1">
      <alignment horizontal="left" vertical="top"/>
      <protection locked="0"/>
    </xf>
    <xf numFmtId="0" fontId="21" fillId="0" borderId="0" xfId="13" applyFont="1" applyFill="1" applyBorder="1" applyAlignment="1" applyProtection="1">
      <alignment horizontal="center" vertical="top"/>
      <protection locked="0"/>
    </xf>
    <xf numFmtId="0" fontId="19" fillId="0" borderId="0" xfId="10" applyFont="1" applyProtection="1">
      <protection locked="0"/>
    </xf>
    <xf numFmtId="0" fontId="21" fillId="0" borderId="0" xfId="13" applyFont="1" applyFill="1" applyBorder="1" applyAlignment="1" applyProtection="1">
      <alignment horizontal="left" vertical="top" indent="2"/>
      <protection locked="0"/>
    </xf>
    <xf numFmtId="0" fontId="21" fillId="0" borderId="0" xfId="13" applyFont="1" applyFill="1" applyBorder="1" applyAlignment="1" applyProtection="1">
      <alignment horizontal="left" vertical="top"/>
      <protection locked="0"/>
    </xf>
    <xf numFmtId="0" fontId="3" fillId="7" borderId="0" xfId="0" applyFont="1" applyFill="1" applyProtection="1">
      <protection locked="0"/>
    </xf>
    <xf numFmtId="0" fontId="13" fillId="0" borderId="0" xfId="0" applyFont="1" applyProtection="1">
      <protection locked="0"/>
    </xf>
    <xf numFmtId="0" fontId="18" fillId="0" borderId="0" xfId="13" applyFill="1" applyBorder="1" applyAlignment="1" applyProtection="1">
      <alignment horizontal="left" vertical="top"/>
      <protection locked="0"/>
    </xf>
    <xf numFmtId="0" fontId="15" fillId="0" borderId="0" xfId="10" applyProtection="1">
      <protection locked="0"/>
    </xf>
    <xf numFmtId="0" fontId="0" fillId="0" borderId="0" xfId="0" applyAlignment="1" applyProtection="1">
      <alignment horizontal="center"/>
      <protection locked="0"/>
    </xf>
    <xf numFmtId="3" fontId="25" fillId="6" borderId="0" xfId="13" applyNumberFormat="1" applyFont="1" applyFill="1" applyBorder="1" applyAlignment="1" applyProtection="1">
      <alignment horizontal="center" vertical="top" wrapText="1"/>
    </xf>
    <xf numFmtId="0" fontId="3" fillId="0" borderId="0" xfId="0" applyFont="1" applyAlignment="1" applyProtection="1">
      <alignment horizontal="center"/>
    </xf>
    <xf numFmtId="0" fontId="3" fillId="0" borderId="0" xfId="0" applyFont="1" applyProtection="1"/>
    <xf numFmtId="0" fontId="26" fillId="9" borderId="0" xfId="13" applyFont="1" applyFill="1" applyBorder="1" applyAlignment="1" applyProtection="1">
      <alignment horizontal="center" vertical="top"/>
    </xf>
    <xf numFmtId="0" fontId="3" fillId="0" borderId="0" xfId="0" applyFont="1" applyAlignment="1" applyProtection="1">
      <alignment wrapText="1"/>
    </xf>
    <xf numFmtId="0" fontId="3" fillId="0" borderId="0" xfId="0" applyFont="1" applyAlignment="1" applyProtection="1">
      <alignment horizontal="center" vertical="center"/>
    </xf>
    <xf numFmtId="1" fontId="25" fillId="6" borderId="0" xfId="13" applyNumberFormat="1" applyFont="1" applyFill="1" applyBorder="1" applyAlignment="1" applyProtection="1">
      <alignment horizontal="center" vertical="top" wrapText="1"/>
    </xf>
    <xf numFmtId="0" fontId="26" fillId="7" borderId="0" xfId="13" applyFont="1" applyFill="1" applyBorder="1" applyAlignment="1" applyProtection="1">
      <alignment horizontal="center" vertical="top" wrapText="1"/>
    </xf>
    <xf numFmtId="0" fontId="3" fillId="0" borderId="0" xfId="0" applyFont="1" applyAlignment="1" applyProtection="1">
      <alignment horizontal="center" wrapText="1"/>
    </xf>
    <xf numFmtId="0" fontId="3" fillId="0" borderId="0" xfId="0" applyFont="1" applyAlignment="1" applyProtection="1">
      <alignment vertical="center"/>
    </xf>
    <xf numFmtId="0" fontId="0" fillId="7" borderId="0" xfId="0" applyFont="1" applyFill="1" applyAlignment="1" applyProtection="1">
      <alignment horizontal="center"/>
    </xf>
    <xf numFmtId="0" fontId="4" fillId="7" borderId="0" xfId="11" applyFont="1" applyFill="1" applyBorder="1" applyAlignment="1" applyProtection="1">
      <alignment horizontal="center" vertical="center"/>
    </xf>
    <xf numFmtId="0" fontId="24" fillId="7" borderId="0" xfId="11" applyFont="1" applyFill="1" applyBorder="1" applyAlignment="1" applyProtection="1">
      <alignment horizontal="center" vertical="center"/>
    </xf>
    <xf numFmtId="0" fontId="4" fillId="6" borderId="0" xfId="13" applyFont="1" applyFill="1" applyBorder="1" applyAlignment="1" applyProtection="1">
      <alignment horizontal="center" vertical="top" wrapText="1"/>
    </xf>
    <xf numFmtId="0" fontId="27" fillId="6" borderId="0" xfId="13" applyFont="1" applyFill="1" applyBorder="1" applyAlignment="1" applyProtection="1">
      <alignment horizontal="center" vertical="top" wrapText="1"/>
    </xf>
    <xf numFmtId="0" fontId="0" fillId="0" borderId="0" xfId="0" applyFont="1" applyProtection="1"/>
    <xf numFmtId="0" fontId="0" fillId="0" borderId="1" xfId="0" applyBorder="1" applyAlignment="1">
      <alignment horizontal="center" vertical="center" wrapText="1"/>
    </xf>
    <xf numFmtId="0" fontId="0" fillId="0" borderId="1" xfId="0"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1" xfId="0" applyFill="1" applyBorder="1" applyAlignment="1">
      <alignment horizontal="left"/>
    </xf>
    <xf numFmtId="0" fontId="4" fillId="0" borderId="1" xfId="0" applyFont="1" applyFill="1" applyBorder="1" applyAlignment="1">
      <alignment horizontal="left"/>
    </xf>
    <xf numFmtId="0" fontId="4" fillId="0" borderId="1" xfId="22" applyFont="1" applyFill="1" applyBorder="1" applyAlignment="1">
      <alignment horizontal="left"/>
    </xf>
    <xf numFmtId="0" fontId="4" fillId="0" borderId="1" xfId="21" applyFont="1" applyFill="1" applyBorder="1" applyAlignment="1">
      <alignment horizontal="left"/>
    </xf>
    <xf numFmtId="0" fontId="0" fillId="19" borderId="1" xfId="0" applyFill="1" applyBorder="1" applyAlignment="1" applyProtection="1">
      <alignment horizontal="left"/>
      <protection locked="0"/>
    </xf>
    <xf numFmtId="0" fontId="0" fillId="0" borderId="1" xfId="0" applyFill="1" applyBorder="1" applyAlignment="1">
      <alignment horizontal="left" vertical="center"/>
    </xf>
    <xf numFmtId="0" fontId="0" fillId="0" borderId="1" xfId="0" applyFill="1" applyBorder="1" applyProtection="1">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14" fontId="0" fillId="11" borderId="1" xfId="0" applyNumberFormat="1" applyFill="1" applyBorder="1" applyProtection="1">
      <protection locked="0"/>
    </xf>
    <xf numFmtId="0" fontId="0" fillId="0" borderId="1" xfId="0" applyFill="1" applyBorder="1" applyAlignment="1" applyProtection="1">
      <alignment horizontal="left"/>
      <protection locked="0"/>
    </xf>
    <xf numFmtId="14" fontId="0" fillId="11" borderId="1" xfId="0" applyNumberFormat="1" applyFill="1" applyBorder="1" applyAlignment="1" applyProtection="1">
      <alignment horizontal="left"/>
      <protection locked="0"/>
    </xf>
    <xf numFmtId="0" fontId="0" fillId="11" borderId="1" xfId="0" applyFill="1" applyBorder="1" applyAlignment="1" applyProtection="1">
      <alignment horizontal="left"/>
      <protection locked="0"/>
    </xf>
    <xf numFmtId="0" fontId="0" fillId="0" borderId="2" xfId="0" applyBorder="1" applyAlignment="1">
      <alignment horizontal="center" vertical="center" wrapText="1"/>
    </xf>
    <xf numFmtId="0" fontId="0" fillId="10" borderId="1" xfId="0" applyFill="1" applyBorder="1" applyAlignment="1" applyProtection="1">
      <alignment horizontal="center" vertical="center"/>
      <protection locked="0"/>
    </xf>
    <xf numFmtId="17" fontId="0" fillId="0" borderId="1" xfId="0" applyNumberFormat="1" applyBorder="1" applyAlignment="1" applyProtection="1">
      <alignment horizontal="center" vertical="center"/>
      <protection locked="0"/>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17" fontId="0" fillId="11"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left" vertical="top" wrapText="1"/>
      <protection locked="0"/>
    </xf>
    <xf numFmtId="0" fontId="0" fillId="0" borderId="6" xfId="0"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14" fontId="0" fillId="11" borderId="1" xfId="0" applyNumberFormat="1" applyFill="1" applyBorder="1" applyAlignment="1" applyProtection="1">
      <alignment horizontal="center" vertical="center"/>
      <protection locked="0"/>
    </xf>
    <xf numFmtId="0" fontId="41" fillId="11" borderId="0" xfId="0" applyFont="1" applyFill="1" applyAlignment="1">
      <alignment horizontal="center" wrapText="1"/>
    </xf>
    <xf numFmtId="0" fontId="45" fillId="14" borderId="21" xfId="0" applyFont="1" applyFill="1" applyBorder="1" applyAlignment="1">
      <alignment vertical="top" wrapText="1"/>
    </xf>
    <xf numFmtId="0" fontId="45" fillId="14" borderId="22" xfId="0" applyFont="1" applyFill="1" applyBorder="1" applyAlignment="1">
      <alignment vertical="top" wrapText="1"/>
    </xf>
    <xf numFmtId="0" fontId="45" fillId="14" borderId="23" xfId="0" applyFont="1" applyFill="1" applyBorder="1" applyAlignment="1">
      <alignment vertical="top" wrapText="1"/>
    </xf>
    <xf numFmtId="0" fontId="0" fillId="14" borderId="25" xfId="0" applyFill="1" applyBorder="1" applyAlignment="1">
      <alignment horizontal="left" vertical="top" wrapText="1"/>
    </xf>
    <xf numFmtId="0" fontId="0" fillId="14" borderId="26" xfId="0" applyFill="1" applyBorder="1" applyAlignment="1">
      <alignment horizontal="left" vertical="top" wrapText="1"/>
    </xf>
    <xf numFmtId="0" fontId="0" fillId="14" borderId="27" xfId="0" applyFill="1" applyBorder="1" applyAlignment="1">
      <alignment horizontal="left" vertical="top" wrapText="1"/>
    </xf>
    <xf numFmtId="0" fontId="0" fillId="14" borderId="28" xfId="0" applyFill="1" applyBorder="1" applyAlignment="1">
      <alignment horizontal="left" vertical="top" wrapText="1"/>
    </xf>
    <xf numFmtId="0" fontId="0" fillId="14" borderId="0" xfId="0" applyFill="1" applyBorder="1" applyAlignment="1">
      <alignment horizontal="left" vertical="top" wrapText="1"/>
    </xf>
    <xf numFmtId="0" fontId="0" fillId="14" borderId="29" xfId="0" applyFill="1" applyBorder="1" applyAlignment="1">
      <alignment horizontal="left" vertical="top" wrapText="1"/>
    </xf>
    <xf numFmtId="0" fontId="0" fillId="14" borderId="30" xfId="0" applyFill="1" applyBorder="1" applyAlignment="1">
      <alignment horizontal="left" vertical="top" wrapText="1"/>
    </xf>
    <xf numFmtId="0" fontId="0" fillId="14" borderId="31" xfId="0" applyFill="1" applyBorder="1" applyAlignment="1">
      <alignment horizontal="left" vertical="top" wrapText="1"/>
    </xf>
    <xf numFmtId="0" fontId="0" fillId="14" borderId="32" xfId="0" applyFill="1" applyBorder="1" applyAlignment="1">
      <alignment horizontal="left" vertical="top" wrapText="1"/>
    </xf>
    <xf numFmtId="0" fontId="0" fillId="0" borderId="42"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10" borderId="42" xfId="0"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4" xfId="0"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24" xfId="0" applyFill="1" applyBorder="1" applyAlignment="1">
      <alignment horizontal="center" vertical="center"/>
    </xf>
    <xf numFmtId="0" fontId="4" fillId="0" borderId="4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4" xfId="0" applyFill="1" applyBorder="1" applyAlignment="1">
      <alignment horizontal="center" vertical="center"/>
    </xf>
    <xf numFmtId="49" fontId="0" fillId="0" borderId="42" xfId="0" applyNumberFormat="1" applyFill="1" applyBorder="1" applyAlignment="1">
      <alignment horizontal="center" vertical="center"/>
    </xf>
    <xf numFmtId="49" fontId="0" fillId="0" borderId="24" xfId="0" applyNumberForma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42" xfId="0" applyBorder="1" applyProtection="1">
      <protection locked="0"/>
    </xf>
    <xf numFmtId="0" fontId="0" fillId="0" borderId="4" xfId="0" applyBorder="1" applyProtection="1">
      <protection locked="0"/>
    </xf>
    <xf numFmtId="0" fontId="0" fillId="0" borderId="24" xfId="0" applyBorder="1" applyProtection="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32" fillId="10" borderId="1" xfId="0" applyFont="1" applyFill="1" applyBorder="1" applyAlignment="1" applyProtection="1">
      <alignment horizontal="center"/>
    </xf>
    <xf numFmtId="0" fontId="42" fillId="0" borderId="1" xfId="0" applyFont="1" applyBorder="1" applyAlignment="1" applyProtection="1">
      <alignment horizontal="left"/>
      <protection locked="0"/>
    </xf>
    <xf numFmtId="0" fontId="33" fillId="0" borderId="8"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3" fillId="10" borderId="1" xfId="0" applyFont="1" applyFill="1" applyBorder="1" applyAlignment="1" applyProtection="1">
      <alignment horizontal="center" vertical="center" wrapText="1"/>
    </xf>
    <xf numFmtId="0" fontId="31" fillId="11" borderId="6" xfId="0" applyFont="1" applyFill="1" applyBorder="1" applyAlignment="1" applyProtection="1">
      <alignment horizontal="center" vertical="center" wrapText="1"/>
    </xf>
    <xf numFmtId="0" fontId="31" fillId="11" borderId="7" xfId="0" applyFont="1" applyFill="1" applyBorder="1" applyAlignment="1" applyProtection="1">
      <alignment horizontal="center" vertical="center" wrapText="1"/>
    </xf>
    <xf numFmtId="0" fontId="0" fillId="0" borderId="8" xfId="0" applyBorder="1" applyAlignment="1" applyProtection="1">
      <alignment horizontal="center"/>
      <protection locked="0"/>
    </xf>
    <xf numFmtId="0" fontId="0" fillId="0" borderId="7" xfId="0" applyBorder="1" applyAlignment="1" applyProtection="1">
      <alignment horizontal="center"/>
      <protection locked="0"/>
    </xf>
    <xf numFmtId="0" fontId="31" fillId="0" borderId="46" xfId="0" applyFont="1" applyBorder="1" applyAlignment="1" applyProtection="1">
      <alignment horizontal="center"/>
      <protection locked="0"/>
    </xf>
    <xf numFmtId="0" fontId="31" fillId="0" borderId="47"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31" fillId="0" borderId="18" xfId="0" applyFont="1" applyBorder="1" applyAlignment="1" applyProtection="1">
      <alignment horizontal="center"/>
      <protection locked="0"/>
    </xf>
    <xf numFmtId="0" fontId="31" fillId="0" borderId="43" xfId="0" applyFont="1" applyBorder="1" applyAlignment="1" applyProtection="1">
      <alignment horizontal="center" wrapText="1"/>
      <protection locked="0"/>
    </xf>
    <xf numFmtId="0" fontId="31" fillId="0" borderId="44" xfId="0" applyFont="1" applyBorder="1" applyAlignment="1" applyProtection="1">
      <alignment horizontal="center" wrapText="1"/>
      <protection locked="0"/>
    </xf>
    <xf numFmtId="0" fontId="0" fillId="0" borderId="42"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3" fillId="10" borderId="1" xfId="0" applyFont="1" applyFill="1" applyBorder="1" applyAlignment="1" applyProtection="1">
      <alignment horizontal="center" vertical="top" wrapText="1"/>
    </xf>
    <xf numFmtId="0" fontId="3" fillId="0" borderId="0" xfId="0" applyFont="1" applyFill="1" applyBorder="1" applyAlignment="1" applyProtection="1">
      <alignment horizontal="center" wrapText="1"/>
      <protection locked="0"/>
    </xf>
    <xf numFmtId="0" fontId="3" fillId="0" borderId="40" xfId="0" applyFont="1" applyBorder="1" applyAlignment="1" applyProtection="1">
      <alignment horizontal="center"/>
      <protection locked="0"/>
    </xf>
    <xf numFmtId="0" fontId="42" fillId="0" borderId="12" xfId="0" applyFont="1" applyBorder="1" applyAlignment="1" applyProtection="1">
      <alignment horizontal="left" vertical="center" wrapText="1"/>
    </xf>
    <xf numFmtId="0" fontId="42" fillId="0" borderId="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32" fillId="10" borderId="6" xfId="0" applyFont="1" applyFill="1" applyBorder="1" applyAlignment="1" applyProtection="1">
      <alignment horizontal="center"/>
    </xf>
    <xf numFmtId="0" fontId="32" fillId="10" borderId="8" xfId="0" applyFont="1" applyFill="1" applyBorder="1" applyAlignment="1" applyProtection="1">
      <alignment horizontal="center"/>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6" xfId="0" applyFont="1" applyBorder="1" applyAlignment="1" applyProtection="1">
      <alignment horizontal="center"/>
      <protection locked="0"/>
    </xf>
    <xf numFmtId="0" fontId="65" fillId="0" borderId="37" xfId="0" applyFont="1" applyBorder="1" applyAlignment="1" applyProtection="1">
      <alignment horizontal="center"/>
      <protection locked="0"/>
    </xf>
    <xf numFmtId="0" fontId="65" fillId="0" borderId="35" xfId="0" applyFont="1" applyBorder="1" applyAlignment="1" applyProtection="1">
      <alignment horizontal="center" vertical="top" wrapText="1"/>
      <protection locked="0"/>
    </xf>
    <xf numFmtId="0" fontId="65" fillId="0" borderId="36" xfId="0" applyFont="1" applyBorder="1" applyAlignment="1" applyProtection="1">
      <alignment horizontal="center" vertical="top" wrapText="1"/>
      <protection locked="0"/>
    </xf>
    <xf numFmtId="0" fontId="3" fillId="10" borderId="6" xfId="0"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xf>
    <xf numFmtId="0" fontId="48" fillId="0" borderId="6" xfId="0" applyFont="1" applyBorder="1" applyAlignment="1" applyProtection="1">
      <alignment horizontal="left" vertical="center" wrapText="1"/>
    </xf>
    <xf numFmtId="0" fontId="48" fillId="0" borderId="8" xfId="0" applyFont="1" applyBorder="1" applyAlignment="1" applyProtection="1">
      <alignment horizontal="left" vertical="center" wrapText="1"/>
    </xf>
    <xf numFmtId="0" fontId="48" fillId="0" borderId="7" xfId="0" applyFont="1" applyBorder="1" applyAlignment="1" applyProtection="1">
      <alignment horizontal="left" vertical="center" wrapText="1"/>
    </xf>
    <xf numFmtId="0" fontId="3" fillId="16" borderId="6" xfId="0" applyFont="1" applyFill="1" applyBorder="1" applyAlignment="1" applyProtection="1">
      <alignment horizontal="left" vertical="center" wrapText="1"/>
    </xf>
    <xf numFmtId="0" fontId="3" fillId="16" borderId="8" xfId="0" applyFont="1" applyFill="1" applyBorder="1" applyAlignment="1" applyProtection="1">
      <alignment horizontal="left" vertical="center" wrapText="1"/>
    </xf>
    <xf numFmtId="0" fontId="3" fillId="16" borderId="7" xfId="0" applyFont="1" applyFill="1" applyBorder="1" applyAlignment="1" applyProtection="1">
      <alignment horizontal="left" vertical="center" wrapText="1"/>
    </xf>
    <xf numFmtId="0" fontId="0" fillId="0" borderId="9" xfId="0" applyBorder="1" applyAlignment="1" applyProtection="1">
      <alignment horizontal="center"/>
      <protection locked="0"/>
    </xf>
    <xf numFmtId="0" fontId="65" fillId="0" borderId="42" xfId="0" applyFont="1" applyBorder="1" applyAlignment="1" applyProtection="1">
      <alignment horizontal="center" wrapText="1"/>
      <protection locked="0"/>
    </xf>
    <xf numFmtId="0" fontId="65" fillId="0" borderId="44" xfId="0" applyFont="1" applyBorder="1" applyAlignment="1" applyProtection="1">
      <alignment horizontal="center" wrapText="1"/>
      <protection locked="0"/>
    </xf>
    <xf numFmtId="0" fontId="65" fillId="0" borderId="33" xfId="0" applyFont="1" applyBorder="1" applyAlignment="1" applyProtection="1">
      <alignment horizontal="center"/>
      <protection locked="0"/>
    </xf>
    <xf numFmtId="0" fontId="65" fillId="0" borderId="17" xfId="0" applyFont="1" applyBorder="1" applyAlignment="1" applyProtection="1">
      <alignment horizontal="center"/>
      <protection locked="0"/>
    </xf>
    <xf numFmtId="0" fontId="65" fillId="0" borderId="1" xfId="0" applyFont="1" applyBorder="1" applyAlignment="1" applyProtection="1">
      <alignment horizontal="center"/>
      <protection locked="0"/>
    </xf>
    <xf numFmtId="0" fontId="65" fillId="0" borderId="18" xfId="0" applyFont="1" applyBorder="1" applyAlignment="1" applyProtection="1">
      <alignment horizontal="center"/>
      <protection locked="0"/>
    </xf>
    <xf numFmtId="0" fontId="31" fillId="11" borderId="1" xfId="0" applyFont="1" applyFill="1" applyBorder="1" applyAlignment="1" applyProtection="1">
      <alignment horizontal="center" wrapText="1"/>
      <protection locked="0"/>
    </xf>
    <xf numFmtId="0" fontId="31" fillId="0" borderId="1" xfId="0" applyFont="1" applyBorder="1" applyAlignment="1" applyProtection="1">
      <alignment horizontal="left" vertical="top" wrapText="1"/>
    </xf>
    <xf numFmtId="0" fontId="33" fillId="0" borderId="1" xfId="0" applyFont="1" applyBorder="1" applyAlignment="1" applyProtection="1">
      <alignment horizontal="left" vertical="top" wrapText="1"/>
    </xf>
    <xf numFmtId="0" fontId="0" fillId="13" borderId="1" xfId="0" applyFill="1" applyBorder="1" applyAlignment="1" applyProtection="1">
      <alignment horizontal="left" vertical="top" wrapText="1"/>
    </xf>
    <xf numFmtId="0" fontId="0" fillId="13" borderId="1" xfId="0" applyFill="1" applyBorder="1" applyAlignment="1" applyProtection="1">
      <alignment horizontal="left" vertical="top"/>
    </xf>
    <xf numFmtId="0" fontId="48" fillId="0" borderId="14" xfId="0" applyFont="1" applyBorder="1" applyAlignment="1" applyProtection="1">
      <alignment horizontal="center" wrapText="1"/>
    </xf>
    <xf numFmtId="0" fontId="48" fillId="0" borderId="0" xfId="0" applyFont="1" applyBorder="1" applyAlignment="1" applyProtection="1">
      <alignment horizontal="center" wrapText="1"/>
    </xf>
    <xf numFmtId="0" fontId="32" fillId="10" borderId="14" xfId="0" applyFont="1" applyFill="1" applyBorder="1" applyAlignment="1" applyProtection="1">
      <alignment horizontal="center"/>
    </xf>
    <xf numFmtId="0" fontId="32" fillId="10" borderId="0" xfId="0" applyFont="1" applyFill="1" applyBorder="1" applyAlignment="1" applyProtection="1">
      <alignment horizontal="center"/>
    </xf>
    <xf numFmtId="0" fontId="33" fillId="0" borderId="0" xfId="0" applyFont="1" applyBorder="1" applyAlignment="1" applyProtection="1">
      <alignment horizontal="center"/>
      <protection locked="0"/>
    </xf>
    <xf numFmtId="0" fontId="44" fillId="0" borderId="9"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0" fillId="0" borderId="0" xfId="0" applyFont="1" applyAlignment="1">
      <alignment horizontal="center" wrapText="1"/>
    </xf>
    <xf numFmtId="0" fontId="2" fillId="0" borderId="26" xfId="0" applyFont="1" applyBorder="1" applyAlignment="1">
      <alignment horizontal="center" vertical="top" wrapText="1"/>
    </xf>
    <xf numFmtId="0" fontId="2" fillId="0" borderId="31" xfId="0" applyFont="1" applyBorder="1"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0" fillId="13" borderId="21" xfId="0" applyFont="1" applyFill="1" applyBorder="1" applyAlignment="1">
      <alignment horizontal="left" vertical="center" wrapText="1"/>
    </xf>
    <xf numFmtId="0" fontId="0" fillId="13" borderId="22" xfId="0" applyFont="1" applyFill="1" applyBorder="1" applyAlignment="1">
      <alignment horizontal="left" vertical="center" wrapText="1"/>
    </xf>
    <xf numFmtId="0" fontId="0" fillId="13" borderId="23" xfId="0" applyFont="1" applyFill="1" applyBorder="1" applyAlignment="1">
      <alignment horizontal="left" vertical="center" wrapText="1"/>
    </xf>
    <xf numFmtId="0" fontId="0" fillId="13" borderId="28"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36" fillId="10" borderId="21" xfId="0" applyFont="1" applyFill="1" applyBorder="1" applyAlignment="1">
      <alignment horizontal="left" vertical="center" wrapText="1"/>
    </xf>
    <xf numFmtId="0" fontId="36" fillId="10" borderId="22" xfId="0" applyFont="1" applyFill="1" applyBorder="1" applyAlignment="1">
      <alignment horizontal="left" vertical="center" wrapText="1"/>
    </xf>
    <xf numFmtId="0" fontId="36" fillId="10" borderId="23" xfId="0" applyFont="1" applyFill="1" applyBorder="1" applyAlignment="1">
      <alignment horizontal="left" vertical="center" wrapText="1"/>
    </xf>
    <xf numFmtId="0" fontId="13" fillId="14" borderId="21" xfId="0" applyFont="1" applyFill="1" applyBorder="1" applyAlignment="1">
      <alignment horizontal="left" vertical="center" wrapText="1"/>
    </xf>
    <xf numFmtId="0" fontId="13" fillId="14" borderId="22" xfId="0" applyFont="1" applyFill="1" applyBorder="1" applyAlignment="1">
      <alignment horizontal="left" vertical="center" wrapText="1"/>
    </xf>
    <xf numFmtId="0" fontId="13" fillId="14" borderId="23" xfId="0" applyFont="1" applyFill="1" applyBorder="1" applyAlignment="1">
      <alignment horizontal="left" vertical="center" wrapText="1"/>
    </xf>
    <xf numFmtId="0" fontId="0" fillId="0" borderId="31" xfId="0" applyBorder="1" applyAlignment="1">
      <alignment horizontal="center" wrapText="1"/>
    </xf>
    <xf numFmtId="0" fontId="0" fillId="0" borderId="0" xfId="0" applyFont="1" applyBorder="1" applyAlignment="1">
      <alignment horizontal="center" vertical="top" wrapText="1"/>
    </xf>
    <xf numFmtId="0" fontId="3" fillId="0" borderId="26" xfId="0" applyFont="1" applyBorder="1" applyAlignment="1">
      <alignment horizontal="center" wrapText="1"/>
    </xf>
    <xf numFmtId="0" fontId="0" fillId="0" borderId="26" xfId="0" applyFill="1" applyBorder="1" applyAlignment="1">
      <alignment horizontal="center" wrapText="1"/>
    </xf>
    <xf numFmtId="0" fontId="0" fillId="0" borderId="0" xfId="0" applyFill="1" applyBorder="1" applyAlignment="1">
      <alignment horizontal="center" wrapText="1"/>
    </xf>
    <xf numFmtId="0" fontId="26" fillId="6" borderId="0" xfId="13" applyFont="1" applyFill="1" applyBorder="1" applyAlignment="1" applyProtection="1">
      <alignment horizontal="center" vertical="top" wrapText="1"/>
      <protection locked="0"/>
    </xf>
    <xf numFmtId="0" fontId="4" fillId="6" borderId="0" xfId="13" applyFont="1" applyFill="1" applyBorder="1" applyAlignment="1" applyProtection="1">
      <alignment horizontal="center" vertical="top" wrapText="1"/>
      <protection locked="0"/>
    </xf>
    <xf numFmtId="0" fontId="26" fillId="6" borderId="0" xfId="13" applyFont="1" applyFill="1" applyBorder="1" applyAlignment="1" applyProtection="1">
      <alignment horizontal="center" vertical="center" wrapText="1"/>
      <protection locked="0"/>
    </xf>
    <xf numFmtId="0" fontId="52" fillId="6" borderId="0" xfId="13" applyFont="1" applyFill="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protection locked="0"/>
    </xf>
    <xf numFmtId="0" fontId="27" fillId="6" borderId="0" xfId="13" applyFont="1" applyFill="1" applyBorder="1" applyAlignment="1" applyProtection="1">
      <alignment horizontal="center" vertical="center" wrapText="1"/>
      <protection locked="0"/>
    </xf>
    <xf numFmtId="0" fontId="10" fillId="0" borderId="21" xfId="1" applyBorder="1" applyAlignment="1" applyProtection="1">
      <alignment vertical="top" wrapText="1"/>
    </xf>
    <xf numFmtId="0" fontId="10" fillId="0" borderId="22" xfId="1" applyBorder="1" applyAlignment="1" applyProtection="1">
      <alignment vertical="top"/>
    </xf>
    <xf numFmtId="0" fontId="10" fillId="0" borderId="23" xfId="1" applyBorder="1" applyAlignment="1" applyProtection="1">
      <alignment vertical="top"/>
    </xf>
    <xf numFmtId="0" fontId="0" fillId="8" borderId="0" xfId="0" applyFill="1" applyAlignment="1" applyProtection="1">
      <alignment horizontal="center"/>
    </xf>
    <xf numFmtId="0" fontId="0" fillId="9" borderId="0" xfId="0" applyFill="1" applyAlignment="1" applyProtection="1">
      <alignment horizontal="center"/>
    </xf>
    <xf numFmtId="0" fontId="10" fillId="15" borderId="0" xfId="1" applyFill="1" applyAlignment="1" applyProtection="1">
      <alignment horizontal="left" vertical="center" wrapText="1"/>
    </xf>
    <xf numFmtId="0" fontId="42" fillId="0" borderId="0" xfId="0" applyFont="1" applyAlignment="1" applyProtection="1">
      <alignment horizontal="center"/>
    </xf>
  </cellXfs>
  <cellStyles count="23">
    <cellStyle name="2x indented GHG Textfiels" xfId="2" xr:uid="{4FADA86F-EF95-449C-8B55-687F4C0FE5C3}"/>
    <cellStyle name="5x indented GHG Textfiels" xfId="3" xr:uid="{C82C2645-1532-40E7-9796-2EFB727F0986}"/>
    <cellStyle name="AFE" xfId="4" xr:uid="{BF5ED589-DFBB-4859-B525-3851BAEEF7E0}"/>
    <cellStyle name="Bad" xfId="21" builtinId="27"/>
    <cellStyle name="Comma 2" xfId="5" xr:uid="{D3950FD8-E50C-4C81-8EC1-1FA629EB14AD}"/>
    <cellStyle name="Currency 2" xfId="6" xr:uid="{2229A5BF-8D7B-4721-9240-17C4753751DC}"/>
    <cellStyle name="EEMS Header" xfId="7" xr:uid="{3BD01FA9-E046-4077-8D20-DE6BBD10D9A7}"/>
    <cellStyle name="EEMS row" xfId="8" xr:uid="{FD1E2FB0-BBEE-45F6-A11E-2FADE48639F8}"/>
    <cellStyle name="Hyperlink" xfId="1" builtinId="8"/>
    <cellStyle name="InputCells12_CRFReport-template" xfId="9" xr:uid="{4D300484-7CF3-42B7-A81F-22CE14BE4350}"/>
    <cellStyle name="Neutral" xfId="22" builtinId="28"/>
    <cellStyle name="Normal" xfId="0" builtinId="0"/>
    <cellStyle name="Normal 2" xfId="11" xr:uid="{8EF8E156-E26E-443F-8014-E825DD19F0E2}"/>
    <cellStyle name="Normal 3" xfId="12" xr:uid="{A2B54DCD-EAAD-4F76-A46A-E7C33163FC72}"/>
    <cellStyle name="Normal 4" xfId="13" xr:uid="{A484648C-2B29-4628-B8D5-0794C6CF12D1}"/>
    <cellStyle name="Normal GHG-Shade" xfId="14" xr:uid="{2BEE2515-FEA7-407A-928F-9CB740396E57}"/>
    <cellStyle name="Normal_Calc t CO2 eq" xfId="10" xr:uid="{CD559908-8BEF-48B9-9072-FFCDE5484F4F}"/>
    <cellStyle name="Percent 2" xfId="15" xr:uid="{49668F9D-CD3C-41DE-8754-8480E8575350}"/>
    <cellStyle name="Percent 3" xfId="16" xr:uid="{F052CC6E-A376-483B-AE88-010B43679C20}"/>
    <cellStyle name="Percent 4" xfId="17" xr:uid="{1E9B7C63-FC4E-4892-85F3-9A5DD3683F1C}"/>
    <cellStyle name="Standard 2" xfId="18" xr:uid="{177A6D71-4AD2-4ECD-B96B-6DB5439FA837}"/>
    <cellStyle name="Tabref" xfId="19" xr:uid="{14FE3F5B-8818-40A0-992B-8DF0A2E8F16C}"/>
    <cellStyle name="Обычный_CRF2002 (1)" xfId="20" xr:uid="{20C6CBAB-0792-4242-A0C5-0DBEEF03A9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5</xdr:row>
      <xdr:rowOff>85725</xdr:rowOff>
    </xdr:from>
    <xdr:to>
      <xdr:col>0</xdr:col>
      <xdr:colOff>5825987</xdr:colOff>
      <xdr:row>5</xdr:row>
      <xdr:rowOff>2124075</xdr:rowOff>
    </xdr:to>
    <xdr:pic>
      <xdr:nvPicPr>
        <xdr:cNvPr id="4" name="Picture 3">
          <a:extLst>
            <a:ext uri="{FF2B5EF4-FFF2-40B4-BE49-F238E27FC236}">
              <a16:creationId xmlns:a16="http://schemas.microsoft.com/office/drawing/2014/main" id="{B663C575-6677-4D41-9EF1-FE237845FEFF}"/>
            </a:ext>
          </a:extLst>
        </xdr:cNvPr>
        <xdr:cNvPicPr>
          <a:picLocks noChangeAspect="1"/>
        </xdr:cNvPicPr>
      </xdr:nvPicPr>
      <xdr:blipFill>
        <a:blip xmlns:r="http://schemas.openxmlformats.org/officeDocument/2006/relationships" r:embed="rId1"/>
        <a:stretch>
          <a:fillRect/>
        </a:stretch>
      </xdr:blipFill>
      <xdr:spPr>
        <a:xfrm>
          <a:off x="95250" y="3076575"/>
          <a:ext cx="5730737" cy="203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44450</xdr:rowOff>
    </xdr:from>
    <xdr:to>
      <xdr:col>0</xdr:col>
      <xdr:colOff>8486775</xdr:colOff>
      <xdr:row>6</xdr:row>
      <xdr:rowOff>3968</xdr:rowOff>
    </xdr:to>
    <xdr:pic>
      <xdr:nvPicPr>
        <xdr:cNvPr id="5" name="Picture 4">
          <a:extLst>
            <a:ext uri="{FF2B5EF4-FFF2-40B4-BE49-F238E27FC236}">
              <a16:creationId xmlns:a16="http://schemas.microsoft.com/office/drawing/2014/main" id="{70F42B39-3554-4B0B-A1E8-561504A281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2100"/>
          <a:ext cx="8486775" cy="17652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pa.ie/pubs/advice/air/ods/5irlsummaryguidetothenewleakcheckingrequirements.html" TargetMode="External"/><Relationship Id="rId7" Type="http://schemas.openxmlformats.org/officeDocument/2006/relationships/printerSettings" Target="../printerSettings/printerSettings9.bin"/><Relationship Id="rId2" Type="http://schemas.openxmlformats.org/officeDocument/2006/relationships/hyperlink" Target="http://www.epa.ie/pubs/advice/air/ods/9irlsummaryguidanceoperatorsofequipmentcontainingsf6andpfcs.html" TargetMode="External"/><Relationship Id="rId1" Type="http://schemas.openxmlformats.org/officeDocument/2006/relationships/hyperlink" Target="http://www.epa.ie/pubs/advice/air/ods/1irlsummaryguidancetocompliancewiththeodsandf-gasregulationsv10.html" TargetMode="External"/><Relationship Id="rId6" Type="http://schemas.openxmlformats.org/officeDocument/2006/relationships/hyperlink" Target="http://www.epa.ie/pubs/advice/air/fluorinatedgreenhousegases/Progress_of_Ireland_towards_the_%20F-Gas_Phase_Down_November_2017.pdf" TargetMode="External"/><Relationship Id="rId5" Type="http://schemas.openxmlformats.org/officeDocument/2006/relationships/hyperlink" Target="http://www.epa.ie/pubs/advice/air/ods/4irlodsfgascontractorsguidancefireprotection.html" TargetMode="External"/><Relationship Id="rId4" Type="http://schemas.openxmlformats.org/officeDocument/2006/relationships/hyperlink" Target="http://www.epa.ie/pubs/advice/air/ods/6irlsummaryguidetothehfcphasedownv10.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pa.ie/pubs/legislation/air/ods/Regulation%20517%20of%202014%20Fgas.pdf" TargetMode="External"/><Relationship Id="rId1" Type="http://schemas.openxmlformats.org/officeDocument/2006/relationships/hyperlink" Target="https://www.unep.org/ozonaction/resources/gwp-odp-calculator/gwp-odp-calculato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11199-6B61-4FCE-ABA3-EF661944A888}">
  <sheetPr>
    <tabColor theme="9" tint="0.39997558519241921"/>
    <pageSetUpPr fitToPage="1"/>
  </sheetPr>
  <dimension ref="A1:Q15"/>
  <sheetViews>
    <sheetView topLeftCell="A4" zoomScale="120" zoomScaleNormal="120" workbookViewId="0">
      <selection activeCell="A4" sqref="A4:Q4"/>
    </sheetView>
  </sheetViews>
  <sheetFormatPr defaultColWidth="9.140625" defaultRowHeight="15" x14ac:dyDescent="0.25"/>
  <cols>
    <col min="1" max="16" width="9.140625" style="5"/>
    <col min="17" max="17" width="31" style="5" customWidth="1"/>
    <col min="18" max="16384" width="9.140625" style="5"/>
  </cols>
  <sheetData>
    <row r="1" spans="1:17" ht="32.25" thickBot="1" x14ac:dyDescent="0.55000000000000004">
      <c r="A1" s="144" t="s">
        <v>145</v>
      </c>
      <c r="B1" s="144"/>
      <c r="C1" s="144"/>
      <c r="D1" s="144"/>
      <c r="E1" s="144"/>
      <c r="F1" s="144"/>
      <c r="G1" s="144"/>
      <c r="H1" s="144"/>
      <c r="I1" s="144"/>
      <c r="J1" s="144"/>
      <c r="K1" s="144"/>
      <c r="L1" s="144"/>
      <c r="M1" s="144"/>
      <c r="N1" s="144"/>
      <c r="O1" s="144"/>
      <c r="P1" s="144"/>
      <c r="Q1" s="144"/>
    </row>
    <row r="2" spans="1:17" ht="218.25" customHeight="1" thickBot="1" x14ac:dyDescent="0.3">
      <c r="A2" s="145" t="s">
        <v>210</v>
      </c>
      <c r="B2" s="146"/>
      <c r="C2" s="146"/>
      <c r="D2" s="146"/>
      <c r="E2" s="146"/>
      <c r="F2" s="146"/>
      <c r="G2" s="146"/>
      <c r="H2" s="146"/>
      <c r="I2" s="146"/>
      <c r="J2" s="146"/>
      <c r="K2" s="146"/>
      <c r="L2" s="146"/>
      <c r="M2" s="146"/>
      <c r="N2" s="146"/>
      <c r="O2" s="146"/>
      <c r="P2" s="146"/>
      <c r="Q2" s="147"/>
    </row>
    <row r="3" spans="1:17" ht="14.25" customHeight="1" thickBot="1" x14ac:dyDescent="0.55000000000000004">
      <c r="A3" s="144"/>
      <c r="B3" s="144"/>
      <c r="C3" s="144"/>
      <c r="D3" s="144"/>
      <c r="E3" s="144"/>
      <c r="F3" s="144"/>
      <c r="G3" s="144"/>
      <c r="H3" s="144"/>
      <c r="I3" s="144"/>
      <c r="J3" s="144"/>
      <c r="K3" s="144"/>
      <c r="L3" s="144"/>
      <c r="M3" s="144"/>
      <c r="N3" s="144"/>
      <c r="O3" s="144"/>
      <c r="P3" s="144"/>
      <c r="Q3" s="144"/>
    </row>
    <row r="4" spans="1:17" ht="204" customHeight="1" thickBot="1" x14ac:dyDescent="0.3">
      <c r="A4" s="145" t="s">
        <v>201</v>
      </c>
      <c r="B4" s="146"/>
      <c r="C4" s="146"/>
      <c r="D4" s="146"/>
      <c r="E4" s="146"/>
      <c r="F4" s="146"/>
      <c r="G4" s="146"/>
      <c r="H4" s="146"/>
      <c r="I4" s="146"/>
      <c r="J4" s="146"/>
      <c r="K4" s="146"/>
      <c r="L4" s="146"/>
      <c r="M4" s="146"/>
      <c r="N4" s="146"/>
      <c r="O4" s="146"/>
      <c r="P4" s="146"/>
      <c r="Q4" s="147"/>
    </row>
    <row r="5" spans="1:17" hidden="1" x14ac:dyDescent="0.25">
      <c r="A5" s="46"/>
      <c r="B5" s="46"/>
      <c r="C5" s="46"/>
      <c r="D5" s="46"/>
      <c r="E5" s="46"/>
      <c r="F5" s="46"/>
      <c r="G5" s="46"/>
      <c r="H5" s="46"/>
      <c r="I5" s="46"/>
      <c r="J5" s="46"/>
      <c r="K5" s="46"/>
      <c r="L5" s="46"/>
      <c r="M5" s="46"/>
      <c r="N5" s="46"/>
      <c r="O5" s="46"/>
      <c r="P5" s="46"/>
      <c r="Q5" s="46"/>
    </row>
    <row r="6" spans="1:17" ht="15" customHeight="1" thickBot="1" x14ac:dyDescent="0.55000000000000004">
      <c r="A6" s="144"/>
      <c r="B6" s="144"/>
      <c r="C6" s="144"/>
      <c r="D6" s="144"/>
      <c r="E6" s="144"/>
      <c r="F6" s="144"/>
      <c r="G6" s="144"/>
      <c r="H6" s="144"/>
      <c r="I6" s="144"/>
      <c r="J6" s="144"/>
      <c r="K6" s="144"/>
      <c r="L6" s="144"/>
      <c r="M6" s="144"/>
      <c r="N6" s="144"/>
      <c r="O6" s="144"/>
      <c r="P6" s="144"/>
      <c r="Q6" s="144"/>
    </row>
    <row r="7" spans="1:17" x14ac:dyDescent="0.25">
      <c r="A7" s="148" t="s">
        <v>202</v>
      </c>
      <c r="B7" s="149"/>
      <c r="C7" s="149"/>
      <c r="D7" s="149"/>
      <c r="E7" s="149"/>
      <c r="F7" s="149"/>
      <c r="G7" s="149"/>
      <c r="H7" s="149"/>
      <c r="I7" s="149"/>
      <c r="J7" s="149"/>
      <c r="K7" s="149"/>
      <c r="L7" s="149"/>
      <c r="M7" s="149"/>
      <c r="N7" s="149"/>
      <c r="O7" s="149"/>
      <c r="P7" s="149"/>
      <c r="Q7" s="150"/>
    </row>
    <row r="8" spans="1:17" x14ac:dyDescent="0.25">
      <c r="A8" s="151"/>
      <c r="B8" s="152"/>
      <c r="C8" s="152"/>
      <c r="D8" s="152"/>
      <c r="E8" s="152"/>
      <c r="F8" s="152"/>
      <c r="G8" s="152"/>
      <c r="H8" s="152"/>
      <c r="I8" s="152"/>
      <c r="J8" s="152"/>
      <c r="K8" s="152"/>
      <c r="L8" s="152"/>
      <c r="M8" s="152"/>
      <c r="N8" s="152"/>
      <c r="O8" s="152"/>
      <c r="P8" s="152"/>
      <c r="Q8" s="153"/>
    </row>
    <row r="9" spans="1:17" x14ac:dyDescent="0.25">
      <c r="A9" s="151"/>
      <c r="B9" s="152"/>
      <c r="C9" s="152"/>
      <c r="D9" s="152"/>
      <c r="E9" s="152"/>
      <c r="F9" s="152"/>
      <c r="G9" s="152"/>
      <c r="H9" s="152"/>
      <c r="I9" s="152"/>
      <c r="J9" s="152"/>
      <c r="K9" s="152"/>
      <c r="L9" s="152"/>
      <c r="M9" s="152"/>
      <c r="N9" s="152"/>
      <c r="O9" s="152"/>
      <c r="P9" s="152"/>
      <c r="Q9" s="153"/>
    </row>
    <row r="10" spans="1:17" x14ac:dyDescent="0.25">
      <c r="A10" s="151"/>
      <c r="B10" s="152"/>
      <c r="C10" s="152"/>
      <c r="D10" s="152"/>
      <c r="E10" s="152"/>
      <c r="F10" s="152"/>
      <c r="G10" s="152"/>
      <c r="H10" s="152"/>
      <c r="I10" s="152"/>
      <c r="J10" s="152"/>
      <c r="K10" s="152"/>
      <c r="L10" s="152"/>
      <c r="M10" s="152"/>
      <c r="N10" s="152"/>
      <c r="O10" s="152"/>
      <c r="P10" s="152"/>
      <c r="Q10" s="153"/>
    </row>
    <row r="11" spans="1:17" x14ac:dyDescent="0.25">
      <c r="A11" s="151"/>
      <c r="B11" s="152"/>
      <c r="C11" s="152"/>
      <c r="D11" s="152"/>
      <c r="E11" s="152"/>
      <c r="F11" s="152"/>
      <c r="G11" s="152"/>
      <c r="H11" s="152"/>
      <c r="I11" s="152"/>
      <c r="J11" s="152"/>
      <c r="K11" s="152"/>
      <c r="L11" s="152"/>
      <c r="M11" s="152"/>
      <c r="N11" s="152"/>
      <c r="O11" s="152"/>
      <c r="P11" s="152"/>
      <c r="Q11" s="153"/>
    </row>
    <row r="12" spans="1:17" ht="60" customHeight="1" thickBot="1" x14ac:dyDescent="0.3">
      <c r="A12" s="154"/>
      <c r="B12" s="155"/>
      <c r="C12" s="155"/>
      <c r="D12" s="155"/>
      <c r="E12" s="155"/>
      <c r="F12" s="155"/>
      <c r="G12" s="155"/>
      <c r="H12" s="155"/>
      <c r="I12" s="155"/>
      <c r="J12" s="155"/>
      <c r="K12" s="155"/>
      <c r="L12" s="155"/>
      <c r="M12" s="155"/>
      <c r="N12" s="155"/>
      <c r="O12" s="155"/>
      <c r="P12" s="155"/>
      <c r="Q12" s="156"/>
    </row>
    <row r="13" spans="1:17" hidden="1" x14ac:dyDescent="0.25"/>
    <row r="14" spans="1:17" hidden="1" x14ac:dyDescent="0.25"/>
    <row r="15" spans="1:17" x14ac:dyDescent="0.25">
      <c r="A15" s="47"/>
    </row>
  </sheetData>
  <sheetProtection sheet="1" objects="1" scenarios="1"/>
  <mergeCells count="6">
    <mergeCell ref="A1:Q1"/>
    <mergeCell ref="A2:Q2"/>
    <mergeCell ref="A4:Q4"/>
    <mergeCell ref="A3:Q3"/>
    <mergeCell ref="A7:Q12"/>
    <mergeCell ref="A6:Q6"/>
  </mergeCells>
  <pageMargins left="0.7" right="0.7" top="0.75" bottom="0.75" header="0.3" footer="0.3"/>
  <pageSetup scale="63"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0D95C-B42A-4E40-B4CD-BCFA3DC75A4E}">
  <sheetPr>
    <tabColor theme="9" tint="0.39997558519241921"/>
  </sheetPr>
  <dimension ref="A1:A29"/>
  <sheetViews>
    <sheetView topLeftCell="A7" workbookViewId="0">
      <selection activeCell="A8" sqref="A8"/>
    </sheetView>
  </sheetViews>
  <sheetFormatPr defaultRowHeight="15" x14ac:dyDescent="0.25"/>
  <cols>
    <col min="1" max="1" width="255.5703125" customWidth="1"/>
  </cols>
  <sheetData>
    <row r="1" spans="1:1" s="2" customFormat="1" ht="380.25" customHeight="1" thickBot="1" x14ac:dyDescent="0.3">
      <c r="A1" s="34" t="s">
        <v>209</v>
      </c>
    </row>
    <row r="2" spans="1:1" s="36" customFormat="1" ht="23.25" customHeight="1" thickBot="1" x14ac:dyDescent="0.3">
      <c r="A2" s="35"/>
    </row>
    <row r="3" spans="1:1" s="2" customFormat="1" ht="65.25" customHeight="1" thickBot="1" x14ac:dyDescent="0.3">
      <c r="A3" s="29" t="s">
        <v>178</v>
      </c>
    </row>
    <row r="4" spans="1:1" s="36" customFormat="1" ht="24.75" customHeight="1" thickBot="1" x14ac:dyDescent="0.3">
      <c r="A4" s="37"/>
    </row>
    <row r="5" spans="1:1" ht="354.75" customHeight="1" thickBot="1" x14ac:dyDescent="0.3">
      <c r="A5" s="30" t="s">
        <v>204</v>
      </c>
    </row>
    <row r="6" spans="1:1" s="36" customFormat="1" ht="23.25" customHeight="1" x14ac:dyDescent="0.25">
      <c r="A6" s="38"/>
    </row>
    <row r="7" spans="1:1" ht="72.75" customHeight="1" x14ac:dyDescent="0.25">
      <c r="A7" s="31" t="s">
        <v>205</v>
      </c>
    </row>
    <row r="8" spans="1:1" s="2" customFormat="1" x14ac:dyDescent="0.25">
      <c r="A8" s="32" t="s">
        <v>146</v>
      </c>
    </row>
    <row r="9" spans="1:1" x14ac:dyDescent="0.25">
      <c r="A9" s="32" t="s">
        <v>147</v>
      </c>
    </row>
    <row r="10" spans="1:1" x14ac:dyDescent="0.25">
      <c r="A10" s="32" t="s">
        <v>148</v>
      </c>
    </row>
    <row r="11" spans="1:1" x14ac:dyDescent="0.25">
      <c r="A11" s="32" t="s">
        <v>149</v>
      </c>
    </row>
    <row r="12" spans="1:1" s="2" customFormat="1" x14ac:dyDescent="0.25">
      <c r="A12" s="32" t="s">
        <v>150</v>
      </c>
    </row>
    <row r="13" spans="1:1" s="2" customFormat="1" x14ac:dyDescent="0.25">
      <c r="A13" s="33" t="s">
        <v>151</v>
      </c>
    </row>
    <row r="14" spans="1:1" s="2" customFormat="1" x14ac:dyDescent="0.25"/>
    <row r="15" spans="1:1" s="2" customFormat="1" x14ac:dyDescent="0.25"/>
    <row r="17" spans="1:1" x14ac:dyDescent="0.25">
      <c r="A17" s="3"/>
    </row>
    <row r="18" spans="1:1" s="2" customFormat="1" x14ac:dyDescent="0.25">
      <c r="A18" s="26"/>
    </row>
    <row r="19" spans="1:1" s="2" customFormat="1" x14ac:dyDescent="0.25">
      <c r="A19" s="27"/>
    </row>
    <row r="20" spans="1:1" s="2" customFormat="1" x14ac:dyDescent="0.25">
      <c r="A20" s="28"/>
    </row>
    <row r="21" spans="1:1" s="2" customFormat="1" x14ac:dyDescent="0.25">
      <c r="A21" s="28"/>
    </row>
    <row r="22" spans="1:1" s="2" customFormat="1" x14ac:dyDescent="0.25">
      <c r="A22" s="28"/>
    </row>
    <row r="23" spans="1:1" s="2" customFormat="1" x14ac:dyDescent="0.25">
      <c r="A23" s="5"/>
    </row>
    <row r="24" spans="1:1" s="2" customFormat="1" x14ac:dyDescent="0.25"/>
    <row r="25" spans="1:1" s="2" customFormat="1" x14ac:dyDescent="0.25">
      <c r="A25" s="13"/>
    </row>
    <row r="26" spans="1:1" s="2" customFormat="1" x14ac:dyDescent="0.25">
      <c r="A26" s="13"/>
    </row>
    <row r="27" spans="1:1" x14ac:dyDescent="0.25">
      <c r="A27" s="14"/>
    </row>
    <row r="29" spans="1:1" s="15" customFormat="1" x14ac:dyDescent="0.25"/>
  </sheetData>
  <sheetProtection sheet="1" objects="1" scenarios="1"/>
  <hyperlinks>
    <hyperlink ref="A8" r:id="rId1" display="1 IRL Summary Guidance to Compliance with the ODS and F-gas Regulations V1.0 " xr:uid="{F9E8F235-BE05-4810-B262-95BEF4DB4039}"/>
    <hyperlink ref="A9" r:id="rId2" display="Summary Guidance Operators of Equipment containing SF6 and PFCs. 9IRLsummary guidanceoperatorsofequipmentcontaining SF6and pfcs " xr:uid="{1B7940E0-2527-4FD9-AB46-2F0E07777093}"/>
    <hyperlink ref="A10" r:id="rId3" xr:uid="{366AC762-B4A0-459F-AAA7-14A9B2868D9E}"/>
    <hyperlink ref="A11" r:id="rId4" xr:uid="{F661CC7E-B3E4-40C3-8490-3DF05924AF81}"/>
    <hyperlink ref="A12" r:id="rId5" display="Ods and fgas contractors guidance fireprotection: 4 IRL odsfgascontractorsguidancefireprotection" xr:uid="{27C93E80-B563-4272-BFDE-24734C30BD68}"/>
    <hyperlink ref="A13" r:id="rId6" display="2015 Progress o fIrelandtowards the F-Gas Phase Down November 2017" xr:uid="{7799DB1D-8D00-4343-BDDC-424659CE29FC}"/>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8D7B-8E50-4B1A-BECC-514D3A7EB7A9}">
  <sheetPr>
    <tabColor theme="5" tint="0.39997558519241921"/>
  </sheetPr>
  <dimension ref="A1:BI212"/>
  <sheetViews>
    <sheetView zoomScale="70" zoomScaleNormal="70" workbookViewId="0">
      <selection activeCell="E21" sqref="E21:E22"/>
    </sheetView>
  </sheetViews>
  <sheetFormatPr defaultColWidth="9.140625" defaultRowHeight="15" x14ac:dyDescent="0.25"/>
  <cols>
    <col min="1" max="1" width="30.28515625" style="53" customWidth="1"/>
    <col min="2" max="2" width="47.28515625" style="53" customWidth="1"/>
    <col min="3" max="3" width="19.42578125" style="53" customWidth="1"/>
    <col min="4" max="5" width="13.7109375" style="53" customWidth="1"/>
    <col min="6" max="6" width="15.42578125" style="53" customWidth="1"/>
    <col min="7" max="7" width="21.28515625" style="124" customWidth="1"/>
    <col min="8" max="8" width="24" style="124" customWidth="1"/>
    <col min="9" max="9" width="15.28515625" style="53" customWidth="1"/>
    <col min="10" max="12" width="15.7109375" style="53" customWidth="1"/>
    <col min="13" max="13" width="18.28515625" style="53" customWidth="1"/>
    <col min="14" max="14" width="37.42578125" style="53" customWidth="1"/>
    <col min="15" max="15" width="23.5703125" style="53" customWidth="1"/>
    <col min="16" max="16" width="23.140625" style="53" customWidth="1"/>
    <col min="17" max="17" width="137.42578125" style="53" customWidth="1"/>
    <col min="18" max="16384" width="9.140625" style="53"/>
  </cols>
  <sheetData>
    <row r="1" spans="1:59" ht="26.25" customHeight="1" x14ac:dyDescent="0.25">
      <c r="A1" s="185" t="s">
        <v>133</v>
      </c>
      <c r="B1" s="185"/>
      <c r="C1" s="185"/>
      <c r="D1" s="179"/>
      <c r="E1" s="179"/>
      <c r="F1" s="179"/>
      <c r="G1" s="179"/>
      <c r="H1" s="179"/>
      <c r="I1" s="179"/>
      <c r="J1" s="179"/>
      <c r="K1" s="179"/>
      <c r="L1" s="179"/>
      <c r="M1" s="179"/>
      <c r="N1" s="179"/>
      <c r="O1" s="179"/>
      <c r="P1" s="180"/>
      <c r="Q1" s="176"/>
    </row>
    <row r="2" spans="1:59" ht="15.75" customHeight="1" x14ac:dyDescent="0.25">
      <c r="A2" s="185"/>
      <c r="B2" s="185"/>
      <c r="C2" s="185"/>
      <c r="D2" s="181"/>
      <c r="E2" s="181"/>
      <c r="F2" s="181"/>
      <c r="G2" s="181"/>
      <c r="H2" s="181"/>
      <c r="I2" s="181"/>
      <c r="J2" s="181"/>
      <c r="K2" s="181"/>
      <c r="L2" s="181"/>
      <c r="M2" s="181"/>
      <c r="N2" s="181"/>
      <c r="O2" s="181"/>
      <c r="P2" s="182"/>
      <c r="Q2" s="177"/>
    </row>
    <row r="3" spans="1:59" ht="25.5" customHeight="1" x14ac:dyDescent="0.3">
      <c r="A3" s="58" t="s">
        <v>4</v>
      </c>
      <c r="B3" s="195" t="s">
        <v>233</v>
      </c>
      <c r="C3" s="196"/>
      <c r="D3" s="181"/>
      <c r="E3" s="181"/>
      <c r="F3" s="181"/>
      <c r="G3" s="181"/>
      <c r="H3" s="181"/>
      <c r="I3" s="181"/>
      <c r="J3" s="181"/>
      <c r="K3" s="181"/>
      <c r="L3" s="181"/>
      <c r="M3" s="181"/>
      <c r="N3" s="181"/>
      <c r="O3" s="181"/>
      <c r="P3" s="182"/>
      <c r="Q3" s="177"/>
    </row>
    <row r="4" spans="1:59" ht="25.5" customHeight="1" x14ac:dyDescent="0.3">
      <c r="A4" s="60" t="s">
        <v>142</v>
      </c>
      <c r="B4" s="197" t="s">
        <v>234</v>
      </c>
      <c r="C4" s="198"/>
      <c r="D4" s="181"/>
      <c r="E4" s="181"/>
      <c r="F4" s="181"/>
      <c r="G4" s="181"/>
      <c r="H4" s="181"/>
      <c r="I4" s="181"/>
      <c r="J4" s="181"/>
      <c r="K4" s="181"/>
      <c r="L4" s="181"/>
      <c r="M4" s="181"/>
      <c r="N4" s="181"/>
      <c r="O4" s="181"/>
      <c r="P4" s="182"/>
      <c r="Q4" s="177"/>
    </row>
    <row r="5" spans="1:59" ht="37.5" customHeight="1" x14ac:dyDescent="0.3">
      <c r="A5" s="59" t="s">
        <v>5</v>
      </c>
      <c r="B5" s="199" t="s">
        <v>235</v>
      </c>
      <c r="C5" s="200"/>
      <c r="D5" s="181"/>
      <c r="E5" s="181"/>
      <c r="F5" s="181"/>
      <c r="G5" s="181"/>
      <c r="H5" s="181"/>
      <c r="I5" s="181"/>
      <c r="J5" s="181"/>
      <c r="K5" s="181"/>
      <c r="L5" s="181"/>
      <c r="M5" s="181"/>
      <c r="N5" s="181"/>
      <c r="O5" s="181"/>
      <c r="P5" s="182"/>
      <c r="Q5" s="177"/>
    </row>
    <row r="6" spans="1:59" ht="21" x14ac:dyDescent="0.35">
      <c r="A6" s="186"/>
      <c r="B6" s="186"/>
      <c r="C6" s="186"/>
      <c r="D6" s="183"/>
      <c r="E6" s="183"/>
      <c r="F6" s="183"/>
      <c r="G6" s="183"/>
      <c r="H6" s="183"/>
      <c r="I6" s="183"/>
      <c r="J6" s="183"/>
      <c r="K6" s="183"/>
      <c r="L6" s="183"/>
      <c r="M6" s="183"/>
      <c r="N6" s="183"/>
      <c r="O6" s="183"/>
      <c r="P6" s="184"/>
      <c r="Q6" s="177"/>
    </row>
    <row r="7" spans="1:59" ht="52.5" customHeight="1" x14ac:dyDescent="0.25">
      <c r="A7" s="187" t="s">
        <v>211</v>
      </c>
      <c r="B7" s="188"/>
      <c r="C7" s="188"/>
      <c r="D7" s="188"/>
      <c r="E7" s="188"/>
      <c r="F7" s="189"/>
      <c r="G7" s="190" t="s">
        <v>158</v>
      </c>
      <c r="H7" s="190"/>
      <c r="I7" s="193"/>
      <c r="J7" s="193"/>
      <c r="K7" s="193"/>
      <c r="L7" s="193"/>
      <c r="M7" s="193"/>
      <c r="N7" s="194"/>
      <c r="O7" s="191" t="s">
        <v>121</v>
      </c>
      <c r="P7" s="192"/>
      <c r="Q7" s="178"/>
    </row>
    <row r="8" spans="1:59" ht="164.25" customHeight="1" x14ac:dyDescent="0.25">
      <c r="A8" s="48" t="s">
        <v>141</v>
      </c>
      <c r="B8" s="48" t="s">
        <v>123</v>
      </c>
      <c r="C8" s="48" t="s">
        <v>116</v>
      </c>
      <c r="D8" s="48" t="s">
        <v>114</v>
      </c>
      <c r="E8" s="48" t="s">
        <v>115</v>
      </c>
      <c r="F8" s="48" t="s">
        <v>177</v>
      </c>
      <c r="G8" s="49" t="s">
        <v>165</v>
      </c>
      <c r="H8" s="50" t="s">
        <v>173</v>
      </c>
      <c r="I8" s="48" t="s">
        <v>118</v>
      </c>
      <c r="J8" s="48" t="s">
        <v>119</v>
      </c>
      <c r="K8" s="48" t="s">
        <v>130</v>
      </c>
      <c r="L8" s="48" t="s">
        <v>129</v>
      </c>
      <c r="M8" s="48" t="s">
        <v>162</v>
      </c>
      <c r="N8" s="48" t="s">
        <v>120</v>
      </c>
      <c r="O8" s="51" t="s">
        <v>122</v>
      </c>
      <c r="P8" s="51" t="s">
        <v>160</v>
      </c>
      <c r="Q8" s="52" t="s">
        <v>161</v>
      </c>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row>
    <row r="9" spans="1:59" s="124" customFormat="1" x14ac:dyDescent="0.25">
      <c r="A9" s="139" t="s">
        <v>225</v>
      </c>
      <c r="B9" s="139" t="s">
        <v>224</v>
      </c>
      <c r="C9" s="157" t="s">
        <v>232</v>
      </c>
      <c r="D9" s="157" t="s">
        <v>226</v>
      </c>
      <c r="E9" s="157">
        <v>3.1</v>
      </c>
      <c r="F9" s="157" t="s">
        <v>230</v>
      </c>
      <c r="G9" s="160">
        <v>1.774</v>
      </c>
      <c r="H9" s="160">
        <f>E9*G9</f>
        <v>5.4994000000000005</v>
      </c>
      <c r="I9" s="157" t="s">
        <v>218</v>
      </c>
      <c r="J9" s="157" t="s">
        <v>220</v>
      </c>
      <c r="K9" s="157" t="s">
        <v>229</v>
      </c>
      <c r="L9" s="157" t="s">
        <v>229</v>
      </c>
      <c r="M9" s="157" t="s">
        <v>231</v>
      </c>
      <c r="N9" s="157" t="s">
        <v>230</v>
      </c>
      <c r="O9" s="55" t="s">
        <v>237</v>
      </c>
      <c r="P9" s="55" t="s">
        <v>221</v>
      </c>
      <c r="Q9" s="140"/>
    </row>
    <row r="10" spans="1:59" s="124" customFormat="1" x14ac:dyDescent="0.25">
      <c r="A10" s="123" t="s">
        <v>228</v>
      </c>
      <c r="B10" s="123" t="s">
        <v>227</v>
      </c>
      <c r="C10" s="158"/>
      <c r="D10" s="158"/>
      <c r="E10" s="158"/>
      <c r="F10" s="158"/>
      <c r="G10" s="161"/>
      <c r="H10" s="161"/>
      <c r="I10" s="158"/>
      <c r="J10" s="158"/>
      <c r="K10" s="158"/>
      <c r="L10" s="158"/>
      <c r="M10" s="158"/>
      <c r="N10" s="158"/>
      <c r="O10" s="55" t="s">
        <v>237</v>
      </c>
      <c r="P10" s="55" t="s">
        <v>221</v>
      </c>
      <c r="Q10" s="140"/>
    </row>
    <row r="11" spans="1:59" s="124" customFormat="1" x14ac:dyDescent="0.25">
      <c r="A11" s="123"/>
      <c r="B11" s="123"/>
      <c r="C11" s="157"/>
      <c r="D11" s="163"/>
      <c r="E11" s="163"/>
      <c r="F11" s="157"/>
      <c r="G11" s="160"/>
      <c r="H11" s="160"/>
      <c r="I11" s="157"/>
      <c r="J11" s="157"/>
      <c r="K11" s="157"/>
      <c r="L11" s="157"/>
      <c r="M11" s="157"/>
      <c r="N11" s="157"/>
      <c r="O11" s="55"/>
      <c r="P11" s="55"/>
      <c r="Q11" s="140"/>
    </row>
    <row r="12" spans="1:59" s="124" customFormat="1" x14ac:dyDescent="0.25">
      <c r="A12" s="123"/>
      <c r="B12" s="123"/>
      <c r="C12" s="159"/>
      <c r="D12" s="168"/>
      <c r="E12" s="168"/>
      <c r="F12" s="159"/>
      <c r="G12" s="162"/>
      <c r="H12" s="162"/>
      <c r="I12" s="159"/>
      <c r="J12" s="159"/>
      <c r="K12" s="159"/>
      <c r="L12" s="159"/>
      <c r="M12" s="159"/>
      <c r="N12" s="159"/>
      <c r="O12" s="55"/>
      <c r="P12" s="55"/>
      <c r="Q12" s="140"/>
    </row>
    <row r="13" spans="1:59" s="124" customFormat="1" x14ac:dyDescent="0.25">
      <c r="A13" s="123"/>
      <c r="B13" s="123"/>
      <c r="C13" s="159"/>
      <c r="D13" s="168"/>
      <c r="E13" s="168"/>
      <c r="F13" s="159"/>
      <c r="G13" s="162"/>
      <c r="H13" s="162"/>
      <c r="I13" s="159"/>
      <c r="J13" s="159"/>
      <c r="K13" s="159"/>
      <c r="L13" s="159"/>
      <c r="M13" s="159"/>
      <c r="N13" s="159"/>
      <c r="O13" s="55"/>
      <c r="P13" s="55"/>
      <c r="Q13" s="140"/>
    </row>
    <row r="14" spans="1:59" s="124" customFormat="1" x14ac:dyDescent="0.25">
      <c r="A14" s="123"/>
      <c r="B14" s="123"/>
      <c r="C14" s="159"/>
      <c r="D14" s="168"/>
      <c r="E14" s="168"/>
      <c r="F14" s="159"/>
      <c r="G14" s="162"/>
      <c r="H14" s="162"/>
      <c r="I14" s="159"/>
      <c r="J14" s="159"/>
      <c r="K14" s="159"/>
      <c r="L14" s="159"/>
      <c r="M14" s="159"/>
      <c r="N14" s="159"/>
      <c r="O14" s="55"/>
      <c r="P14" s="55"/>
      <c r="Q14" s="140"/>
    </row>
    <row r="15" spans="1:59" s="124" customFormat="1" x14ac:dyDescent="0.25">
      <c r="A15" s="123"/>
      <c r="B15" s="123"/>
      <c r="C15" s="159"/>
      <c r="D15" s="168"/>
      <c r="E15" s="168"/>
      <c r="F15" s="159"/>
      <c r="G15" s="162"/>
      <c r="H15" s="162"/>
      <c r="I15" s="159"/>
      <c r="J15" s="159"/>
      <c r="K15" s="159"/>
      <c r="L15" s="159"/>
      <c r="M15" s="159"/>
      <c r="N15" s="159"/>
      <c r="O15" s="55"/>
      <c r="P15" s="55"/>
      <c r="Q15" s="140"/>
    </row>
    <row r="16" spans="1:59" s="124" customFormat="1" x14ac:dyDescent="0.25">
      <c r="A16" s="123"/>
      <c r="B16" s="123"/>
      <c r="C16" s="158"/>
      <c r="D16" s="164"/>
      <c r="E16" s="164"/>
      <c r="F16" s="158"/>
      <c r="G16" s="161"/>
      <c r="H16" s="161"/>
      <c r="I16" s="158"/>
      <c r="J16" s="158"/>
      <c r="K16" s="158"/>
      <c r="L16" s="158"/>
      <c r="M16" s="158"/>
      <c r="N16" s="158"/>
      <c r="O16" s="55"/>
      <c r="P16" s="55"/>
      <c r="Q16" s="140"/>
    </row>
    <row r="17" spans="1:59" s="124" customFormat="1" x14ac:dyDescent="0.25">
      <c r="A17" s="123"/>
      <c r="B17" s="123"/>
      <c r="C17" s="157"/>
      <c r="D17" s="163"/>
      <c r="E17" s="157"/>
      <c r="F17" s="157"/>
      <c r="G17" s="160"/>
      <c r="H17" s="160"/>
      <c r="I17" s="157"/>
      <c r="J17" s="157"/>
      <c r="K17" s="157"/>
      <c r="L17" s="157"/>
      <c r="M17" s="157"/>
      <c r="N17" s="157"/>
      <c r="O17" s="55"/>
      <c r="P17" s="55"/>
      <c r="Q17" s="140"/>
    </row>
    <row r="18" spans="1:59" s="124" customFormat="1" x14ac:dyDescent="0.25">
      <c r="A18" s="123"/>
      <c r="B18" s="123"/>
      <c r="C18" s="158"/>
      <c r="D18" s="164"/>
      <c r="E18" s="158"/>
      <c r="F18" s="158"/>
      <c r="G18" s="161"/>
      <c r="H18" s="161"/>
      <c r="I18" s="158"/>
      <c r="J18" s="158"/>
      <c r="K18" s="158"/>
      <c r="L18" s="158"/>
      <c r="M18" s="158"/>
      <c r="N18" s="158"/>
      <c r="O18" s="55"/>
      <c r="P18" s="55"/>
      <c r="Q18" s="140"/>
    </row>
    <row r="19" spans="1:59" s="124" customFormat="1" x14ac:dyDescent="0.25">
      <c r="A19" s="123"/>
      <c r="B19" s="123"/>
      <c r="C19" s="157"/>
      <c r="D19" s="163"/>
      <c r="E19" s="163"/>
      <c r="F19" s="157"/>
      <c r="G19" s="160"/>
      <c r="H19" s="160"/>
      <c r="I19" s="157"/>
      <c r="J19" s="157"/>
      <c r="K19" s="157"/>
      <c r="L19" s="157"/>
      <c r="M19" s="157"/>
      <c r="N19" s="157"/>
      <c r="O19" s="55"/>
      <c r="P19" s="55"/>
      <c r="Q19" s="140"/>
    </row>
    <row r="20" spans="1:59" s="124" customFormat="1" x14ac:dyDescent="0.25">
      <c r="A20" s="123"/>
      <c r="B20" s="123"/>
      <c r="C20" s="158"/>
      <c r="D20" s="164"/>
      <c r="E20" s="164"/>
      <c r="F20" s="158"/>
      <c r="G20" s="161"/>
      <c r="H20" s="161"/>
      <c r="I20" s="158"/>
      <c r="J20" s="158"/>
      <c r="K20" s="158"/>
      <c r="L20" s="158"/>
      <c r="M20" s="158"/>
      <c r="N20" s="158"/>
      <c r="O20" s="55"/>
      <c r="P20" s="55"/>
      <c r="Q20" s="140"/>
    </row>
    <row r="21" spans="1:59" s="124" customFormat="1" x14ac:dyDescent="0.25">
      <c r="A21" s="123"/>
      <c r="B21" s="123"/>
      <c r="C21" s="157"/>
      <c r="D21" s="163"/>
      <c r="E21" s="163"/>
      <c r="F21" s="157"/>
      <c r="G21" s="160"/>
      <c r="H21" s="160"/>
      <c r="I21" s="157"/>
      <c r="J21" s="157"/>
      <c r="K21" s="157"/>
      <c r="L21" s="157"/>
      <c r="M21" s="157"/>
      <c r="N21" s="157"/>
      <c r="O21" s="55"/>
      <c r="P21" s="55"/>
      <c r="Q21" s="140"/>
    </row>
    <row r="22" spans="1:59" s="124" customFormat="1" x14ac:dyDescent="0.25">
      <c r="A22" s="123"/>
      <c r="B22" s="123"/>
      <c r="C22" s="158"/>
      <c r="D22" s="164"/>
      <c r="E22" s="164"/>
      <c r="F22" s="158"/>
      <c r="G22" s="161"/>
      <c r="H22" s="161"/>
      <c r="I22" s="158"/>
      <c r="J22" s="158"/>
      <c r="K22" s="158"/>
      <c r="L22" s="158"/>
      <c r="M22" s="158"/>
      <c r="N22" s="158"/>
      <c r="O22" s="55"/>
      <c r="P22" s="55"/>
      <c r="Q22" s="140"/>
    </row>
    <row r="23" spans="1:59" s="124" customFormat="1" x14ac:dyDescent="0.25">
      <c r="A23" s="123"/>
      <c r="B23" s="123"/>
      <c r="C23" s="157"/>
      <c r="D23" s="163"/>
      <c r="E23" s="163"/>
      <c r="F23" s="157"/>
      <c r="G23" s="160"/>
      <c r="H23" s="160"/>
      <c r="I23" s="157"/>
      <c r="J23" s="157"/>
      <c r="K23" s="157"/>
      <c r="L23" s="157"/>
      <c r="M23" s="157"/>
      <c r="N23" s="157"/>
      <c r="O23" s="55"/>
      <c r="P23" s="55"/>
      <c r="Q23" s="140"/>
    </row>
    <row r="24" spans="1:59" s="124" customFormat="1" x14ac:dyDescent="0.25">
      <c r="A24" s="123"/>
      <c r="B24" s="123"/>
      <c r="C24" s="158"/>
      <c r="D24" s="164"/>
      <c r="E24" s="164"/>
      <c r="F24" s="158"/>
      <c r="G24" s="161"/>
      <c r="H24" s="161"/>
      <c r="I24" s="158"/>
      <c r="J24" s="158"/>
      <c r="K24" s="158"/>
      <c r="L24" s="158"/>
      <c r="M24" s="158"/>
      <c r="N24" s="158"/>
      <c r="O24" s="55"/>
      <c r="P24" s="55"/>
      <c r="Q24" s="140"/>
    </row>
    <row r="25" spans="1:59" s="124" customFormat="1" x14ac:dyDescent="0.25">
      <c r="A25" s="123"/>
      <c r="B25" s="123"/>
      <c r="C25" s="157"/>
      <c r="D25" s="163"/>
      <c r="E25" s="163"/>
      <c r="F25" s="157"/>
      <c r="G25" s="160"/>
      <c r="H25" s="160"/>
      <c r="I25" s="157"/>
      <c r="J25" s="157"/>
      <c r="K25" s="157"/>
      <c r="L25" s="157"/>
      <c r="M25" s="157"/>
      <c r="N25" s="157"/>
      <c r="O25" s="55"/>
      <c r="P25" s="55"/>
      <c r="Q25" s="140"/>
    </row>
    <row r="26" spans="1:59" s="124" customFormat="1" x14ac:dyDescent="0.25">
      <c r="A26" s="123"/>
      <c r="B26" s="123"/>
      <c r="C26" s="158"/>
      <c r="D26" s="164"/>
      <c r="E26" s="164"/>
      <c r="F26" s="158"/>
      <c r="G26" s="161"/>
      <c r="H26" s="161"/>
      <c r="I26" s="158"/>
      <c r="J26" s="158"/>
      <c r="K26" s="158"/>
      <c r="L26" s="158"/>
      <c r="M26" s="158"/>
      <c r="N26" s="158"/>
      <c r="O26" s="55"/>
      <c r="P26" s="55"/>
      <c r="Q26" s="140"/>
    </row>
    <row r="27" spans="1:59" s="124" customFormat="1" x14ac:dyDescent="0.25">
      <c r="A27" s="123"/>
      <c r="B27" s="123"/>
      <c r="C27" s="157"/>
      <c r="D27" s="163"/>
      <c r="E27" s="163"/>
      <c r="F27" s="157"/>
      <c r="G27" s="160"/>
      <c r="H27" s="160"/>
      <c r="I27" s="157"/>
      <c r="J27" s="157"/>
      <c r="K27" s="157"/>
      <c r="L27" s="157"/>
      <c r="M27" s="157"/>
      <c r="N27" s="157"/>
      <c r="O27" s="55"/>
      <c r="P27" s="55"/>
      <c r="Q27" s="140"/>
    </row>
    <row r="28" spans="1:59" s="124" customFormat="1" x14ac:dyDescent="0.25">
      <c r="A28" s="123"/>
      <c r="B28" s="123"/>
      <c r="C28" s="158"/>
      <c r="D28" s="164"/>
      <c r="E28" s="164"/>
      <c r="F28" s="158"/>
      <c r="G28" s="161"/>
      <c r="H28" s="161"/>
      <c r="I28" s="158"/>
      <c r="J28" s="158"/>
      <c r="K28" s="158"/>
      <c r="L28" s="158"/>
      <c r="M28" s="158"/>
      <c r="N28" s="158"/>
      <c r="O28" s="55"/>
      <c r="P28" s="55"/>
      <c r="Q28" s="140"/>
    </row>
    <row r="29" spans="1:59" s="124" customFormat="1" x14ac:dyDescent="0.25">
      <c r="A29" s="123"/>
      <c r="B29" s="123"/>
      <c r="C29" s="157"/>
      <c r="D29" s="163"/>
      <c r="E29" s="163"/>
      <c r="F29" s="157"/>
      <c r="G29" s="160"/>
      <c r="H29" s="160"/>
      <c r="I29" s="157"/>
      <c r="J29" s="157"/>
      <c r="K29" s="157"/>
      <c r="L29" s="157"/>
      <c r="M29" s="157"/>
      <c r="N29" s="157"/>
      <c r="O29" s="55"/>
      <c r="P29" s="55"/>
      <c r="Q29" s="140"/>
    </row>
    <row r="30" spans="1:59" s="124" customFormat="1" x14ac:dyDescent="0.25">
      <c r="A30" s="123"/>
      <c r="B30" s="123"/>
      <c r="C30" s="158"/>
      <c r="D30" s="164"/>
      <c r="E30" s="164"/>
      <c r="F30" s="158"/>
      <c r="G30" s="161"/>
      <c r="H30" s="161"/>
      <c r="I30" s="158"/>
      <c r="J30" s="158"/>
      <c r="K30" s="158"/>
      <c r="L30" s="158"/>
      <c r="M30" s="158"/>
      <c r="N30" s="158"/>
      <c r="O30" s="55"/>
      <c r="P30" s="55"/>
      <c r="Q30" s="140"/>
    </row>
    <row r="31" spans="1:59" x14ac:dyDescent="0.25">
      <c r="A31" s="118"/>
      <c r="B31" s="118"/>
      <c r="C31" s="157"/>
      <c r="D31" s="163"/>
      <c r="E31" s="163"/>
      <c r="F31" s="157"/>
      <c r="G31" s="160"/>
      <c r="H31" s="160"/>
      <c r="I31" s="157"/>
      <c r="J31" s="157"/>
      <c r="K31" s="157"/>
      <c r="L31" s="157"/>
      <c r="M31" s="157"/>
      <c r="N31" s="157"/>
      <c r="O31" s="129"/>
      <c r="P31" s="130"/>
      <c r="Q31" s="140"/>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row>
    <row r="32" spans="1:59" x14ac:dyDescent="0.25">
      <c r="A32" s="118"/>
      <c r="B32" s="118"/>
      <c r="C32" s="159"/>
      <c r="D32" s="168"/>
      <c r="E32" s="168"/>
      <c r="F32" s="159"/>
      <c r="G32" s="162"/>
      <c r="H32" s="162"/>
      <c r="I32" s="159"/>
      <c r="J32" s="159"/>
      <c r="K32" s="159"/>
      <c r="L32" s="159"/>
      <c r="M32" s="159"/>
      <c r="N32" s="159"/>
      <c r="O32" s="129"/>
      <c r="P32" s="130"/>
      <c r="Q32" s="140"/>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row>
    <row r="33" spans="1:59" x14ac:dyDescent="0.25">
      <c r="A33" s="118"/>
      <c r="B33" s="118"/>
      <c r="C33" s="159"/>
      <c r="D33" s="168"/>
      <c r="E33" s="168"/>
      <c r="F33" s="159"/>
      <c r="G33" s="162"/>
      <c r="H33" s="162"/>
      <c r="I33" s="159"/>
      <c r="J33" s="159"/>
      <c r="K33" s="159"/>
      <c r="L33" s="159"/>
      <c r="M33" s="159"/>
      <c r="N33" s="159"/>
      <c r="O33" s="129"/>
      <c r="P33" s="130"/>
      <c r="Q33" s="140"/>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row>
    <row r="34" spans="1:59" x14ac:dyDescent="0.25">
      <c r="A34" s="118"/>
      <c r="B34" s="118"/>
      <c r="C34" s="159"/>
      <c r="D34" s="168"/>
      <c r="E34" s="168"/>
      <c r="F34" s="159"/>
      <c r="G34" s="162"/>
      <c r="H34" s="162"/>
      <c r="I34" s="159"/>
      <c r="J34" s="159"/>
      <c r="K34" s="159"/>
      <c r="L34" s="159"/>
      <c r="M34" s="159"/>
      <c r="N34" s="159"/>
      <c r="O34" s="129"/>
      <c r="P34" s="130"/>
      <c r="Q34" s="140"/>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row>
    <row r="35" spans="1:59" s="124" customFormat="1" x14ac:dyDescent="0.25">
      <c r="A35" s="118"/>
      <c r="B35" s="118"/>
      <c r="C35" s="159"/>
      <c r="D35" s="168"/>
      <c r="E35" s="168"/>
      <c r="F35" s="159"/>
      <c r="G35" s="162"/>
      <c r="H35" s="162"/>
      <c r="I35" s="159"/>
      <c r="J35" s="159"/>
      <c r="K35" s="159"/>
      <c r="L35" s="159"/>
      <c r="M35" s="159"/>
      <c r="N35" s="159"/>
      <c r="O35" s="129"/>
      <c r="P35" s="130"/>
      <c r="Q35" s="140"/>
    </row>
    <row r="36" spans="1:59" s="124" customFormat="1" x14ac:dyDescent="0.25">
      <c r="A36" s="118"/>
      <c r="B36" s="118"/>
      <c r="C36" s="158"/>
      <c r="D36" s="164"/>
      <c r="E36" s="164"/>
      <c r="F36" s="158"/>
      <c r="G36" s="161"/>
      <c r="H36" s="161"/>
      <c r="I36" s="158"/>
      <c r="J36" s="158"/>
      <c r="K36" s="158"/>
      <c r="L36" s="158"/>
      <c r="M36" s="158"/>
      <c r="N36" s="158"/>
      <c r="O36" s="129"/>
      <c r="P36" s="130"/>
      <c r="Q36" s="140"/>
    </row>
    <row r="37" spans="1:59" s="124" customFormat="1" x14ac:dyDescent="0.25">
      <c r="A37" s="118"/>
      <c r="B37" s="118"/>
      <c r="C37" s="157"/>
      <c r="D37" s="163"/>
      <c r="E37" s="163"/>
      <c r="F37" s="157"/>
      <c r="G37" s="160"/>
      <c r="H37" s="160"/>
      <c r="I37" s="157"/>
      <c r="J37" s="157"/>
      <c r="K37" s="157"/>
      <c r="L37" s="157"/>
      <c r="M37" s="157"/>
      <c r="N37" s="157"/>
      <c r="O37" s="129"/>
      <c r="P37" s="130"/>
      <c r="Q37" s="140"/>
    </row>
    <row r="38" spans="1:59" s="124" customFormat="1" x14ac:dyDescent="0.25">
      <c r="A38" s="118"/>
      <c r="B38" s="118"/>
      <c r="C38" s="158"/>
      <c r="D38" s="164"/>
      <c r="E38" s="164"/>
      <c r="F38" s="158"/>
      <c r="G38" s="161"/>
      <c r="H38" s="161"/>
      <c r="I38" s="158"/>
      <c r="J38" s="158"/>
      <c r="K38" s="158"/>
      <c r="L38" s="158"/>
      <c r="M38" s="158"/>
      <c r="N38" s="158"/>
      <c r="O38" s="129"/>
      <c r="P38" s="130"/>
      <c r="Q38" s="140"/>
    </row>
    <row r="39" spans="1:59" s="124" customFormat="1" x14ac:dyDescent="0.25">
      <c r="A39" s="118"/>
      <c r="B39" s="118"/>
      <c r="C39" s="157"/>
      <c r="D39" s="163"/>
      <c r="E39" s="163"/>
      <c r="F39" s="157"/>
      <c r="G39" s="160"/>
      <c r="H39" s="160"/>
      <c r="I39" s="157"/>
      <c r="J39" s="157"/>
      <c r="K39" s="157"/>
      <c r="L39" s="157"/>
      <c r="M39" s="157"/>
      <c r="N39" s="157"/>
      <c r="O39" s="129"/>
      <c r="P39" s="130"/>
      <c r="Q39" s="140"/>
    </row>
    <row r="40" spans="1:59" s="124" customFormat="1" x14ac:dyDescent="0.25">
      <c r="A40" s="118"/>
      <c r="B40" s="118"/>
      <c r="C40" s="159"/>
      <c r="D40" s="168"/>
      <c r="E40" s="168"/>
      <c r="F40" s="159"/>
      <c r="G40" s="162"/>
      <c r="H40" s="162"/>
      <c r="I40" s="159"/>
      <c r="J40" s="159"/>
      <c r="K40" s="159"/>
      <c r="L40" s="159"/>
      <c r="M40" s="159"/>
      <c r="N40" s="159"/>
      <c r="O40" s="129"/>
      <c r="P40" s="130"/>
      <c r="Q40" s="140"/>
    </row>
    <row r="41" spans="1:59" s="124" customFormat="1" x14ac:dyDescent="0.25">
      <c r="A41" s="118"/>
      <c r="B41" s="118"/>
      <c r="C41" s="159"/>
      <c r="D41" s="168"/>
      <c r="E41" s="168"/>
      <c r="F41" s="159"/>
      <c r="G41" s="162"/>
      <c r="H41" s="162"/>
      <c r="I41" s="159"/>
      <c r="J41" s="159"/>
      <c r="K41" s="159"/>
      <c r="L41" s="159"/>
      <c r="M41" s="159"/>
      <c r="N41" s="159"/>
      <c r="O41" s="129"/>
      <c r="P41" s="130"/>
      <c r="Q41" s="140"/>
    </row>
    <row r="42" spans="1:59" s="124" customFormat="1" x14ac:dyDescent="0.25">
      <c r="A42" s="118"/>
      <c r="B42" s="118"/>
      <c r="C42" s="159"/>
      <c r="D42" s="168"/>
      <c r="E42" s="168"/>
      <c r="F42" s="159"/>
      <c r="G42" s="162"/>
      <c r="H42" s="162"/>
      <c r="I42" s="159"/>
      <c r="J42" s="159"/>
      <c r="K42" s="159"/>
      <c r="L42" s="159"/>
      <c r="M42" s="159"/>
      <c r="N42" s="159"/>
      <c r="O42" s="129"/>
      <c r="P42" s="130"/>
      <c r="Q42" s="140"/>
    </row>
    <row r="43" spans="1:59" s="124" customFormat="1" x14ac:dyDescent="0.25">
      <c r="A43" s="118"/>
      <c r="B43" s="118"/>
      <c r="C43" s="159"/>
      <c r="D43" s="168"/>
      <c r="E43" s="168"/>
      <c r="F43" s="159"/>
      <c r="G43" s="162"/>
      <c r="H43" s="162"/>
      <c r="I43" s="159"/>
      <c r="J43" s="159"/>
      <c r="K43" s="159"/>
      <c r="L43" s="159"/>
      <c r="M43" s="159"/>
      <c r="N43" s="159"/>
      <c r="O43" s="129"/>
      <c r="P43" s="130"/>
      <c r="Q43" s="140"/>
    </row>
    <row r="44" spans="1:59" s="124" customFormat="1" x14ac:dyDescent="0.25">
      <c r="A44" s="118"/>
      <c r="B44" s="118"/>
      <c r="C44" s="159"/>
      <c r="D44" s="168"/>
      <c r="E44" s="168"/>
      <c r="F44" s="159"/>
      <c r="G44" s="162"/>
      <c r="H44" s="162"/>
      <c r="I44" s="159"/>
      <c r="J44" s="159"/>
      <c r="K44" s="159"/>
      <c r="L44" s="159"/>
      <c r="M44" s="159"/>
      <c r="N44" s="159"/>
      <c r="O44" s="129"/>
      <c r="P44" s="130"/>
      <c r="Q44" s="140"/>
    </row>
    <row r="45" spans="1:59" s="124" customFormat="1" x14ac:dyDescent="0.25">
      <c r="A45" s="118"/>
      <c r="B45" s="118"/>
      <c r="C45" s="159"/>
      <c r="D45" s="168"/>
      <c r="E45" s="168"/>
      <c r="F45" s="159"/>
      <c r="G45" s="162"/>
      <c r="H45" s="162"/>
      <c r="I45" s="159"/>
      <c r="J45" s="159"/>
      <c r="K45" s="159"/>
      <c r="L45" s="159"/>
      <c r="M45" s="159"/>
      <c r="N45" s="159"/>
      <c r="O45" s="129"/>
      <c r="P45" s="130"/>
      <c r="Q45" s="140"/>
    </row>
    <row r="46" spans="1:59" s="124" customFormat="1" x14ac:dyDescent="0.25">
      <c r="A46" s="118"/>
      <c r="B46" s="118"/>
      <c r="C46" s="158"/>
      <c r="D46" s="164"/>
      <c r="E46" s="164"/>
      <c r="F46" s="158"/>
      <c r="G46" s="161"/>
      <c r="H46" s="161"/>
      <c r="I46" s="158"/>
      <c r="J46" s="158"/>
      <c r="K46" s="158"/>
      <c r="L46" s="158"/>
      <c r="M46" s="158"/>
      <c r="N46" s="158"/>
      <c r="O46" s="129"/>
      <c r="P46" s="130"/>
      <c r="Q46" s="140"/>
    </row>
    <row r="47" spans="1:59" s="124" customFormat="1" x14ac:dyDescent="0.25">
      <c r="A47" s="118"/>
      <c r="B47" s="118"/>
      <c r="C47" s="157"/>
      <c r="D47" s="163"/>
      <c r="E47" s="163"/>
      <c r="F47" s="157"/>
      <c r="G47" s="160"/>
      <c r="H47" s="160"/>
      <c r="I47" s="157"/>
      <c r="J47" s="157"/>
      <c r="K47" s="157"/>
      <c r="L47" s="157"/>
      <c r="M47" s="157"/>
      <c r="N47" s="157"/>
      <c r="O47" s="129"/>
      <c r="P47" s="130"/>
      <c r="Q47" s="140"/>
    </row>
    <row r="48" spans="1:59" s="124" customFormat="1" x14ac:dyDescent="0.25">
      <c r="A48" s="118"/>
      <c r="B48" s="118"/>
      <c r="C48" s="159"/>
      <c r="D48" s="168"/>
      <c r="E48" s="168"/>
      <c r="F48" s="159"/>
      <c r="G48" s="162"/>
      <c r="H48" s="162"/>
      <c r="I48" s="159"/>
      <c r="J48" s="159"/>
      <c r="K48" s="159"/>
      <c r="L48" s="159"/>
      <c r="M48" s="159"/>
      <c r="N48" s="159"/>
      <c r="O48" s="129"/>
      <c r="P48" s="130"/>
      <c r="Q48" s="140"/>
    </row>
    <row r="49" spans="1:59" s="124" customFormat="1" x14ac:dyDescent="0.25">
      <c r="A49" s="118"/>
      <c r="B49" s="118"/>
      <c r="C49" s="159"/>
      <c r="D49" s="168"/>
      <c r="E49" s="168"/>
      <c r="F49" s="159"/>
      <c r="G49" s="162"/>
      <c r="H49" s="162"/>
      <c r="I49" s="159"/>
      <c r="J49" s="159"/>
      <c r="K49" s="159"/>
      <c r="L49" s="159"/>
      <c r="M49" s="159"/>
      <c r="N49" s="159"/>
      <c r="O49" s="129"/>
      <c r="P49" s="130"/>
      <c r="Q49" s="140"/>
    </row>
    <row r="50" spans="1:59" s="124" customFormat="1" x14ac:dyDescent="0.25">
      <c r="A50" s="118"/>
      <c r="B50" s="118"/>
      <c r="C50" s="158"/>
      <c r="D50" s="164"/>
      <c r="E50" s="164"/>
      <c r="F50" s="158"/>
      <c r="G50" s="161"/>
      <c r="H50" s="161"/>
      <c r="I50" s="158"/>
      <c r="J50" s="158"/>
      <c r="K50" s="158"/>
      <c r="L50" s="158"/>
      <c r="M50" s="158"/>
      <c r="N50" s="158"/>
      <c r="O50" s="129"/>
      <c r="P50" s="130"/>
      <c r="Q50" s="140"/>
    </row>
    <row r="51" spans="1:59" x14ac:dyDescent="0.25">
      <c r="A51" s="118"/>
      <c r="B51" s="119"/>
      <c r="C51" s="173"/>
      <c r="D51" s="174"/>
      <c r="E51" s="174"/>
      <c r="F51" s="157"/>
      <c r="G51" s="160"/>
      <c r="H51" s="160"/>
      <c r="I51" s="157"/>
      <c r="J51" s="157"/>
      <c r="K51" s="157"/>
      <c r="L51" s="157"/>
      <c r="M51" s="157"/>
      <c r="N51" s="157"/>
      <c r="O51" s="129"/>
      <c r="P51" s="130"/>
      <c r="Q51" s="140"/>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row>
    <row r="52" spans="1:59" x14ac:dyDescent="0.25">
      <c r="A52" s="118"/>
      <c r="B52" s="118"/>
      <c r="C52" s="173"/>
      <c r="D52" s="174"/>
      <c r="E52" s="174"/>
      <c r="F52" s="159"/>
      <c r="G52" s="162"/>
      <c r="H52" s="162"/>
      <c r="I52" s="159"/>
      <c r="J52" s="159"/>
      <c r="K52" s="159"/>
      <c r="L52" s="159"/>
      <c r="M52" s="159"/>
      <c r="N52" s="159"/>
      <c r="O52" s="129"/>
      <c r="P52" s="130"/>
      <c r="Q52" s="140"/>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row>
    <row r="53" spans="1:59" x14ac:dyDescent="0.25">
      <c r="A53" s="118"/>
      <c r="B53" s="118"/>
      <c r="C53" s="173"/>
      <c r="D53" s="174"/>
      <c r="E53" s="174"/>
      <c r="F53" s="159"/>
      <c r="G53" s="162"/>
      <c r="H53" s="162"/>
      <c r="I53" s="159"/>
      <c r="J53" s="159"/>
      <c r="K53" s="159"/>
      <c r="L53" s="159"/>
      <c r="M53" s="159"/>
      <c r="N53" s="159"/>
      <c r="O53" s="129"/>
      <c r="P53" s="130"/>
      <c r="Q53" s="140"/>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row>
    <row r="54" spans="1:59" x14ac:dyDescent="0.25">
      <c r="A54" s="118"/>
      <c r="B54" s="118"/>
      <c r="C54" s="173"/>
      <c r="D54" s="174"/>
      <c r="E54" s="174"/>
      <c r="F54" s="159"/>
      <c r="G54" s="162"/>
      <c r="H54" s="162"/>
      <c r="I54" s="159"/>
      <c r="J54" s="159"/>
      <c r="K54" s="159"/>
      <c r="L54" s="159"/>
      <c r="M54" s="159"/>
      <c r="N54" s="159"/>
      <c r="O54" s="129"/>
      <c r="P54" s="130"/>
      <c r="Q54" s="140"/>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row>
    <row r="55" spans="1:59" x14ac:dyDescent="0.25">
      <c r="A55" s="118"/>
      <c r="B55" s="118"/>
      <c r="C55" s="173"/>
      <c r="D55" s="174"/>
      <c r="E55" s="174"/>
      <c r="F55" s="159"/>
      <c r="G55" s="162"/>
      <c r="H55" s="162"/>
      <c r="I55" s="159"/>
      <c r="J55" s="159"/>
      <c r="K55" s="159"/>
      <c r="L55" s="159"/>
      <c r="M55" s="159"/>
      <c r="N55" s="159"/>
      <c r="O55" s="129"/>
      <c r="P55" s="130"/>
      <c r="Q55" s="140"/>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row>
    <row r="56" spans="1:59" x14ac:dyDescent="0.25">
      <c r="A56" s="118"/>
      <c r="B56" s="118"/>
      <c r="C56" s="173"/>
      <c r="D56" s="174"/>
      <c r="E56" s="174"/>
      <c r="F56" s="159"/>
      <c r="G56" s="162"/>
      <c r="H56" s="162"/>
      <c r="I56" s="159"/>
      <c r="J56" s="159"/>
      <c r="K56" s="159"/>
      <c r="L56" s="159"/>
      <c r="M56" s="159"/>
      <c r="N56" s="159"/>
      <c r="O56" s="129"/>
      <c r="P56" s="130"/>
      <c r="Q56" s="140"/>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row>
    <row r="57" spans="1:59" x14ac:dyDescent="0.25">
      <c r="A57" s="118"/>
      <c r="B57" s="118"/>
      <c r="C57" s="173"/>
      <c r="D57" s="174"/>
      <c r="E57" s="174"/>
      <c r="F57" s="159"/>
      <c r="G57" s="162"/>
      <c r="H57" s="162"/>
      <c r="I57" s="159"/>
      <c r="J57" s="159"/>
      <c r="K57" s="159"/>
      <c r="L57" s="159"/>
      <c r="M57" s="159"/>
      <c r="N57" s="159"/>
      <c r="O57" s="129"/>
      <c r="P57" s="130"/>
      <c r="Q57" s="140"/>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row>
    <row r="58" spans="1:59" s="124" customFormat="1" x14ac:dyDescent="0.25">
      <c r="A58" s="118"/>
      <c r="B58" s="118"/>
      <c r="C58" s="173"/>
      <c r="D58" s="174"/>
      <c r="E58" s="174"/>
      <c r="F58" s="159"/>
      <c r="G58" s="162"/>
      <c r="H58" s="162"/>
      <c r="I58" s="159"/>
      <c r="J58" s="159"/>
      <c r="K58" s="159"/>
      <c r="L58" s="159"/>
      <c r="M58" s="159"/>
      <c r="N58" s="159"/>
      <c r="O58" s="129"/>
      <c r="P58" s="130"/>
      <c r="Q58" s="140"/>
    </row>
    <row r="59" spans="1:59" s="124" customFormat="1" x14ac:dyDescent="0.25">
      <c r="A59" s="118"/>
      <c r="B59" s="118"/>
      <c r="C59" s="173"/>
      <c r="D59" s="174"/>
      <c r="E59" s="174"/>
      <c r="F59" s="158"/>
      <c r="G59" s="161"/>
      <c r="H59" s="161"/>
      <c r="I59" s="158"/>
      <c r="J59" s="158"/>
      <c r="K59" s="158"/>
      <c r="L59" s="158"/>
      <c r="M59" s="158"/>
      <c r="N59" s="158"/>
      <c r="O59" s="129"/>
      <c r="P59" s="130"/>
      <c r="Q59" s="140"/>
    </row>
    <row r="60" spans="1:59" s="124" customFormat="1" x14ac:dyDescent="0.25">
      <c r="A60" s="119"/>
      <c r="B60" s="119"/>
      <c r="C60" s="173"/>
      <c r="D60" s="174"/>
      <c r="E60" s="174"/>
      <c r="F60" s="157"/>
      <c r="G60" s="160"/>
      <c r="H60" s="160"/>
      <c r="I60" s="157"/>
      <c r="J60" s="157"/>
      <c r="K60" s="157"/>
      <c r="L60" s="157"/>
      <c r="M60" s="157"/>
      <c r="N60" s="157"/>
      <c r="O60" s="129"/>
      <c r="P60" s="130"/>
      <c r="Q60" s="140"/>
    </row>
    <row r="61" spans="1:59" s="124" customFormat="1" x14ac:dyDescent="0.25">
      <c r="A61" s="118"/>
      <c r="B61" s="118"/>
      <c r="C61" s="173"/>
      <c r="D61" s="174"/>
      <c r="E61" s="174"/>
      <c r="F61" s="159"/>
      <c r="G61" s="162"/>
      <c r="H61" s="162"/>
      <c r="I61" s="159"/>
      <c r="J61" s="159"/>
      <c r="K61" s="159"/>
      <c r="L61" s="159"/>
      <c r="M61" s="159"/>
      <c r="N61" s="159"/>
      <c r="O61" s="129"/>
      <c r="P61" s="130"/>
      <c r="Q61" s="140"/>
    </row>
    <row r="62" spans="1:59" s="124" customFormat="1" x14ac:dyDescent="0.25">
      <c r="A62" s="118"/>
      <c r="B62" s="118"/>
      <c r="C62" s="173"/>
      <c r="D62" s="174"/>
      <c r="E62" s="174"/>
      <c r="F62" s="159"/>
      <c r="G62" s="162"/>
      <c r="H62" s="162"/>
      <c r="I62" s="159"/>
      <c r="J62" s="159"/>
      <c r="K62" s="159"/>
      <c r="L62" s="159"/>
      <c r="M62" s="159"/>
      <c r="N62" s="159"/>
      <c r="O62" s="129"/>
      <c r="P62" s="130"/>
      <c r="Q62" s="140"/>
    </row>
    <row r="63" spans="1:59" s="124" customFormat="1" x14ac:dyDescent="0.25">
      <c r="A63" s="118"/>
      <c r="B63" s="118"/>
      <c r="C63" s="173"/>
      <c r="D63" s="174"/>
      <c r="E63" s="174"/>
      <c r="F63" s="159"/>
      <c r="G63" s="162"/>
      <c r="H63" s="162"/>
      <c r="I63" s="159"/>
      <c r="J63" s="159"/>
      <c r="K63" s="159"/>
      <c r="L63" s="159"/>
      <c r="M63" s="159"/>
      <c r="N63" s="159"/>
      <c r="O63" s="129"/>
      <c r="P63" s="130"/>
      <c r="Q63" s="140"/>
    </row>
    <row r="64" spans="1:59" s="124" customFormat="1" x14ac:dyDescent="0.25">
      <c r="A64" s="118"/>
      <c r="B64" s="118"/>
      <c r="C64" s="173"/>
      <c r="D64" s="174"/>
      <c r="E64" s="174"/>
      <c r="F64" s="159"/>
      <c r="G64" s="162"/>
      <c r="H64" s="162"/>
      <c r="I64" s="159"/>
      <c r="J64" s="159"/>
      <c r="K64" s="159"/>
      <c r="L64" s="159"/>
      <c r="M64" s="159"/>
      <c r="N64" s="159"/>
      <c r="O64" s="129"/>
      <c r="P64" s="130"/>
      <c r="Q64" s="140"/>
    </row>
    <row r="65" spans="1:17" s="124" customFormat="1" x14ac:dyDescent="0.25">
      <c r="A65" s="118"/>
      <c r="B65" s="118"/>
      <c r="C65" s="173"/>
      <c r="D65" s="174"/>
      <c r="E65" s="174"/>
      <c r="F65" s="159"/>
      <c r="G65" s="162"/>
      <c r="H65" s="162"/>
      <c r="I65" s="159"/>
      <c r="J65" s="159"/>
      <c r="K65" s="159"/>
      <c r="L65" s="159"/>
      <c r="M65" s="159"/>
      <c r="N65" s="159"/>
      <c r="O65" s="129"/>
      <c r="P65" s="130"/>
      <c r="Q65" s="140"/>
    </row>
    <row r="66" spans="1:17" s="124" customFormat="1" x14ac:dyDescent="0.25">
      <c r="A66" s="118"/>
      <c r="B66" s="118"/>
      <c r="C66" s="173"/>
      <c r="D66" s="174"/>
      <c r="E66" s="174"/>
      <c r="F66" s="158"/>
      <c r="G66" s="161"/>
      <c r="H66" s="161"/>
      <c r="I66" s="158"/>
      <c r="J66" s="158"/>
      <c r="K66" s="158"/>
      <c r="L66" s="158"/>
      <c r="M66" s="158"/>
      <c r="N66" s="158"/>
      <c r="O66" s="129"/>
      <c r="P66" s="130"/>
      <c r="Q66" s="140"/>
    </row>
    <row r="67" spans="1:17" s="124" customFormat="1" x14ac:dyDescent="0.25">
      <c r="A67" s="119"/>
      <c r="B67" s="119"/>
      <c r="C67" s="173"/>
      <c r="D67" s="174"/>
      <c r="E67" s="174"/>
      <c r="F67" s="157"/>
      <c r="G67" s="160"/>
      <c r="H67" s="160"/>
      <c r="I67" s="157"/>
      <c r="J67" s="157"/>
      <c r="K67" s="157"/>
      <c r="L67" s="157"/>
      <c r="M67" s="157"/>
      <c r="N67" s="157"/>
      <c r="O67" s="129"/>
      <c r="P67" s="130"/>
      <c r="Q67" s="140"/>
    </row>
    <row r="68" spans="1:17" s="124" customFormat="1" x14ac:dyDescent="0.25">
      <c r="A68" s="118"/>
      <c r="B68" s="118"/>
      <c r="C68" s="173"/>
      <c r="D68" s="174"/>
      <c r="E68" s="174"/>
      <c r="F68" s="159"/>
      <c r="G68" s="162"/>
      <c r="H68" s="162"/>
      <c r="I68" s="159"/>
      <c r="J68" s="159"/>
      <c r="K68" s="159"/>
      <c r="L68" s="159"/>
      <c r="M68" s="159"/>
      <c r="N68" s="159"/>
      <c r="O68" s="129"/>
      <c r="P68" s="130"/>
      <c r="Q68" s="140"/>
    </row>
    <row r="69" spans="1:17" s="124" customFormat="1" x14ac:dyDescent="0.25">
      <c r="A69" s="118"/>
      <c r="B69" s="118"/>
      <c r="C69" s="173"/>
      <c r="D69" s="174"/>
      <c r="E69" s="174"/>
      <c r="F69" s="159"/>
      <c r="G69" s="162"/>
      <c r="H69" s="162"/>
      <c r="I69" s="159"/>
      <c r="J69" s="159"/>
      <c r="K69" s="159"/>
      <c r="L69" s="159"/>
      <c r="M69" s="159"/>
      <c r="N69" s="159"/>
      <c r="O69" s="129"/>
      <c r="P69" s="130"/>
      <c r="Q69" s="140"/>
    </row>
    <row r="70" spans="1:17" s="124" customFormat="1" x14ac:dyDescent="0.25">
      <c r="A70" s="118"/>
      <c r="B70" s="118"/>
      <c r="C70" s="173"/>
      <c r="D70" s="174"/>
      <c r="E70" s="174"/>
      <c r="F70" s="159"/>
      <c r="G70" s="162"/>
      <c r="H70" s="162"/>
      <c r="I70" s="159"/>
      <c r="J70" s="159"/>
      <c r="K70" s="159"/>
      <c r="L70" s="159"/>
      <c r="M70" s="159"/>
      <c r="N70" s="159"/>
      <c r="O70" s="129"/>
      <c r="P70" s="130"/>
      <c r="Q70" s="140"/>
    </row>
    <row r="71" spans="1:17" s="124" customFormat="1" x14ac:dyDescent="0.25">
      <c r="A71" s="120"/>
      <c r="B71" s="118"/>
      <c r="C71" s="173"/>
      <c r="D71" s="174"/>
      <c r="E71" s="174"/>
      <c r="F71" s="159"/>
      <c r="G71" s="162"/>
      <c r="H71" s="162"/>
      <c r="I71" s="159"/>
      <c r="J71" s="159"/>
      <c r="K71" s="159"/>
      <c r="L71" s="159"/>
      <c r="M71" s="159"/>
      <c r="N71" s="159"/>
      <c r="O71" s="129"/>
      <c r="P71" s="130"/>
      <c r="Q71" s="140"/>
    </row>
    <row r="72" spans="1:17" s="124" customFormat="1" x14ac:dyDescent="0.25">
      <c r="A72" s="118"/>
      <c r="B72" s="118"/>
      <c r="C72" s="173"/>
      <c r="D72" s="174"/>
      <c r="E72" s="174"/>
      <c r="F72" s="158"/>
      <c r="G72" s="161"/>
      <c r="H72" s="161"/>
      <c r="I72" s="158"/>
      <c r="J72" s="158"/>
      <c r="K72" s="158"/>
      <c r="L72" s="158"/>
      <c r="M72" s="158"/>
      <c r="N72" s="158"/>
      <c r="O72" s="129"/>
      <c r="P72" s="130"/>
      <c r="Q72" s="140"/>
    </row>
    <row r="73" spans="1:17" s="124" customFormat="1" x14ac:dyDescent="0.25">
      <c r="A73" s="119"/>
      <c r="B73" s="119"/>
      <c r="C73" s="173"/>
      <c r="D73" s="174"/>
      <c r="E73" s="174"/>
      <c r="F73" s="157"/>
      <c r="G73" s="160"/>
      <c r="H73" s="160"/>
      <c r="I73" s="157"/>
      <c r="J73" s="157"/>
      <c r="K73" s="157"/>
      <c r="L73" s="157"/>
      <c r="M73" s="157"/>
      <c r="N73" s="157"/>
      <c r="O73" s="129"/>
      <c r="P73" s="130"/>
      <c r="Q73" s="140"/>
    </row>
    <row r="74" spans="1:17" s="124" customFormat="1" x14ac:dyDescent="0.25">
      <c r="A74" s="118"/>
      <c r="B74" s="118"/>
      <c r="C74" s="173"/>
      <c r="D74" s="174"/>
      <c r="E74" s="174"/>
      <c r="F74" s="159"/>
      <c r="G74" s="162"/>
      <c r="H74" s="162"/>
      <c r="I74" s="159"/>
      <c r="J74" s="159"/>
      <c r="K74" s="159"/>
      <c r="L74" s="159"/>
      <c r="M74" s="159"/>
      <c r="N74" s="159"/>
      <c r="O74" s="129"/>
      <c r="P74" s="130"/>
      <c r="Q74" s="140"/>
    </row>
    <row r="75" spans="1:17" s="124" customFormat="1" x14ac:dyDescent="0.25">
      <c r="A75" s="118"/>
      <c r="B75" s="118"/>
      <c r="C75" s="173"/>
      <c r="D75" s="174"/>
      <c r="E75" s="174"/>
      <c r="F75" s="159"/>
      <c r="G75" s="162"/>
      <c r="H75" s="162"/>
      <c r="I75" s="159"/>
      <c r="J75" s="159"/>
      <c r="K75" s="159"/>
      <c r="L75" s="159"/>
      <c r="M75" s="159"/>
      <c r="N75" s="159"/>
      <c r="O75" s="129"/>
      <c r="P75" s="130"/>
      <c r="Q75" s="140"/>
    </row>
    <row r="76" spans="1:17" s="124" customFormat="1" x14ac:dyDescent="0.25">
      <c r="A76" s="118"/>
      <c r="B76" s="118"/>
      <c r="C76" s="173"/>
      <c r="D76" s="174"/>
      <c r="E76" s="174"/>
      <c r="F76" s="159"/>
      <c r="G76" s="162"/>
      <c r="H76" s="162"/>
      <c r="I76" s="159"/>
      <c r="J76" s="159"/>
      <c r="K76" s="159"/>
      <c r="L76" s="159"/>
      <c r="M76" s="159"/>
      <c r="N76" s="159"/>
      <c r="O76" s="129"/>
      <c r="P76" s="130"/>
      <c r="Q76" s="140"/>
    </row>
    <row r="77" spans="1:17" s="124" customFormat="1" x14ac:dyDescent="0.25">
      <c r="A77" s="118"/>
      <c r="B77" s="118"/>
      <c r="C77" s="173"/>
      <c r="D77" s="174"/>
      <c r="E77" s="174"/>
      <c r="F77" s="159"/>
      <c r="G77" s="162"/>
      <c r="H77" s="162"/>
      <c r="I77" s="159"/>
      <c r="J77" s="159"/>
      <c r="K77" s="159"/>
      <c r="L77" s="159"/>
      <c r="M77" s="159"/>
      <c r="N77" s="159"/>
      <c r="O77" s="129"/>
      <c r="P77" s="130"/>
      <c r="Q77" s="140"/>
    </row>
    <row r="78" spans="1:17" s="124" customFormat="1" x14ac:dyDescent="0.25">
      <c r="A78" s="118"/>
      <c r="B78" s="118"/>
      <c r="C78" s="173"/>
      <c r="D78" s="174"/>
      <c r="E78" s="174"/>
      <c r="F78" s="159"/>
      <c r="G78" s="162"/>
      <c r="H78" s="162"/>
      <c r="I78" s="159"/>
      <c r="J78" s="159"/>
      <c r="K78" s="159"/>
      <c r="L78" s="159"/>
      <c r="M78" s="159"/>
      <c r="N78" s="159"/>
      <c r="O78" s="129"/>
      <c r="P78" s="130"/>
      <c r="Q78" s="140"/>
    </row>
    <row r="79" spans="1:17" s="124" customFormat="1" x14ac:dyDescent="0.25">
      <c r="A79" s="118"/>
      <c r="B79" s="118"/>
      <c r="C79" s="173"/>
      <c r="D79" s="174"/>
      <c r="E79" s="174"/>
      <c r="F79" s="159"/>
      <c r="G79" s="162"/>
      <c r="H79" s="162"/>
      <c r="I79" s="159"/>
      <c r="J79" s="159"/>
      <c r="K79" s="159"/>
      <c r="L79" s="159"/>
      <c r="M79" s="159"/>
      <c r="N79" s="159"/>
      <c r="O79" s="129"/>
      <c r="P79" s="130"/>
      <c r="Q79" s="140"/>
    </row>
    <row r="80" spans="1:17" s="124" customFormat="1" x14ac:dyDescent="0.25">
      <c r="A80" s="118"/>
      <c r="B80" s="118"/>
      <c r="C80" s="173"/>
      <c r="D80" s="174"/>
      <c r="E80" s="174"/>
      <c r="F80" s="159"/>
      <c r="G80" s="162"/>
      <c r="H80" s="162"/>
      <c r="I80" s="159"/>
      <c r="J80" s="159"/>
      <c r="K80" s="159"/>
      <c r="L80" s="159"/>
      <c r="M80" s="159"/>
      <c r="N80" s="159"/>
      <c r="O80" s="129"/>
      <c r="P80" s="130"/>
      <c r="Q80" s="140"/>
    </row>
    <row r="81" spans="1:17" s="124" customFormat="1" x14ac:dyDescent="0.25">
      <c r="A81" s="118"/>
      <c r="B81" s="118"/>
      <c r="C81" s="173"/>
      <c r="D81" s="174"/>
      <c r="E81" s="174"/>
      <c r="F81" s="159"/>
      <c r="G81" s="162"/>
      <c r="H81" s="162"/>
      <c r="I81" s="159"/>
      <c r="J81" s="159"/>
      <c r="K81" s="159"/>
      <c r="L81" s="159"/>
      <c r="M81" s="159"/>
      <c r="N81" s="159"/>
      <c r="O81" s="129"/>
      <c r="P81" s="130"/>
      <c r="Q81" s="140"/>
    </row>
    <row r="82" spans="1:17" s="124" customFormat="1" x14ac:dyDescent="0.25">
      <c r="A82" s="118"/>
      <c r="B82" s="118"/>
      <c r="C82" s="173"/>
      <c r="D82" s="174"/>
      <c r="E82" s="174"/>
      <c r="F82" s="159"/>
      <c r="G82" s="162"/>
      <c r="H82" s="162"/>
      <c r="I82" s="159"/>
      <c r="J82" s="159"/>
      <c r="K82" s="159"/>
      <c r="L82" s="159"/>
      <c r="M82" s="159"/>
      <c r="N82" s="159"/>
      <c r="O82" s="129"/>
      <c r="P82" s="130"/>
      <c r="Q82" s="140"/>
    </row>
    <row r="83" spans="1:17" s="124" customFormat="1" x14ac:dyDescent="0.25">
      <c r="A83" s="118"/>
      <c r="B83" s="118"/>
      <c r="C83" s="173"/>
      <c r="D83" s="174"/>
      <c r="E83" s="174"/>
      <c r="F83" s="159"/>
      <c r="G83" s="162"/>
      <c r="H83" s="162"/>
      <c r="I83" s="159"/>
      <c r="J83" s="159"/>
      <c r="K83" s="159"/>
      <c r="L83" s="159"/>
      <c r="M83" s="159"/>
      <c r="N83" s="159"/>
      <c r="O83" s="129"/>
      <c r="P83" s="130"/>
      <c r="Q83" s="140"/>
    </row>
    <row r="84" spans="1:17" s="124" customFormat="1" x14ac:dyDescent="0.25">
      <c r="A84" s="118"/>
      <c r="B84" s="118"/>
      <c r="C84" s="173"/>
      <c r="D84" s="174"/>
      <c r="E84" s="174"/>
      <c r="F84" s="159"/>
      <c r="G84" s="162"/>
      <c r="H84" s="162"/>
      <c r="I84" s="159"/>
      <c r="J84" s="159"/>
      <c r="K84" s="159"/>
      <c r="L84" s="159"/>
      <c r="M84" s="159"/>
      <c r="N84" s="159"/>
      <c r="O84" s="129"/>
      <c r="P84" s="130"/>
      <c r="Q84" s="140"/>
    </row>
    <row r="85" spans="1:17" s="124" customFormat="1" x14ac:dyDescent="0.25">
      <c r="A85" s="118"/>
      <c r="B85" s="118"/>
      <c r="C85" s="173"/>
      <c r="D85" s="174"/>
      <c r="E85" s="174"/>
      <c r="F85" s="159"/>
      <c r="G85" s="162"/>
      <c r="H85" s="162"/>
      <c r="I85" s="159"/>
      <c r="J85" s="159"/>
      <c r="K85" s="159"/>
      <c r="L85" s="159"/>
      <c r="M85" s="159"/>
      <c r="N85" s="159"/>
      <c r="O85" s="129"/>
      <c r="P85" s="130"/>
      <c r="Q85" s="140"/>
    </row>
    <row r="86" spans="1:17" s="124" customFormat="1" x14ac:dyDescent="0.25">
      <c r="A86" s="118"/>
      <c r="B86" s="118"/>
      <c r="C86" s="173"/>
      <c r="D86" s="174"/>
      <c r="E86" s="174"/>
      <c r="F86" s="158"/>
      <c r="G86" s="161"/>
      <c r="H86" s="161"/>
      <c r="I86" s="158"/>
      <c r="J86" s="158"/>
      <c r="K86" s="158"/>
      <c r="L86" s="158"/>
      <c r="M86" s="158"/>
      <c r="N86" s="158"/>
      <c r="O86" s="129"/>
      <c r="P86" s="130"/>
      <c r="Q86" s="140"/>
    </row>
    <row r="87" spans="1:17" s="124" customFormat="1" x14ac:dyDescent="0.25">
      <c r="A87" s="119"/>
      <c r="B87" s="118"/>
      <c r="C87" s="173"/>
      <c r="D87" s="175"/>
      <c r="E87" s="175"/>
      <c r="F87" s="157"/>
      <c r="G87" s="160"/>
      <c r="H87" s="160"/>
      <c r="I87" s="157"/>
      <c r="J87" s="157"/>
      <c r="K87" s="157"/>
      <c r="L87" s="157"/>
      <c r="M87" s="157"/>
      <c r="N87" s="157"/>
      <c r="O87" s="129"/>
      <c r="P87" s="130"/>
      <c r="Q87" s="140"/>
    </row>
    <row r="88" spans="1:17" s="124" customFormat="1" x14ac:dyDescent="0.25">
      <c r="A88" s="118"/>
      <c r="B88" s="118"/>
      <c r="C88" s="173"/>
      <c r="D88" s="175"/>
      <c r="E88" s="175"/>
      <c r="F88" s="158"/>
      <c r="G88" s="161"/>
      <c r="H88" s="161"/>
      <c r="I88" s="158"/>
      <c r="J88" s="158"/>
      <c r="K88" s="158"/>
      <c r="L88" s="158"/>
      <c r="M88" s="158"/>
      <c r="N88" s="158"/>
      <c r="O88" s="129"/>
      <c r="P88" s="130"/>
      <c r="Q88" s="140"/>
    </row>
    <row r="89" spans="1:17" s="124" customFormat="1" x14ac:dyDescent="0.25">
      <c r="A89" s="119"/>
      <c r="B89" s="118"/>
      <c r="C89" s="173"/>
      <c r="D89" s="175"/>
      <c r="E89" s="175"/>
      <c r="F89" s="157"/>
      <c r="G89" s="160"/>
      <c r="H89" s="160"/>
      <c r="I89" s="157"/>
      <c r="J89" s="157"/>
      <c r="K89" s="157"/>
      <c r="L89" s="157"/>
      <c r="M89" s="157"/>
      <c r="N89" s="157"/>
      <c r="O89" s="129"/>
      <c r="P89" s="130"/>
      <c r="Q89" s="140"/>
    </row>
    <row r="90" spans="1:17" s="124" customFormat="1" x14ac:dyDescent="0.25">
      <c r="A90" s="118"/>
      <c r="B90" s="118"/>
      <c r="C90" s="173"/>
      <c r="D90" s="175"/>
      <c r="E90" s="175"/>
      <c r="F90" s="158"/>
      <c r="G90" s="161"/>
      <c r="H90" s="161"/>
      <c r="I90" s="158"/>
      <c r="J90" s="158"/>
      <c r="K90" s="158"/>
      <c r="L90" s="158"/>
      <c r="M90" s="158"/>
      <c r="N90" s="158"/>
      <c r="O90" s="129"/>
      <c r="P90" s="130"/>
      <c r="Q90" s="140"/>
    </row>
    <row r="91" spans="1:17" s="124" customFormat="1" x14ac:dyDescent="0.25">
      <c r="A91" s="119"/>
      <c r="B91" s="118"/>
      <c r="C91" s="173"/>
      <c r="D91" s="175"/>
      <c r="E91" s="175"/>
      <c r="F91" s="157"/>
      <c r="G91" s="160"/>
      <c r="H91" s="160"/>
      <c r="I91" s="157"/>
      <c r="J91" s="157"/>
      <c r="K91" s="157"/>
      <c r="L91" s="157"/>
      <c r="M91" s="157"/>
      <c r="N91" s="157"/>
      <c r="O91" s="129"/>
      <c r="P91" s="55"/>
      <c r="Q91" s="140"/>
    </row>
    <row r="92" spans="1:17" s="124" customFormat="1" x14ac:dyDescent="0.25">
      <c r="A92" s="118"/>
      <c r="B92" s="118"/>
      <c r="C92" s="173"/>
      <c r="D92" s="175"/>
      <c r="E92" s="175"/>
      <c r="F92" s="158"/>
      <c r="G92" s="161"/>
      <c r="H92" s="161"/>
      <c r="I92" s="158"/>
      <c r="J92" s="158"/>
      <c r="K92" s="158"/>
      <c r="L92" s="158"/>
      <c r="M92" s="158"/>
      <c r="N92" s="158"/>
      <c r="O92" s="129"/>
      <c r="P92" s="55"/>
      <c r="Q92" s="140"/>
    </row>
    <row r="93" spans="1:17" s="124" customFormat="1" x14ac:dyDescent="0.25">
      <c r="A93" s="119"/>
      <c r="B93" s="118"/>
      <c r="C93" s="173"/>
      <c r="D93" s="175"/>
      <c r="E93" s="175"/>
      <c r="F93" s="157"/>
      <c r="G93" s="160"/>
      <c r="H93" s="160"/>
      <c r="I93" s="157"/>
      <c r="J93" s="157"/>
      <c r="K93" s="157"/>
      <c r="L93" s="157"/>
      <c r="M93" s="157"/>
      <c r="N93" s="157"/>
      <c r="O93" s="129"/>
      <c r="P93" s="130"/>
      <c r="Q93" s="140"/>
    </row>
    <row r="94" spans="1:17" s="124" customFormat="1" x14ac:dyDescent="0.25">
      <c r="A94" s="118"/>
      <c r="B94" s="118"/>
      <c r="C94" s="173"/>
      <c r="D94" s="175"/>
      <c r="E94" s="175"/>
      <c r="F94" s="158"/>
      <c r="G94" s="161"/>
      <c r="H94" s="161"/>
      <c r="I94" s="158"/>
      <c r="J94" s="158"/>
      <c r="K94" s="158"/>
      <c r="L94" s="158"/>
      <c r="M94" s="158"/>
      <c r="N94" s="158"/>
      <c r="O94" s="129"/>
      <c r="P94" s="130"/>
      <c r="Q94" s="140"/>
    </row>
    <row r="95" spans="1:17" s="124" customFormat="1" x14ac:dyDescent="0.25">
      <c r="A95" s="119"/>
      <c r="B95" s="118"/>
      <c r="C95" s="173"/>
      <c r="D95" s="175"/>
      <c r="E95" s="175"/>
      <c r="F95" s="157"/>
      <c r="G95" s="160"/>
      <c r="H95" s="160"/>
      <c r="I95" s="157"/>
      <c r="J95" s="157"/>
      <c r="K95" s="157"/>
      <c r="L95" s="157"/>
      <c r="M95" s="157"/>
      <c r="N95" s="157"/>
      <c r="O95" s="129"/>
      <c r="P95" s="130"/>
      <c r="Q95" s="140"/>
    </row>
    <row r="96" spans="1:17" s="124" customFormat="1" x14ac:dyDescent="0.25">
      <c r="A96" s="118"/>
      <c r="B96" s="118"/>
      <c r="C96" s="173"/>
      <c r="D96" s="175"/>
      <c r="E96" s="175"/>
      <c r="F96" s="158"/>
      <c r="G96" s="161"/>
      <c r="H96" s="161"/>
      <c r="I96" s="158"/>
      <c r="J96" s="158"/>
      <c r="K96" s="158"/>
      <c r="L96" s="158"/>
      <c r="M96" s="158"/>
      <c r="N96" s="158"/>
      <c r="O96" s="129"/>
      <c r="P96" s="130"/>
      <c r="Q96" s="140"/>
    </row>
    <row r="97" spans="1:59" s="117" customFormat="1" x14ac:dyDescent="0.25">
      <c r="A97" s="118"/>
      <c r="B97" s="118"/>
      <c r="C97" s="157"/>
      <c r="D97" s="163"/>
      <c r="E97" s="163"/>
      <c r="F97" s="157"/>
      <c r="G97" s="160"/>
      <c r="H97" s="160"/>
      <c r="I97" s="157"/>
      <c r="J97" s="157"/>
      <c r="K97" s="157"/>
      <c r="L97" s="157"/>
      <c r="M97" s="157"/>
      <c r="N97" s="157"/>
      <c r="O97" s="127"/>
      <c r="P97" s="55"/>
      <c r="Q97" s="201"/>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row>
    <row r="98" spans="1:59" s="117" customFormat="1" x14ac:dyDescent="0.25">
      <c r="A98" s="118"/>
      <c r="B98" s="118"/>
      <c r="C98" s="159"/>
      <c r="D98" s="168"/>
      <c r="E98" s="168"/>
      <c r="F98" s="159"/>
      <c r="G98" s="162"/>
      <c r="H98" s="162"/>
      <c r="I98" s="159"/>
      <c r="J98" s="159"/>
      <c r="K98" s="159"/>
      <c r="L98" s="159"/>
      <c r="M98" s="159"/>
      <c r="N98" s="159"/>
      <c r="O98" s="127"/>
      <c r="P98" s="55"/>
      <c r="Q98" s="202"/>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row>
    <row r="99" spans="1:59" s="117" customFormat="1" x14ac:dyDescent="0.25">
      <c r="A99" s="118"/>
      <c r="B99" s="118"/>
      <c r="C99" s="159"/>
      <c r="D99" s="168"/>
      <c r="E99" s="168"/>
      <c r="F99" s="159"/>
      <c r="G99" s="162"/>
      <c r="H99" s="162"/>
      <c r="I99" s="159"/>
      <c r="J99" s="159"/>
      <c r="K99" s="159"/>
      <c r="L99" s="159"/>
      <c r="M99" s="159"/>
      <c r="N99" s="159"/>
      <c r="O99" s="127"/>
      <c r="P99" s="55"/>
      <c r="Q99" s="202"/>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row>
    <row r="100" spans="1:59" s="117" customFormat="1" x14ac:dyDescent="0.25">
      <c r="A100" s="118"/>
      <c r="B100" s="118"/>
      <c r="C100" s="158"/>
      <c r="D100" s="164"/>
      <c r="E100" s="164"/>
      <c r="F100" s="158"/>
      <c r="G100" s="161"/>
      <c r="H100" s="161"/>
      <c r="I100" s="158"/>
      <c r="J100" s="158"/>
      <c r="K100" s="158"/>
      <c r="L100" s="158"/>
      <c r="M100" s="158"/>
      <c r="N100" s="158"/>
      <c r="O100" s="127"/>
      <c r="P100" s="55"/>
      <c r="Q100" s="203"/>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row>
    <row r="101" spans="1:59" s="122" customFormat="1" x14ac:dyDescent="0.25">
      <c r="A101" s="118"/>
      <c r="B101" s="118"/>
      <c r="C101" s="157"/>
      <c r="D101" s="163"/>
      <c r="E101" s="163"/>
      <c r="F101" s="157"/>
      <c r="G101" s="160"/>
      <c r="H101" s="160"/>
      <c r="I101" s="157"/>
      <c r="J101" s="157"/>
      <c r="K101" s="157"/>
      <c r="L101" s="157"/>
      <c r="M101" s="157"/>
      <c r="N101" s="157"/>
      <c r="O101" s="130"/>
      <c r="P101" s="130"/>
      <c r="Q101" s="140"/>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row>
    <row r="102" spans="1:59" s="122" customFormat="1" x14ac:dyDescent="0.25">
      <c r="A102" s="118"/>
      <c r="B102" s="118"/>
      <c r="C102" s="159"/>
      <c r="D102" s="168"/>
      <c r="E102" s="168"/>
      <c r="F102" s="159"/>
      <c r="G102" s="162"/>
      <c r="H102" s="162"/>
      <c r="I102" s="159"/>
      <c r="J102" s="159"/>
      <c r="K102" s="159"/>
      <c r="L102" s="159"/>
      <c r="M102" s="159"/>
      <c r="N102" s="159"/>
      <c r="O102" s="130"/>
      <c r="P102" s="130"/>
      <c r="Q102" s="140"/>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row>
    <row r="103" spans="1:59" s="122" customFormat="1" x14ac:dyDescent="0.25">
      <c r="A103" s="118"/>
      <c r="B103" s="118"/>
      <c r="C103" s="159"/>
      <c r="D103" s="168"/>
      <c r="E103" s="168"/>
      <c r="F103" s="159"/>
      <c r="G103" s="162"/>
      <c r="H103" s="162"/>
      <c r="I103" s="159"/>
      <c r="J103" s="159"/>
      <c r="K103" s="159"/>
      <c r="L103" s="159"/>
      <c r="M103" s="159"/>
      <c r="N103" s="159"/>
      <c r="O103" s="130"/>
      <c r="P103" s="130"/>
      <c r="Q103" s="140"/>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row>
    <row r="104" spans="1:59" s="122" customFormat="1" x14ac:dyDescent="0.25">
      <c r="A104" s="118"/>
      <c r="B104" s="118"/>
      <c r="C104" s="159"/>
      <c r="D104" s="168"/>
      <c r="E104" s="168"/>
      <c r="F104" s="159"/>
      <c r="G104" s="162"/>
      <c r="H104" s="162"/>
      <c r="I104" s="159"/>
      <c r="J104" s="159"/>
      <c r="K104" s="159"/>
      <c r="L104" s="159"/>
      <c r="M104" s="159"/>
      <c r="N104" s="159"/>
      <c r="O104" s="130"/>
      <c r="P104" s="130"/>
      <c r="Q104" s="140"/>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row>
    <row r="105" spans="1:59" s="122" customFormat="1" x14ac:dyDescent="0.25">
      <c r="A105" s="118"/>
      <c r="B105" s="118"/>
      <c r="C105" s="159"/>
      <c r="D105" s="168"/>
      <c r="E105" s="168"/>
      <c r="F105" s="159"/>
      <c r="G105" s="162"/>
      <c r="H105" s="162"/>
      <c r="I105" s="159"/>
      <c r="J105" s="159"/>
      <c r="K105" s="159"/>
      <c r="L105" s="159"/>
      <c r="M105" s="159"/>
      <c r="N105" s="159"/>
      <c r="O105" s="130"/>
      <c r="P105" s="130"/>
      <c r="Q105" s="140"/>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row>
    <row r="106" spans="1:59" s="122" customFormat="1" x14ac:dyDescent="0.25">
      <c r="A106" s="118"/>
      <c r="B106" s="118"/>
      <c r="C106" s="159"/>
      <c r="D106" s="168"/>
      <c r="E106" s="168"/>
      <c r="F106" s="159"/>
      <c r="G106" s="162"/>
      <c r="H106" s="162"/>
      <c r="I106" s="159"/>
      <c r="J106" s="159"/>
      <c r="K106" s="159"/>
      <c r="L106" s="159"/>
      <c r="M106" s="159"/>
      <c r="N106" s="159"/>
      <c r="O106" s="130"/>
      <c r="P106" s="130"/>
      <c r="Q106" s="140"/>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row>
    <row r="107" spans="1:59" s="122" customFormat="1" x14ac:dyDescent="0.25">
      <c r="A107" s="118"/>
      <c r="B107" s="118"/>
      <c r="C107" s="159"/>
      <c r="D107" s="168"/>
      <c r="E107" s="168"/>
      <c r="F107" s="159"/>
      <c r="G107" s="162"/>
      <c r="H107" s="162"/>
      <c r="I107" s="159"/>
      <c r="J107" s="159"/>
      <c r="K107" s="159"/>
      <c r="L107" s="159"/>
      <c r="M107" s="159"/>
      <c r="N107" s="159"/>
      <c r="O107" s="130"/>
      <c r="P107" s="130"/>
      <c r="Q107" s="140"/>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row>
    <row r="108" spans="1:59" s="117" customFormat="1" x14ac:dyDescent="0.25">
      <c r="A108" s="118"/>
      <c r="B108" s="118"/>
      <c r="C108" s="157"/>
      <c r="D108" s="163"/>
      <c r="E108" s="163"/>
      <c r="F108" s="157"/>
      <c r="G108" s="160"/>
      <c r="H108" s="160"/>
      <c r="I108" s="157"/>
      <c r="J108" s="157"/>
      <c r="K108" s="157"/>
      <c r="L108" s="157"/>
      <c r="M108" s="157"/>
      <c r="N108" s="157"/>
      <c r="O108" s="130"/>
      <c r="P108" s="130"/>
      <c r="Q108" s="140"/>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row>
    <row r="109" spans="1:59" s="117" customFormat="1" x14ac:dyDescent="0.25">
      <c r="A109" s="118"/>
      <c r="B109" s="118"/>
      <c r="C109" s="159"/>
      <c r="D109" s="168"/>
      <c r="E109" s="168"/>
      <c r="F109" s="159"/>
      <c r="G109" s="162"/>
      <c r="H109" s="162"/>
      <c r="I109" s="159"/>
      <c r="J109" s="159"/>
      <c r="K109" s="159"/>
      <c r="L109" s="159"/>
      <c r="M109" s="159"/>
      <c r="N109" s="159"/>
      <c r="O109" s="130"/>
      <c r="P109" s="130"/>
      <c r="Q109" s="140"/>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row>
    <row r="110" spans="1:59" s="117" customFormat="1" x14ac:dyDescent="0.25">
      <c r="A110" s="118"/>
      <c r="B110" s="118"/>
      <c r="C110" s="159"/>
      <c r="D110" s="168"/>
      <c r="E110" s="168"/>
      <c r="F110" s="159"/>
      <c r="G110" s="162"/>
      <c r="H110" s="162"/>
      <c r="I110" s="159"/>
      <c r="J110" s="159"/>
      <c r="K110" s="159"/>
      <c r="L110" s="159"/>
      <c r="M110" s="159"/>
      <c r="N110" s="159"/>
      <c r="O110" s="130"/>
      <c r="P110" s="130"/>
      <c r="Q110" s="140"/>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row>
    <row r="111" spans="1:59" s="117" customFormat="1" x14ac:dyDescent="0.25">
      <c r="A111" s="118"/>
      <c r="B111" s="118"/>
      <c r="C111" s="159"/>
      <c r="D111" s="168"/>
      <c r="E111" s="168"/>
      <c r="F111" s="159"/>
      <c r="G111" s="162"/>
      <c r="H111" s="162"/>
      <c r="I111" s="159"/>
      <c r="J111" s="159"/>
      <c r="K111" s="159"/>
      <c r="L111" s="159"/>
      <c r="M111" s="159"/>
      <c r="N111" s="159"/>
      <c r="O111" s="130"/>
      <c r="P111" s="130"/>
      <c r="Q111" s="140"/>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row>
    <row r="112" spans="1:59" s="117" customFormat="1" x14ac:dyDescent="0.25">
      <c r="A112" s="118"/>
      <c r="B112" s="118"/>
      <c r="C112" s="159"/>
      <c r="D112" s="168"/>
      <c r="E112" s="168"/>
      <c r="F112" s="159"/>
      <c r="G112" s="162"/>
      <c r="H112" s="162"/>
      <c r="I112" s="159"/>
      <c r="J112" s="159"/>
      <c r="K112" s="159"/>
      <c r="L112" s="159"/>
      <c r="M112" s="159"/>
      <c r="N112" s="159"/>
      <c r="O112" s="130"/>
      <c r="P112" s="130"/>
      <c r="Q112" s="140"/>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row>
    <row r="113" spans="1:59" s="117" customFormat="1" x14ac:dyDescent="0.25">
      <c r="A113" s="118"/>
      <c r="B113" s="118"/>
      <c r="C113" s="158"/>
      <c r="D113" s="164"/>
      <c r="E113" s="164"/>
      <c r="F113" s="158"/>
      <c r="G113" s="161"/>
      <c r="H113" s="161"/>
      <c r="I113" s="158"/>
      <c r="J113" s="158"/>
      <c r="K113" s="158"/>
      <c r="L113" s="158"/>
      <c r="M113" s="158"/>
      <c r="N113" s="158"/>
      <c r="O113" s="130"/>
      <c r="P113" s="130"/>
      <c r="Q113" s="140"/>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row>
    <row r="114" spans="1:59" s="122" customFormat="1" x14ac:dyDescent="0.25">
      <c r="A114" s="118"/>
      <c r="B114" s="118"/>
      <c r="C114" s="157"/>
      <c r="D114" s="163"/>
      <c r="E114" s="163"/>
      <c r="F114" s="157"/>
      <c r="G114" s="160"/>
      <c r="H114" s="160"/>
      <c r="I114" s="157"/>
      <c r="J114" s="157"/>
      <c r="K114" s="157"/>
      <c r="L114" s="157"/>
      <c r="M114" s="157"/>
      <c r="N114" s="157"/>
      <c r="O114" s="130"/>
      <c r="P114" s="130"/>
      <c r="Q114" s="140"/>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row>
    <row r="115" spans="1:59" s="122" customFormat="1" x14ac:dyDescent="0.25">
      <c r="A115" s="118"/>
      <c r="B115" s="118"/>
      <c r="C115" s="158"/>
      <c r="D115" s="164"/>
      <c r="E115" s="164"/>
      <c r="F115" s="158"/>
      <c r="G115" s="161"/>
      <c r="H115" s="161"/>
      <c r="I115" s="158"/>
      <c r="J115" s="158"/>
      <c r="K115" s="158"/>
      <c r="L115" s="158"/>
      <c r="M115" s="158"/>
      <c r="N115" s="158"/>
      <c r="O115" s="130"/>
      <c r="P115" s="130"/>
      <c r="Q115" s="140"/>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row>
    <row r="116" spans="1:59" s="117" customFormat="1" x14ac:dyDescent="0.25">
      <c r="A116" s="118"/>
      <c r="B116" s="118"/>
      <c r="C116" s="157"/>
      <c r="D116" s="163"/>
      <c r="E116" s="163"/>
      <c r="F116" s="157"/>
      <c r="G116" s="160"/>
      <c r="H116" s="160"/>
      <c r="I116" s="157"/>
      <c r="J116" s="157"/>
      <c r="K116" s="157"/>
      <c r="L116" s="157"/>
      <c r="M116" s="157"/>
      <c r="N116" s="157"/>
      <c r="O116" s="127"/>
      <c r="P116" s="55"/>
      <c r="Q116" s="140"/>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row>
    <row r="117" spans="1:59" s="117" customFormat="1" x14ac:dyDescent="0.25">
      <c r="A117" s="118"/>
      <c r="B117" s="118"/>
      <c r="C117" s="158"/>
      <c r="D117" s="164"/>
      <c r="E117" s="164"/>
      <c r="F117" s="158"/>
      <c r="G117" s="161"/>
      <c r="H117" s="161"/>
      <c r="I117" s="158"/>
      <c r="J117" s="158"/>
      <c r="K117" s="158"/>
      <c r="L117" s="158"/>
      <c r="M117" s="158"/>
      <c r="N117" s="158"/>
      <c r="O117" s="127"/>
      <c r="P117" s="55"/>
      <c r="Q117" s="140"/>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row>
    <row r="118" spans="1:59" s="122" customFormat="1" x14ac:dyDescent="0.25">
      <c r="A118" s="118"/>
      <c r="B118" s="118"/>
      <c r="C118" s="157"/>
      <c r="D118" s="163"/>
      <c r="E118" s="163"/>
      <c r="F118" s="157"/>
      <c r="G118" s="160"/>
      <c r="H118" s="160"/>
      <c r="I118" s="157"/>
      <c r="J118" s="157"/>
      <c r="K118" s="157"/>
      <c r="L118" s="157"/>
      <c r="M118" s="157"/>
      <c r="N118" s="157"/>
      <c r="O118" s="127"/>
      <c r="P118" s="55"/>
      <c r="Q118" s="140"/>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row>
    <row r="119" spans="1:59" s="122" customFormat="1" x14ac:dyDescent="0.25">
      <c r="A119" s="118"/>
      <c r="B119" s="118"/>
      <c r="C119" s="158"/>
      <c r="D119" s="164"/>
      <c r="E119" s="164"/>
      <c r="F119" s="158"/>
      <c r="G119" s="161"/>
      <c r="H119" s="161"/>
      <c r="I119" s="158"/>
      <c r="J119" s="158"/>
      <c r="K119" s="158"/>
      <c r="L119" s="158"/>
      <c r="M119" s="158"/>
      <c r="N119" s="158"/>
      <c r="O119" s="127"/>
      <c r="P119" s="55"/>
      <c r="Q119" s="140"/>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row>
    <row r="120" spans="1:59" s="117" customFormat="1" x14ac:dyDescent="0.25">
      <c r="A120" s="118"/>
      <c r="B120" s="118"/>
      <c r="C120" s="157"/>
      <c r="D120" s="163"/>
      <c r="E120" s="163"/>
      <c r="F120" s="157"/>
      <c r="G120" s="160"/>
      <c r="H120" s="160"/>
      <c r="I120" s="157"/>
      <c r="J120" s="157"/>
      <c r="K120" s="157"/>
      <c r="L120" s="157"/>
      <c r="M120" s="157"/>
      <c r="N120" s="157"/>
      <c r="O120" s="127"/>
      <c r="P120" s="55"/>
      <c r="Q120" s="140"/>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row>
    <row r="121" spans="1:59" s="117" customFormat="1" x14ac:dyDescent="0.25">
      <c r="A121" s="118"/>
      <c r="B121" s="118"/>
      <c r="C121" s="158"/>
      <c r="D121" s="164"/>
      <c r="E121" s="164"/>
      <c r="F121" s="158"/>
      <c r="G121" s="161"/>
      <c r="H121" s="161"/>
      <c r="I121" s="158"/>
      <c r="J121" s="158"/>
      <c r="K121" s="158"/>
      <c r="L121" s="158"/>
      <c r="M121" s="158"/>
      <c r="N121" s="158"/>
      <c r="O121" s="127"/>
      <c r="P121" s="55"/>
      <c r="Q121" s="140"/>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row>
    <row r="122" spans="1:59" s="122" customFormat="1" x14ac:dyDescent="0.25">
      <c r="A122" s="118"/>
      <c r="B122" s="118"/>
      <c r="C122" s="157"/>
      <c r="D122" s="163"/>
      <c r="E122" s="163"/>
      <c r="F122" s="157"/>
      <c r="G122" s="160"/>
      <c r="H122" s="160"/>
      <c r="I122" s="157"/>
      <c r="J122" s="157"/>
      <c r="K122" s="157"/>
      <c r="L122" s="157"/>
      <c r="M122" s="157"/>
      <c r="N122" s="157"/>
      <c r="O122" s="130"/>
      <c r="P122" s="130"/>
      <c r="Q122" s="140"/>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row>
    <row r="123" spans="1:59" s="122" customFormat="1" x14ac:dyDescent="0.25">
      <c r="A123" s="118"/>
      <c r="B123" s="118"/>
      <c r="C123" s="158"/>
      <c r="D123" s="164"/>
      <c r="E123" s="164"/>
      <c r="F123" s="158"/>
      <c r="G123" s="161"/>
      <c r="H123" s="161"/>
      <c r="I123" s="158"/>
      <c r="J123" s="158"/>
      <c r="K123" s="158"/>
      <c r="L123" s="158"/>
      <c r="M123" s="158"/>
      <c r="N123" s="158"/>
      <c r="O123" s="130"/>
      <c r="P123" s="130"/>
      <c r="Q123" s="140"/>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row>
    <row r="124" spans="1:59" s="122" customFormat="1" x14ac:dyDescent="0.25">
      <c r="A124" s="118"/>
      <c r="B124" s="118"/>
      <c r="C124" s="157"/>
      <c r="D124" s="163"/>
      <c r="E124" s="163"/>
      <c r="F124" s="157"/>
      <c r="G124" s="160"/>
      <c r="H124" s="160"/>
      <c r="I124" s="157"/>
      <c r="J124" s="157"/>
      <c r="K124" s="157"/>
      <c r="L124" s="157"/>
      <c r="M124" s="157"/>
      <c r="N124" s="157"/>
      <c r="O124" s="127"/>
      <c r="P124" s="55"/>
      <c r="Q124" s="140"/>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row>
    <row r="125" spans="1:59" s="122" customFormat="1" x14ac:dyDescent="0.25">
      <c r="A125" s="118"/>
      <c r="B125" s="118"/>
      <c r="C125" s="159"/>
      <c r="D125" s="168"/>
      <c r="E125" s="168"/>
      <c r="F125" s="159"/>
      <c r="G125" s="162"/>
      <c r="H125" s="162"/>
      <c r="I125" s="159"/>
      <c r="J125" s="159"/>
      <c r="K125" s="159"/>
      <c r="L125" s="159"/>
      <c r="M125" s="159"/>
      <c r="N125" s="159"/>
      <c r="O125" s="127"/>
      <c r="P125" s="55"/>
      <c r="Q125" s="140"/>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row>
    <row r="126" spans="1:59" s="122" customFormat="1" x14ac:dyDescent="0.25">
      <c r="A126" s="118"/>
      <c r="B126" s="118"/>
      <c r="C126" s="158"/>
      <c r="D126" s="164"/>
      <c r="E126" s="164"/>
      <c r="F126" s="158"/>
      <c r="G126" s="161"/>
      <c r="H126" s="161"/>
      <c r="I126" s="158"/>
      <c r="J126" s="158"/>
      <c r="K126" s="158"/>
      <c r="L126" s="158"/>
      <c r="M126" s="158"/>
      <c r="N126" s="158"/>
      <c r="O126" s="127"/>
      <c r="P126" s="55"/>
      <c r="Q126" s="140"/>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row>
    <row r="127" spans="1:59" s="122" customFormat="1" x14ac:dyDescent="0.25">
      <c r="A127" s="118"/>
      <c r="B127" s="118"/>
      <c r="C127" s="157"/>
      <c r="D127" s="163"/>
      <c r="E127" s="163"/>
      <c r="F127" s="157"/>
      <c r="G127" s="160"/>
      <c r="H127" s="160"/>
      <c r="I127" s="157"/>
      <c r="J127" s="157"/>
      <c r="K127" s="157"/>
      <c r="L127" s="157"/>
      <c r="M127" s="157"/>
      <c r="N127" s="157"/>
      <c r="O127" s="130"/>
      <c r="P127" s="130"/>
      <c r="Q127" s="140"/>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row>
    <row r="128" spans="1:59" s="122" customFormat="1" x14ac:dyDescent="0.25">
      <c r="A128" s="118"/>
      <c r="B128" s="118"/>
      <c r="C128" s="158"/>
      <c r="D128" s="164"/>
      <c r="E128" s="164"/>
      <c r="F128" s="158"/>
      <c r="G128" s="161"/>
      <c r="H128" s="161"/>
      <c r="I128" s="158"/>
      <c r="J128" s="158"/>
      <c r="K128" s="158"/>
      <c r="L128" s="158"/>
      <c r="M128" s="158"/>
      <c r="N128" s="158"/>
      <c r="O128" s="130"/>
      <c r="P128" s="130"/>
      <c r="Q128" s="140"/>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row>
    <row r="129" spans="1:59" s="117" customFormat="1" x14ac:dyDescent="0.25">
      <c r="A129" s="118"/>
      <c r="B129" s="118"/>
      <c r="C129" s="157"/>
      <c r="D129" s="171"/>
      <c r="E129" s="163"/>
      <c r="F129" s="157"/>
      <c r="G129" s="160"/>
      <c r="H129" s="160"/>
      <c r="I129" s="157"/>
      <c r="J129" s="157"/>
      <c r="K129" s="157"/>
      <c r="L129" s="157"/>
      <c r="M129" s="157"/>
      <c r="N129" s="157"/>
      <c r="O129" s="130"/>
      <c r="P129" s="130"/>
      <c r="Q129" s="140"/>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row>
    <row r="130" spans="1:59" s="117" customFormat="1" x14ac:dyDescent="0.25">
      <c r="A130" s="118"/>
      <c r="B130" s="118"/>
      <c r="C130" s="158"/>
      <c r="D130" s="172"/>
      <c r="E130" s="164"/>
      <c r="F130" s="158"/>
      <c r="G130" s="161"/>
      <c r="H130" s="161"/>
      <c r="I130" s="158"/>
      <c r="J130" s="158"/>
      <c r="K130" s="158"/>
      <c r="L130" s="158"/>
      <c r="M130" s="158"/>
      <c r="N130" s="158"/>
      <c r="O130" s="130"/>
      <c r="P130" s="130"/>
      <c r="Q130" s="140"/>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row>
    <row r="131" spans="1:59" s="122" customFormat="1" x14ac:dyDescent="0.25">
      <c r="A131" s="118"/>
      <c r="B131" s="118"/>
      <c r="C131" s="157"/>
      <c r="D131" s="163"/>
      <c r="E131" s="163"/>
      <c r="F131" s="157"/>
      <c r="G131" s="160"/>
      <c r="H131" s="160"/>
      <c r="I131" s="157"/>
      <c r="J131" s="157"/>
      <c r="K131" s="157"/>
      <c r="L131" s="157"/>
      <c r="M131" s="157"/>
      <c r="N131" s="157"/>
      <c r="O131" s="130"/>
      <c r="P131" s="130"/>
      <c r="Q131" s="140"/>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row>
    <row r="132" spans="1:59" s="122" customFormat="1" x14ac:dyDescent="0.25">
      <c r="A132" s="118"/>
      <c r="B132" s="118"/>
      <c r="C132" s="158"/>
      <c r="D132" s="164"/>
      <c r="E132" s="164"/>
      <c r="F132" s="158"/>
      <c r="G132" s="161"/>
      <c r="H132" s="161"/>
      <c r="I132" s="158"/>
      <c r="J132" s="158"/>
      <c r="K132" s="158"/>
      <c r="L132" s="158"/>
      <c r="M132" s="158"/>
      <c r="N132" s="158"/>
      <c r="O132" s="130"/>
      <c r="P132" s="130"/>
      <c r="Q132" s="140"/>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row>
    <row r="133" spans="1:59" s="117" customFormat="1" x14ac:dyDescent="0.25">
      <c r="A133" s="118"/>
      <c r="B133" s="118"/>
      <c r="C133" s="157"/>
      <c r="D133" s="163"/>
      <c r="E133" s="163"/>
      <c r="F133" s="157"/>
      <c r="G133" s="160"/>
      <c r="H133" s="160"/>
      <c r="I133" s="157"/>
      <c r="J133" s="157"/>
      <c r="K133" s="157"/>
      <c r="L133" s="157"/>
      <c r="M133" s="157"/>
      <c r="N133" s="157"/>
      <c r="O133" s="130"/>
      <c r="P133" s="130"/>
      <c r="Q133" s="140"/>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row>
    <row r="134" spans="1:59" s="117" customFormat="1" x14ac:dyDescent="0.25">
      <c r="A134" s="118"/>
      <c r="B134" s="118"/>
      <c r="C134" s="158"/>
      <c r="D134" s="164"/>
      <c r="E134" s="164"/>
      <c r="F134" s="158"/>
      <c r="G134" s="161"/>
      <c r="H134" s="161"/>
      <c r="I134" s="158"/>
      <c r="J134" s="158"/>
      <c r="K134" s="158"/>
      <c r="L134" s="158"/>
      <c r="M134" s="158"/>
      <c r="N134" s="158"/>
      <c r="O134" s="130"/>
      <c r="P134" s="130"/>
      <c r="Q134" s="140"/>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row>
    <row r="135" spans="1:59" s="122" customFormat="1" x14ac:dyDescent="0.25">
      <c r="A135" s="118"/>
      <c r="B135" s="118"/>
      <c r="C135" s="157"/>
      <c r="D135" s="163"/>
      <c r="E135" s="163"/>
      <c r="F135" s="157"/>
      <c r="G135" s="160"/>
      <c r="H135" s="160"/>
      <c r="I135" s="157"/>
      <c r="J135" s="157"/>
      <c r="K135" s="157"/>
      <c r="L135" s="157"/>
      <c r="M135" s="157"/>
      <c r="N135" s="157"/>
      <c r="O135" s="55"/>
      <c r="P135" s="55"/>
      <c r="Q135" s="140"/>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row>
    <row r="136" spans="1:59" s="122" customFormat="1" x14ac:dyDescent="0.25">
      <c r="A136" s="118"/>
      <c r="B136" s="118"/>
      <c r="C136" s="158"/>
      <c r="D136" s="164"/>
      <c r="E136" s="164"/>
      <c r="F136" s="158"/>
      <c r="G136" s="161"/>
      <c r="H136" s="161"/>
      <c r="I136" s="158"/>
      <c r="J136" s="158"/>
      <c r="K136" s="158"/>
      <c r="L136" s="158"/>
      <c r="M136" s="158"/>
      <c r="N136" s="158"/>
      <c r="O136" s="55"/>
      <c r="P136" s="55"/>
      <c r="Q136" s="140"/>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row>
    <row r="137" spans="1:59" s="117" customFormat="1" x14ac:dyDescent="0.25">
      <c r="A137" s="118"/>
      <c r="B137" s="118"/>
      <c r="C137" s="157"/>
      <c r="D137" s="163"/>
      <c r="E137" s="163"/>
      <c r="F137" s="157"/>
      <c r="G137" s="160"/>
      <c r="H137" s="160"/>
      <c r="I137" s="157"/>
      <c r="J137" s="157"/>
      <c r="K137" s="157"/>
      <c r="L137" s="157"/>
      <c r="M137" s="157"/>
      <c r="N137" s="157"/>
      <c r="O137" s="55"/>
      <c r="P137" s="55"/>
      <c r="Q137" s="140"/>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row>
    <row r="138" spans="1:59" s="117" customFormat="1" x14ac:dyDescent="0.25">
      <c r="A138" s="118"/>
      <c r="B138" s="118"/>
      <c r="C138" s="158"/>
      <c r="D138" s="164"/>
      <c r="E138" s="164"/>
      <c r="F138" s="158"/>
      <c r="G138" s="161"/>
      <c r="H138" s="161"/>
      <c r="I138" s="158"/>
      <c r="J138" s="158"/>
      <c r="K138" s="158"/>
      <c r="L138" s="158"/>
      <c r="M138" s="158"/>
      <c r="N138" s="158"/>
      <c r="O138" s="55"/>
      <c r="P138" s="55"/>
      <c r="Q138" s="140"/>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row>
    <row r="139" spans="1:59" s="117" customFormat="1" x14ac:dyDescent="0.25">
      <c r="A139" s="118"/>
      <c r="B139" s="119"/>
      <c r="C139" s="157"/>
      <c r="D139" s="165"/>
      <c r="E139" s="165"/>
      <c r="F139" s="157"/>
      <c r="G139" s="160"/>
      <c r="H139" s="160"/>
      <c r="I139" s="157"/>
      <c r="J139" s="157"/>
      <c r="K139" s="157"/>
      <c r="L139" s="157"/>
      <c r="M139" s="157"/>
      <c r="N139" s="157"/>
      <c r="O139" s="55"/>
      <c r="P139" s="55"/>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row>
    <row r="140" spans="1:59" s="117" customFormat="1" x14ac:dyDescent="0.25">
      <c r="A140" s="118"/>
      <c r="B140" s="120"/>
      <c r="C140" s="158"/>
      <c r="D140" s="167"/>
      <c r="E140" s="167"/>
      <c r="F140" s="158"/>
      <c r="G140" s="161"/>
      <c r="H140" s="161"/>
      <c r="I140" s="158"/>
      <c r="J140" s="158"/>
      <c r="K140" s="158"/>
      <c r="L140" s="158"/>
      <c r="M140" s="158"/>
      <c r="N140" s="158"/>
      <c r="O140" s="55"/>
      <c r="P140" s="55"/>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row>
    <row r="141" spans="1:59" s="117" customFormat="1" x14ac:dyDescent="0.25">
      <c r="A141" s="118"/>
      <c r="B141" s="118"/>
      <c r="C141" s="157"/>
      <c r="D141" s="163"/>
      <c r="E141" s="163"/>
      <c r="F141" s="157"/>
      <c r="G141" s="160"/>
      <c r="H141" s="160"/>
      <c r="I141" s="157"/>
      <c r="J141" s="157"/>
      <c r="K141" s="157"/>
      <c r="L141" s="157"/>
      <c r="M141" s="157"/>
      <c r="N141" s="157"/>
      <c r="O141" s="130"/>
      <c r="P141" s="130"/>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row>
    <row r="142" spans="1:59" s="117" customFormat="1" x14ac:dyDescent="0.25">
      <c r="A142" s="118"/>
      <c r="B142" s="118"/>
      <c r="C142" s="158"/>
      <c r="D142" s="164"/>
      <c r="E142" s="164"/>
      <c r="F142" s="158"/>
      <c r="G142" s="161"/>
      <c r="H142" s="161"/>
      <c r="I142" s="158"/>
      <c r="J142" s="158"/>
      <c r="K142" s="158"/>
      <c r="L142" s="158"/>
      <c r="M142" s="158"/>
      <c r="N142" s="158"/>
      <c r="O142" s="130"/>
      <c r="P142" s="130"/>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row>
    <row r="143" spans="1:59" s="122" customFormat="1" x14ac:dyDescent="0.25">
      <c r="A143" s="118"/>
      <c r="B143" s="118"/>
      <c r="C143" s="157"/>
      <c r="D143" s="163"/>
      <c r="E143" s="163"/>
      <c r="F143" s="157"/>
      <c r="G143" s="160"/>
      <c r="H143" s="160"/>
      <c r="I143" s="157"/>
      <c r="J143" s="157"/>
      <c r="K143" s="157"/>
      <c r="L143" s="157"/>
      <c r="M143" s="157"/>
      <c r="N143" s="157"/>
      <c r="O143" s="130"/>
      <c r="P143" s="130"/>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row>
    <row r="144" spans="1:59" s="122" customFormat="1" x14ac:dyDescent="0.25">
      <c r="A144" s="118"/>
      <c r="B144" s="118"/>
      <c r="C144" s="158"/>
      <c r="D144" s="164"/>
      <c r="E144" s="164"/>
      <c r="F144" s="158"/>
      <c r="G144" s="161"/>
      <c r="H144" s="161"/>
      <c r="I144" s="158"/>
      <c r="J144" s="158"/>
      <c r="K144" s="158"/>
      <c r="L144" s="158"/>
      <c r="M144" s="158"/>
      <c r="N144" s="158"/>
      <c r="O144" s="130"/>
      <c r="P144" s="130"/>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row>
    <row r="145" spans="1:59" s="117" customFormat="1" x14ac:dyDescent="0.25">
      <c r="A145" s="119"/>
      <c r="B145" s="119"/>
      <c r="C145" s="157"/>
      <c r="D145" s="165"/>
      <c r="E145" s="165"/>
      <c r="F145" s="157"/>
      <c r="G145" s="160"/>
      <c r="H145" s="160"/>
      <c r="I145" s="157"/>
      <c r="J145" s="157"/>
      <c r="K145" s="157"/>
      <c r="L145" s="157"/>
      <c r="M145" s="157"/>
      <c r="N145" s="157"/>
      <c r="O145" s="129"/>
      <c r="P145" s="130"/>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row>
    <row r="146" spans="1:59" s="117" customFormat="1" x14ac:dyDescent="0.25">
      <c r="A146" s="119"/>
      <c r="B146" s="119"/>
      <c r="C146" s="159"/>
      <c r="D146" s="166"/>
      <c r="E146" s="166"/>
      <c r="F146" s="159"/>
      <c r="G146" s="162"/>
      <c r="H146" s="162"/>
      <c r="I146" s="159"/>
      <c r="J146" s="159"/>
      <c r="K146" s="159"/>
      <c r="L146" s="159"/>
      <c r="M146" s="159"/>
      <c r="N146" s="159"/>
      <c r="O146" s="129"/>
      <c r="P146" s="130"/>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row>
    <row r="147" spans="1:59" s="117" customFormat="1" x14ac:dyDescent="0.25">
      <c r="A147" s="119"/>
      <c r="B147" s="119"/>
      <c r="C147" s="158"/>
      <c r="D147" s="167"/>
      <c r="E147" s="167"/>
      <c r="F147" s="158"/>
      <c r="G147" s="161"/>
      <c r="H147" s="161"/>
      <c r="I147" s="158"/>
      <c r="J147" s="158"/>
      <c r="K147" s="158"/>
      <c r="L147" s="158"/>
      <c r="M147" s="158"/>
      <c r="N147" s="158"/>
      <c r="O147" s="129"/>
      <c r="P147" s="130"/>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row>
    <row r="148" spans="1:59" s="117" customFormat="1" x14ac:dyDescent="0.25">
      <c r="A148" s="118"/>
      <c r="B148" s="118"/>
      <c r="C148" s="157"/>
      <c r="D148" s="163"/>
      <c r="E148" s="163"/>
      <c r="F148" s="157"/>
      <c r="G148" s="160"/>
      <c r="H148" s="160"/>
      <c r="I148" s="157"/>
      <c r="J148" s="157"/>
      <c r="K148" s="157"/>
      <c r="L148" s="157"/>
      <c r="M148" s="157"/>
      <c r="N148" s="157"/>
      <c r="O148" s="55"/>
      <c r="P148" s="55"/>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row>
    <row r="149" spans="1:59" s="117" customFormat="1" x14ac:dyDescent="0.25">
      <c r="A149" s="118"/>
      <c r="B149" s="118"/>
      <c r="C149" s="158"/>
      <c r="D149" s="164"/>
      <c r="E149" s="164"/>
      <c r="F149" s="158"/>
      <c r="G149" s="161"/>
      <c r="H149" s="161"/>
      <c r="I149" s="158"/>
      <c r="J149" s="158"/>
      <c r="K149" s="158"/>
      <c r="L149" s="158"/>
      <c r="M149" s="158"/>
      <c r="N149" s="158"/>
      <c r="O149" s="55"/>
      <c r="P149" s="55"/>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row>
    <row r="150" spans="1:59" s="122" customFormat="1" x14ac:dyDescent="0.25">
      <c r="A150" s="118"/>
      <c r="B150" s="118"/>
      <c r="C150" s="157"/>
      <c r="D150" s="163"/>
      <c r="E150" s="163"/>
      <c r="F150" s="157"/>
      <c r="G150" s="160"/>
      <c r="H150" s="160"/>
      <c r="I150" s="157"/>
      <c r="J150" s="157"/>
      <c r="K150" s="157"/>
      <c r="L150" s="157"/>
      <c r="M150" s="157"/>
      <c r="N150" s="157"/>
      <c r="O150" s="55"/>
      <c r="P150" s="55"/>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row>
    <row r="151" spans="1:59" s="122" customFormat="1" x14ac:dyDescent="0.25">
      <c r="A151" s="118"/>
      <c r="B151" s="118"/>
      <c r="C151" s="158"/>
      <c r="D151" s="164"/>
      <c r="E151" s="164"/>
      <c r="F151" s="158"/>
      <c r="G151" s="161"/>
      <c r="H151" s="161"/>
      <c r="I151" s="158"/>
      <c r="J151" s="158"/>
      <c r="K151" s="158"/>
      <c r="L151" s="158"/>
      <c r="M151" s="158"/>
      <c r="N151" s="158"/>
      <c r="O151" s="55"/>
      <c r="P151" s="55"/>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row>
    <row r="152" spans="1:59" s="117" customFormat="1" x14ac:dyDescent="0.25">
      <c r="A152" s="118"/>
      <c r="B152" s="118"/>
      <c r="C152" s="157"/>
      <c r="D152" s="165"/>
      <c r="E152" s="163"/>
      <c r="F152" s="157"/>
      <c r="G152" s="160"/>
      <c r="H152" s="160"/>
      <c r="I152" s="157"/>
      <c r="J152" s="157"/>
      <c r="K152" s="157"/>
      <c r="L152" s="157"/>
      <c r="M152" s="157"/>
      <c r="N152" s="157"/>
      <c r="O152" s="55"/>
      <c r="P152" s="55"/>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row>
    <row r="153" spans="1:59" s="117" customFormat="1" x14ac:dyDescent="0.25">
      <c r="A153" s="118"/>
      <c r="B153" s="118"/>
      <c r="C153" s="159"/>
      <c r="D153" s="166"/>
      <c r="E153" s="168"/>
      <c r="F153" s="159"/>
      <c r="G153" s="162"/>
      <c r="H153" s="162"/>
      <c r="I153" s="159"/>
      <c r="J153" s="159"/>
      <c r="K153" s="159"/>
      <c r="L153" s="159"/>
      <c r="M153" s="159"/>
      <c r="N153" s="159"/>
      <c r="O153" s="55"/>
      <c r="P153" s="55"/>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row>
    <row r="154" spans="1:59" s="117" customFormat="1" x14ac:dyDescent="0.25">
      <c r="A154" s="118"/>
      <c r="B154" s="118"/>
      <c r="C154" s="158"/>
      <c r="D154" s="167"/>
      <c r="E154" s="164"/>
      <c r="F154" s="158"/>
      <c r="G154" s="161"/>
      <c r="H154" s="161"/>
      <c r="I154" s="158"/>
      <c r="J154" s="158"/>
      <c r="K154" s="158"/>
      <c r="L154" s="158"/>
      <c r="M154" s="158"/>
      <c r="N154" s="158"/>
      <c r="O154" s="55"/>
      <c r="P154" s="55"/>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row>
    <row r="155" spans="1:59" s="122" customFormat="1" x14ac:dyDescent="0.25">
      <c r="A155" s="118"/>
      <c r="B155" s="118"/>
      <c r="C155" s="157"/>
      <c r="D155" s="163"/>
      <c r="E155" s="163"/>
      <c r="F155" s="157"/>
      <c r="G155" s="160"/>
      <c r="H155" s="160"/>
      <c r="I155" s="157"/>
      <c r="J155" s="157"/>
      <c r="K155" s="157"/>
      <c r="L155" s="157"/>
      <c r="M155" s="157"/>
      <c r="N155" s="157"/>
      <c r="O155" s="55"/>
      <c r="P155" s="55"/>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row>
    <row r="156" spans="1:59" s="122" customFormat="1" x14ac:dyDescent="0.25">
      <c r="A156" s="118"/>
      <c r="B156" s="118"/>
      <c r="C156" s="158"/>
      <c r="D156" s="164"/>
      <c r="E156" s="164"/>
      <c r="F156" s="158"/>
      <c r="G156" s="161"/>
      <c r="H156" s="161"/>
      <c r="I156" s="158"/>
      <c r="J156" s="158"/>
      <c r="K156" s="158"/>
      <c r="L156" s="158"/>
      <c r="M156" s="158"/>
      <c r="N156" s="158"/>
      <c r="O156" s="55"/>
      <c r="P156" s="55"/>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row>
    <row r="157" spans="1:59" s="117" customFormat="1" x14ac:dyDescent="0.25">
      <c r="A157" s="119"/>
      <c r="B157" s="119"/>
      <c r="C157" s="157"/>
      <c r="D157" s="165"/>
      <c r="E157" s="165"/>
      <c r="F157" s="157"/>
      <c r="G157" s="160"/>
      <c r="H157" s="160"/>
      <c r="I157" s="157"/>
      <c r="J157" s="157"/>
      <c r="K157" s="157"/>
      <c r="L157" s="157"/>
      <c r="M157" s="157"/>
      <c r="N157" s="157"/>
      <c r="O157" s="55"/>
      <c r="P157" s="55"/>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row>
    <row r="158" spans="1:59" s="117" customFormat="1" x14ac:dyDescent="0.25">
      <c r="A158" s="119"/>
      <c r="B158" s="119"/>
      <c r="C158" s="159"/>
      <c r="D158" s="166"/>
      <c r="E158" s="166"/>
      <c r="F158" s="159"/>
      <c r="G158" s="162"/>
      <c r="H158" s="162"/>
      <c r="I158" s="159"/>
      <c r="J158" s="159"/>
      <c r="K158" s="159"/>
      <c r="L158" s="159"/>
      <c r="M158" s="159"/>
      <c r="N158" s="159"/>
      <c r="O158" s="55"/>
      <c r="P158" s="55"/>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row>
    <row r="159" spans="1:59" s="117" customFormat="1" x14ac:dyDescent="0.25">
      <c r="A159" s="119"/>
      <c r="B159" s="119"/>
      <c r="C159" s="158"/>
      <c r="D159" s="167"/>
      <c r="E159" s="167"/>
      <c r="F159" s="158"/>
      <c r="G159" s="161"/>
      <c r="H159" s="161"/>
      <c r="I159" s="158"/>
      <c r="J159" s="158"/>
      <c r="K159" s="158"/>
      <c r="L159" s="158"/>
      <c r="M159" s="158"/>
      <c r="N159" s="158"/>
      <c r="O159" s="55"/>
      <c r="P159" s="55"/>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row>
    <row r="160" spans="1:59" s="122" customFormat="1" x14ac:dyDescent="0.25">
      <c r="A160" s="119"/>
      <c r="B160" s="119"/>
      <c r="C160" s="157"/>
      <c r="D160" s="163"/>
      <c r="E160" s="165"/>
      <c r="F160" s="157"/>
      <c r="G160" s="160"/>
      <c r="H160" s="160"/>
      <c r="I160" s="157"/>
      <c r="J160" s="157"/>
      <c r="K160" s="157"/>
      <c r="L160" s="157"/>
      <c r="M160" s="157"/>
      <c r="N160" s="157"/>
      <c r="O160" s="55"/>
      <c r="P160" s="55"/>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row>
    <row r="161" spans="1:59" s="122" customFormat="1" x14ac:dyDescent="0.25">
      <c r="A161" s="119"/>
      <c r="B161" s="119"/>
      <c r="C161" s="158"/>
      <c r="D161" s="164"/>
      <c r="E161" s="167"/>
      <c r="F161" s="158"/>
      <c r="G161" s="161"/>
      <c r="H161" s="161"/>
      <c r="I161" s="158"/>
      <c r="J161" s="158"/>
      <c r="K161" s="158"/>
      <c r="L161" s="158"/>
      <c r="M161" s="158"/>
      <c r="N161" s="158"/>
      <c r="O161" s="55"/>
      <c r="P161" s="55"/>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row>
    <row r="162" spans="1:59" s="117" customFormat="1" x14ac:dyDescent="0.25">
      <c r="A162" s="118"/>
      <c r="B162" s="118"/>
      <c r="C162" s="157"/>
      <c r="D162" s="163"/>
      <c r="E162" s="163"/>
      <c r="F162" s="157"/>
      <c r="G162" s="160"/>
      <c r="H162" s="160"/>
      <c r="I162" s="157"/>
      <c r="J162" s="157"/>
      <c r="K162" s="157"/>
      <c r="L162" s="157"/>
      <c r="M162" s="157"/>
      <c r="N162" s="157"/>
      <c r="O162" s="55"/>
      <c r="P162" s="55"/>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row>
    <row r="163" spans="1:59" s="117" customFormat="1" x14ac:dyDescent="0.25">
      <c r="A163" s="118"/>
      <c r="B163" s="118"/>
      <c r="C163" s="158"/>
      <c r="D163" s="164"/>
      <c r="E163" s="164"/>
      <c r="F163" s="158"/>
      <c r="G163" s="161"/>
      <c r="H163" s="161"/>
      <c r="I163" s="158"/>
      <c r="J163" s="158"/>
      <c r="K163" s="158"/>
      <c r="L163" s="158"/>
      <c r="M163" s="158"/>
      <c r="N163" s="158"/>
      <c r="O163" s="55"/>
      <c r="P163" s="55"/>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row>
    <row r="164" spans="1:59" s="122" customFormat="1" x14ac:dyDescent="0.25">
      <c r="A164" s="118"/>
      <c r="B164" s="118"/>
      <c r="C164" s="157"/>
      <c r="D164" s="163"/>
      <c r="E164" s="163"/>
      <c r="F164" s="157"/>
      <c r="G164" s="160"/>
      <c r="H164" s="160"/>
      <c r="I164" s="157"/>
      <c r="J164" s="157"/>
      <c r="K164" s="157"/>
      <c r="L164" s="157"/>
      <c r="M164" s="157"/>
      <c r="N164" s="157"/>
      <c r="O164" s="55"/>
      <c r="P164" s="55"/>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row>
    <row r="165" spans="1:59" s="122" customFormat="1" x14ac:dyDescent="0.25">
      <c r="A165" s="118"/>
      <c r="B165" s="118"/>
      <c r="C165" s="158"/>
      <c r="D165" s="164"/>
      <c r="E165" s="164"/>
      <c r="F165" s="158"/>
      <c r="G165" s="161"/>
      <c r="H165" s="161"/>
      <c r="I165" s="158"/>
      <c r="J165" s="158"/>
      <c r="K165" s="158"/>
      <c r="L165" s="158"/>
      <c r="M165" s="158"/>
      <c r="N165" s="158"/>
      <c r="O165" s="55"/>
      <c r="P165" s="55"/>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row>
    <row r="166" spans="1:59" s="117" customFormat="1" x14ac:dyDescent="0.25">
      <c r="A166" s="118"/>
      <c r="B166" s="118"/>
      <c r="C166" s="157"/>
      <c r="D166" s="163"/>
      <c r="E166" s="163"/>
      <c r="F166" s="157"/>
      <c r="G166" s="160"/>
      <c r="H166" s="160"/>
      <c r="I166" s="157"/>
      <c r="J166" s="157"/>
      <c r="K166" s="157"/>
      <c r="L166" s="157"/>
      <c r="M166" s="157"/>
      <c r="N166" s="157"/>
      <c r="O166" s="55"/>
      <c r="P166" s="55"/>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row>
    <row r="167" spans="1:59" s="117" customFormat="1" x14ac:dyDescent="0.25">
      <c r="A167" s="118"/>
      <c r="B167" s="118"/>
      <c r="C167" s="158"/>
      <c r="D167" s="164"/>
      <c r="E167" s="164"/>
      <c r="F167" s="158"/>
      <c r="G167" s="161"/>
      <c r="H167" s="161"/>
      <c r="I167" s="158"/>
      <c r="J167" s="158"/>
      <c r="K167" s="158"/>
      <c r="L167" s="158"/>
      <c r="M167" s="158"/>
      <c r="N167" s="158"/>
      <c r="O167" s="55"/>
      <c r="P167" s="55"/>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row>
    <row r="168" spans="1:59" s="122" customFormat="1" x14ac:dyDescent="0.25">
      <c r="A168" s="118"/>
      <c r="B168" s="118"/>
      <c r="C168" s="157"/>
      <c r="D168" s="163"/>
      <c r="E168" s="163"/>
      <c r="F168" s="157"/>
      <c r="G168" s="160"/>
      <c r="H168" s="160"/>
      <c r="I168" s="157"/>
      <c r="J168" s="157"/>
      <c r="K168" s="157"/>
      <c r="L168" s="157"/>
      <c r="M168" s="157"/>
      <c r="N168" s="157"/>
      <c r="O168" s="55"/>
      <c r="P168" s="55"/>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row>
    <row r="169" spans="1:59" s="122" customFormat="1" x14ac:dyDescent="0.25">
      <c r="A169" s="118"/>
      <c r="B169" s="118"/>
      <c r="C169" s="159"/>
      <c r="D169" s="168"/>
      <c r="E169" s="168"/>
      <c r="F169" s="159"/>
      <c r="G169" s="162"/>
      <c r="H169" s="162"/>
      <c r="I169" s="159"/>
      <c r="J169" s="159"/>
      <c r="K169" s="159"/>
      <c r="L169" s="159"/>
      <c r="M169" s="159"/>
      <c r="N169" s="159"/>
      <c r="O169" s="55"/>
      <c r="P169" s="55"/>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row>
    <row r="170" spans="1:59" s="122" customFormat="1" x14ac:dyDescent="0.25">
      <c r="A170" s="118"/>
      <c r="B170" s="118"/>
      <c r="C170" s="158"/>
      <c r="D170" s="164"/>
      <c r="E170" s="164"/>
      <c r="F170" s="158"/>
      <c r="G170" s="161"/>
      <c r="H170" s="161"/>
      <c r="I170" s="158"/>
      <c r="J170" s="158"/>
      <c r="K170" s="158"/>
      <c r="L170" s="158"/>
      <c r="M170" s="158"/>
      <c r="N170" s="158"/>
      <c r="O170" s="55"/>
      <c r="P170" s="55"/>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row>
    <row r="171" spans="1:59" s="117" customFormat="1" x14ac:dyDescent="0.25">
      <c r="A171" s="119"/>
      <c r="B171" s="119"/>
      <c r="C171" s="157"/>
      <c r="D171" s="165"/>
      <c r="E171" s="165"/>
      <c r="F171" s="157"/>
      <c r="G171" s="160"/>
      <c r="H171" s="160"/>
      <c r="I171" s="157"/>
      <c r="J171" s="157"/>
      <c r="K171" s="157"/>
      <c r="L171" s="157"/>
      <c r="M171" s="157"/>
      <c r="N171" s="157"/>
      <c r="O171" s="129"/>
      <c r="P171" s="130"/>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row>
    <row r="172" spans="1:59" s="117" customFormat="1" x14ac:dyDescent="0.25">
      <c r="A172" s="119"/>
      <c r="B172" s="119"/>
      <c r="C172" s="158"/>
      <c r="D172" s="167"/>
      <c r="E172" s="167"/>
      <c r="F172" s="158"/>
      <c r="G172" s="161"/>
      <c r="H172" s="161"/>
      <c r="I172" s="158"/>
      <c r="J172" s="158"/>
      <c r="K172" s="158"/>
      <c r="L172" s="158"/>
      <c r="M172" s="158"/>
      <c r="N172" s="158"/>
      <c r="O172" s="129"/>
      <c r="P172" s="130"/>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row>
    <row r="173" spans="1:59" s="117" customFormat="1" x14ac:dyDescent="0.25">
      <c r="A173" s="118"/>
      <c r="B173" s="118"/>
      <c r="C173" s="157"/>
      <c r="D173" s="163"/>
      <c r="E173" s="163"/>
      <c r="F173" s="157"/>
      <c r="G173" s="160"/>
      <c r="H173" s="160"/>
      <c r="I173" s="157"/>
      <c r="J173" s="157"/>
      <c r="K173" s="157"/>
      <c r="L173" s="157"/>
      <c r="M173" s="157"/>
      <c r="N173" s="157"/>
      <c r="O173" s="55"/>
      <c r="P173" s="55"/>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row>
    <row r="174" spans="1:59" s="117" customFormat="1" x14ac:dyDescent="0.25">
      <c r="A174" s="118"/>
      <c r="B174" s="118"/>
      <c r="C174" s="158"/>
      <c r="D174" s="164"/>
      <c r="E174" s="164"/>
      <c r="F174" s="158"/>
      <c r="G174" s="161"/>
      <c r="H174" s="161"/>
      <c r="I174" s="158"/>
      <c r="J174" s="158"/>
      <c r="K174" s="158"/>
      <c r="L174" s="158"/>
      <c r="M174" s="158"/>
      <c r="N174" s="158"/>
      <c r="O174" s="55"/>
      <c r="P174" s="55"/>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row>
    <row r="175" spans="1:59" s="122" customFormat="1" x14ac:dyDescent="0.25">
      <c r="A175" s="118"/>
      <c r="B175" s="118"/>
      <c r="C175" s="157"/>
      <c r="D175" s="163"/>
      <c r="E175" s="163"/>
      <c r="F175" s="157"/>
      <c r="G175" s="160"/>
      <c r="H175" s="160"/>
      <c r="I175" s="157"/>
      <c r="J175" s="157"/>
      <c r="K175" s="157"/>
      <c r="L175" s="157"/>
      <c r="M175" s="157"/>
      <c r="N175" s="157"/>
      <c r="O175" s="55"/>
      <c r="P175" s="55"/>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row>
    <row r="176" spans="1:59" s="122" customFormat="1" x14ac:dyDescent="0.25">
      <c r="A176" s="118"/>
      <c r="B176" s="118"/>
      <c r="C176" s="158"/>
      <c r="D176" s="164"/>
      <c r="E176" s="164"/>
      <c r="F176" s="158"/>
      <c r="G176" s="161"/>
      <c r="H176" s="161"/>
      <c r="I176" s="158"/>
      <c r="J176" s="158"/>
      <c r="K176" s="158"/>
      <c r="L176" s="158"/>
      <c r="M176" s="158"/>
      <c r="N176" s="158"/>
      <c r="O176" s="55"/>
      <c r="P176" s="55"/>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row>
    <row r="177" spans="1:59" s="117" customFormat="1" x14ac:dyDescent="0.25">
      <c r="A177" s="118"/>
      <c r="B177" s="118"/>
      <c r="C177" s="157"/>
      <c r="D177" s="163"/>
      <c r="E177" s="163"/>
      <c r="F177" s="157"/>
      <c r="G177" s="160"/>
      <c r="H177" s="160"/>
      <c r="I177" s="157"/>
      <c r="J177" s="157"/>
      <c r="K177" s="157"/>
      <c r="L177" s="157"/>
      <c r="M177" s="157"/>
      <c r="N177" s="157"/>
      <c r="O177" s="55"/>
      <c r="P177" s="55"/>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row>
    <row r="178" spans="1:59" s="117" customFormat="1" x14ac:dyDescent="0.25">
      <c r="A178" s="118"/>
      <c r="B178" s="118"/>
      <c r="C178" s="158"/>
      <c r="D178" s="164"/>
      <c r="E178" s="164"/>
      <c r="F178" s="158"/>
      <c r="G178" s="161"/>
      <c r="H178" s="161"/>
      <c r="I178" s="158"/>
      <c r="J178" s="158"/>
      <c r="K178" s="158"/>
      <c r="L178" s="158"/>
      <c r="M178" s="158"/>
      <c r="N178" s="158"/>
      <c r="O178" s="55"/>
      <c r="P178" s="55"/>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row>
    <row r="179" spans="1:59" s="122" customFormat="1" x14ac:dyDescent="0.25">
      <c r="A179" s="118"/>
      <c r="B179" s="118"/>
      <c r="C179" s="157"/>
      <c r="D179" s="163"/>
      <c r="E179" s="163"/>
      <c r="F179" s="157"/>
      <c r="G179" s="160"/>
      <c r="H179" s="160"/>
      <c r="I179" s="157"/>
      <c r="J179" s="157"/>
      <c r="K179" s="157"/>
      <c r="L179" s="157"/>
      <c r="M179" s="157"/>
      <c r="N179" s="157"/>
      <c r="O179" s="55"/>
      <c r="P179" s="55"/>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row>
    <row r="180" spans="1:59" s="122" customFormat="1" x14ac:dyDescent="0.25">
      <c r="A180" s="118"/>
      <c r="B180" s="118"/>
      <c r="C180" s="158"/>
      <c r="D180" s="164"/>
      <c r="E180" s="164"/>
      <c r="F180" s="158"/>
      <c r="G180" s="161"/>
      <c r="H180" s="161"/>
      <c r="I180" s="158"/>
      <c r="J180" s="158"/>
      <c r="K180" s="158"/>
      <c r="L180" s="158"/>
      <c r="M180" s="158"/>
      <c r="N180" s="158"/>
      <c r="O180" s="55"/>
      <c r="P180" s="55"/>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row>
    <row r="181" spans="1:59" s="117" customFormat="1" x14ac:dyDescent="0.25">
      <c r="A181" s="118"/>
      <c r="B181" s="118"/>
      <c r="C181" s="157"/>
      <c r="D181" s="163"/>
      <c r="E181" s="163"/>
      <c r="F181" s="157"/>
      <c r="G181" s="160"/>
      <c r="H181" s="160"/>
      <c r="I181" s="157"/>
      <c r="J181" s="157"/>
      <c r="K181" s="157"/>
      <c r="L181" s="157"/>
      <c r="M181" s="157"/>
      <c r="N181" s="157"/>
      <c r="O181" s="55"/>
      <c r="P181" s="55"/>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row>
    <row r="182" spans="1:59" s="117" customFormat="1" x14ac:dyDescent="0.25">
      <c r="A182" s="118"/>
      <c r="B182" s="118"/>
      <c r="C182" s="158"/>
      <c r="D182" s="164"/>
      <c r="E182" s="164"/>
      <c r="F182" s="158"/>
      <c r="G182" s="161"/>
      <c r="H182" s="161"/>
      <c r="I182" s="158"/>
      <c r="J182" s="158"/>
      <c r="K182" s="158"/>
      <c r="L182" s="158"/>
      <c r="M182" s="158"/>
      <c r="N182" s="158"/>
      <c r="O182" s="55"/>
      <c r="P182" s="55"/>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row>
    <row r="183" spans="1:59" s="122" customFormat="1" x14ac:dyDescent="0.25">
      <c r="A183" s="118"/>
      <c r="B183" s="118"/>
      <c r="C183" s="157"/>
      <c r="D183" s="163"/>
      <c r="E183" s="163"/>
      <c r="F183" s="157"/>
      <c r="G183" s="160"/>
      <c r="H183" s="160"/>
      <c r="I183" s="157"/>
      <c r="J183" s="157"/>
      <c r="K183" s="157"/>
      <c r="L183" s="157"/>
      <c r="M183" s="157"/>
      <c r="N183" s="157"/>
      <c r="O183" s="55"/>
      <c r="P183" s="55"/>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row>
    <row r="184" spans="1:59" s="122" customFormat="1" x14ac:dyDescent="0.25">
      <c r="A184" s="118"/>
      <c r="B184" s="118"/>
      <c r="C184" s="158"/>
      <c r="D184" s="164"/>
      <c r="E184" s="164"/>
      <c r="F184" s="158"/>
      <c r="G184" s="161"/>
      <c r="H184" s="161"/>
      <c r="I184" s="158"/>
      <c r="J184" s="158"/>
      <c r="K184" s="158"/>
      <c r="L184" s="158"/>
      <c r="M184" s="158"/>
      <c r="N184" s="158"/>
      <c r="O184" s="55"/>
      <c r="P184" s="55"/>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row>
    <row r="185" spans="1:59" s="117" customFormat="1" x14ac:dyDescent="0.25">
      <c r="A185" s="118"/>
      <c r="B185" s="121"/>
      <c r="C185" s="157"/>
      <c r="D185" s="163"/>
      <c r="E185" s="163"/>
      <c r="F185" s="157"/>
      <c r="G185" s="160"/>
      <c r="H185" s="160"/>
      <c r="I185" s="157"/>
      <c r="J185" s="157"/>
      <c r="K185" s="157"/>
      <c r="L185" s="157"/>
      <c r="M185" s="157"/>
      <c r="N185" s="157"/>
      <c r="O185" s="55"/>
      <c r="P185" s="55"/>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row>
    <row r="186" spans="1:59" s="117" customFormat="1" x14ac:dyDescent="0.25">
      <c r="A186" s="118"/>
      <c r="B186" s="121"/>
      <c r="C186" s="158"/>
      <c r="D186" s="164"/>
      <c r="E186" s="164"/>
      <c r="F186" s="158"/>
      <c r="G186" s="161"/>
      <c r="H186" s="161"/>
      <c r="I186" s="158"/>
      <c r="J186" s="158"/>
      <c r="K186" s="158"/>
      <c r="L186" s="158"/>
      <c r="M186" s="158"/>
      <c r="N186" s="158"/>
      <c r="O186" s="55"/>
      <c r="P186" s="55"/>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row>
    <row r="187" spans="1:59" s="122" customFormat="1" x14ac:dyDescent="0.25">
      <c r="A187" s="118"/>
      <c r="B187" s="121"/>
      <c r="C187" s="157"/>
      <c r="D187" s="163"/>
      <c r="E187" s="163"/>
      <c r="F187" s="157"/>
      <c r="G187" s="160"/>
      <c r="H187" s="160"/>
      <c r="I187" s="157"/>
      <c r="J187" s="157"/>
      <c r="K187" s="157"/>
      <c r="L187" s="157"/>
      <c r="M187" s="157"/>
      <c r="N187" s="157"/>
      <c r="O187" s="55"/>
      <c r="P187" s="55"/>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row>
    <row r="188" spans="1:59" s="122" customFormat="1" x14ac:dyDescent="0.25">
      <c r="A188" s="118"/>
      <c r="B188" s="121"/>
      <c r="C188" s="158"/>
      <c r="D188" s="164"/>
      <c r="E188" s="164"/>
      <c r="F188" s="158"/>
      <c r="G188" s="161"/>
      <c r="H188" s="161"/>
      <c r="I188" s="158"/>
      <c r="J188" s="158"/>
      <c r="K188" s="158"/>
      <c r="L188" s="158"/>
      <c r="M188" s="158"/>
      <c r="N188" s="158"/>
      <c r="O188" s="55"/>
      <c r="P188" s="55"/>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row>
    <row r="189" spans="1:59" s="117" customFormat="1" x14ac:dyDescent="0.25">
      <c r="A189" s="118"/>
      <c r="B189" s="118"/>
      <c r="C189" s="157"/>
      <c r="D189" s="163"/>
      <c r="E189" s="163"/>
      <c r="F189" s="157"/>
      <c r="G189" s="160"/>
      <c r="H189" s="160"/>
      <c r="I189" s="157"/>
      <c r="J189" s="157"/>
      <c r="K189" s="157"/>
      <c r="L189" s="157"/>
      <c r="M189" s="157"/>
      <c r="N189" s="157"/>
      <c r="O189" s="55"/>
      <c r="P189" s="55"/>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row>
    <row r="190" spans="1:59" s="117" customFormat="1" x14ac:dyDescent="0.25">
      <c r="A190" s="118"/>
      <c r="B190" s="118"/>
      <c r="C190" s="158"/>
      <c r="D190" s="164"/>
      <c r="E190" s="164"/>
      <c r="F190" s="158"/>
      <c r="G190" s="161"/>
      <c r="H190" s="161"/>
      <c r="I190" s="158"/>
      <c r="J190" s="158"/>
      <c r="K190" s="158"/>
      <c r="L190" s="158"/>
      <c r="M190" s="158"/>
      <c r="N190" s="158"/>
      <c r="O190" s="55"/>
      <c r="P190" s="55"/>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row>
    <row r="191" spans="1:59" s="122" customFormat="1" x14ac:dyDescent="0.25">
      <c r="A191" s="118"/>
      <c r="B191" s="118"/>
      <c r="C191" s="157"/>
      <c r="D191" s="163"/>
      <c r="E191" s="163"/>
      <c r="F191" s="157"/>
      <c r="G191" s="160"/>
      <c r="H191" s="160"/>
      <c r="I191" s="157"/>
      <c r="J191" s="157"/>
      <c r="K191" s="157"/>
      <c r="L191" s="157"/>
      <c r="M191" s="157"/>
      <c r="N191" s="157"/>
      <c r="O191" s="55"/>
      <c r="P191" s="55"/>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row>
    <row r="192" spans="1:59" s="122" customFormat="1" x14ac:dyDescent="0.25">
      <c r="A192" s="118"/>
      <c r="B192" s="118"/>
      <c r="C192" s="158"/>
      <c r="D192" s="164"/>
      <c r="E192" s="164"/>
      <c r="F192" s="158"/>
      <c r="G192" s="161"/>
      <c r="H192" s="161"/>
      <c r="I192" s="158"/>
      <c r="J192" s="158"/>
      <c r="K192" s="158"/>
      <c r="L192" s="158"/>
      <c r="M192" s="158"/>
      <c r="N192" s="158"/>
      <c r="O192" s="55"/>
      <c r="P192" s="55"/>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row>
    <row r="193" spans="1:61" s="117" customFormat="1" x14ac:dyDescent="0.25">
      <c r="A193" s="118"/>
      <c r="B193" s="118"/>
      <c r="C193" s="157"/>
      <c r="D193" s="163"/>
      <c r="E193" s="163"/>
      <c r="F193" s="157"/>
      <c r="G193" s="160"/>
      <c r="H193" s="160"/>
      <c r="I193" s="157"/>
      <c r="J193" s="157"/>
      <c r="K193" s="157"/>
      <c r="L193" s="157"/>
      <c r="M193" s="157"/>
      <c r="N193" s="157"/>
      <c r="O193" s="55"/>
      <c r="P193" s="55"/>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row>
    <row r="194" spans="1:61" s="117" customFormat="1" x14ac:dyDescent="0.25">
      <c r="A194" s="118"/>
      <c r="B194" s="118"/>
      <c r="C194" s="158"/>
      <c r="D194" s="164"/>
      <c r="E194" s="164"/>
      <c r="F194" s="158"/>
      <c r="G194" s="161"/>
      <c r="H194" s="161"/>
      <c r="I194" s="158"/>
      <c r="J194" s="158"/>
      <c r="K194" s="158"/>
      <c r="L194" s="158"/>
      <c r="M194" s="158"/>
      <c r="N194" s="158"/>
      <c r="O194" s="55"/>
      <c r="P194" s="55"/>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row>
    <row r="195" spans="1:61" s="122" customFormat="1" x14ac:dyDescent="0.25">
      <c r="A195" s="118"/>
      <c r="B195" s="118"/>
      <c r="C195" s="157"/>
      <c r="D195" s="163"/>
      <c r="E195" s="163"/>
      <c r="F195" s="157"/>
      <c r="G195" s="160"/>
      <c r="H195" s="160"/>
      <c r="I195" s="157"/>
      <c r="J195" s="157"/>
      <c r="K195" s="157"/>
      <c r="L195" s="157"/>
      <c r="M195" s="157"/>
      <c r="N195" s="157"/>
      <c r="O195" s="55"/>
      <c r="P195" s="55"/>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row>
    <row r="196" spans="1:61" s="122" customFormat="1" x14ac:dyDescent="0.25">
      <c r="A196" s="118"/>
      <c r="B196" s="118"/>
      <c r="C196" s="158"/>
      <c r="D196" s="164"/>
      <c r="E196" s="164"/>
      <c r="F196" s="158"/>
      <c r="G196" s="161"/>
      <c r="H196" s="161"/>
      <c r="I196" s="158"/>
      <c r="J196" s="158"/>
      <c r="K196" s="158"/>
      <c r="L196" s="158"/>
      <c r="M196" s="158"/>
      <c r="N196" s="158"/>
      <c r="O196" s="55"/>
      <c r="P196" s="55"/>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row>
    <row r="197" spans="1:61" s="117" customFormat="1" x14ac:dyDescent="0.25">
      <c r="A197" s="118"/>
      <c r="B197" s="118"/>
      <c r="C197" s="157"/>
      <c r="D197" s="163"/>
      <c r="E197" s="163"/>
      <c r="F197" s="157"/>
      <c r="G197" s="160"/>
      <c r="H197" s="160"/>
      <c r="I197" s="157"/>
      <c r="J197" s="157"/>
      <c r="K197" s="157"/>
      <c r="L197" s="157"/>
      <c r="M197" s="157"/>
      <c r="N197" s="157"/>
      <c r="O197" s="55"/>
      <c r="P197" s="55"/>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row>
    <row r="198" spans="1:61" s="117" customFormat="1" x14ac:dyDescent="0.25">
      <c r="A198" s="118"/>
      <c r="B198" s="118"/>
      <c r="C198" s="158"/>
      <c r="D198" s="164"/>
      <c r="E198" s="164"/>
      <c r="F198" s="158"/>
      <c r="G198" s="161"/>
      <c r="H198" s="161"/>
      <c r="I198" s="158"/>
      <c r="J198" s="158"/>
      <c r="K198" s="158"/>
      <c r="L198" s="158"/>
      <c r="M198" s="158"/>
      <c r="N198" s="158"/>
      <c r="O198" s="55"/>
      <c r="P198" s="55"/>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row>
    <row r="199" spans="1:61" s="122" customFormat="1" x14ac:dyDescent="0.25">
      <c r="A199" s="118"/>
      <c r="B199" s="118"/>
      <c r="C199" s="157"/>
      <c r="D199" s="163"/>
      <c r="E199" s="163"/>
      <c r="F199" s="157"/>
      <c r="G199" s="160"/>
      <c r="H199" s="160"/>
      <c r="I199" s="157"/>
      <c r="J199" s="157"/>
      <c r="K199" s="157"/>
      <c r="L199" s="157"/>
      <c r="M199" s="157"/>
      <c r="N199" s="157"/>
      <c r="O199" s="55"/>
      <c r="P199" s="55"/>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row>
    <row r="200" spans="1:61" s="122" customFormat="1" x14ac:dyDescent="0.25">
      <c r="A200" s="118"/>
      <c r="B200" s="118"/>
      <c r="C200" s="158"/>
      <c r="D200" s="164"/>
      <c r="E200" s="164"/>
      <c r="F200" s="158"/>
      <c r="G200" s="161"/>
      <c r="H200" s="161"/>
      <c r="I200" s="158"/>
      <c r="J200" s="158"/>
      <c r="K200" s="158"/>
      <c r="L200" s="158"/>
      <c r="M200" s="158"/>
      <c r="N200" s="158"/>
      <c r="O200" s="55"/>
      <c r="P200" s="55"/>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row>
    <row r="201" spans="1:61" s="117" customFormat="1" x14ac:dyDescent="0.25">
      <c r="A201" s="118"/>
      <c r="B201" s="118"/>
      <c r="C201" s="157"/>
      <c r="D201" s="163"/>
      <c r="E201" s="163"/>
      <c r="F201" s="157"/>
      <c r="G201" s="160"/>
      <c r="H201" s="160"/>
      <c r="I201" s="157"/>
      <c r="J201" s="157"/>
      <c r="K201" s="157"/>
      <c r="L201" s="157"/>
      <c r="M201" s="157"/>
      <c r="N201" s="157"/>
      <c r="O201" s="129"/>
      <c r="P201" s="130"/>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row>
    <row r="202" spans="1:61" s="117" customFormat="1" x14ac:dyDescent="0.25">
      <c r="A202" s="118"/>
      <c r="B202" s="118"/>
      <c r="C202" s="158"/>
      <c r="D202" s="164"/>
      <c r="E202" s="164"/>
      <c r="F202" s="158"/>
      <c r="G202" s="161"/>
      <c r="H202" s="161"/>
      <c r="I202" s="158"/>
      <c r="J202" s="158"/>
      <c r="K202" s="158"/>
      <c r="L202" s="158"/>
      <c r="M202" s="158"/>
      <c r="N202" s="158"/>
      <c r="O202" s="129"/>
      <c r="P202" s="130"/>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row>
    <row r="203" spans="1:61" s="122" customFormat="1" x14ac:dyDescent="0.25">
      <c r="A203" s="118"/>
      <c r="B203" s="118"/>
      <c r="C203" s="157"/>
      <c r="D203" s="163"/>
      <c r="E203" s="163"/>
      <c r="F203" s="157"/>
      <c r="G203" s="160"/>
      <c r="H203" s="160"/>
      <c r="I203" s="157"/>
      <c r="J203" s="157"/>
      <c r="K203" s="157"/>
      <c r="L203" s="157"/>
      <c r="M203" s="157"/>
      <c r="N203" s="157"/>
      <c r="O203" s="129"/>
      <c r="P203" s="130"/>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row>
    <row r="204" spans="1:61" s="122" customFormat="1" x14ac:dyDescent="0.25">
      <c r="A204" s="118"/>
      <c r="B204" s="118"/>
      <c r="C204" s="158"/>
      <c r="D204" s="164"/>
      <c r="E204" s="164"/>
      <c r="F204" s="158"/>
      <c r="G204" s="161"/>
      <c r="H204" s="161"/>
      <c r="I204" s="158"/>
      <c r="J204" s="158"/>
      <c r="K204" s="158"/>
      <c r="L204" s="158"/>
      <c r="M204" s="158"/>
      <c r="N204" s="158"/>
      <c r="O204" s="129"/>
      <c r="P204" s="130"/>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row>
    <row r="205" spans="1:61" s="117" customFormat="1" x14ac:dyDescent="0.25">
      <c r="A205" s="118"/>
      <c r="B205" s="118"/>
      <c r="C205" s="157"/>
      <c r="D205" s="163"/>
      <c r="E205" s="169"/>
      <c r="F205" s="157"/>
      <c r="G205" s="160"/>
      <c r="H205" s="160"/>
      <c r="I205" s="157"/>
      <c r="J205" s="157"/>
      <c r="K205" s="157"/>
      <c r="L205" s="157"/>
      <c r="M205" s="157"/>
      <c r="N205" s="157"/>
      <c r="O205" s="129"/>
      <c r="P205" s="130"/>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row>
    <row r="206" spans="1:61" s="117" customFormat="1" x14ac:dyDescent="0.25">
      <c r="A206" s="118"/>
      <c r="B206" s="118"/>
      <c r="C206" s="158"/>
      <c r="D206" s="164"/>
      <c r="E206" s="170"/>
      <c r="F206" s="158"/>
      <c r="G206" s="161"/>
      <c r="H206" s="161"/>
      <c r="I206" s="158"/>
      <c r="J206" s="158"/>
      <c r="K206" s="158"/>
      <c r="L206" s="158"/>
      <c r="M206" s="158"/>
      <c r="N206" s="158"/>
      <c r="O206" s="129"/>
      <c r="P206" s="130"/>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row>
    <row r="207" spans="1:61" s="122" customFormat="1" x14ac:dyDescent="0.25">
      <c r="A207" s="118"/>
      <c r="B207" s="118"/>
      <c r="C207" s="157"/>
      <c r="D207" s="163"/>
      <c r="E207" s="169"/>
      <c r="F207" s="157"/>
      <c r="G207" s="160"/>
      <c r="H207" s="160"/>
      <c r="I207" s="157"/>
      <c r="J207" s="157"/>
      <c r="K207" s="157"/>
      <c r="L207" s="157"/>
      <c r="M207" s="157"/>
      <c r="N207" s="157"/>
      <c r="O207" s="129"/>
      <c r="P207" s="130"/>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row>
    <row r="208" spans="1:61" s="122" customFormat="1" x14ac:dyDescent="0.25">
      <c r="A208" s="118"/>
      <c r="B208" s="118"/>
      <c r="C208" s="158"/>
      <c r="D208" s="164"/>
      <c r="E208" s="170"/>
      <c r="F208" s="158"/>
      <c r="G208" s="161"/>
      <c r="H208" s="161"/>
      <c r="I208" s="158"/>
      <c r="J208" s="158"/>
      <c r="K208" s="158"/>
      <c r="L208" s="158"/>
      <c r="M208" s="158"/>
      <c r="N208" s="158"/>
      <c r="O208" s="129"/>
      <c r="P208" s="130"/>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row>
    <row r="209" spans="25:61" x14ac:dyDescent="0.25">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row>
    <row r="210" spans="25:61" x14ac:dyDescent="0.25">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row>
    <row r="211" spans="25:61" x14ac:dyDescent="0.25">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row>
    <row r="212" spans="25:61" x14ac:dyDescent="0.25">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row>
  </sheetData>
  <sheetProtection insertRows="0"/>
  <autoFilter ref="A8:Q8" xr:uid="{A8D15CED-911A-488D-AD43-4F7E5DEEE1DB}"/>
  <mergeCells count="852">
    <mergeCell ref="J60:J66"/>
    <mergeCell ref="K60:K66"/>
    <mergeCell ref="L60:L66"/>
    <mergeCell ref="M60:M66"/>
    <mergeCell ref="N60:N66"/>
    <mergeCell ref="I67:I72"/>
    <mergeCell ref="J67:J72"/>
    <mergeCell ref="K67:K72"/>
    <mergeCell ref="L67:L72"/>
    <mergeCell ref="M67:M72"/>
    <mergeCell ref="N67:N72"/>
    <mergeCell ref="J73:J86"/>
    <mergeCell ref="F87:F88"/>
    <mergeCell ref="K87:K88"/>
    <mergeCell ref="L87:L88"/>
    <mergeCell ref="M87:M88"/>
    <mergeCell ref="N87:N88"/>
    <mergeCell ref="G73:G86"/>
    <mergeCell ref="H73:H86"/>
    <mergeCell ref="Q97:Q100"/>
    <mergeCell ref="I89:I90"/>
    <mergeCell ref="J89:J90"/>
    <mergeCell ref="G87:G88"/>
    <mergeCell ref="H87:H88"/>
    <mergeCell ref="F73:F86"/>
    <mergeCell ref="H95:H96"/>
    <mergeCell ref="I47:I50"/>
    <mergeCell ref="J47:J50"/>
    <mergeCell ref="D25:D26"/>
    <mergeCell ref="E25:E26"/>
    <mergeCell ref="C39:C46"/>
    <mergeCell ref="C47:C50"/>
    <mergeCell ref="C27:C28"/>
    <mergeCell ref="C29:C30"/>
    <mergeCell ref="C31:C36"/>
    <mergeCell ref="C37:C38"/>
    <mergeCell ref="D37:D38"/>
    <mergeCell ref="D39:D46"/>
    <mergeCell ref="D47:D50"/>
    <mergeCell ref="D27:D28"/>
    <mergeCell ref="D29:D30"/>
    <mergeCell ref="D31:D36"/>
    <mergeCell ref="C25:C26"/>
    <mergeCell ref="H29:H30"/>
    <mergeCell ref="G37:G38"/>
    <mergeCell ref="H37:H38"/>
    <mergeCell ref="G47:G50"/>
    <mergeCell ref="H47:H50"/>
    <mergeCell ref="K47:K50"/>
    <mergeCell ref="L47:L50"/>
    <mergeCell ref="M47:M50"/>
    <mergeCell ref="N47:N50"/>
    <mergeCell ref="N17:N18"/>
    <mergeCell ref="N19:N20"/>
    <mergeCell ref="N21:N22"/>
    <mergeCell ref="N23:N24"/>
    <mergeCell ref="N25:N26"/>
    <mergeCell ref="N27:N28"/>
    <mergeCell ref="N29:N30"/>
    <mergeCell ref="N37:N38"/>
    <mergeCell ref="L23:L24"/>
    <mergeCell ref="M23:M24"/>
    <mergeCell ref="Q1:Q7"/>
    <mergeCell ref="D1:P6"/>
    <mergeCell ref="A1:C2"/>
    <mergeCell ref="A6:C6"/>
    <mergeCell ref="A7:F7"/>
    <mergeCell ref="G7:H7"/>
    <mergeCell ref="O7:P7"/>
    <mergeCell ref="I7:N7"/>
    <mergeCell ref="B3:C3"/>
    <mergeCell ref="B4:C4"/>
    <mergeCell ref="B5:C5"/>
    <mergeCell ref="C9:C10"/>
    <mergeCell ref="D9:D10"/>
    <mergeCell ref="E9:E10"/>
    <mergeCell ref="D11:D16"/>
    <mergeCell ref="E11:E16"/>
    <mergeCell ref="C11:C16"/>
    <mergeCell ref="C17:C18"/>
    <mergeCell ref="D17:D18"/>
    <mergeCell ref="C23:C24"/>
    <mergeCell ref="D23:D24"/>
    <mergeCell ref="E23:E24"/>
    <mergeCell ref="E19:E20"/>
    <mergeCell ref="C19:C20"/>
    <mergeCell ref="C21:C22"/>
    <mergeCell ref="D21:D22"/>
    <mergeCell ref="E21:E22"/>
    <mergeCell ref="E17:E18"/>
    <mergeCell ref="D19:D20"/>
    <mergeCell ref="D87:D88"/>
    <mergeCell ref="E87:E88"/>
    <mergeCell ref="C87:C88"/>
    <mergeCell ref="C60:C66"/>
    <mergeCell ref="D60:D66"/>
    <mergeCell ref="E60:E66"/>
    <mergeCell ref="E67:E72"/>
    <mergeCell ref="D67:D72"/>
    <mergeCell ref="C67:C72"/>
    <mergeCell ref="C51:C59"/>
    <mergeCell ref="D51:D59"/>
    <mergeCell ref="E51:E59"/>
    <mergeCell ref="C97:C100"/>
    <mergeCell ref="D97:D100"/>
    <mergeCell ref="E97:E100"/>
    <mergeCell ref="D101:D107"/>
    <mergeCell ref="E101:E107"/>
    <mergeCell ref="C101:C107"/>
    <mergeCell ref="E93:E94"/>
    <mergeCell ref="E95:E96"/>
    <mergeCell ref="D93:D94"/>
    <mergeCell ref="D95:D96"/>
    <mergeCell ref="C91:C92"/>
    <mergeCell ref="C93:C94"/>
    <mergeCell ref="C95:C96"/>
    <mergeCell ref="C89:C90"/>
    <mergeCell ref="D89:D90"/>
    <mergeCell ref="E89:E90"/>
    <mergeCell ref="D91:D92"/>
    <mergeCell ref="E91:E92"/>
    <mergeCell ref="E73:E86"/>
    <mergeCell ref="D73:D86"/>
    <mergeCell ref="C73:C86"/>
    <mergeCell ref="D120:D121"/>
    <mergeCell ref="E120:E121"/>
    <mergeCell ref="C120:C121"/>
    <mergeCell ref="C122:C123"/>
    <mergeCell ref="D122:D123"/>
    <mergeCell ref="E122:E123"/>
    <mergeCell ref="C116:C117"/>
    <mergeCell ref="D116:D117"/>
    <mergeCell ref="E116:E117"/>
    <mergeCell ref="D118:D119"/>
    <mergeCell ref="E118:E119"/>
    <mergeCell ref="C118:C119"/>
    <mergeCell ref="D108:D113"/>
    <mergeCell ref="E108:E113"/>
    <mergeCell ref="C108:C113"/>
    <mergeCell ref="D114:D115"/>
    <mergeCell ref="E114:E115"/>
    <mergeCell ref="C114:C115"/>
    <mergeCell ref="C139:C140"/>
    <mergeCell ref="D129:D130"/>
    <mergeCell ref="E129:E130"/>
    <mergeCell ref="C129:C130"/>
    <mergeCell ref="D131:D132"/>
    <mergeCell ref="E131:E132"/>
    <mergeCell ref="C131:C132"/>
    <mergeCell ref="D127:D128"/>
    <mergeCell ref="E127:E128"/>
    <mergeCell ref="C127:C128"/>
    <mergeCell ref="D124:D126"/>
    <mergeCell ref="E124:E126"/>
    <mergeCell ref="C124:C126"/>
    <mergeCell ref="E139:E140"/>
    <mergeCell ref="D139:D140"/>
    <mergeCell ref="C133:C134"/>
    <mergeCell ref="D133:D134"/>
    <mergeCell ref="E133:E134"/>
    <mergeCell ref="E183:E184"/>
    <mergeCell ref="D135:D136"/>
    <mergeCell ref="E135:E136"/>
    <mergeCell ref="D137:D138"/>
    <mergeCell ref="E137:E138"/>
    <mergeCell ref="C137:C138"/>
    <mergeCell ref="C135:C136"/>
    <mergeCell ref="C148:C149"/>
    <mergeCell ref="D148:D149"/>
    <mergeCell ref="C141:C142"/>
    <mergeCell ref="C143:C144"/>
    <mergeCell ref="C145:C147"/>
    <mergeCell ref="D141:D142"/>
    <mergeCell ref="E141:E142"/>
    <mergeCell ref="D143:D144"/>
    <mergeCell ref="E143:E144"/>
    <mergeCell ref="E145:E147"/>
    <mergeCell ref="D145:D147"/>
    <mergeCell ref="C168:C170"/>
    <mergeCell ref="C157:C159"/>
    <mergeCell ref="C152:C154"/>
    <mergeCell ref="C150:C151"/>
    <mergeCell ref="C155:C156"/>
    <mergeCell ref="C160:C161"/>
    <mergeCell ref="D168:D170"/>
    <mergeCell ref="E168:E170"/>
    <mergeCell ref="E166:E167"/>
    <mergeCell ref="E164:E165"/>
    <mergeCell ref="E162:E163"/>
    <mergeCell ref="E160:E161"/>
    <mergeCell ref="F175:F176"/>
    <mergeCell ref="F173:F174"/>
    <mergeCell ref="F171:F172"/>
    <mergeCell ref="D155:D156"/>
    <mergeCell ref="D160:D161"/>
    <mergeCell ref="D162:D163"/>
    <mergeCell ref="D164:D165"/>
    <mergeCell ref="D152:D154"/>
    <mergeCell ref="D157:D159"/>
    <mergeCell ref="C199:C200"/>
    <mergeCell ref="C193:C194"/>
    <mergeCell ref="C195:C196"/>
    <mergeCell ref="C189:C190"/>
    <mergeCell ref="C191:C192"/>
    <mergeCell ref="C177:C178"/>
    <mergeCell ref="C179:C180"/>
    <mergeCell ref="C181:C182"/>
    <mergeCell ref="C183:C184"/>
    <mergeCell ref="C187:C188"/>
    <mergeCell ref="C185:C186"/>
    <mergeCell ref="C197:C198"/>
    <mergeCell ref="C173:C174"/>
    <mergeCell ref="C175:C176"/>
    <mergeCell ref="C162:C163"/>
    <mergeCell ref="C164:C165"/>
    <mergeCell ref="D166:D167"/>
    <mergeCell ref="D173:D174"/>
    <mergeCell ref="C205:C206"/>
    <mergeCell ref="C207:C208"/>
    <mergeCell ref="H179:H180"/>
    <mergeCell ref="G179:G180"/>
    <mergeCell ref="G181:G182"/>
    <mergeCell ref="H181:H182"/>
    <mergeCell ref="G191:G192"/>
    <mergeCell ref="H191:H192"/>
    <mergeCell ref="C166:C167"/>
    <mergeCell ref="C171:C172"/>
    <mergeCell ref="C201:C202"/>
    <mergeCell ref="C203:C204"/>
    <mergeCell ref="D171:D172"/>
    <mergeCell ref="D189:D190"/>
    <mergeCell ref="D191:D192"/>
    <mergeCell ref="D185:D186"/>
    <mergeCell ref="D187:D188"/>
    <mergeCell ref="D175:D176"/>
    <mergeCell ref="D177:D178"/>
    <mergeCell ref="D179:D180"/>
    <mergeCell ref="D181:D182"/>
    <mergeCell ref="D183:D184"/>
    <mergeCell ref="D207:D208"/>
    <mergeCell ref="E207:E208"/>
    <mergeCell ref="H101:H107"/>
    <mergeCell ref="G108:G113"/>
    <mergeCell ref="H108:H113"/>
    <mergeCell ref="G116:G117"/>
    <mergeCell ref="E185:E186"/>
    <mergeCell ref="E187:E188"/>
    <mergeCell ref="D205:D206"/>
    <mergeCell ref="E189:E190"/>
    <mergeCell ref="E191:E192"/>
    <mergeCell ref="E193:E194"/>
    <mergeCell ref="E195:E196"/>
    <mergeCell ref="E205:E206"/>
    <mergeCell ref="E201:E202"/>
    <mergeCell ref="E203:E204"/>
    <mergeCell ref="E199:E200"/>
    <mergeCell ref="E197:E198"/>
    <mergeCell ref="D197:D198"/>
    <mergeCell ref="D199:D200"/>
    <mergeCell ref="D201:D202"/>
    <mergeCell ref="D203:D204"/>
    <mergeCell ref="D193:D194"/>
    <mergeCell ref="D195:D196"/>
    <mergeCell ref="H139:H140"/>
    <mergeCell ref="D150:D151"/>
    <mergeCell ref="H97:H100"/>
    <mergeCell ref="G97:G100"/>
    <mergeCell ref="E171:E172"/>
    <mergeCell ref="E173:E174"/>
    <mergeCell ref="E175:E176"/>
    <mergeCell ref="E177:E178"/>
    <mergeCell ref="E179:E180"/>
    <mergeCell ref="G120:G121"/>
    <mergeCell ref="H120:H121"/>
    <mergeCell ref="G122:G123"/>
    <mergeCell ref="H122:H123"/>
    <mergeCell ref="G124:G126"/>
    <mergeCell ref="H124:H126"/>
    <mergeCell ref="H118:H119"/>
    <mergeCell ref="G171:G172"/>
    <mergeCell ref="H171:H172"/>
    <mergeCell ref="H166:H167"/>
    <mergeCell ref="G166:G167"/>
    <mergeCell ref="G145:G147"/>
    <mergeCell ref="H145:H147"/>
    <mergeCell ref="G152:G154"/>
    <mergeCell ref="H152:H154"/>
    <mergeCell ref="H173:H174"/>
    <mergeCell ref="G101:G107"/>
    <mergeCell ref="E181:E182"/>
    <mergeCell ref="G9:G10"/>
    <mergeCell ref="H9:H10"/>
    <mergeCell ref="E157:E159"/>
    <mergeCell ref="E155:E156"/>
    <mergeCell ref="E152:E154"/>
    <mergeCell ref="E150:E151"/>
    <mergeCell ref="E148:E149"/>
    <mergeCell ref="E37:E38"/>
    <mergeCell ref="E39:E46"/>
    <mergeCell ref="E47:E50"/>
    <mergeCell ref="E27:E28"/>
    <mergeCell ref="E29:E30"/>
    <mergeCell ref="E31:E36"/>
    <mergeCell ref="G23:G24"/>
    <mergeCell ref="H23:H24"/>
    <mergeCell ref="G25:G26"/>
    <mergeCell ref="G118:G119"/>
    <mergeCell ref="G114:G115"/>
    <mergeCell ref="H114:H115"/>
    <mergeCell ref="G127:G128"/>
    <mergeCell ref="H127:H128"/>
    <mergeCell ref="G129:G130"/>
    <mergeCell ref="H129:H130"/>
    <mergeCell ref="H175:H176"/>
    <mergeCell ref="G175:G176"/>
    <mergeCell ref="H183:H184"/>
    <mergeCell ref="G183:G184"/>
    <mergeCell ref="G185:G186"/>
    <mergeCell ref="H185:H186"/>
    <mergeCell ref="H187:H188"/>
    <mergeCell ref="G187:G188"/>
    <mergeCell ref="G177:G178"/>
    <mergeCell ref="H177:H178"/>
    <mergeCell ref="H193:H194"/>
    <mergeCell ref="G193:G194"/>
    <mergeCell ref="G195:G196"/>
    <mergeCell ref="H195:H196"/>
    <mergeCell ref="G207:G208"/>
    <mergeCell ref="H207:H208"/>
    <mergeCell ref="F207:F208"/>
    <mergeCell ref="F205:F206"/>
    <mergeCell ref="F195:F196"/>
    <mergeCell ref="F197:F198"/>
    <mergeCell ref="F199:F200"/>
    <mergeCell ref="F201:F202"/>
    <mergeCell ref="F203:F204"/>
    <mergeCell ref="H201:H202"/>
    <mergeCell ref="G201:G202"/>
    <mergeCell ref="G203:G204"/>
    <mergeCell ref="H203:H204"/>
    <mergeCell ref="H205:H206"/>
    <mergeCell ref="G205:G206"/>
    <mergeCell ref="H197:H198"/>
    <mergeCell ref="G197:G198"/>
    <mergeCell ref="G199:G200"/>
    <mergeCell ref="H199:H200"/>
    <mergeCell ref="F193:F194"/>
    <mergeCell ref="F189:F190"/>
    <mergeCell ref="F191:F192"/>
    <mergeCell ref="H89:H90"/>
    <mergeCell ref="F97:F100"/>
    <mergeCell ref="F101:F107"/>
    <mergeCell ref="F129:F130"/>
    <mergeCell ref="H135:H136"/>
    <mergeCell ref="G137:G138"/>
    <mergeCell ref="H137:H138"/>
    <mergeCell ref="G131:G132"/>
    <mergeCell ref="H131:H132"/>
    <mergeCell ref="G133:G134"/>
    <mergeCell ref="H133:H134"/>
    <mergeCell ref="F143:F144"/>
    <mergeCell ref="F145:F147"/>
    <mergeCell ref="H148:H149"/>
    <mergeCell ref="G148:G149"/>
    <mergeCell ref="G150:G151"/>
    <mergeCell ref="H150:H151"/>
    <mergeCell ref="G155:G156"/>
    <mergeCell ref="H155:H156"/>
    <mergeCell ref="H189:H190"/>
    <mergeCell ref="G189:G190"/>
    <mergeCell ref="G173:G174"/>
    <mergeCell ref="F187:F188"/>
    <mergeCell ref="F185:F186"/>
    <mergeCell ref="F177:F178"/>
    <mergeCell ref="F179:F180"/>
    <mergeCell ref="F181:F182"/>
    <mergeCell ref="F183:F184"/>
    <mergeCell ref="G91:G92"/>
    <mergeCell ref="G93:G94"/>
    <mergeCell ref="G95:G96"/>
    <mergeCell ref="F155:F156"/>
    <mergeCell ref="F152:F154"/>
    <mergeCell ref="F168:F170"/>
    <mergeCell ref="G168:G170"/>
    <mergeCell ref="F116:F117"/>
    <mergeCell ref="F108:F113"/>
    <mergeCell ref="F139:F140"/>
    <mergeCell ref="H168:H170"/>
    <mergeCell ref="F157:F159"/>
    <mergeCell ref="F160:F161"/>
    <mergeCell ref="F162:F163"/>
    <mergeCell ref="F164:F165"/>
    <mergeCell ref="F166:F167"/>
    <mergeCell ref="G157:G159"/>
    <mergeCell ref="H157:H159"/>
    <mergeCell ref="G160:G161"/>
    <mergeCell ref="H160:H161"/>
    <mergeCell ref="H162:H163"/>
    <mergeCell ref="G162:G163"/>
    <mergeCell ref="G164:G165"/>
    <mergeCell ref="H164:H165"/>
    <mergeCell ref="F9:F10"/>
    <mergeCell ref="F23:F24"/>
    <mergeCell ref="F25:F26"/>
    <mergeCell ref="F27:F28"/>
    <mergeCell ref="F47:F50"/>
    <mergeCell ref="F31:F36"/>
    <mergeCell ref="F37:F38"/>
    <mergeCell ref="G17:G18"/>
    <mergeCell ref="H17:H18"/>
    <mergeCell ref="G11:G16"/>
    <mergeCell ref="H11:H16"/>
    <mergeCell ref="F39:F46"/>
    <mergeCell ref="F29:F30"/>
    <mergeCell ref="F11:F16"/>
    <mergeCell ref="F17:F18"/>
    <mergeCell ref="F19:F20"/>
    <mergeCell ref="F21:F22"/>
    <mergeCell ref="G39:G46"/>
    <mergeCell ref="H39:H46"/>
    <mergeCell ref="G31:G36"/>
    <mergeCell ref="H31:H36"/>
    <mergeCell ref="G19:G20"/>
    <mergeCell ref="H19:H20"/>
    <mergeCell ref="G21:G22"/>
    <mergeCell ref="H21:H22"/>
    <mergeCell ref="G29:G30"/>
    <mergeCell ref="G51:G59"/>
    <mergeCell ref="H51:H59"/>
    <mergeCell ref="H25:H26"/>
    <mergeCell ref="G27:G28"/>
    <mergeCell ref="H27:H28"/>
    <mergeCell ref="F89:F90"/>
    <mergeCell ref="G67:G72"/>
    <mergeCell ref="H67:H72"/>
    <mergeCell ref="G60:G66"/>
    <mergeCell ref="H60:H66"/>
    <mergeCell ref="G89:G90"/>
    <mergeCell ref="F60:F66"/>
    <mergeCell ref="F67:F72"/>
    <mergeCell ref="F51:F59"/>
    <mergeCell ref="M11:M16"/>
    <mergeCell ref="M17:M18"/>
    <mergeCell ref="M19:M20"/>
    <mergeCell ref="I9:I10"/>
    <mergeCell ref="J9:J10"/>
    <mergeCell ref="K9:K10"/>
    <mergeCell ref="L9:L10"/>
    <mergeCell ref="I11:I16"/>
    <mergeCell ref="J11:J16"/>
    <mergeCell ref="K11:K16"/>
    <mergeCell ref="L11:L16"/>
    <mergeCell ref="I17:I18"/>
    <mergeCell ref="J17:J18"/>
    <mergeCell ref="I19:I20"/>
    <mergeCell ref="J19:J20"/>
    <mergeCell ref="K19:K20"/>
    <mergeCell ref="K17:K18"/>
    <mergeCell ref="L17:L18"/>
    <mergeCell ref="M9:M10"/>
    <mergeCell ref="N9:N10"/>
    <mergeCell ref="I31:I36"/>
    <mergeCell ref="J31:J36"/>
    <mergeCell ref="K31:K36"/>
    <mergeCell ref="L31:L36"/>
    <mergeCell ref="M31:M36"/>
    <mergeCell ref="N31:N36"/>
    <mergeCell ref="N11:N16"/>
    <mergeCell ref="I25:I26"/>
    <mergeCell ref="J25:J26"/>
    <mergeCell ref="K25:K26"/>
    <mergeCell ref="L25:L26"/>
    <mergeCell ref="M25:M26"/>
    <mergeCell ref="I27:I28"/>
    <mergeCell ref="J27:J28"/>
    <mergeCell ref="K27:K28"/>
    <mergeCell ref="L27:L28"/>
    <mergeCell ref="M27:M28"/>
    <mergeCell ref="L19:L20"/>
    <mergeCell ref="I21:I22"/>
    <mergeCell ref="J21:J22"/>
    <mergeCell ref="K21:K22"/>
    <mergeCell ref="L21:L22"/>
    <mergeCell ref="M21:M22"/>
    <mergeCell ref="I23:I24"/>
    <mergeCell ref="J23:J24"/>
    <mergeCell ref="K23:K24"/>
    <mergeCell ref="L95:L96"/>
    <mergeCell ref="M95:M96"/>
    <mergeCell ref="N95:N96"/>
    <mergeCell ref="J37:J38"/>
    <mergeCell ref="K37:K38"/>
    <mergeCell ref="L37:L38"/>
    <mergeCell ref="M37:M38"/>
    <mergeCell ref="M39:M46"/>
    <mergeCell ref="M29:M30"/>
    <mergeCell ref="I29:I30"/>
    <mergeCell ref="J29:J30"/>
    <mergeCell ref="K29:K30"/>
    <mergeCell ref="L29:L30"/>
    <mergeCell ref="I39:I46"/>
    <mergeCell ref="J39:J46"/>
    <mergeCell ref="K39:K46"/>
    <mergeCell ref="L39:L46"/>
    <mergeCell ref="I37:I38"/>
    <mergeCell ref="N39:N46"/>
    <mergeCell ref="I51:I59"/>
    <mergeCell ref="J51:J59"/>
    <mergeCell ref="K51:K59"/>
    <mergeCell ref="L51:L59"/>
    <mergeCell ref="M51:M59"/>
    <mergeCell ref="N51:N59"/>
    <mergeCell ref="I60:I66"/>
    <mergeCell ref="I97:I100"/>
    <mergeCell ref="J97:J100"/>
    <mergeCell ref="K97:K100"/>
    <mergeCell ref="L97:L100"/>
    <mergeCell ref="M97:M100"/>
    <mergeCell ref="N97:N100"/>
    <mergeCell ref="J95:J96"/>
    <mergeCell ref="K95:K96"/>
    <mergeCell ref="K89:K90"/>
    <mergeCell ref="L89:L90"/>
    <mergeCell ref="M89:M90"/>
    <mergeCell ref="N89:N90"/>
    <mergeCell ref="K73:K86"/>
    <mergeCell ref="L73:L86"/>
    <mergeCell ref="M73:M86"/>
    <mergeCell ref="N73:N86"/>
    <mergeCell ref="I87:I88"/>
    <mergeCell ref="J87:J88"/>
    <mergeCell ref="I73:I86"/>
    <mergeCell ref="I101:I107"/>
    <mergeCell ref="J101:J107"/>
    <mergeCell ref="K101:K107"/>
    <mergeCell ref="L101:L107"/>
    <mergeCell ref="M101:M107"/>
    <mergeCell ref="N101:N107"/>
    <mergeCell ref="F91:F92"/>
    <mergeCell ref="F93:F94"/>
    <mergeCell ref="F95:F96"/>
    <mergeCell ref="I91:I92"/>
    <mergeCell ref="J91:J92"/>
    <mergeCell ref="K91:K92"/>
    <mergeCell ref="L91:L92"/>
    <mergeCell ref="M91:M92"/>
    <mergeCell ref="N91:N92"/>
    <mergeCell ref="I93:I94"/>
    <mergeCell ref="J93:J94"/>
    <mergeCell ref="K93:K94"/>
    <mergeCell ref="L93:L94"/>
    <mergeCell ref="M93:M94"/>
    <mergeCell ref="N93:N94"/>
    <mergeCell ref="I95:I96"/>
    <mergeCell ref="H91:H92"/>
    <mergeCell ref="H93:H94"/>
    <mergeCell ref="I116:I117"/>
    <mergeCell ref="J116:J117"/>
    <mergeCell ref="K116:K117"/>
    <mergeCell ref="L116:L117"/>
    <mergeCell ref="M116:M117"/>
    <mergeCell ref="N116:N117"/>
    <mergeCell ref="F118:F119"/>
    <mergeCell ref="I118:I119"/>
    <mergeCell ref="J118:J119"/>
    <mergeCell ref="K118:K119"/>
    <mergeCell ref="L118:L119"/>
    <mergeCell ref="M118:M119"/>
    <mergeCell ref="N118:N119"/>
    <mergeCell ref="H116:H117"/>
    <mergeCell ref="I108:I113"/>
    <mergeCell ref="J108:J113"/>
    <mergeCell ref="K108:K113"/>
    <mergeCell ref="L108:L113"/>
    <mergeCell ref="M108:M113"/>
    <mergeCell ref="N108:N113"/>
    <mergeCell ref="F114:F115"/>
    <mergeCell ref="I114:I115"/>
    <mergeCell ref="J114:J115"/>
    <mergeCell ref="K114:K115"/>
    <mergeCell ref="L114:L115"/>
    <mergeCell ref="M114:M115"/>
    <mergeCell ref="N114:N115"/>
    <mergeCell ref="L129:L130"/>
    <mergeCell ref="M129:M130"/>
    <mergeCell ref="N120:N121"/>
    <mergeCell ref="F122:F123"/>
    <mergeCell ref="I122:I123"/>
    <mergeCell ref="J122:J123"/>
    <mergeCell ref="K122:K123"/>
    <mergeCell ref="L122:L123"/>
    <mergeCell ref="M122:M123"/>
    <mergeCell ref="N122:N123"/>
    <mergeCell ref="F120:F121"/>
    <mergeCell ref="I120:I121"/>
    <mergeCell ref="J120:J121"/>
    <mergeCell ref="K120:K121"/>
    <mergeCell ref="L120:L121"/>
    <mergeCell ref="M120:M121"/>
    <mergeCell ref="F124:F126"/>
    <mergeCell ref="I124:I126"/>
    <mergeCell ref="J124:J126"/>
    <mergeCell ref="K124:K126"/>
    <mergeCell ref="L124:L126"/>
    <mergeCell ref="M124:M126"/>
    <mergeCell ref="N124:N126"/>
    <mergeCell ref="F127:F128"/>
    <mergeCell ref="I127:I128"/>
    <mergeCell ref="J127:J128"/>
    <mergeCell ref="K127:K128"/>
    <mergeCell ref="L127:L128"/>
    <mergeCell ref="M127:M128"/>
    <mergeCell ref="N127:N128"/>
    <mergeCell ref="N137:N138"/>
    <mergeCell ref="F133:F134"/>
    <mergeCell ref="I133:I134"/>
    <mergeCell ref="J133:J134"/>
    <mergeCell ref="K133:K134"/>
    <mergeCell ref="L133:L134"/>
    <mergeCell ref="M133:M134"/>
    <mergeCell ref="N133:N134"/>
    <mergeCell ref="F131:F132"/>
    <mergeCell ref="I131:I132"/>
    <mergeCell ref="J131:J132"/>
    <mergeCell ref="K131:K132"/>
    <mergeCell ref="L131:L132"/>
    <mergeCell ref="M131:M132"/>
    <mergeCell ref="N131:N132"/>
    <mergeCell ref="G135:G136"/>
    <mergeCell ref="N129:N130"/>
    <mergeCell ref="I129:I130"/>
    <mergeCell ref="N139:N140"/>
    <mergeCell ref="F135:F136"/>
    <mergeCell ref="F137:F138"/>
    <mergeCell ref="I135:I136"/>
    <mergeCell ref="J135:J136"/>
    <mergeCell ref="K135:K136"/>
    <mergeCell ref="L135:L136"/>
    <mergeCell ref="M135:M136"/>
    <mergeCell ref="N135:N136"/>
    <mergeCell ref="I137:I138"/>
    <mergeCell ref="J137:J138"/>
    <mergeCell ref="K137:K138"/>
    <mergeCell ref="L137:L138"/>
    <mergeCell ref="M137:M138"/>
    <mergeCell ref="G139:G140"/>
    <mergeCell ref="J129:J130"/>
    <mergeCell ref="K129:K130"/>
    <mergeCell ref="I143:I144"/>
    <mergeCell ref="J143:J144"/>
    <mergeCell ref="K143:K144"/>
    <mergeCell ref="L143:L144"/>
    <mergeCell ref="M143:M144"/>
    <mergeCell ref="N143:N144"/>
    <mergeCell ref="F141:F142"/>
    <mergeCell ref="I141:I142"/>
    <mergeCell ref="J141:J142"/>
    <mergeCell ref="K141:K142"/>
    <mergeCell ref="L141:L142"/>
    <mergeCell ref="M141:M142"/>
    <mergeCell ref="N141:N142"/>
    <mergeCell ref="H141:H142"/>
    <mergeCell ref="G141:G142"/>
    <mergeCell ref="G143:G144"/>
    <mergeCell ref="H143:H144"/>
    <mergeCell ref="I139:I140"/>
    <mergeCell ref="J139:J140"/>
    <mergeCell ref="K139:K140"/>
    <mergeCell ref="L139:L140"/>
    <mergeCell ref="M139:M140"/>
    <mergeCell ref="I145:I147"/>
    <mergeCell ref="J145:J147"/>
    <mergeCell ref="K145:K147"/>
    <mergeCell ref="L145:L147"/>
    <mergeCell ref="M145:M147"/>
    <mergeCell ref="N145:N147"/>
    <mergeCell ref="F150:F151"/>
    <mergeCell ref="I150:I151"/>
    <mergeCell ref="J150:J151"/>
    <mergeCell ref="K150:K151"/>
    <mergeCell ref="L150:L151"/>
    <mergeCell ref="M150:M151"/>
    <mergeCell ref="N150:N151"/>
    <mergeCell ref="I152:I154"/>
    <mergeCell ref="J152:J154"/>
    <mergeCell ref="K152:K154"/>
    <mergeCell ref="L152:L154"/>
    <mergeCell ref="M152:M154"/>
    <mergeCell ref="N152:N154"/>
    <mergeCell ref="F148:F149"/>
    <mergeCell ref="I148:I149"/>
    <mergeCell ref="J148:J149"/>
    <mergeCell ref="K148:K149"/>
    <mergeCell ref="L148:L149"/>
    <mergeCell ref="M148:M149"/>
    <mergeCell ref="N148:N149"/>
    <mergeCell ref="I160:I161"/>
    <mergeCell ref="J160:J161"/>
    <mergeCell ref="K160:K161"/>
    <mergeCell ref="L160:L161"/>
    <mergeCell ref="M160:M161"/>
    <mergeCell ref="N160:N161"/>
    <mergeCell ref="I162:I163"/>
    <mergeCell ref="J162:J163"/>
    <mergeCell ref="K162:K163"/>
    <mergeCell ref="L162:L163"/>
    <mergeCell ref="M162:M163"/>
    <mergeCell ref="N162:N163"/>
    <mergeCell ref="I155:I156"/>
    <mergeCell ref="J155:J156"/>
    <mergeCell ref="K155:K156"/>
    <mergeCell ref="L155:L156"/>
    <mergeCell ref="M155:M156"/>
    <mergeCell ref="N155:N156"/>
    <mergeCell ref="I157:I159"/>
    <mergeCell ref="J157:J159"/>
    <mergeCell ref="K157:K159"/>
    <mergeCell ref="L157:L159"/>
    <mergeCell ref="M157:M159"/>
    <mergeCell ref="N157:N159"/>
    <mergeCell ref="I168:I170"/>
    <mergeCell ref="J168:J170"/>
    <mergeCell ref="K168:K170"/>
    <mergeCell ref="L168:L170"/>
    <mergeCell ref="M168:M170"/>
    <mergeCell ref="N168:N170"/>
    <mergeCell ref="I164:I165"/>
    <mergeCell ref="J164:J165"/>
    <mergeCell ref="K164:K165"/>
    <mergeCell ref="L164:L165"/>
    <mergeCell ref="M164:M165"/>
    <mergeCell ref="N164:N165"/>
    <mergeCell ref="I166:I167"/>
    <mergeCell ref="J166:J167"/>
    <mergeCell ref="K166:K167"/>
    <mergeCell ref="L166:L167"/>
    <mergeCell ref="M166:M167"/>
    <mergeCell ref="N166:N167"/>
    <mergeCell ref="I173:I174"/>
    <mergeCell ref="J173:J174"/>
    <mergeCell ref="K173:K174"/>
    <mergeCell ref="L173:L174"/>
    <mergeCell ref="M173:M174"/>
    <mergeCell ref="N173:N174"/>
    <mergeCell ref="I171:I172"/>
    <mergeCell ref="J171:J172"/>
    <mergeCell ref="K171:K172"/>
    <mergeCell ref="L171:L172"/>
    <mergeCell ref="M171:M172"/>
    <mergeCell ref="N171:N172"/>
    <mergeCell ref="I179:I180"/>
    <mergeCell ref="J179:J180"/>
    <mergeCell ref="K179:K180"/>
    <mergeCell ref="L179:L180"/>
    <mergeCell ref="M179:M180"/>
    <mergeCell ref="N179:N180"/>
    <mergeCell ref="I183:I184"/>
    <mergeCell ref="J183:J184"/>
    <mergeCell ref="K183:K184"/>
    <mergeCell ref="L183:L184"/>
    <mergeCell ref="M183:M184"/>
    <mergeCell ref="N183:N184"/>
    <mergeCell ref="I175:I176"/>
    <mergeCell ref="J175:J176"/>
    <mergeCell ref="K175:K176"/>
    <mergeCell ref="L175:L176"/>
    <mergeCell ref="M175:M176"/>
    <mergeCell ref="N175:N176"/>
    <mergeCell ref="I177:I178"/>
    <mergeCell ref="J177:J178"/>
    <mergeCell ref="K177:K178"/>
    <mergeCell ref="L177:L178"/>
    <mergeCell ref="M177:M178"/>
    <mergeCell ref="N177:N178"/>
    <mergeCell ref="I187:I188"/>
    <mergeCell ref="J187:J188"/>
    <mergeCell ref="K187:K188"/>
    <mergeCell ref="L187:L188"/>
    <mergeCell ref="M187:M188"/>
    <mergeCell ref="N187:N188"/>
    <mergeCell ref="I181:I182"/>
    <mergeCell ref="J181:J182"/>
    <mergeCell ref="K181:K182"/>
    <mergeCell ref="L181:L182"/>
    <mergeCell ref="M181:M182"/>
    <mergeCell ref="N181:N182"/>
    <mergeCell ref="I185:I186"/>
    <mergeCell ref="J185:J186"/>
    <mergeCell ref="K185:K186"/>
    <mergeCell ref="L185:L186"/>
    <mergeCell ref="M185:M186"/>
    <mergeCell ref="N185:N186"/>
    <mergeCell ref="I189:I190"/>
    <mergeCell ref="J189:J190"/>
    <mergeCell ref="K189:K190"/>
    <mergeCell ref="L189:L190"/>
    <mergeCell ref="M189:M190"/>
    <mergeCell ref="N189:N190"/>
    <mergeCell ref="I191:I192"/>
    <mergeCell ref="J191:J192"/>
    <mergeCell ref="K191:K192"/>
    <mergeCell ref="L191:L192"/>
    <mergeCell ref="M191:M192"/>
    <mergeCell ref="N191:N192"/>
    <mergeCell ref="I193:I194"/>
    <mergeCell ref="J193:J194"/>
    <mergeCell ref="K193:K194"/>
    <mergeCell ref="L193:L194"/>
    <mergeCell ref="M193:M194"/>
    <mergeCell ref="N193:N194"/>
    <mergeCell ref="I195:I196"/>
    <mergeCell ref="J195:J196"/>
    <mergeCell ref="K195:K196"/>
    <mergeCell ref="L195:L196"/>
    <mergeCell ref="M195:M196"/>
    <mergeCell ref="N195:N196"/>
    <mergeCell ref="I207:I208"/>
    <mergeCell ref="J207:J208"/>
    <mergeCell ref="K207:K208"/>
    <mergeCell ref="L207:L208"/>
    <mergeCell ref="M207:M208"/>
    <mergeCell ref="N207:N208"/>
    <mergeCell ref="I197:I198"/>
    <mergeCell ref="J197:J198"/>
    <mergeCell ref="K197:K198"/>
    <mergeCell ref="L197:L198"/>
    <mergeCell ref="M197:M198"/>
    <mergeCell ref="N197:N198"/>
    <mergeCell ref="I199:I200"/>
    <mergeCell ref="J199:J200"/>
    <mergeCell ref="K199:K200"/>
    <mergeCell ref="L199:L200"/>
    <mergeCell ref="M199:M200"/>
    <mergeCell ref="N199:N200"/>
    <mergeCell ref="I201:I202"/>
    <mergeCell ref="J201:J202"/>
    <mergeCell ref="K201:K202"/>
    <mergeCell ref="L201:L202"/>
    <mergeCell ref="M201:M202"/>
    <mergeCell ref="N201:N202"/>
    <mergeCell ref="I205:I206"/>
    <mergeCell ref="J205:J206"/>
    <mergeCell ref="K205:K206"/>
    <mergeCell ref="L205:L206"/>
    <mergeCell ref="M205:M206"/>
    <mergeCell ref="N205:N206"/>
    <mergeCell ref="I203:I204"/>
    <mergeCell ref="J203:J204"/>
    <mergeCell ref="K203:K204"/>
    <mergeCell ref="L203:L204"/>
    <mergeCell ref="M203:M204"/>
    <mergeCell ref="N203:N204"/>
  </mergeCells>
  <phoneticPr fontId="64" type="noConversion"/>
  <pageMargins left="0.7" right="0.7" top="0.75" bottom="0.75" header="0.3" footer="0.3"/>
  <pageSetup paperSize="9"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0E642-0D5D-426A-9121-D67CAF3276B3}">
  <sheetPr>
    <tabColor theme="5" tint="0.39997558519241921"/>
  </sheetPr>
  <dimension ref="A1:Q164"/>
  <sheetViews>
    <sheetView showZeros="0" zoomScale="70" zoomScaleNormal="70" workbookViewId="0">
      <selection activeCell="D1" sqref="D1:P5"/>
    </sheetView>
  </sheetViews>
  <sheetFormatPr defaultColWidth="9.140625" defaultRowHeight="15" x14ac:dyDescent="0.25"/>
  <cols>
    <col min="1" max="1" width="31" style="53" customWidth="1"/>
    <col min="2" max="2" width="33.7109375" style="53" customWidth="1"/>
    <col min="3" max="3" width="19.42578125" style="53" customWidth="1"/>
    <col min="4" max="4" width="13.7109375" style="53" customWidth="1"/>
    <col min="5" max="6" width="15.42578125" style="53" customWidth="1"/>
    <col min="7" max="8" width="21.28515625" style="54" customWidth="1"/>
    <col min="9" max="9" width="15.28515625" style="53" customWidth="1"/>
    <col min="10" max="12" width="15.7109375" style="53" customWidth="1"/>
    <col min="13" max="13" width="18.28515625" style="53" customWidth="1"/>
    <col min="14" max="14" width="37.42578125" style="53" customWidth="1"/>
    <col min="15" max="15" width="24.140625" style="53" customWidth="1"/>
    <col min="16" max="16" width="23.140625" style="53" customWidth="1"/>
    <col min="17" max="17" width="137.42578125" style="53" customWidth="1"/>
    <col min="18" max="16384" width="9.140625" style="53"/>
  </cols>
  <sheetData>
    <row r="1" spans="1:17" ht="26.25" x14ac:dyDescent="0.4">
      <c r="A1" s="210" t="s">
        <v>124</v>
      </c>
      <c r="B1" s="211"/>
      <c r="C1" s="211"/>
      <c r="D1" s="181"/>
      <c r="E1" s="181"/>
      <c r="F1" s="181"/>
      <c r="G1" s="181"/>
      <c r="H1" s="181"/>
      <c r="I1" s="181"/>
      <c r="J1" s="181"/>
      <c r="K1" s="181"/>
      <c r="L1" s="181"/>
      <c r="M1" s="181"/>
      <c r="N1" s="181"/>
      <c r="O1" s="181"/>
      <c r="P1" s="182"/>
      <c r="Q1" s="180"/>
    </row>
    <row r="2" spans="1:17" ht="18" customHeight="1" thickBot="1" x14ac:dyDescent="0.3">
      <c r="A2" s="206"/>
      <c r="B2" s="206"/>
      <c r="C2" s="206"/>
      <c r="D2" s="181"/>
      <c r="E2" s="181"/>
      <c r="F2" s="181"/>
      <c r="G2" s="181"/>
      <c r="H2" s="181"/>
      <c r="I2" s="181"/>
      <c r="J2" s="181"/>
      <c r="K2" s="181"/>
      <c r="L2" s="181"/>
      <c r="M2" s="181"/>
      <c r="N2" s="181"/>
      <c r="O2" s="181"/>
      <c r="P2" s="182"/>
      <c r="Q2" s="182"/>
    </row>
    <row r="3" spans="1:17" ht="18.75" customHeight="1" x14ac:dyDescent="0.3">
      <c r="A3" s="61" t="s">
        <v>4</v>
      </c>
      <c r="B3" s="212" t="str">
        <f>'1. Cooling Equipment'!B3</f>
        <v>Thermofisher Scientific Cork Limited</v>
      </c>
      <c r="C3" s="213"/>
      <c r="D3" s="181"/>
      <c r="E3" s="181"/>
      <c r="F3" s="181"/>
      <c r="G3" s="181"/>
      <c r="H3" s="181"/>
      <c r="I3" s="181"/>
      <c r="J3" s="181"/>
      <c r="K3" s="181"/>
      <c r="L3" s="181"/>
      <c r="M3" s="181"/>
      <c r="N3" s="181"/>
      <c r="O3" s="181"/>
      <c r="P3" s="182"/>
      <c r="Q3" s="182"/>
    </row>
    <row r="4" spans="1:17" ht="18.75" customHeight="1" x14ac:dyDescent="0.3">
      <c r="A4" s="62" t="s">
        <v>142</v>
      </c>
      <c r="B4" s="214" t="str">
        <f>'1. Cooling Equipment'!B4</f>
        <v>P0004-06</v>
      </c>
      <c r="C4" s="215"/>
      <c r="D4" s="181"/>
      <c r="E4" s="181"/>
      <c r="F4" s="181"/>
      <c r="G4" s="181"/>
      <c r="H4" s="181"/>
      <c r="I4" s="181"/>
      <c r="J4" s="181"/>
      <c r="K4" s="181"/>
      <c r="L4" s="181"/>
      <c r="M4" s="181"/>
      <c r="N4" s="181"/>
      <c r="O4" s="181"/>
      <c r="P4" s="182"/>
      <c r="Q4" s="182"/>
    </row>
    <row r="5" spans="1:17" ht="42" customHeight="1" thickBot="1" x14ac:dyDescent="0.3">
      <c r="A5" s="63" t="s">
        <v>5</v>
      </c>
      <c r="B5" s="216" t="str">
        <f>'1. Cooling Equipment'!B5</f>
        <v>Production of Pharmaceutical Products including Intermediates</v>
      </c>
      <c r="C5" s="217"/>
      <c r="D5" s="181"/>
      <c r="E5" s="181"/>
      <c r="F5" s="181"/>
      <c r="G5" s="181"/>
      <c r="H5" s="181"/>
      <c r="I5" s="181"/>
      <c r="J5" s="181"/>
      <c r="K5" s="181"/>
      <c r="L5" s="181"/>
      <c r="M5" s="181"/>
      <c r="N5" s="181"/>
      <c r="O5" s="181"/>
      <c r="P5" s="182"/>
      <c r="Q5" s="182"/>
    </row>
    <row r="6" spans="1:17" ht="36" customHeight="1" x14ac:dyDescent="0.25">
      <c r="A6" s="207" t="s">
        <v>157</v>
      </c>
      <c r="B6" s="208"/>
      <c r="C6" s="208"/>
      <c r="D6" s="208"/>
      <c r="E6" s="208"/>
      <c r="F6" s="209"/>
      <c r="G6" s="204" t="s">
        <v>117</v>
      </c>
      <c r="H6" s="204"/>
      <c r="I6" s="205"/>
      <c r="J6" s="205"/>
      <c r="K6" s="205"/>
      <c r="L6" s="205"/>
      <c r="M6" s="205"/>
      <c r="N6" s="205"/>
      <c r="O6" s="191" t="s">
        <v>121</v>
      </c>
      <c r="P6" s="192"/>
      <c r="Q6" s="184"/>
    </row>
    <row r="7" spans="1:17" ht="161.25" customHeight="1" x14ac:dyDescent="0.25">
      <c r="A7" s="48" t="s">
        <v>125</v>
      </c>
      <c r="B7" s="48" t="s">
        <v>123</v>
      </c>
      <c r="C7" s="48" t="s">
        <v>116</v>
      </c>
      <c r="D7" s="48" t="s">
        <v>114</v>
      </c>
      <c r="E7" s="48" t="s">
        <v>115</v>
      </c>
      <c r="F7" s="48" t="s">
        <v>177</v>
      </c>
      <c r="G7" s="49" t="s">
        <v>166</v>
      </c>
      <c r="H7" s="49" t="s">
        <v>172</v>
      </c>
      <c r="I7" s="48" t="s">
        <v>118</v>
      </c>
      <c r="J7" s="48" t="s">
        <v>119</v>
      </c>
      <c r="K7" s="48" t="s">
        <v>130</v>
      </c>
      <c r="L7" s="48" t="s">
        <v>129</v>
      </c>
      <c r="M7" s="48" t="s">
        <v>163</v>
      </c>
      <c r="N7" s="48" t="s">
        <v>120</v>
      </c>
      <c r="O7" s="51" t="s">
        <v>122</v>
      </c>
      <c r="P7" s="51" t="s">
        <v>159</v>
      </c>
      <c r="Q7" s="52" t="s">
        <v>164</v>
      </c>
    </row>
    <row r="8" spans="1:17" x14ac:dyDescent="0.25">
      <c r="A8" s="53" t="s">
        <v>229</v>
      </c>
      <c r="B8" s="53" t="s">
        <v>229</v>
      </c>
      <c r="C8" s="53" t="s">
        <v>229</v>
      </c>
      <c r="D8" s="53" t="s">
        <v>229</v>
      </c>
      <c r="E8" s="53" t="s">
        <v>229</v>
      </c>
      <c r="F8" s="53" t="s">
        <v>229</v>
      </c>
      <c r="G8" s="54" t="s">
        <v>229</v>
      </c>
      <c r="H8" s="54" t="s">
        <v>229</v>
      </c>
      <c r="I8" s="53" t="s">
        <v>229</v>
      </c>
      <c r="J8" s="53" t="s">
        <v>229</v>
      </c>
      <c r="K8" s="53" t="s">
        <v>229</v>
      </c>
      <c r="L8" s="53" t="s">
        <v>229</v>
      </c>
      <c r="M8" s="53" t="s">
        <v>229</v>
      </c>
      <c r="N8" s="53" t="s">
        <v>229</v>
      </c>
      <c r="O8" s="55" t="s">
        <v>229</v>
      </c>
      <c r="P8" s="55" t="s">
        <v>229</v>
      </c>
      <c r="Q8" s="56" t="s">
        <v>229</v>
      </c>
    </row>
    <row r="9" spans="1:17" x14ac:dyDescent="0.25">
      <c r="G9" s="57"/>
      <c r="O9" s="55"/>
      <c r="P9" s="55"/>
      <c r="Q9" s="56"/>
    </row>
    <row r="10" spans="1:17" x14ac:dyDescent="0.25">
      <c r="O10" s="55"/>
      <c r="P10" s="55"/>
      <c r="Q10" s="56"/>
    </row>
    <row r="11" spans="1:17" ht="20.25" customHeight="1" x14ac:dyDescent="0.25">
      <c r="O11" s="55"/>
      <c r="P11" s="55"/>
      <c r="Q11" s="56"/>
    </row>
    <row r="12" spans="1:17" x14ac:dyDescent="0.25">
      <c r="O12" s="55"/>
      <c r="P12" s="55"/>
      <c r="Q12" s="56"/>
    </row>
    <row r="13" spans="1:17" x14ac:dyDescent="0.25">
      <c r="O13" s="55"/>
      <c r="P13" s="55"/>
      <c r="Q13" s="56"/>
    </row>
    <row r="14" spans="1:17" x14ac:dyDescent="0.25">
      <c r="O14" s="55"/>
      <c r="P14" s="55"/>
      <c r="Q14" s="56"/>
    </row>
    <row r="15" spans="1:17" x14ac:dyDescent="0.25">
      <c r="O15" s="55"/>
      <c r="P15" s="55"/>
      <c r="Q15" s="56"/>
    </row>
    <row r="16" spans="1:17" x14ac:dyDescent="0.25">
      <c r="O16" s="55"/>
      <c r="P16" s="55"/>
      <c r="Q16" s="56"/>
    </row>
    <row r="17" spans="15:17" x14ac:dyDescent="0.25">
      <c r="O17" s="55"/>
      <c r="P17" s="55"/>
      <c r="Q17" s="56"/>
    </row>
    <row r="18" spans="15:17" x14ac:dyDescent="0.25">
      <c r="O18" s="55"/>
      <c r="P18" s="55"/>
      <c r="Q18" s="56"/>
    </row>
    <row r="19" spans="15:17" x14ac:dyDescent="0.25">
      <c r="O19" s="55"/>
      <c r="P19" s="55"/>
      <c r="Q19" s="56"/>
    </row>
    <row r="20" spans="15:17" x14ac:dyDescent="0.25">
      <c r="O20" s="55"/>
      <c r="P20" s="55"/>
      <c r="Q20" s="56"/>
    </row>
    <row r="21" spans="15:17" x14ac:dyDescent="0.25">
      <c r="O21" s="55"/>
      <c r="P21" s="55"/>
      <c r="Q21" s="56"/>
    </row>
    <row r="22" spans="15:17" x14ac:dyDescent="0.25">
      <c r="O22" s="55"/>
      <c r="P22" s="55"/>
      <c r="Q22" s="56"/>
    </row>
    <row r="23" spans="15:17" x14ac:dyDescent="0.25">
      <c r="O23" s="55"/>
      <c r="P23" s="55"/>
      <c r="Q23" s="56"/>
    </row>
    <row r="24" spans="15:17" x14ac:dyDescent="0.25">
      <c r="O24" s="55"/>
      <c r="P24" s="55"/>
      <c r="Q24" s="56"/>
    </row>
    <row r="25" spans="15:17" x14ac:dyDescent="0.25">
      <c r="O25" s="55"/>
      <c r="P25" s="55"/>
      <c r="Q25" s="56"/>
    </row>
    <row r="26" spans="15:17" x14ac:dyDescent="0.25">
      <c r="O26" s="55"/>
      <c r="P26" s="55"/>
      <c r="Q26" s="56"/>
    </row>
    <row r="27" spans="15:17" x14ac:dyDescent="0.25">
      <c r="O27" s="55"/>
      <c r="P27" s="55"/>
      <c r="Q27" s="56"/>
    </row>
    <row r="28" spans="15:17" x14ac:dyDescent="0.25">
      <c r="O28" s="55"/>
      <c r="P28" s="55"/>
      <c r="Q28" s="56"/>
    </row>
    <row r="29" spans="15:17" x14ac:dyDescent="0.25">
      <c r="O29" s="55"/>
      <c r="P29" s="55"/>
      <c r="Q29" s="56"/>
    </row>
    <row r="30" spans="15:17" x14ac:dyDescent="0.25">
      <c r="O30" s="55"/>
      <c r="P30" s="55"/>
      <c r="Q30" s="56"/>
    </row>
    <row r="31" spans="15:17" x14ac:dyDescent="0.25">
      <c r="O31" s="55"/>
      <c r="P31" s="55"/>
      <c r="Q31" s="56"/>
    </row>
    <row r="32" spans="15:17" x14ac:dyDescent="0.25">
      <c r="O32" s="55"/>
      <c r="P32" s="55"/>
      <c r="Q32" s="56"/>
    </row>
    <row r="33" spans="15:17" x14ac:dyDescent="0.25">
      <c r="O33" s="55"/>
      <c r="P33" s="55"/>
      <c r="Q33" s="56"/>
    </row>
    <row r="34" spans="15:17" x14ac:dyDescent="0.25">
      <c r="O34" s="55"/>
      <c r="P34" s="55"/>
      <c r="Q34" s="56"/>
    </row>
    <row r="35" spans="15:17" x14ac:dyDescent="0.25">
      <c r="O35" s="55"/>
      <c r="P35" s="55"/>
      <c r="Q35" s="56"/>
    </row>
    <row r="36" spans="15:17" x14ac:dyDescent="0.25">
      <c r="O36" s="55"/>
      <c r="P36" s="55"/>
      <c r="Q36" s="56"/>
    </row>
    <row r="37" spans="15:17" x14ac:dyDescent="0.25">
      <c r="O37" s="55"/>
      <c r="P37" s="55"/>
      <c r="Q37" s="56"/>
    </row>
    <row r="38" spans="15:17" x14ac:dyDescent="0.25">
      <c r="O38" s="55"/>
      <c r="P38" s="55"/>
      <c r="Q38" s="56"/>
    </row>
    <row r="39" spans="15:17" x14ac:dyDescent="0.25">
      <c r="O39" s="55"/>
      <c r="P39" s="55"/>
      <c r="Q39" s="56"/>
    </row>
    <row r="40" spans="15:17" x14ac:dyDescent="0.25">
      <c r="O40" s="55"/>
      <c r="P40" s="55"/>
      <c r="Q40" s="56"/>
    </row>
    <row r="41" spans="15:17" x14ac:dyDescent="0.25">
      <c r="O41" s="55"/>
      <c r="P41" s="55"/>
      <c r="Q41" s="56"/>
    </row>
    <row r="42" spans="15:17" x14ac:dyDescent="0.25">
      <c r="O42" s="55"/>
      <c r="P42" s="55"/>
      <c r="Q42" s="56"/>
    </row>
    <row r="43" spans="15:17" x14ac:dyDescent="0.25">
      <c r="O43" s="55"/>
      <c r="P43" s="55"/>
      <c r="Q43" s="56"/>
    </row>
    <row r="44" spans="15:17" x14ac:dyDescent="0.25">
      <c r="O44" s="55"/>
      <c r="P44" s="55"/>
      <c r="Q44" s="56"/>
    </row>
    <row r="45" spans="15:17" x14ac:dyDescent="0.25">
      <c r="O45" s="55"/>
      <c r="P45" s="55"/>
      <c r="Q45" s="56"/>
    </row>
    <row r="46" spans="15:17" x14ac:dyDescent="0.25">
      <c r="O46" s="55"/>
      <c r="P46" s="55"/>
      <c r="Q46" s="56"/>
    </row>
    <row r="47" spans="15:17" x14ac:dyDescent="0.25">
      <c r="O47" s="55"/>
      <c r="P47" s="55"/>
      <c r="Q47" s="56"/>
    </row>
    <row r="48" spans="15:17" x14ac:dyDescent="0.25">
      <c r="O48" s="55"/>
      <c r="P48" s="55"/>
      <c r="Q48" s="56"/>
    </row>
    <row r="49" spans="15:17" x14ac:dyDescent="0.25">
      <c r="O49" s="55"/>
      <c r="P49" s="55"/>
      <c r="Q49" s="56"/>
    </row>
    <row r="50" spans="15:17" x14ac:dyDescent="0.25">
      <c r="O50" s="55"/>
      <c r="P50" s="55"/>
      <c r="Q50" s="56"/>
    </row>
    <row r="51" spans="15:17" x14ac:dyDescent="0.25">
      <c r="O51" s="55"/>
      <c r="P51" s="55"/>
      <c r="Q51" s="56"/>
    </row>
    <row r="52" spans="15:17" x14ac:dyDescent="0.25">
      <c r="O52" s="55"/>
      <c r="P52" s="55"/>
      <c r="Q52" s="56"/>
    </row>
    <row r="53" spans="15:17" x14ac:dyDescent="0.25">
      <c r="O53" s="55"/>
      <c r="P53" s="55"/>
      <c r="Q53" s="56"/>
    </row>
    <row r="54" spans="15:17" x14ac:dyDescent="0.25">
      <c r="O54" s="55"/>
      <c r="P54" s="55"/>
      <c r="Q54" s="56"/>
    </row>
    <row r="55" spans="15:17" x14ac:dyDescent="0.25">
      <c r="O55" s="55"/>
      <c r="P55" s="55"/>
      <c r="Q55" s="56"/>
    </row>
    <row r="56" spans="15:17" x14ac:dyDescent="0.25">
      <c r="O56" s="55"/>
      <c r="P56" s="55"/>
      <c r="Q56" s="56"/>
    </row>
    <row r="57" spans="15:17" x14ac:dyDescent="0.25">
      <c r="O57" s="55"/>
      <c r="P57" s="55"/>
      <c r="Q57" s="56"/>
    </row>
    <row r="58" spans="15:17" x14ac:dyDescent="0.25">
      <c r="O58" s="55"/>
      <c r="P58" s="55"/>
      <c r="Q58" s="56"/>
    </row>
    <row r="59" spans="15:17" x14ac:dyDescent="0.25">
      <c r="O59" s="55"/>
      <c r="P59" s="55"/>
      <c r="Q59" s="56"/>
    </row>
    <row r="60" spans="15:17" x14ac:dyDescent="0.25">
      <c r="O60" s="55"/>
      <c r="P60" s="55"/>
      <c r="Q60" s="56"/>
    </row>
    <row r="61" spans="15:17" x14ac:dyDescent="0.25">
      <c r="O61" s="55"/>
      <c r="P61" s="55"/>
      <c r="Q61" s="56"/>
    </row>
    <row r="62" spans="15:17" x14ac:dyDescent="0.25">
      <c r="O62" s="55"/>
      <c r="P62" s="55"/>
      <c r="Q62" s="56"/>
    </row>
    <row r="63" spans="15:17" x14ac:dyDescent="0.25">
      <c r="O63" s="55"/>
      <c r="P63" s="55"/>
      <c r="Q63" s="56"/>
    </row>
    <row r="64" spans="15:17" x14ac:dyDescent="0.25">
      <c r="O64" s="55"/>
      <c r="P64" s="55"/>
      <c r="Q64" s="56"/>
    </row>
    <row r="65" spans="15:17" x14ac:dyDescent="0.25">
      <c r="O65" s="55"/>
      <c r="P65" s="55"/>
      <c r="Q65" s="56"/>
    </row>
    <row r="66" spans="15:17" x14ac:dyDescent="0.25">
      <c r="O66" s="55"/>
      <c r="P66" s="55"/>
      <c r="Q66" s="56"/>
    </row>
    <row r="67" spans="15:17" x14ac:dyDescent="0.25">
      <c r="O67" s="55"/>
      <c r="P67" s="55"/>
      <c r="Q67" s="56"/>
    </row>
    <row r="68" spans="15:17" x14ac:dyDescent="0.25">
      <c r="O68" s="55"/>
      <c r="P68" s="55"/>
      <c r="Q68" s="56"/>
    </row>
    <row r="69" spans="15:17" x14ac:dyDescent="0.25">
      <c r="O69" s="55"/>
      <c r="P69" s="55"/>
      <c r="Q69" s="56"/>
    </row>
    <row r="70" spans="15:17" x14ac:dyDescent="0.25">
      <c r="O70" s="55"/>
      <c r="P70" s="55"/>
      <c r="Q70" s="56"/>
    </row>
    <row r="71" spans="15:17" x14ac:dyDescent="0.25">
      <c r="O71" s="55"/>
      <c r="P71" s="55"/>
      <c r="Q71" s="56"/>
    </row>
    <row r="72" spans="15:17" x14ac:dyDescent="0.25">
      <c r="O72" s="55"/>
      <c r="P72" s="55"/>
      <c r="Q72" s="56"/>
    </row>
    <row r="73" spans="15:17" x14ac:dyDescent="0.25">
      <c r="O73" s="55"/>
      <c r="P73" s="55"/>
      <c r="Q73" s="56"/>
    </row>
    <row r="74" spans="15:17" x14ac:dyDescent="0.25">
      <c r="O74" s="55"/>
      <c r="P74" s="55"/>
      <c r="Q74" s="56"/>
    </row>
    <row r="75" spans="15:17" x14ac:dyDescent="0.25">
      <c r="O75" s="55"/>
      <c r="P75" s="55"/>
      <c r="Q75" s="56"/>
    </row>
    <row r="76" spans="15:17" x14ac:dyDescent="0.25">
      <c r="O76" s="55"/>
      <c r="P76" s="55"/>
      <c r="Q76" s="56"/>
    </row>
    <row r="77" spans="15:17" x14ac:dyDescent="0.25">
      <c r="O77" s="55"/>
      <c r="P77" s="55"/>
      <c r="Q77" s="56"/>
    </row>
    <row r="78" spans="15:17" x14ac:dyDescent="0.25">
      <c r="O78" s="55"/>
      <c r="P78" s="55"/>
      <c r="Q78" s="56"/>
    </row>
    <row r="79" spans="15:17" x14ac:dyDescent="0.25">
      <c r="O79" s="55"/>
      <c r="P79" s="55"/>
      <c r="Q79" s="56"/>
    </row>
    <row r="80" spans="15:17" x14ac:dyDescent="0.25">
      <c r="O80" s="55"/>
      <c r="P80" s="55"/>
      <c r="Q80" s="56"/>
    </row>
    <row r="81" spans="15:17" x14ac:dyDescent="0.25">
      <c r="O81" s="55"/>
      <c r="P81" s="55"/>
      <c r="Q81" s="56"/>
    </row>
    <row r="82" spans="15:17" x14ac:dyDescent="0.25">
      <c r="O82" s="55"/>
      <c r="P82" s="55"/>
      <c r="Q82" s="56"/>
    </row>
    <row r="83" spans="15:17" x14ac:dyDescent="0.25">
      <c r="Q83" s="56"/>
    </row>
    <row r="84" spans="15:17" x14ac:dyDescent="0.25">
      <c r="Q84" s="56"/>
    </row>
    <row r="85" spans="15:17" x14ac:dyDescent="0.25">
      <c r="Q85" s="56"/>
    </row>
    <row r="86" spans="15:17" x14ac:dyDescent="0.25">
      <c r="Q86" s="56"/>
    </row>
    <row r="87" spans="15:17" x14ac:dyDescent="0.25">
      <c r="Q87" s="56"/>
    </row>
    <row r="88" spans="15:17" x14ac:dyDescent="0.25">
      <c r="Q88" s="56"/>
    </row>
    <row r="89" spans="15:17" x14ac:dyDescent="0.25">
      <c r="Q89" s="56"/>
    </row>
    <row r="90" spans="15:17" x14ac:dyDescent="0.25">
      <c r="Q90" s="56"/>
    </row>
    <row r="91" spans="15:17" x14ac:dyDescent="0.25">
      <c r="Q91" s="56"/>
    </row>
    <row r="92" spans="15:17" x14ac:dyDescent="0.25">
      <c r="Q92" s="56"/>
    </row>
    <row r="93" spans="15:17" x14ac:dyDescent="0.25">
      <c r="Q93" s="56"/>
    </row>
    <row r="94" spans="15:17" x14ac:dyDescent="0.25">
      <c r="Q94" s="56"/>
    </row>
    <row r="95" spans="15:17" x14ac:dyDescent="0.25">
      <c r="Q95" s="56"/>
    </row>
    <row r="96" spans="15:17" x14ac:dyDescent="0.25">
      <c r="Q96" s="56"/>
    </row>
    <row r="97" spans="17:17" x14ac:dyDescent="0.25">
      <c r="Q97" s="56"/>
    </row>
    <row r="98" spans="17:17" x14ac:dyDescent="0.25">
      <c r="Q98" s="56"/>
    </row>
    <row r="99" spans="17:17" x14ac:dyDescent="0.25">
      <c r="Q99" s="56"/>
    </row>
    <row r="100" spans="17:17" x14ac:dyDescent="0.25">
      <c r="Q100" s="56"/>
    </row>
    <row r="101" spans="17:17" x14ac:dyDescent="0.25">
      <c r="Q101" s="56"/>
    </row>
    <row r="102" spans="17:17" x14ac:dyDescent="0.25">
      <c r="Q102" s="56"/>
    </row>
    <row r="103" spans="17:17" x14ac:dyDescent="0.25">
      <c r="Q103" s="56"/>
    </row>
    <row r="104" spans="17:17" x14ac:dyDescent="0.25">
      <c r="Q104" s="56"/>
    </row>
    <row r="105" spans="17:17" x14ac:dyDescent="0.25">
      <c r="Q105" s="56"/>
    </row>
    <row r="106" spans="17:17" x14ac:dyDescent="0.25">
      <c r="Q106" s="56"/>
    </row>
    <row r="107" spans="17:17" x14ac:dyDescent="0.25">
      <c r="Q107" s="56"/>
    </row>
    <row r="108" spans="17:17" x14ac:dyDescent="0.25">
      <c r="Q108" s="56"/>
    </row>
    <row r="109" spans="17:17" x14ac:dyDescent="0.25">
      <c r="Q109" s="56"/>
    </row>
    <row r="110" spans="17:17" x14ac:dyDescent="0.25">
      <c r="Q110" s="56"/>
    </row>
    <row r="111" spans="17:17" x14ac:dyDescent="0.25">
      <c r="Q111" s="56"/>
    </row>
    <row r="112" spans="17:17" x14ac:dyDescent="0.25">
      <c r="Q112" s="56"/>
    </row>
    <row r="113" spans="17:17" x14ac:dyDescent="0.25">
      <c r="Q113" s="56"/>
    </row>
    <row r="114" spans="17:17" x14ac:dyDescent="0.25">
      <c r="Q114" s="56"/>
    </row>
    <row r="115" spans="17:17" x14ac:dyDescent="0.25">
      <c r="Q115" s="56"/>
    </row>
    <row r="116" spans="17:17" x14ac:dyDescent="0.25">
      <c r="Q116" s="56"/>
    </row>
    <row r="117" spans="17:17" x14ac:dyDescent="0.25">
      <c r="Q117" s="56"/>
    </row>
    <row r="118" spans="17:17" x14ac:dyDescent="0.25">
      <c r="Q118" s="56"/>
    </row>
    <row r="119" spans="17:17" x14ac:dyDescent="0.25">
      <c r="Q119" s="56"/>
    </row>
    <row r="120" spans="17:17" x14ac:dyDescent="0.25">
      <c r="Q120" s="56"/>
    </row>
    <row r="121" spans="17:17" x14ac:dyDescent="0.25">
      <c r="Q121" s="56"/>
    </row>
    <row r="122" spans="17:17" x14ac:dyDescent="0.25">
      <c r="Q122" s="56"/>
    </row>
    <row r="123" spans="17:17" x14ac:dyDescent="0.25">
      <c r="Q123" s="56"/>
    </row>
    <row r="124" spans="17:17" x14ac:dyDescent="0.25">
      <c r="Q124" s="56"/>
    </row>
    <row r="125" spans="17:17" x14ac:dyDescent="0.25">
      <c r="Q125" s="56"/>
    </row>
    <row r="126" spans="17:17" x14ac:dyDescent="0.25">
      <c r="Q126" s="56"/>
    </row>
    <row r="127" spans="17:17" x14ac:dyDescent="0.25">
      <c r="Q127" s="56"/>
    </row>
    <row r="128" spans="17:17" x14ac:dyDescent="0.25">
      <c r="Q128" s="56"/>
    </row>
    <row r="129" spans="17:17" x14ac:dyDescent="0.25">
      <c r="Q129" s="56"/>
    </row>
    <row r="130" spans="17:17" x14ac:dyDescent="0.25">
      <c r="Q130" s="56"/>
    </row>
    <row r="131" spans="17:17" x14ac:dyDescent="0.25">
      <c r="Q131" s="56"/>
    </row>
    <row r="132" spans="17:17" x14ac:dyDescent="0.25">
      <c r="Q132" s="56"/>
    </row>
    <row r="133" spans="17:17" x14ac:dyDescent="0.25">
      <c r="Q133" s="56"/>
    </row>
    <row r="134" spans="17:17" x14ac:dyDescent="0.25">
      <c r="Q134" s="56"/>
    </row>
    <row r="135" spans="17:17" x14ac:dyDescent="0.25">
      <c r="Q135" s="56"/>
    </row>
    <row r="136" spans="17:17" x14ac:dyDescent="0.25">
      <c r="Q136" s="56"/>
    </row>
    <row r="137" spans="17:17" x14ac:dyDescent="0.25">
      <c r="Q137" s="56"/>
    </row>
    <row r="138" spans="17:17" x14ac:dyDescent="0.25">
      <c r="Q138" s="56"/>
    </row>
    <row r="139" spans="17:17" x14ac:dyDescent="0.25">
      <c r="Q139" s="56"/>
    </row>
    <row r="140" spans="17:17" x14ac:dyDescent="0.25">
      <c r="Q140" s="56"/>
    </row>
    <row r="141" spans="17:17" x14ac:dyDescent="0.25">
      <c r="Q141" s="56"/>
    </row>
    <row r="142" spans="17:17" x14ac:dyDescent="0.25">
      <c r="Q142" s="56"/>
    </row>
    <row r="143" spans="17:17" x14ac:dyDescent="0.25">
      <c r="Q143" s="56"/>
    </row>
    <row r="144" spans="17:17" x14ac:dyDescent="0.25">
      <c r="Q144" s="56"/>
    </row>
    <row r="145" spans="17:17" x14ac:dyDescent="0.25">
      <c r="Q145" s="56"/>
    </row>
    <row r="146" spans="17:17" x14ac:dyDescent="0.25">
      <c r="Q146" s="56"/>
    </row>
    <row r="147" spans="17:17" x14ac:dyDescent="0.25">
      <c r="Q147" s="56"/>
    </row>
    <row r="148" spans="17:17" x14ac:dyDescent="0.25">
      <c r="Q148" s="56"/>
    </row>
    <row r="149" spans="17:17" x14ac:dyDescent="0.25">
      <c r="Q149" s="56"/>
    </row>
    <row r="150" spans="17:17" x14ac:dyDescent="0.25">
      <c r="Q150" s="56"/>
    </row>
    <row r="151" spans="17:17" x14ac:dyDescent="0.25">
      <c r="Q151" s="56"/>
    </row>
    <row r="152" spans="17:17" x14ac:dyDescent="0.25">
      <c r="Q152" s="56"/>
    </row>
    <row r="153" spans="17:17" x14ac:dyDescent="0.25">
      <c r="Q153" s="56"/>
    </row>
    <row r="154" spans="17:17" x14ac:dyDescent="0.25">
      <c r="Q154" s="56"/>
    </row>
    <row r="155" spans="17:17" x14ac:dyDescent="0.25">
      <c r="Q155" s="56"/>
    </row>
    <row r="156" spans="17:17" x14ac:dyDescent="0.25">
      <c r="Q156" s="56"/>
    </row>
    <row r="157" spans="17:17" x14ac:dyDescent="0.25">
      <c r="Q157" s="56"/>
    </row>
    <row r="158" spans="17:17" x14ac:dyDescent="0.25">
      <c r="Q158" s="56"/>
    </row>
    <row r="159" spans="17:17" x14ac:dyDescent="0.25">
      <c r="Q159" s="56"/>
    </row>
    <row r="160" spans="17:17" x14ac:dyDescent="0.25">
      <c r="Q160" s="56"/>
    </row>
    <row r="161" spans="17:17" x14ac:dyDescent="0.25">
      <c r="Q161" s="56"/>
    </row>
    <row r="162" spans="17:17" x14ac:dyDescent="0.25">
      <c r="Q162" s="56"/>
    </row>
    <row r="163" spans="17:17" x14ac:dyDescent="0.25">
      <c r="Q163" s="56"/>
    </row>
    <row r="164" spans="17:17" x14ac:dyDescent="0.25">
      <c r="Q164" s="56"/>
    </row>
  </sheetData>
  <autoFilter ref="A7:Q7" xr:uid="{A8D15CED-911A-488D-AD43-4F7E5DEEE1DB}"/>
  <mergeCells count="11">
    <mergeCell ref="Q1:Q6"/>
    <mergeCell ref="G6:H6"/>
    <mergeCell ref="O6:P6"/>
    <mergeCell ref="I6:N6"/>
    <mergeCell ref="A2:C2"/>
    <mergeCell ref="A6:F6"/>
    <mergeCell ref="D1:P5"/>
    <mergeCell ref="A1:C1"/>
    <mergeCell ref="B3:C3"/>
    <mergeCell ref="B4:C4"/>
    <mergeCell ref="B5:C5"/>
  </mergeCells>
  <pageMargins left="0.7" right="0.7" top="0.75" bottom="0.75" header="0.3" footer="0.3"/>
  <pageSetup paperSize="9"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E3589-7D53-4513-B356-FA987FEDE106}">
  <sheetPr>
    <tabColor theme="5" tint="0.39997558519241921"/>
  </sheetPr>
  <dimension ref="A1:O164"/>
  <sheetViews>
    <sheetView topLeftCell="E1" zoomScale="60" zoomScaleNormal="60" workbookViewId="0">
      <selection activeCell="E9" sqref="A9:XFD163"/>
    </sheetView>
  </sheetViews>
  <sheetFormatPr defaultColWidth="9.140625" defaultRowHeight="15" x14ac:dyDescent="0.25"/>
  <cols>
    <col min="1" max="1" width="31.28515625" style="53" customWidth="1"/>
    <col min="2" max="2" width="19.42578125" style="53" customWidth="1"/>
    <col min="3" max="3" width="13.7109375" style="53" customWidth="1"/>
    <col min="4" max="5" width="17.5703125" style="53" customWidth="1"/>
    <col min="6" max="6" width="21.28515625" style="54" customWidth="1"/>
    <col min="7" max="7" width="21.7109375" style="54" customWidth="1"/>
    <col min="8" max="10" width="15.7109375" style="53" customWidth="1"/>
    <col min="11" max="11" width="18.28515625" style="53" customWidth="1"/>
    <col min="12" max="12" width="37.42578125" style="53" customWidth="1"/>
    <col min="13" max="13" width="25.140625" style="53" customWidth="1"/>
    <col min="14" max="14" width="24.140625" style="53" customWidth="1"/>
    <col min="15" max="15" width="137.42578125" style="53" customWidth="1"/>
    <col min="16" max="16384" width="9.140625" style="53"/>
  </cols>
  <sheetData>
    <row r="1" spans="1:15" ht="26.25" customHeight="1" x14ac:dyDescent="0.4">
      <c r="A1" s="67" t="s">
        <v>152</v>
      </c>
      <c r="B1" s="64"/>
      <c r="C1" s="64"/>
      <c r="D1" s="64"/>
      <c r="E1" s="181"/>
      <c r="F1" s="181"/>
      <c r="G1" s="181"/>
      <c r="H1" s="181"/>
      <c r="I1" s="181"/>
      <c r="J1" s="181"/>
      <c r="K1" s="181"/>
      <c r="L1" s="181"/>
      <c r="M1" s="181"/>
      <c r="N1" s="181"/>
      <c r="O1" s="182"/>
    </row>
    <row r="2" spans="1:15" ht="27" customHeight="1" thickBot="1" x14ac:dyDescent="0.3">
      <c r="A2" s="226"/>
      <c r="B2" s="179"/>
      <c r="C2" s="179"/>
      <c r="D2" s="180"/>
      <c r="E2" s="181"/>
      <c r="F2" s="181"/>
      <c r="G2" s="181"/>
      <c r="H2" s="181"/>
      <c r="I2" s="181"/>
      <c r="J2" s="181"/>
      <c r="K2" s="181"/>
      <c r="L2" s="181"/>
      <c r="M2" s="181"/>
      <c r="N2" s="181"/>
      <c r="O2" s="182"/>
    </row>
    <row r="3" spans="1:15" ht="18.75" customHeight="1" x14ac:dyDescent="0.3">
      <c r="A3" s="61" t="s">
        <v>4</v>
      </c>
      <c r="B3" s="229" t="s">
        <v>233</v>
      </c>
      <c r="C3" s="229"/>
      <c r="D3" s="230"/>
      <c r="E3" s="181"/>
      <c r="F3" s="181"/>
      <c r="G3" s="181"/>
      <c r="H3" s="181"/>
      <c r="I3" s="181"/>
      <c r="J3" s="181"/>
      <c r="K3" s="181"/>
      <c r="L3" s="181"/>
      <c r="M3" s="181"/>
      <c r="N3" s="181"/>
      <c r="O3" s="182"/>
    </row>
    <row r="4" spans="1:15" ht="18.75" customHeight="1" x14ac:dyDescent="0.3">
      <c r="A4" s="62" t="s">
        <v>1</v>
      </c>
      <c r="B4" s="231" t="s">
        <v>234</v>
      </c>
      <c r="C4" s="231"/>
      <c r="D4" s="232"/>
      <c r="E4" s="181"/>
      <c r="F4" s="181"/>
      <c r="G4" s="181"/>
      <c r="H4" s="181"/>
      <c r="I4" s="181"/>
      <c r="J4" s="181"/>
      <c r="K4" s="181"/>
      <c r="L4" s="181"/>
      <c r="M4" s="181"/>
      <c r="N4" s="181"/>
      <c r="O4" s="182"/>
    </row>
    <row r="5" spans="1:15" ht="38.25" customHeight="1" x14ac:dyDescent="0.3">
      <c r="A5" s="66" t="s">
        <v>5</v>
      </c>
      <c r="B5" s="227" t="s">
        <v>235</v>
      </c>
      <c r="C5" s="227"/>
      <c r="D5" s="228"/>
      <c r="E5" s="183"/>
      <c r="F5" s="183"/>
      <c r="G5" s="183"/>
      <c r="H5" s="183"/>
      <c r="I5" s="183"/>
      <c r="J5" s="183"/>
      <c r="K5" s="183"/>
      <c r="L5" s="183"/>
      <c r="M5" s="183"/>
      <c r="N5" s="183"/>
      <c r="O5" s="184"/>
    </row>
    <row r="6" spans="1:15" ht="99.95" customHeight="1" x14ac:dyDescent="0.25">
      <c r="A6" s="220" t="s">
        <v>212</v>
      </c>
      <c r="B6" s="221"/>
      <c r="C6" s="221"/>
      <c r="D6" s="221"/>
      <c r="E6" s="222"/>
      <c r="F6" s="218" t="s">
        <v>117</v>
      </c>
      <c r="G6" s="219"/>
      <c r="H6" s="223" t="s">
        <v>174</v>
      </c>
      <c r="I6" s="224"/>
      <c r="J6" s="224"/>
      <c r="K6" s="224"/>
      <c r="L6" s="225"/>
      <c r="M6" s="191" t="s">
        <v>121</v>
      </c>
      <c r="N6" s="192"/>
      <c r="O6" s="65"/>
    </row>
    <row r="7" spans="1:15" ht="170.1" customHeight="1" x14ac:dyDescent="0.25">
      <c r="A7" s="48" t="s">
        <v>123</v>
      </c>
      <c r="B7" s="48" t="s">
        <v>116</v>
      </c>
      <c r="C7" s="48" t="s">
        <v>114</v>
      </c>
      <c r="D7" s="48" t="s">
        <v>115</v>
      </c>
      <c r="E7" s="48" t="s">
        <v>177</v>
      </c>
      <c r="F7" s="49" t="s">
        <v>170</v>
      </c>
      <c r="G7" s="49" t="s">
        <v>171</v>
      </c>
      <c r="H7" s="48" t="s">
        <v>119</v>
      </c>
      <c r="I7" s="48" t="s">
        <v>130</v>
      </c>
      <c r="J7" s="48" t="s">
        <v>129</v>
      </c>
      <c r="K7" s="48" t="s">
        <v>175</v>
      </c>
      <c r="L7" s="48" t="s">
        <v>120</v>
      </c>
      <c r="M7" s="51" t="s">
        <v>126</v>
      </c>
      <c r="N7" s="51" t="s">
        <v>167</v>
      </c>
      <c r="O7" s="52" t="s">
        <v>164</v>
      </c>
    </row>
    <row r="8" spans="1:15" x14ac:dyDescent="0.25">
      <c r="A8" s="131" t="s">
        <v>238</v>
      </c>
      <c r="B8" s="125" t="s">
        <v>232</v>
      </c>
      <c r="C8" s="53" t="s">
        <v>239</v>
      </c>
      <c r="D8" s="113">
        <v>57</v>
      </c>
      <c r="E8" s="113" t="s">
        <v>240</v>
      </c>
      <c r="F8" s="132">
        <v>3220</v>
      </c>
      <c r="G8" s="132">
        <f>(D8/1000)*F8</f>
        <v>183.54000000000002</v>
      </c>
      <c r="H8" s="125" t="s">
        <v>220</v>
      </c>
      <c r="I8" s="53" t="s">
        <v>229</v>
      </c>
      <c r="J8" s="53" t="s">
        <v>229</v>
      </c>
      <c r="K8" s="142" t="s">
        <v>236</v>
      </c>
      <c r="L8" s="125" t="s">
        <v>241</v>
      </c>
      <c r="M8" s="143">
        <v>44228</v>
      </c>
      <c r="N8" s="115" t="s">
        <v>221</v>
      </c>
      <c r="O8" s="56"/>
    </row>
    <row r="9" spans="1:15" x14ac:dyDescent="0.25">
      <c r="A9" s="131"/>
      <c r="B9" s="125"/>
      <c r="D9" s="113"/>
      <c r="E9" s="113"/>
      <c r="F9" s="132"/>
      <c r="G9" s="132"/>
      <c r="H9" s="125"/>
      <c r="K9" s="125"/>
      <c r="L9" s="125"/>
      <c r="M9" s="143"/>
      <c r="N9" s="115"/>
      <c r="O9" s="56"/>
    </row>
    <row r="10" spans="1:15" x14ac:dyDescent="0.25">
      <c r="A10" s="131"/>
      <c r="B10" s="125"/>
      <c r="D10" s="113"/>
      <c r="E10" s="113"/>
      <c r="F10" s="132"/>
      <c r="G10" s="132"/>
      <c r="H10" s="125"/>
      <c r="K10" s="125"/>
      <c r="L10" s="125"/>
      <c r="M10" s="143"/>
      <c r="N10" s="115"/>
      <c r="O10" s="56"/>
    </row>
    <row r="11" spans="1:15" ht="20.25" customHeight="1" x14ac:dyDescent="0.25">
      <c r="A11" s="131"/>
      <c r="B11" s="125"/>
      <c r="D11" s="113"/>
      <c r="E11" s="113"/>
      <c r="F11" s="132"/>
      <c r="G11" s="132"/>
      <c r="H11" s="125"/>
      <c r="K11" s="125"/>
      <c r="L11" s="125"/>
      <c r="M11" s="143"/>
      <c r="N11" s="115"/>
      <c r="O11" s="56"/>
    </row>
    <row r="12" spans="1:15" x14ac:dyDescent="0.25">
      <c r="A12" s="131"/>
      <c r="B12" s="125"/>
      <c r="D12" s="113"/>
      <c r="E12" s="113"/>
      <c r="F12" s="132"/>
      <c r="G12" s="132"/>
      <c r="H12" s="125"/>
      <c r="K12" s="125"/>
      <c r="L12" s="125"/>
      <c r="M12" s="143"/>
      <c r="N12" s="115"/>
      <c r="O12" s="56"/>
    </row>
    <row r="13" spans="1:15" x14ac:dyDescent="0.25">
      <c r="A13" s="131"/>
      <c r="B13" s="125"/>
      <c r="D13" s="113"/>
      <c r="E13" s="113"/>
      <c r="F13" s="132"/>
      <c r="G13" s="132"/>
      <c r="H13" s="125"/>
      <c r="K13" s="125"/>
      <c r="L13" s="125"/>
      <c r="M13" s="143"/>
      <c r="N13" s="115"/>
      <c r="O13" s="56"/>
    </row>
    <row r="14" spans="1:15" x14ac:dyDescent="0.25">
      <c r="A14" s="131"/>
      <c r="B14" s="125"/>
      <c r="D14" s="113"/>
      <c r="E14" s="113"/>
      <c r="F14" s="132"/>
      <c r="G14" s="132"/>
      <c r="H14" s="125"/>
      <c r="K14" s="125"/>
      <c r="L14" s="125"/>
      <c r="M14" s="143"/>
      <c r="N14" s="115"/>
      <c r="O14" s="56"/>
    </row>
    <row r="15" spans="1:15" x14ac:dyDescent="0.25">
      <c r="A15" s="131"/>
      <c r="B15" s="125"/>
      <c r="D15" s="113"/>
      <c r="E15" s="113"/>
      <c r="F15" s="132"/>
      <c r="G15" s="132"/>
      <c r="H15" s="125"/>
      <c r="K15" s="125"/>
      <c r="L15" s="125"/>
      <c r="M15" s="143"/>
      <c r="N15" s="115"/>
      <c r="O15" s="56"/>
    </row>
    <row r="16" spans="1:15" x14ac:dyDescent="0.25">
      <c r="A16" s="131"/>
      <c r="B16" s="125"/>
      <c r="D16" s="113"/>
      <c r="E16" s="113"/>
      <c r="F16" s="132"/>
      <c r="G16" s="132"/>
      <c r="H16" s="125"/>
      <c r="I16" s="133"/>
      <c r="J16" s="125"/>
      <c r="K16" s="125"/>
      <c r="L16" s="125"/>
      <c r="M16" s="143"/>
      <c r="N16" s="115"/>
      <c r="O16" s="56"/>
    </row>
    <row r="17" spans="1:15" x14ac:dyDescent="0.25">
      <c r="A17" s="131"/>
      <c r="B17" s="125"/>
      <c r="D17" s="113"/>
      <c r="E17" s="113"/>
      <c r="F17" s="132"/>
      <c r="G17" s="132"/>
      <c r="H17" s="125"/>
      <c r="I17" s="133"/>
      <c r="J17" s="125"/>
      <c r="K17" s="125"/>
      <c r="L17" s="125"/>
      <c r="M17" s="143"/>
      <c r="N17" s="115"/>
      <c r="O17" s="56"/>
    </row>
    <row r="18" spans="1:15" x14ac:dyDescent="0.25">
      <c r="A18" s="131"/>
      <c r="B18" s="125"/>
      <c r="D18" s="113"/>
      <c r="E18" s="113"/>
      <c r="F18" s="132"/>
      <c r="G18" s="132"/>
      <c r="H18" s="125"/>
      <c r="I18" s="133"/>
      <c r="J18" s="125"/>
      <c r="K18" s="125"/>
      <c r="L18" s="125"/>
      <c r="M18" s="143"/>
      <c r="N18" s="115"/>
      <c r="O18" s="56"/>
    </row>
    <row r="19" spans="1:15" x14ac:dyDescent="0.25">
      <c r="A19" s="131"/>
      <c r="B19" s="125"/>
      <c r="D19" s="113"/>
      <c r="E19" s="113"/>
      <c r="F19" s="132"/>
      <c r="G19" s="132"/>
      <c r="H19" s="125"/>
      <c r="I19" s="133"/>
      <c r="J19" s="125"/>
      <c r="K19" s="125"/>
      <c r="L19" s="125"/>
      <c r="M19" s="143"/>
      <c r="N19" s="115"/>
      <c r="O19" s="56"/>
    </row>
    <row r="20" spans="1:15" x14ac:dyDescent="0.25">
      <c r="A20" s="131"/>
      <c r="B20" s="125"/>
      <c r="D20" s="113"/>
      <c r="E20" s="113"/>
      <c r="F20" s="132"/>
      <c r="G20" s="132"/>
      <c r="H20" s="125"/>
      <c r="K20" s="125"/>
      <c r="L20" s="125"/>
      <c r="M20" s="143"/>
      <c r="N20" s="115"/>
      <c r="O20" s="56"/>
    </row>
    <row r="21" spans="1:15" x14ac:dyDescent="0.25">
      <c r="A21" s="131"/>
      <c r="B21" s="125"/>
      <c r="D21" s="113"/>
      <c r="E21" s="113"/>
      <c r="F21" s="132"/>
      <c r="G21" s="132"/>
      <c r="H21" s="125"/>
      <c r="K21" s="125"/>
      <c r="L21" s="125"/>
      <c r="M21" s="143"/>
      <c r="N21" s="115"/>
      <c r="O21" s="56"/>
    </row>
    <row r="22" spans="1:15" x14ac:dyDescent="0.25">
      <c r="A22" s="131"/>
      <c r="B22" s="125"/>
      <c r="D22" s="113"/>
      <c r="E22" s="113"/>
      <c r="F22" s="132"/>
      <c r="G22" s="132"/>
      <c r="H22" s="125"/>
      <c r="K22" s="125"/>
      <c r="L22" s="125"/>
      <c r="M22" s="143"/>
      <c r="N22" s="115"/>
      <c r="O22" s="56"/>
    </row>
    <row r="23" spans="1:15" x14ac:dyDescent="0.25">
      <c r="A23" s="131"/>
      <c r="B23" s="125"/>
      <c r="D23" s="113"/>
      <c r="E23" s="113"/>
      <c r="F23" s="132"/>
      <c r="G23" s="132"/>
      <c r="H23" s="125"/>
      <c r="K23" s="125"/>
      <c r="L23" s="125"/>
      <c r="M23" s="143"/>
      <c r="N23" s="115"/>
      <c r="O23" s="56"/>
    </row>
    <row r="24" spans="1:15" x14ac:dyDescent="0.25">
      <c r="A24" s="131"/>
      <c r="B24" s="125"/>
      <c r="D24" s="113"/>
      <c r="E24" s="113"/>
      <c r="F24" s="132"/>
      <c r="G24" s="132"/>
      <c r="H24" s="125"/>
      <c r="I24" s="133"/>
      <c r="J24" s="125"/>
      <c r="K24" s="125"/>
      <c r="L24" s="125"/>
      <c r="M24" s="143"/>
      <c r="N24" s="115"/>
      <c r="O24" s="56"/>
    </row>
    <row r="25" spans="1:15" x14ac:dyDescent="0.25">
      <c r="A25" s="131"/>
      <c r="B25" s="125"/>
      <c r="D25" s="113"/>
      <c r="E25" s="113"/>
      <c r="F25" s="132"/>
      <c r="G25" s="132"/>
      <c r="H25" s="125"/>
      <c r="I25" s="133"/>
      <c r="J25" s="125"/>
      <c r="K25" s="125"/>
      <c r="L25" s="125"/>
      <c r="M25" s="143"/>
      <c r="N25" s="115"/>
      <c r="O25" s="56"/>
    </row>
    <row r="26" spans="1:15" x14ac:dyDescent="0.25">
      <c r="A26" s="131"/>
      <c r="B26" s="125"/>
      <c r="D26" s="113"/>
      <c r="E26" s="113"/>
      <c r="F26" s="132"/>
      <c r="G26" s="132"/>
      <c r="H26" s="125"/>
      <c r="K26" s="125"/>
      <c r="L26" s="125"/>
      <c r="M26" s="143"/>
      <c r="N26" s="115"/>
      <c r="O26" s="56"/>
    </row>
    <row r="27" spans="1:15" x14ac:dyDescent="0.25">
      <c r="A27" s="131"/>
      <c r="B27" s="125"/>
      <c r="D27" s="113"/>
      <c r="E27" s="113"/>
      <c r="F27" s="132"/>
      <c r="G27" s="132"/>
      <c r="H27" s="125"/>
      <c r="I27" s="133"/>
      <c r="J27" s="125"/>
      <c r="K27" s="125"/>
      <c r="L27" s="125"/>
      <c r="M27" s="143"/>
      <c r="N27" s="115"/>
      <c r="O27" s="56"/>
    </row>
    <row r="28" spans="1:15" x14ac:dyDescent="0.25">
      <c r="A28" s="131"/>
      <c r="B28" s="125"/>
      <c r="D28" s="134"/>
      <c r="E28" s="113"/>
      <c r="F28" s="132"/>
      <c r="G28" s="132"/>
      <c r="H28" s="125"/>
      <c r="K28" s="125"/>
      <c r="L28" s="125"/>
      <c r="M28" s="143"/>
      <c r="N28" s="115"/>
      <c r="O28" s="56"/>
    </row>
    <row r="29" spans="1:15" x14ac:dyDescent="0.25">
      <c r="A29" s="131"/>
      <c r="B29" s="125"/>
      <c r="D29" s="113"/>
      <c r="E29" s="113"/>
      <c r="F29" s="132"/>
      <c r="G29" s="132"/>
      <c r="H29" s="125"/>
      <c r="K29" s="125"/>
      <c r="L29" s="125"/>
      <c r="M29" s="143"/>
      <c r="N29" s="115"/>
      <c r="O29" s="56"/>
    </row>
    <row r="30" spans="1:15" x14ac:dyDescent="0.25">
      <c r="A30" s="131"/>
      <c r="B30" s="125"/>
      <c r="D30" s="113"/>
      <c r="E30" s="113"/>
      <c r="F30" s="132"/>
      <c r="G30" s="132"/>
      <c r="H30" s="125"/>
      <c r="K30" s="125"/>
      <c r="L30" s="125"/>
      <c r="M30" s="143"/>
      <c r="N30" s="115"/>
      <c r="O30" s="56"/>
    </row>
    <row r="31" spans="1:15" x14ac:dyDescent="0.25">
      <c r="A31" s="131"/>
      <c r="B31" s="125"/>
      <c r="D31" s="113"/>
      <c r="E31" s="113"/>
      <c r="F31" s="132"/>
      <c r="G31" s="132"/>
      <c r="H31" s="125"/>
      <c r="K31" s="125"/>
      <c r="L31" s="125"/>
      <c r="M31" s="143"/>
      <c r="N31" s="115"/>
      <c r="O31" s="56"/>
    </row>
    <row r="32" spans="1:15" x14ac:dyDescent="0.25">
      <c r="A32" s="131"/>
      <c r="B32" s="125"/>
      <c r="D32" s="113"/>
      <c r="E32" s="113"/>
      <c r="F32" s="132"/>
      <c r="G32" s="132"/>
      <c r="H32" s="125"/>
      <c r="I32" s="133"/>
      <c r="J32" s="125"/>
      <c r="K32" s="125"/>
      <c r="L32" s="125"/>
      <c r="M32" s="143"/>
      <c r="N32" s="115"/>
      <c r="O32" s="56"/>
    </row>
    <row r="33" spans="1:15" x14ac:dyDescent="0.25">
      <c r="A33" s="131"/>
      <c r="B33" s="125"/>
      <c r="D33" s="113"/>
      <c r="E33" s="113"/>
      <c r="F33" s="132"/>
      <c r="G33" s="132"/>
      <c r="H33" s="125"/>
      <c r="I33" s="133"/>
      <c r="J33" s="125"/>
      <c r="K33" s="125"/>
      <c r="L33" s="125"/>
      <c r="M33" s="143"/>
      <c r="N33" s="115"/>
      <c r="O33" s="56"/>
    </row>
    <row r="34" spans="1:15" x14ac:dyDescent="0.25">
      <c r="A34" s="131"/>
      <c r="B34" s="125"/>
      <c r="D34" s="113"/>
      <c r="E34" s="113"/>
      <c r="F34" s="132"/>
      <c r="G34" s="132"/>
      <c r="H34" s="125"/>
      <c r="I34" s="133"/>
      <c r="J34" s="125"/>
      <c r="K34" s="125"/>
      <c r="L34" s="125"/>
      <c r="M34" s="143"/>
      <c r="N34" s="115"/>
      <c r="O34" s="56"/>
    </row>
    <row r="35" spans="1:15" x14ac:dyDescent="0.25">
      <c r="A35" s="131"/>
      <c r="B35" s="125"/>
      <c r="D35" s="113"/>
      <c r="E35" s="113"/>
      <c r="F35" s="132"/>
      <c r="G35" s="132"/>
      <c r="H35" s="125"/>
      <c r="K35" s="125"/>
      <c r="L35" s="125"/>
      <c r="M35" s="143"/>
      <c r="N35" s="115"/>
      <c r="O35" s="56"/>
    </row>
    <row r="36" spans="1:15" x14ac:dyDescent="0.25">
      <c r="A36" s="131"/>
      <c r="B36" s="125"/>
      <c r="D36" s="113"/>
      <c r="E36" s="113"/>
      <c r="F36" s="132"/>
      <c r="G36" s="132"/>
      <c r="H36" s="125"/>
      <c r="K36" s="125"/>
      <c r="L36" s="125"/>
      <c r="M36" s="143"/>
      <c r="N36" s="115"/>
      <c r="O36" s="56"/>
    </row>
    <row r="37" spans="1:15" x14ac:dyDescent="0.25">
      <c r="A37" s="131"/>
      <c r="B37" s="125"/>
      <c r="D37" s="113"/>
      <c r="E37" s="113"/>
      <c r="F37" s="132"/>
      <c r="G37" s="132"/>
      <c r="H37" s="125"/>
      <c r="K37" s="125"/>
      <c r="L37" s="125"/>
      <c r="M37" s="143"/>
      <c r="N37" s="115"/>
      <c r="O37" s="56"/>
    </row>
    <row r="38" spans="1:15" x14ac:dyDescent="0.25">
      <c r="A38" s="131"/>
      <c r="B38" s="125"/>
      <c r="D38" s="113"/>
      <c r="E38" s="113"/>
      <c r="F38" s="132"/>
      <c r="G38" s="132"/>
      <c r="H38" s="125"/>
      <c r="I38" s="133"/>
      <c r="J38" s="125"/>
      <c r="K38" s="125"/>
      <c r="L38" s="125"/>
      <c r="M38" s="143"/>
      <c r="N38" s="115"/>
      <c r="O38" s="56"/>
    </row>
    <row r="39" spans="1:15" x14ac:dyDescent="0.25">
      <c r="A39" s="131"/>
      <c r="B39" s="125"/>
      <c r="D39" s="113"/>
      <c r="E39" s="113"/>
      <c r="F39" s="132"/>
      <c r="G39" s="132"/>
      <c r="H39" s="125"/>
      <c r="K39" s="125"/>
      <c r="L39" s="125"/>
      <c r="M39" s="143"/>
      <c r="N39" s="115"/>
      <c r="O39" s="56"/>
    </row>
    <row r="40" spans="1:15" x14ac:dyDescent="0.25">
      <c r="A40" s="131"/>
      <c r="B40" s="125"/>
      <c r="D40" s="113"/>
      <c r="E40" s="113"/>
      <c r="F40" s="132"/>
      <c r="G40" s="132"/>
      <c r="H40" s="125"/>
      <c r="K40" s="125"/>
      <c r="L40" s="125"/>
      <c r="M40" s="143"/>
      <c r="N40" s="115"/>
      <c r="O40" s="56"/>
    </row>
    <row r="41" spans="1:15" x14ac:dyDescent="0.25">
      <c r="A41" s="131"/>
      <c r="B41" s="125"/>
      <c r="D41" s="113"/>
      <c r="E41" s="113"/>
      <c r="F41" s="132"/>
      <c r="G41" s="132"/>
      <c r="H41" s="125"/>
      <c r="K41" s="125"/>
      <c r="L41" s="125"/>
      <c r="M41" s="143"/>
      <c r="N41" s="115"/>
      <c r="O41" s="56"/>
    </row>
    <row r="42" spans="1:15" x14ac:dyDescent="0.25">
      <c r="A42" s="131"/>
      <c r="B42" s="125"/>
      <c r="D42" s="113"/>
      <c r="E42" s="113"/>
      <c r="F42" s="132"/>
      <c r="G42" s="132"/>
      <c r="H42" s="125"/>
      <c r="K42" s="125"/>
      <c r="L42" s="125"/>
      <c r="M42" s="143"/>
      <c r="N42" s="115"/>
      <c r="O42" s="56"/>
    </row>
    <row r="43" spans="1:15" x14ac:dyDescent="0.25">
      <c r="A43" s="131"/>
      <c r="B43" s="125"/>
      <c r="D43" s="113"/>
      <c r="E43" s="113"/>
      <c r="F43" s="132"/>
      <c r="G43" s="132"/>
      <c r="H43" s="125"/>
      <c r="K43" s="125"/>
      <c r="L43" s="125"/>
      <c r="M43" s="143"/>
      <c r="N43" s="115"/>
      <c r="O43" s="56"/>
    </row>
    <row r="44" spans="1:15" x14ac:dyDescent="0.25">
      <c r="A44" s="131"/>
      <c r="B44" s="125"/>
      <c r="D44" s="113"/>
      <c r="E44" s="113"/>
      <c r="F44" s="132"/>
      <c r="G44" s="132"/>
      <c r="H44" s="125"/>
      <c r="K44" s="125"/>
      <c r="L44" s="125"/>
      <c r="M44" s="143"/>
      <c r="N44" s="115"/>
      <c r="O44" s="56"/>
    </row>
    <row r="45" spans="1:15" x14ac:dyDescent="0.25">
      <c r="A45" s="131"/>
      <c r="B45" s="125"/>
      <c r="D45" s="113"/>
      <c r="E45" s="113"/>
      <c r="F45" s="132"/>
      <c r="G45" s="132"/>
      <c r="H45" s="125"/>
      <c r="K45" s="125"/>
      <c r="L45" s="125"/>
      <c r="M45" s="143"/>
      <c r="N45" s="115"/>
      <c r="O45" s="56"/>
    </row>
    <row r="46" spans="1:15" x14ac:dyDescent="0.25">
      <c r="A46" s="131"/>
      <c r="B46" s="125"/>
      <c r="D46" s="113"/>
      <c r="E46" s="113"/>
      <c r="F46" s="132"/>
      <c r="G46" s="132"/>
      <c r="H46" s="125"/>
      <c r="K46" s="125"/>
      <c r="L46" s="125"/>
      <c r="M46" s="143"/>
      <c r="N46" s="115"/>
      <c r="O46" s="56"/>
    </row>
    <row r="47" spans="1:15" x14ac:dyDescent="0.25">
      <c r="A47" s="131"/>
      <c r="B47" s="125"/>
      <c r="D47" s="113"/>
      <c r="E47" s="113"/>
      <c r="F47" s="132"/>
      <c r="G47" s="132"/>
      <c r="H47" s="125"/>
      <c r="K47" s="125"/>
      <c r="L47" s="125"/>
      <c r="M47" s="143"/>
      <c r="N47" s="115"/>
      <c r="O47" s="56"/>
    </row>
    <row r="48" spans="1:15" x14ac:dyDescent="0.25">
      <c r="A48" s="131"/>
      <c r="B48" s="125"/>
      <c r="D48" s="113"/>
      <c r="E48" s="113"/>
      <c r="F48" s="132"/>
      <c r="G48" s="132"/>
      <c r="H48" s="125"/>
      <c r="K48" s="125"/>
      <c r="L48" s="125"/>
      <c r="M48" s="143"/>
      <c r="N48" s="115"/>
      <c r="O48" s="56"/>
    </row>
    <row r="49" spans="1:15" x14ac:dyDescent="0.25">
      <c r="A49" s="131"/>
      <c r="B49" s="125"/>
      <c r="D49" s="113"/>
      <c r="E49" s="113"/>
      <c r="F49" s="132"/>
      <c r="G49" s="132"/>
      <c r="H49" s="125"/>
      <c r="K49" s="125"/>
      <c r="L49" s="125"/>
      <c r="M49" s="143"/>
      <c r="N49" s="115"/>
      <c r="O49" s="56"/>
    </row>
    <row r="50" spans="1:15" x14ac:dyDescent="0.25">
      <c r="A50" s="131"/>
      <c r="B50" s="125"/>
      <c r="D50" s="113"/>
      <c r="E50" s="113"/>
      <c r="F50" s="132"/>
      <c r="G50" s="132"/>
      <c r="H50" s="125"/>
      <c r="K50" s="125"/>
      <c r="L50" s="125"/>
      <c r="M50" s="143"/>
      <c r="N50" s="115"/>
      <c r="O50" s="56"/>
    </row>
    <row r="51" spans="1:15" x14ac:dyDescent="0.25">
      <c r="A51" s="131"/>
      <c r="B51" s="125"/>
      <c r="D51" s="113"/>
      <c r="E51" s="113"/>
      <c r="F51" s="132"/>
      <c r="G51" s="132"/>
      <c r="H51" s="125"/>
      <c r="K51" s="125"/>
      <c r="L51" s="125"/>
      <c r="M51" s="143"/>
      <c r="N51" s="115"/>
      <c r="O51" s="56"/>
    </row>
    <row r="52" spans="1:15" x14ac:dyDescent="0.25">
      <c r="A52" s="131"/>
      <c r="B52" s="125"/>
      <c r="D52" s="113"/>
      <c r="E52" s="113"/>
      <c r="F52" s="132"/>
      <c r="G52" s="132"/>
      <c r="H52" s="125"/>
      <c r="K52" s="125"/>
      <c r="L52" s="125"/>
      <c r="M52" s="143"/>
      <c r="N52" s="115"/>
      <c r="O52" s="56"/>
    </row>
    <row r="53" spans="1:15" x14ac:dyDescent="0.25">
      <c r="A53" s="131"/>
      <c r="B53" s="125"/>
      <c r="D53" s="113"/>
      <c r="E53" s="113"/>
      <c r="F53" s="132"/>
      <c r="G53" s="132"/>
      <c r="H53" s="125"/>
      <c r="K53" s="125"/>
      <c r="L53" s="125"/>
      <c r="M53" s="143"/>
      <c r="N53" s="115"/>
      <c r="O53" s="56"/>
    </row>
    <row r="54" spans="1:15" x14ac:dyDescent="0.25">
      <c r="A54" s="131"/>
      <c r="B54" s="125"/>
      <c r="D54" s="113"/>
      <c r="E54" s="113"/>
      <c r="F54" s="132"/>
      <c r="G54" s="132"/>
      <c r="H54" s="125"/>
      <c r="K54" s="125"/>
      <c r="L54" s="125"/>
      <c r="M54" s="143"/>
      <c r="N54" s="115"/>
      <c r="O54" s="56"/>
    </row>
    <row r="55" spans="1:15" x14ac:dyDescent="0.25">
      <c r="A55" s="131"/>
      <c r="B55" s="125"/>
      <c r="D55" s="113"/>
      <c r="E55" s="113"/>
      <c r="F55" s="132"/>
      <c r="G55" s="132"/>
      <c r="H55" s="125"/>
      <c r="K55" s="125"/>
      <c r="L55" s="125"/>
      <c r="M55" s="143"/>
      <c r="N55" s="115"/>
      <c r="O55" s="56"/>
    </row>
    <row r="56" spans="1:15" x14ac:dyDescent="0.25">
      <c r="A56" s="131"/>
      <c r="B56" s="125"/>
      <c r="D56" s="113"/>
      <c r="E56" s="113"/>
      <c r="F56" s="132"/>
      <c r="G56" s="132"/>
      <c r="H56" s="125"/>
      <c r="K56" s="125"/>
      <c r="L56" s="125"/>
      <c r="M56" s="143"/>
      <c r="N56" s="115"/>
      <c r="O56" s="56"/>
    </row>
    <row r="57" spans="1:15" x14ac:dyDescent="0.25">
      <c r="A57" s="131"/>
      <c r="B57" s="125"/>
      <c r="D57" s="113"/>
      <c r="E57" s="113"/>
      <c r="F57" s="132"/>
      <c r="G57" s="132"/>
      <c r="H57" s="125"/>
      <c r="K57" s="125"/>
      <c r="L57" s="125"/>
      <c r="M57" s="143"/>
      <c r="N57" s="115"/>
      <c r="O57" s="56"/>
    </row>
    <row r="58" spans="1:15" x14ac:dyDescent="0.25">
      <c r="A58" s="131"/>
      <c r="B58" s="125"/>
      <c r="D58" s="113"/>
      <c r="E58" s="113"/>
      <c r="F58" s="132"/>
      <c r="G58" s="132"/>
      <c r="H58" s="125"/>
      <c r="K58" s="125"/>
      <c r="L58" s="125"/>
      <c r="M58" s="143"/>
      <c r="N58" s="115"/>
      <c r="O58" s="56"/>
    </row>
    <row r="59" spans="1:15" x14ac:dyDescent="0.25">
      <c r="A59" s="131"/>
      <c r="B59" s="125"/>
      <c r="D59" s="113"/>
      <c r="E59" s="113"/>
      <c r="F59" s="132"/>
      <c r="G59" s="132"/>
      <c r="H59" s="125"/>
      <c r="K59" s="125"/>
      <c r="L59" s="125"/>
      <c r="M59" s="143"/>
      <c r="N59" s="115"/>
      <c r="O59" s="56"/>
    </row>
    <row r="60" spans="1:15" x14ac:dyDescent="0.25">
      <c r="A60" s="131"/>
      <c r="B60" s="125"/>
      <c r="D60" s="113"/>
      <c r="E60" s="113"/>
      <c r="F60" s="132"/>
      <c r="G60" s="132"/>
      <c r="H60" s="125"/>
      <c r="K60" s="125"/>
      <c r="L60" s="125"/>
      <c r="M60" s="143"/>
      <c r="N60" s="115"/>
      <c r="O60" s="56"/>
    </row>
    <row r="61" spans="1:15" x14ac:dyDescent="0.25">
      <c r="A61" s="131"/>
      <c r="B61" s="125"/>
      <c r="D61" s="113"/>
      <c r="E61" s="113"/>
      <c r="F61" s="132"/>
      <c r="G61" s="132"/>
      <c r="H61" s="125"/>
      <c r="I61" s="133"/>
      <c r="J61" s="125"/>
      <c r="K61" s="125"/>
      <c r="L61" s="125"/>
      <c r="M61" s="143"/>
      <c r="N61" s="115"/>
      <c r="O61" s="56"/>
    </row>
    <row r="62" spans="1:15" x14ac:dyDescent="0.25">
      <c r="A62" s="131"/>
      <c r="B62" s="125"/>
      <c r="D62" s="113"/>
      <c r="E62" s="113"/>
      <c r="F62" s="132"/>
      <c r="G62" s="132"/>
      <c r="H62" s="125"/>
      <c r="K62" s="125"/>
      <c r="L62" s="125"/>
      <c r="M62" s="143"/>
      <c r="N62" s="115"/>
      <c r="O62" s="56"/>
    </row>
    <row r="63" spans="1:15" x14ac:dyDescent="0.25">
      <c r="A63" s="131"/>
      <c r="B63" s="125"/>
      <c r="D63" s="113"/>
      <c r="E63" s="113"/>
      <c r="F63" s="132"/>
      <c r="G63" s="132"/>
      <c r="H63" s="125"/>
      <c r="K63" s="125"/>
      <c r="L63" s="125"/>
      <c r="M63" s="143"/>
      <c r="N63" s="115"/>
      <c r="O63" s="56"/>
    </row>
    <row r="64" spans="1:15" x14ac:dyDescent="0.25">
      <c r="A64" s="131"/>
      <c r="B64" s="125"/>
      <c r="D64" s="113"/>
      <c r="E64" s="113"/>
      <c r="F64" s="132"/>
      <c r="G64" s="132"/>
      <c r="H64" s="125"/>
      <c r="K64" s="125"/>
      <c r="L64" s="125"/>
      <c r="M64" s="143"/>
      <c r="N64" s="115"/>
      <c r="O64" s="56"/>
    </row>
    <row r="65" spans="1:15" x14ac:dyDescent="0.25">
      <c r="A65" s="131"/>
      <c r="B65" s="125"/>
      <c r="D65" s="113"/>
      <c r="E65" s="113"/>
      <c r="F65" s="132"/>
      <c r="G65" s="132"/>
      <c r="H65" s="125"/>
      <c r="K65" s="125"/>
      <c r="L65" s="125"/>
      <c r="M65" s="143"/>
      <c r="N65" s="115"/>
      <c r="O65" s="56"/>
    </row>
    <row r="66" spans="1:15" x14ac:dyDescent="0.25">
      <c r="A66" s="131"/>
      <c r="B66" s="125"/>
      <c r="D66" s="113"/>
      <c r="E66" s="113"/>
      <c r="F66" s="132"/>
      <c r="G66" s="132"/>
      <c r="H66" s="125"/>
      <c r="I66" s="133"/>
      <c r="J66" s="125"/>
      <c r="K66" s="125"/>
      <c r="L66" s="125"/>
      <c r="M66" s="143"/>
      <c r="N66" s="115"/>
      <c r="O66" s="56"/>
    </row>
    <row r="67" spans="1:15" x14ac:dyDescent="0.25">
      <c r="A67" s="131"/>
      <c r="B67" s="125"/>
      <c r="D67" s="113"/>
      <c r="E67" s="113"/>
      <c r="F67" s="132"/>
      <c r="G67" s="132"/>
      <c r="H67" s="125"/>
      <c r="K67" s="125"/>
      <c r="L67" s="125"/>
      <c r="M67" s="143"/>
      <c r="N67" s="115"/>
      <c r="O67" s="56"/>
    </row>
    <row r="68" spans="1:15" x14ac:dyDescent="0.25">
      <c r="A68" s="131"/>
      <c r="B68" s="125"/>
      <c r="D68" s="113"/>
      <c r="E68" s="113"/>
      <c r="F68" s="132"/>
      <c r="G68" s="132"/>
      <c r="H68" s="125"/>
      <c r="I68" s="133"/>
      <c r="J68" s="125"/>
      <c r="K68" s="125"/>
      <c r="L68" s="125"/>
      <c r="M68" s="143"/>
      <c r="N68" s="115"/>
      <c r="O68" s="56"/>
    </row>
    <row r="69" spans="1:15" x14ac:dyDescent="0.25">
      <c r="A69" s="131"/>
      <c r="B69" s="125"/>
      <c r="D69" s="113"/>
      <c r="E69" s="113"/>
      <c r="F69" s="132"/>
      <c r="G69" s="132"/>
      <c r="H69" s="125"/>
      <c r="I69" s="133"/>
      <c r="J69" s="125"/>
      <c r="K69" s="125"/>
      <c r="L69" s="125"/>
      <c r="M69" s="143"/>
      <c r="N69" s="115"/>
      <c r="O69" s="56"/>
    </row>
    <row r="70" spans="1:15" x14ac:dyDescent="0.25">
      <c r="A70" s="131"/>
      <c r="B70" s="125"/>
      <c r="D70" s="113"/>
      <c r="E70" s="113"/>
      <c r="F70" s="132"/>
      <c r="G70" s="132"/>
      <c r="H70" s="125"/>
      <c r="K70" s="125"/>
      <c r="L70" s="125"/>
      <c r="M70" s="143"/>
      <c r="N70" s="115"/>
      <c r="O70" s="56"/>
    </row>
    <row r="71" spans="1:15" x14ac:dyDescent="0.25">
      <c r="A71" s="131"/>
      <c r="B71" s="125"/>
      <c r="D71" s="113"/>
      <c r="E71" s="113"/>
      <c r="F71" s="132"/>
      <c r="G71" s="132"/>
      <c r="H71" s="125"/>
      <c r="K71" s="125"/>
      <c r="L71" s="125"/>
      <c r="M71" s="143"/>
      <c r="N71" s="115"/>
      <c r="O71" s="56"/>
    </row>
    <row r="72" spans="1:15" x14ac:dyDescent="0.25">
      <c r="A72" s="131"/>
      <c r="B72" s="125"/>
      <c r="D72" s="113"/>
      <c r="E72" s="113"/>
      <c r="F72" s="132"/>
      <c r="G72" s="132"/>
      <c r="H72" s="125"/>
      <c r="K72" s="125"/>
      <c r="L72" s="125"/>
      <c r="M72" s="143"/>
      <c r="N72" s="115"/>
      <c r="O72" s="56"/>
    </row>
    <row r="73" spans="1:15" x14ac:dyDescent="0.25">
      <c r="A73" s="131"/>
      <c r="B73" s="125"/>
      <c r="D73" s="113"/>
      <c r="E73" s="113"/>
      <c r="F73" s="132"/>
      <c r="G73" s="132"/>
      <c r="H73" s="125"/>
      <c r="K73" s="125"/>
      <c r="L73" s="125"/>
      <c r="M73" s="143"/>
      <c r="N73" s="115"/>
      <c r="O73" s="56"/>
    </row>
    <row r="74" spans="1:15" x14ac:dyDescent="0.25">
      <c r="A74" s="131"/>
      <c r="B74" s="125"/>
      <c r="D74" s="113"/>
      <c r="E74" s="113"/>
      <c r="F74" s="132"/>
      <c r="G74" s="132"/>
      <c r="H74" s="125"/>
      <c r="K74" s="125"/>
      <c r="L74" s="125"/>
      <c r="M74" s="143"/>
      <c r="N74" s="115"/>
      <c r="O74" s="56"/>
    </row>
    <row r="75" spans="1:15" x14ac:dyDescent="0.25">
      <c r="A75" s="131"/>
      <c r="B75" s="125"/>
      <c r="D75" s="113"/>
      <c r="E75" s="113"/>
      <c r="F75" s="132"/>
      <c r="G75" s="132"/>
      <c r="H75" s="125"/>
      <c r="K75" s="125"/>
      <c r="L75" s="125"/>
      <c r="M75" s="143"/>
      <c r="N75" s="115"/>
      <c r="O75" s="56"/>
    </row>
    <row r="76" spans="1:15" x14ac:dyDescent="0.25">
      <c r="A76" s="131"/>
      <c r="B76" s="125"/>
      <c r="D76" s="113"/>
      <c r="E76" s="113"/>
      <c r="F76" s="132"/>
      <c r="G76" s="132"/>
      <c r="H76" s="125"/>
      <c r="K76" s="125"/>
      <c r="L76" s="125"/>
      <c r="M76" s="143"/>
      <c r="N76" s="115"/>
      <c r="O76" s="56"/>
    </row>
    <row r="77" spans="1:15" x14ac:dyDescent="0.25">
      <c r="A77" s="131"/>
      <c r="B77" s="125"/>
      <c r="D77" s="113"/>
      <c r="E77" s="113"/>
      <c r="F77" s="132"/>
      <c r="G77" s="132"/>
      <c r="H77" s="125"/>
      <c r="K77" s="125"/>
      <c r="L77" s="125"/>
      <c r="M77" s="143"/>
      <c r="N77" s="115"/>
      <c r="O77" s="56"/>
    </row>
    <row r="78" spans="1:15" x14ac:dyDescent="0.25">
      <c r="A78" s="131"/>
      <c r="B78" s="125"/>
      <c r="D78" s="113"/>
      <c r="E78" s="113"/>
      <c r="F78" s="132"/>
      <c r="G78" s="132"/>
      <c r="H78" s="125"/>
      <c r="K78" s="125"/>
      <c r="L78" s="125"/>
      <c r="M78" s="143"/>
      <c r="N78" s="115"/>
      <c r="O78" s="56"/>
    </row>
    <row r="79" spans="1:15" x14ac:dyDescent="0.25">
      <c r="A79" s="131"/>
      <c r="B79" s="125"/>
      <c r="D79" s="113"/>
      <c r="E79" s="113"/>
      <c r="F79" s="132"/>
      <c r="G79" s="132"/>
      <c r="H79" s="125"/>
      <c r="K79" s="125"/>
      <c r="L79" s="125"/>
      <c r="M79" s="143"/>
      <c r="N79" s="115"/>
      <c r="O79" s="56"/>
    </row>
    <row r="80" spans="1:15" x14ac:dyDescent="0.25">
      <c r="A80" s="131"/>
      <c r="B80" s="125"/>
      <c r="D80" s="113"/>
      <c r="E80" s="113"/>
      <c r="F80" s="132"/>
      <c r="G80" s="132"/>
      <c r="H80" s="125"/>
      <c r="K80" s="125"/>
      <c r="L80" s="125"/>
      <c r="M80" s="143"/>
      <c r="N80" s="115"/>
      <c r="O80" s="56"/>
    </row>
    <row r="81" spans="1:15" x14ac:dyDescent="0.25">
      <c r="A81" s="131"/>
      <c r="B81" s="125"/>
      <c r="D81" s="113"/>
      <c r="E81" s="113"/>
      <c r="F81" s="132"/>
      <c r="G81" s="132"/>
      <c r="H81" s="125"/>
      <c r="K81" s="125"/>
      <c r="L81" s="125"/>
      <c r="M81" s="143"/>
      <c r="N81" s="115"/>
      <c r="O81" s="56"/>
    </row>
    <row r="82" spans="1:15" x14ac:dyDescent="0.25">
      <c r="A82" s="131"/>
      <c r="B82" s="125"/>
      <c r="D82" s="113"/>
      <c r="E82" s="113"/>
      <c r="F82" s="132"/>
      <c r="G82" s="132"/>
      <c r="H82" s="125"/>
      <c r="K82" s="125"/>
      <c r="L82" s="125"/>
      <c r="M82" s="143"/>
      <c r="N82" s="115"/>
      <c r="O82" s="56"/>
    </row>
    <row r="83" spans="1:15" x14ac:dyDescent="0.25">
      <c r="A83" s="131"/>
      <c r="B83" s="125"/>
      <c r="D83" s="113"/>
      <c r="E83" s="113"/>
      <c r="F83" s="132"/>
      <c r="G83" s="132"/>
      <c r="H83" s="125"/>
      <c r="K83" s="125"/>
      <c r="L83" s="125"/>
      <c r="M83" s="143"/>
      <c r="N83" s="115"/>
      <c r="O83" s="56"/>
    </row>
    <row r="84" spans="1:15" x14ac:dyDescent="0.25">
      <c r="A84" s="131"/>
      <c r="B84" s="125"/>
      <c r="D84" s="113"/>
      <c r="E84" s="113"/>
      <c r="F84" s="132"/>
      <c r="G84" s="132"/>
      <c r="H84" s="125"/>
      <c r="K84" s="125"/>
      <c r="L84" s="125"/>
      <c r="M84" s="143"/>
      <c r="N84" s="115"/>
      <c r="O84" s="56"/>
    </row>
    <row r="85" spans="1:15" x14ac:dyDescent="0.25">
      <c r="A85" s="135"/>
      <c r="B85" s="125"/>
      <c r="D85" s="113"/>
      <c r="E85" s="113"/>
      <c r="F85" s="132"/>
      <c r="G85" s="132"/>
      <c r="H85" s="125"/>
      <c r="K85" s="125"/>
      <c r="L85" s="125"/>
      <c r="M85" s="143"/>
      <c r="N85" s="115"/>
      <c r="O85" s="56"/>
    </row>
    <row r="86" spans="1:15" x14ac:dyDescent="0.25">
      <c r="A86" s="131"/>
      <c r="B86" s="125"/>
      <c r="D86" s="113"/>
      <c r="E86" s="113"/>
      <c r="F86" s="132"/>
      <c r="G86" s="132"/>
      <c r="H86" s="125"/>
      <c r="K86" s="125"/>
      <c r="L86" s="125"/>
      <c r="M86" s="143"/>
      <c r="N86" s="115"/>
      <c r="O86" s="56"/>
    </row>
    <row r="87" spans="1:15" x14ac:dyDescent="0.25">
      <c r="A87" s="131"/>
      <c r="B87" s="125"/>
      <c r="D87" s="113"/>
      <c r="E87" s="113"/>
      <c r="F87" s="132"/>
      <c r="G87" s="132"/>
      <c r="H87" s="125"/>
      <c r="K87" s="125"/>
      <c r="L87" s="125"/>
      <c r="M87" s="143"/>
      <c r="N87" s="115"/>
      <c r="O87" s="56"/>
    </row>
    <row r="88" spans="1:15" x14ac:dyDescent="0.25">
      <c r="A88" s="131"/>
      <c r="B88" s="125"/>
      <c r="D88" s="113"/>
      <c r="E88" s="113"/>
      <c r="F88" s="132"/>
      <c r="G88" s="132"/>
      <c r="H88" s="125"/>
      <c r="K88" s="125"/>
      <c r="L88" s="125"/>
      <c r="M88" s="143"/>
      <c r="N88" s="115"/>
      <c r="O88" s="56"/>
    </row>
    <row r="89" spans="1:15" x14ac:dyDescent="0.25">
      <c r="A89" s="131"/>
      <c r="B89" s="125"/>
      <c r="D89" s="113"/>
      <c r="E89" s="113"/>
      <c r="F89" s="132"/>
      <c r="G89" s="132"/>
      <c r="H89" s="125"/>
      <c r="K89" s="125"/>
      <c r="L89" s="125"/>
      <c r="M89" s="143"/>
      <c r="N89" s="115"/>
      <c r="O89" s="56"/>
    </row>
    <row r="90" spans="1:15" x14ac:dyDescent="0.25">
      <c r="A90" s="131"/>
      <c r="B90" s="125"/>
      <c r="D90" s="113"/>
      <c r="E90" s="113"/>
      <c r="F90" s="132"/>
      <c r="G90" s="132"/>
      <c r="H90" s="125"/>
      <c r="I90" s="133"/>
      <c r="J90" s="125"/>
      <c r="K90" s="125"/>
      <c r="L90" s="125"/>
      <c r="M90" s="143"/>
      <c r="N90" s="115"/>
      <c r="O90" s="56"/>
    </row>
    <row r="91" spans="1:15" x14ac:dyDescent="0.25">
      <c r="A91" s="136"/>
      <c r="B91" s="125"/>
      <c r="D91" s="137"/>
      <c r="E91" s="113"/>
      <c r="F91" s="132"/>
      <c r="G91" s="132"/>
      <c r="H91" s="125"/>
      <c r="I91" s="133"/>
      <c r="J91" s="125"/>
      <c r="K91" s="125"/>
      <c r="L91" s="125"/>
      <c r="M91" s="143"/>
      <c r="N91" s="115"/>
      <c r="O91" s="56"/>
    </row>
    <row r="92" spans="1:15" x14ac:dyDescent="0.25">
      <c r="A92" s="136"/>
      <c r="B92" s="125"/>
      <c r="D92" s="137"/>
      <c r="E92" s="113"/>
      <c r="F92" s="132"/>
      <c r="G92" s="132"/>
      <c r="H92" s="125"/>
      <c r="I92" s="133"/>
      <c r="J92" s="125"/>
      <c r="K92" s="125"/>
      <c r="L92" s="125"/>
      <c r="M92" s="143"/>
      <c r="N92" s="115"/>
      <c r="O92" s="56"/>
    </row>
    <row r="93" spans="1:15" x14ac:dyDescent="0.25">
      <c r="A93" s="136"/>
      <c r="B93" s="125"/>
      <c r="D93" s="137"/>
      <c r="E93" s="113"/>
      <c r="F93" s="132"/>
      <c r="G93" s="132"/>
      <c r="H93" s="125"/>
      <c r="K93" s="125"/>
      <c r="L93" s="125"/>
      <c r="M93" s="143"/>
      <c r="N93" s="115"/>
      <c r="O93" s="56"/>
    </row>
    <row r="94" spans="1:15" x14ac:dyDescent="0.25">
      <c r="A94" s="136"/>
      <c r="B94" s="125"/>
      <c r="D94" s="137"/>
      <c r="E94" s="113"/>
      <c r="F94" s="132"/>
      <c r="G94" s="132"/>
      <c r="H94" s="125"/>
      <c r="K94" s="125"/>
      <c r="L94" s="125"/>
      <c r="M94" s="143"/>
      <c r="N94" s="115"/>
      <c r="O94" s="56"/>
    </row>
    <row r="95" spans="1:15" x14ac:dyDescent="0.25">
      <c r="A95" s="136"/>
      <c r="B95" s="125"/>
      <c r="D95" s="137"/>
      <c r="E95" s="113"/>
      <c r="F95" s="132"/>
      <c r="G95" s="132"/>
      <c r="H95" s="125"/>
      <c r="K95" s="125"/>
      <c r="L95" s="125"/>
      <c r="M95" s="143"/>
      <c r="N95" s="115"/>
      <c r="O95" s="56"/>
    </row>
    <row r="96" spans="1:15" x14ac:dyDescent="0.25">
      <c r="O96" s="56"/>
    </row>
    <row r="97" spans="15:15" x14ac:dyDescent="0.25">
      <c r="O97" s="56"/>
    </row>
    <row r="98" spans="15:15" x14ac:dyDescent="0.25">
      <c r="O98" s="56"/>
    </row>
    <row r="99" spans="15:15" x14ac:dyDescent="0.25">
      <c r="O99" s="56"/>
    </row>
    <row r="100" spans="15:15" x14ac:dyDescent="0.25">
      <c r="O100" s="56"/>
    </row>
    <row r="101" spans="15:15" x14ac:dyDescent="0.25">
      <c r="O101" s="56"/>
    </row>
    <row r="102" spans="15:15" x14ac:dyDescent="0.25">
      <c r="O102" s="56"/>
    </row>
    <row r="103" spans="15:15" x14ac:dyDescent="0.25">
      <c r="O103" s="56"/>
    </row>
    <row r="104" spans="15:15" x14ac:dyDescent="0.25">
      <c r="O104" s="56"/>
    </row>
    <row r="105" spans="15:15" x14ac:dyDescent="0.25">
      <c r="O105" s="56"/>
    </row>
    <row r="106" spans="15:15" x14ac:dyDescent="0.25">
      <c r="O106" s="56"/>
    </row>
    <row r="107" spans="15:15" x14ac:dyDescent="0.25">
      <c r="O107" s="56"/>
    </row>
    <row r="108" spans="15:15" x14ac:dyDescent="0.25">
      <c r="O108" s="56"/>
    </row>
    <row r="109" spans="15:15" x14ac:dyDescent="0.25">
      <c r="O109" s="56"/>
    </row>
    <row r="110" spans="15:15" x14ac:dyDescent="0.25">
      <c r="O110" s="56"/>
    </row>
    <row r="111" spans="15:15" x14ac:dyDescent="0.25">
      <c r="O111" s="56"/>
    </row>
    <row r="112" spans="15:15" x14ac:dyDescent="0.25">
      <c r="O112" s="56"/>
    </row>
    <row r="113" spans="15:15" x14ac:dyDescent="0.25">
      <c r="O113" s="56"/>
    </row>
    <row r="114" spans="15:15" x14ac:dyDescent="0.25">
      <c r="O114" s="56"/>
    </row>
    <row r="115" spans="15:15" x14ac:dyDescent="0.25">
      <c r="O115" s="56"/>
    </row>
    <row r="116" spans="15:15" x14ac:dyDescent="0.25">
      <c r="O116" s="56"/>
    </row>
    <row r="117" spans="15:15" x14ac:dyDescent="0.25">
      <c r="O117" s="56"/>
    </row>
    <row r="118" spans="15:15" x14ac:dyDescent="0.25">
      <c r="O118" s="56"/>
    </row>
    <row r="119" spans="15:15" x14ac:dyDescent="0.25">
      <c r="O119" s="56"/>
    </row>
    <row r="120" spans="15:15" x14ac:dyDescent="0.25">
      <c r="O120" s="56"/>
    </row>
    <row r="121" spans="15:15" x14ac:dyDescent="0.25">
      <c r="O121" s="56"/>
    </row>
    <row r="122" spans="15:15" x14ac:dyDescent="0.25">
      <c r="O122" s="56"/>
    </row>
    <row r="123" spans="15:15" x14ac:dyDescent="0.25">
      <c r="O123" s="56"/>
    </row>
    <row r="124" spans="15:15" x14ac:dyDescent="0.25">
      <c r="O124" s="56"/>
    </row>
    <row r="125" spans="15:15" x14ac:dyDescent="0.25">
      <c r="O125" s="56"/>
    </row>
    <row r="126" spans="15:15" x14ac:dyDescent="0.25">
      <c r="O126" s="56"/>
    </row>
    <row r="127" spans="15:15" x14ac:dyDescent="0.25">
      <c r="O127" s="56"/>
    </row>
    <row r="128" spans="15:15" x14ac:dyDescent="0.25">
      <c r="O128" s="56"/>
    </row>
    <row r="129" spans="15:15" x14ac:dyDescent="0.25">
      <c r="O129" s="56"/>
    </row>
    <row r="130" spans="15:15" x14ac:dyDescent="0.25">
      <c r="O130" s="56"/>
    </row>
    <row r="131" spans="15:15" x14ac:dyDescent="0.25">
      <c r="O131" s="56"/>
    </row>
    <row r="132" spans="15:15" x14ac:dyDescent="0.25">
      <c r="O132" s="56"/>
    </row>
    <row r="133" spans="15:15" x14ac:dyDescent="0.25">
      <c r="O133" s="56"/>
    </row>
    <row r="134" spans="15:15" x14ac:dyDescent="0.25">
      <c r="O134" s="56"/>
    </row>
    <row r="135" spans="15:15" x14ac:dyDescent="0.25">
      <c r="O135" s="56"/>
    </row>
    <row r="136" spans="15:15" x14ac:dyDescent="0.25">
      <c r="O136" s="56"/>
    </row>
    <row r="137" spans="15:15" x14ac:dyDescent="0.25">
      <c r="O137" s="56"/>
    </row>
    <row r="138" spans="15:15" x14ac:dyDescent="0.25">
      <c r="O138" s="56"/>
    </row>
    <row r="139" spans="15:15" x14ac:dyDescent="0.25">
      <c r="O139" s="56"/>
    </row>
    <row r="140" spans="15:15" x14ac:dyDescent="0.25">
      <c r="O140" s="56"/>
    </row>
    <row r="141" spans="15:15" x14ac:dyDescent="0.25">
      <c r="O141" s="56"/>
    </row>
    <row r="142" spans="15:15" x14ac:dyDescent="0.25">
      <c r="O142" s="56"/>
    </row>
    <row r="143" spans="15:15" x14ac:dyDescent="0.25">
      <c r="O143" s="56"/>
    </row>
    <row r="144" spans="15:15" x14ac:dyDescent="0.25">
      <c r="O144" s="56"/>
    </row>
    <row r="145" spans="15:15" x14ac:dyDescent="0.25">
      <c r="O145" s="56"/>
    </row>
    <row r="146" spans="15:15" x14ac:dyDescent="0.25">
      <c r="O146" s="56"/>
    </row>
    <row r="147" spans="15:15" x14ac:dyDescent="0.25">
      <c r="O147" s="56"/>
    </row>
    <row r="148" spans="15:15" x14ac:dyDescent="0.25">
      <c r="O148" s="56"/>
    </row>
    <row r="149" spans="15:15" x14ac:dyDescent="0.25">
      <c r="O149" s="56"/>
    </row>
    <row r="150" spans="15:15" x14ac:dyDescent="0.25">
      <c r="O150" s="56"/>
    </row>
    <row r="151" spans="15:15" x14ac:dyDescent="0.25">
      <c r="O151" s="56"/>
    </row>
    <row r="152" spans="15:15" x14ac:dyDescent="0.25">
      <c r="O152" s="56"/>
    </row>
    <row r="153" spans="15:15" x14ac:dyDescent="0.25">
      <c r="O153" s="56"/>
    </row>
    <row r="154" spans="15:15" x14ac:dyDescent="0.25">
      <c r="O154" s="56"/>
    </row>
    <row r="155" spans="15:15" x14ac:dyDescent="0.25">
      <c r="O155" s="56"/>
    </row>
    <row r="156" spans="15:15" x14ac:dyDescent="0.25">
      <c r="O156" s="56"/>
    </row>
    <row r="157" spans="15:15" x14ac:dyDescent="0.25">
      <c r="O157" s="56"/>
    </row>
    <row r="158" spans="15:15" x14ac:dyDescent="0.25">
      <c r="O158" s="56"/>
    </row>
    <row r="159" spans="15:15" x14ac:dyDescent="0.25">
      <c r="O159" s="56"/>
    </row>
    <row r="160" spans="15:15" x14ac:dyDescent="0.25">
      <c r="O160" s="56"/>
    </row>
    <row r="161" spans="15:15" x14ac:dyDescent="0.25">
      <c r="O161" s="56"/>
    </row>
    <row r="162" spans="15:15" x14ac:dyDescent="0.25">
      <c r="O162" s="56"/>
    </row>
    <row r="163" spans="15:15" x14ac:dyDescent="0.25">
      <c r="O163" s="56"/>
    </row>
    <row r="164" spans="15:15" x14ac:dyDescent="0.25">
      <c r="O164" s="56"/>
    </row>
  </sheetData>
  <autoFilter ref="A7:O7" xr:uid="{A8D15CED-911A-488D-AD43-4F7E5DEEE1DB}"/>
  <mergeCells count="9">
    <mergeCell ref="F6:G6"/>
    <mergeCell ref="A6:E6"/>
    <mergeCell ref="M6:N6"/>
    <mergeCell ref="H6:L6"/>
    <mergeCell ref="A2:D2"/>
    <mergeCell ref="B5:D5"/>
    <mergeCell ref="B3:D3"/>
    <mergeCell ref="B4:D4"/>
    <mergeCell ref="E1:O5"/>
  </mergeCells>
  <phoneticPr fontId="64" type="noConversion"/>
  <pageMargins left="0.7" right="0.7" top="0.75" bottom="0.75" header="0.3" footer="0.3"/>
  <pageSetup paperSize="9"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6945-1138-466B-82EA-72F0E56CAD3A}">
  <sheetPr>
    <tabColor theme="5" tint="0.39997558519241921"/>
  </sheetPr>
  <dimension ref="A1:Q402"/>
  <sheetViews>
    <sheetView topLeftCell="F1" zoomScale="70" zoomScaleNormal="70" workbookViewId="0">
      <selection activeCell="F11" sqref="A11:XFD27"/>
    </sheetView>
  </sheetViews>
  <sheetFormatPr defaultColWidth="9.140625" defaultRowHeight="15" x14ac:dyDescent="0.25"/>
  <cols>
    <col min="1" max="1" width="36" style="53" customWidth="1"/>
    <col min="2" max="2" width="17.7109375" style="53" customWidth="1"/>
    <col min="3" max="10" width="19.7109375" style="53" customWidth="1"/>
    <col min="11" max="11" width="21.7109375" style="53" customWidth="1"/>
    <col min="12" max="12" width="25.28515625" style="53" customWidth="1"/>
    <col min="13" max="13" width="40" style="53" customWidth="1"/>
    <col min="14" max="14" width="24.28515625" style="53" customWidth="1"/>
    <col min="15" max="15" width="19.28515625" style="53" customWidth="1"/>
    <col min="16" max="16" width="137.42578125" style="53" customWidth="1"/>
    <col min="17" max="16384" width="9.140625" style="53"/>
  </cols>
  <sheetData>
    <row r="1" spans="1:17" ht="27.75" customHeight="1" x14ac:dyDescent="0.4">
      <c r="A1" s="240" t="s">
        <v>3</v>
      </c>
      <c r="B1" s="241"/>
      <c r="C1" s="241"/>
      <c r="D1" s="241"/>
      <c r="E1" s="181"/>
      <c r="F1" s="181"/>
      <c r="G1" s="181"/>
      <c r="H1" s="181"/>
      <c r="I1" s="181"/>
      <c r="J1" s="181"/>
      <c r="K1" s="181"/>
      <c r="L1" s="181"/>
      <c r="M1" s="181"/>
      <c r="N1" s="181"/>
      <c r="O1" s="181"/>
      <c r="P1" s="181"/>
      <c r="Q1" s="68"/>
    </row>
    <row r="2" spans="1:17" ht="36.75" customHeight="1" x14ac:dyDescent="0.3">
      <c r="A2" s="238" t="s">
        <v>153</v>
      </c>
      <c r="B2" s="239"/>
      <c r="C2" s="239"/>
      <c r="D2" s="239"/>
      <c r="E2" s="181"/>
      <c r="F2" s="181"/>
      <c r="G2" s="181"/>
      <c r="H2" s="181"/>
      <c r="I2" s="181"/>
      <c r="J2" s="181"/>
      <c r="K2" s="181"/>
      <c r="L2" s="181"/>
      <c r="M2" s="181"/>
      <c r="N2" s="181"/>
      <c r="O2" s="181"/>
      <c r="P2" s="181"/>
      <c r="Q2" s="68"/>
    </row>
    <row r="3" spans="1:17" ht="16.5" customHeight="1" thickBot="1" x14ac:dyDescent="0.35">
      <c r="A3" s="242"/>
      <c r="B3" s="242"/>
      <c r="C3" s="242"/>
      <c r="D3" s="242"/>
      <c r="E3" s="181"/>
      <c r="F3" s="181"/>
      <c r="G3" s="181"/>
      <c r="H3" s="181"/>
      <c r="I3" s="181"/>
      <c r="J3" s="181"/>
      <c r="K3" s="181"/>
      <c r="L3" s="181"/>
      <c r="M3" s="181"/>
      <c r="N3" s="181"/>
      <c r="O3" s="181"/>
      <c r="P3" s="181"/>
      <c r="Q3" s="68"/>
    </row>
    <row r="4" spans="1:17" ht="18.75" customHeight="1" x14ac:dyDescent="0.3">
      <c r="A4" s="61" t="s">
        <v>4</v>
      </c>
      <c r="B4" s="229" t="s">
        <v>233</v>
      </c>
      <c r="C4" s="229"/>
      <c r="D4" s="230"/>
      <c r="E4" s="69"/>
      <c r="F4" s="236" t="s">
        <v>214</v>
      </c>
      <c r="G4" s="237"/>
      <c r="H4" s="237"/>
      <c r="I4" s="237"/>
      <c r="J4" s="237"/>
      <c r="K4" s="237"/>
      <c r="L4" s="237"/>
      <c r="M4" s="181"/>
      <c r="N4" s="181"/>
      <c r="O4" s="181"/>
      <c r="P4" s="181"/>
      <c r="Q4" s="68"/>
    </row>
    <row r="5" spans="1:17" ht="15" customHeight="1" x14ac:dyDescent="0.3">
      <c r="A5" s="62" t="s">
        <v>1</v>
      </c>
      <c r="B5" s="231" t="s">
        <v>234</v>
      </c>
      <c r="C5" s="231"/>
      <c r="D5" s="232"/>
      <c r="E5" s="69"/>
      <c r="F5" s="237"/>
      <c r="G5" s="237"/>
      <c r="H5" s="237"/>
      <c r="I5" s="237"/>
      <c r="J5" s="237"/>
      <c r="K5" s="237"/>
      <c r="L5" s="237"/>
      <c r="M5" s="181"/>
      <c r="N5" s="181"/>
      <c r="O5" s="181"/>
      <c r="P5" s="181"/>
    </row>
    <row r="6" spans="1:17" ht="18" customHeight="1" x14ac:dyDescent="0.3">
      <c r="A6" s="74" t="s">
        <v>5</v>
      </c>
      <c r="B6" s="227" t="s">
        <v>235</v>
      </c>
      <c r="C6" s="227"/>
      <c r="D6" s="228"/>
      <c r="E6" s="69"/>
      <c r="F6" s="237"/>
      <c r="G6" s="237"/>
      <c r="H6" s="237"/>
      <c r="I6" s="237"/>
      <c r="J6" s="237"/>
      <c r="K6" s="237"/>
      <c r="L6" s="237"/>
      <c r="M6" s="181"/>
      <c r="N6" s="181"/>
      <c r="O6" s="181"/>
      <c r="P6" s="181"/>
    </row>
    <row r="7" spans="1:17" ht="22.5" customHeight="1" x14ac:dyDescent="0.25">
      <c r="A7" s="234" t="s">
        <v>245</v>
      </c>
      <c r="B7" s="234"/>
      <c r="C7" s="234"/>
      <c r="D7" s="234"/>
      <c r="E7" s="234"/>
      <c r="F7" s="237"/>
      <c r="G7" s="237"/>
      <c r="H7" s="237"/>
      <c r="I7" s="237"/>
      <c r="J7" s="237"/>
      <c r="K7" s="237"/>
      <c r="L7" s="237"/>
      <c r="M7" s="181"/>
      <c r="N7" s="183"/>
      <c r="O7" s="183"/>
      <c r="P7" s="181"/>
    </row>
    <row r="8" spans="1:17" ht="23.25" customHeight="1" x14ac:dyDescent="0.3">
      <c r="A8" s="235" t="s">
        <v>157</v>
      </c>
      <c r="B8" s="234"/>
      <c r="C8" s="234"/>
      <c r="D8" s="234"/>
      <c r="E8" s="234"/>
      <c r="F8" s="237"/>
      <c r="G8" s="237"/>
      <c r="H8" s="237"/>
      <c r="I8" s="237"/>
      <c r="J8" s="237"/>
      <c r="K8" s="237"/>
      <c r="L8" s="237"/>
      <c r="M8" s="181"/>
      <c r="N8" s="233" t="s">
        <v>121</v>
      </c>
      <c r="O8" s="233"/>
      <c r="P8" s="183"/>
    </row>
    <row r="9" spans="1:17" ht="162" customHeight="1" x14ac:dyDescent="0.25">
      <c r="A9" s="70" t="s">
        <v>127</v>
      </c>
      <c r="B9" s="70" t="s">
        <v>0</v>
      </c>
      <c r="C9" s="71" t="s">
        <v>2</v>
      </c>
      <c r="D9" s="70" t="s">
        <v>169</v>
      </c>
      <c r="E9" s="70" t="s">
        <v>131</v>
      </c>
      <c r="F9" s="72" t="s">
        <v>213</v>
      </c>
      <c r="G9" s="70" t="s">
        <v>128</v>
      </c>
      <c r="H9" s="70" t="s">
        <v>154</v>
      </c>
      <c r="I9" s="48" t="s">
        <v>143</v>
      </c>
      <c r="J9" s="48" t="s">
        <v>130</v>
      </c>
      <c r="K9" s="48" t="s">
        <v>129</v>
      </c>
      <c r="L9" s="48" t="s">
        <v>176</v>
      </c>
      <c r="M9" s="73" t="s">
        <v>132</v>
      </c>
      <c r="N9" s="51" t="s">
        <v>126</v>
      </c>
      <c r="O9" s="51" t="s">
        <v>167</v>
      </c>
      <c r="P9" s="52" t="s">
        <v>168</v>
      </c>
    </row>
    <row r="10" spans="1:17" s="114" customFormat="1" x14ac:dyDescent="0.25">
      <c r="A10" s="113" t="s">
        <v>216</v>
      </c>
      <c r="B10" s="113" t="s">
        <v>217</v>
      </c>
      <c r="C10" s="125">
        <v>0.627</v>
      </c>
      <c r="D10" s="125">
        <f t="shared" ref="D10:D24" si="0">(C10/1000)*22800</f>
        <v>14.295599999999999</v>
      </c>
      <c r="E10" s="125" t="s">
        <v>218</v>
      </c>
      <c r="F10" s="125" t="s">
        <v>218</v>
      </c>
      <c r="G10" s="125" t="s">
        <v>218</v>
      </c>
      <c r="H10" s="125" t="s">
        <v>219</v>
      </c>
      <c r="I10" s="125" t="s">
        <v>220</v>
      </c>
      <c r="J10" s="125" t="s">
        <v>223</v>
      </c>
      <c r="K10" s="125" t="s">
        <v>229</v>
      </c>
      <c r="L10" s="125" t="s">
        <v>229</v>
      </c>
      <c r="M10" s="125" t="s">
        <v>222</v>
      </c>
      <c r="N10" s="138">
        <v>44013</v>
      </c>
      <c r="O10" s="115" t="s">
        <v>221</v>
      </c>
      <c r="P10" s="116" t="s">
        <v>229</v>
      </c>
    </row>
    <row r="11" spans="1:17" s="114" customFormat="1" x14ac:dyDescent="0.25">
      <c r="A11" s="113"/>
      <c r="B11" s="113"/>
      <c r="C11" s="125"/>
      <c r="D11" s="125"/>
      <c r="E11" s="125"/>
      <c r="F11" s="125"/>
      <c r="G11" s="125"/>
      <c r="H11" s="125"/>
      <c r="I11" s="125"/>
      <c r="J11" s="125"/>
      <c r="K11" s="125"/>
      <c r="L11" s="125"/>
      <c r="M11" s="125"/>
      <c r="N11" s="138"/>
      <c r="O11" s="115"/>
      <c r="P11" s="116"/>
    </row>
    <row r="12" spans="1:17" s="114" customFormat="1" x14ac:dyDescent="0.25">
      <c r="A12" s="113"/>
      <c r="B12" s="113"/>
      <c r="C12" s="125"/>
      <c r="D12" s="125"/>
      <c r="E12" s="125"/>
      <c r="F12" s="125"/>
      <c r="G12" s="125"/>
      <c r="H12" s="125"/>
      <c r="I12" s="125"/>
      <c r="J12" s="125"/>
      <c r="K12" s="125"/>
      <c r="L12" s="125"/>
      <c r="M12" s="125"/>
      <c r="N12" s="138"/>
      <c r="O12" s="115"/>
      <c r="P12" s="116"/>
    </row>
    <row r="13" spans="1:17" s="114" customFormat="1" x14ac:dyDescent="0.25">
      <c r="A13" s="113"/>
      <c r="B13" s="113"/>
      <c r="C13" s="125"/>
      <c r="D13" s="125"/>
      <c r="E13" s="125"/>
      <c r="F13" s="125"/>
      <c r="G13" s="125"/>
      <c r="H13" s="125"/>
      <c r="I13" s="125"/>
      <c r="J13" s="125"/>
      <c r="K13" s="125"/>
      <c r="L13" s="125"/>
      <c r="M13" s="125"/>
      <c r="N13" s="138"/>
      <c r="O13" s="115"/>
      <c r="P13" s="116"/>
    </row>
    <row r="14" spans="1:17" s="114" customFormat="1" x14ac:dyDescent="0.25">
      <c r="A14" s="113"/>
      <c r="B14" s="113"/>
      <c r="C14" s="125"/>
      <c r="D14" s="125"/>
      <c r="E14" s="125"/>
      <c r="F14" s="125"/>
      <c r="G14" s="125"/>
      <c r="H14" s="125"/>
      <c r="I14" s="125"/>
      <c r="J14" s="125"/>
      <c r="K14" s="125"/>
      <c r="L14" s="125"/>
      <c r="M14" s="125"/>
      <c r="N14" s="138"/>
      <c r="O14" s="115"/>
      <c r="P14" s="116"/>
    </row>
    <row r="15" spans="1:17" s="114" customFormat="1" x14ac:dyDescent="0.25">
      <c r="A15" s="113"/>
      <c r="B15" s="113"/>
      <c r="C15" s="125"/>
      <c r="D15" s="125"/>
      <c r="E15" s="125"/>
      <c r="F15" s="125"/>
      <c r="G15" s="125"/>
      <c r="H15" s="125"/>
      <c r="I15" s="125"/>
      <c r="J15" s="125"/>
      <c r="K15" s="125"/>
      <c r="L15" s="125"/>
      <c r="M15" s="125"/>
      <c r="N15" s="138"/>
      <c r="O15" s="115"/>
      <c r="P15" s="116"/>
    </row>
    <row r="16" spans="1:17" s="114" customFormat="1" x14ac:dyDescent="0.25">
      <c r="A16" s="113"/>
      <c r="B16" s="113"/>
      <c r="C16" s="125"/>
      <c r="D16" s="125"/>
      <c r="E16" s="125"/>
      <c r="F16" s="125"/>
      <c r="G16" s="125"/>
      <c r="H16" s="125"/>
      <c r="I16" s="125"/>
      <c r="J16" s="125"/>
      <c r="K16" s="125"/>
      <c r="L16" s="125"/>
      <c r="M16" s="125"/>
      <c r="N16" s="138"/>
      <c r="O16" s="115"/>
      <c r="P16" s="116"/>
    </row>
    <row r="17" spans="1:16" s="114" customFormat="1" x14ac:dyDescent="0.25">
      <c r="A17" s="113"/>
      <c r="B17" s="126"/>
      <c r="C17" s="125"/>
      <c r="D17" s="125"/>
      <c r="E17" s="125"/>
      <c r="F17" s="125"/>
      <c r="G17" s="125"/>
      <c r="H17" s="125"/>
      <c r="I17" s="125"/>
      <c r="J17" s="125"/>
      <c r="K17" s="125"/>
      <c r="L17" s="125"/>
      <c r="M17" s="125"/>
      <c r="N17" s="138"/>
      <c r="O17" s="115"/>
      <c r="P17" s="116"/>
    </row>
    <row r="18" spans="1:16" s="114" customFormat="1" x14ac:dyDescent="0.25">
      <c r="A18" s="113"/>
      <c r="B18" s="126"/>
      <c r="C18" s="125"/>
      <c r="D18" s="125"/>
      <c r="E18" s="125"/>
      <c r="F18" s="125"/>
      <c r="G18" s="125"/>
      <c r="H18" s="125"/>
      <c r="I18" s="125"/>
      <c r="J18" s="125"/>
      <c r="K18" s="125"/>
      <c r="L18" s="125"/>
      <c r="M18" s="125"/>
      <c r="N18" s="138"/>
      <c r="O18" s="115"/>
      <c r="P18" s="116"/>
    </row>
    <row r="19" spans="1:16" s="114" customFormat="1" x14ac:dyDescent="0.25">
      <c r="A19" s="113"/>
      <c r="B19" s="126"/>
      <c r="C19" s="125"/>
      <c r="D19" s="125"/>
      <c r="E19" s="125"/>
      <c r="F19" s="125"/>
      <c r="G19" s="125"/>
      <c r="H19" s="125"/>
      <c r="I19" s="125"/>
      <c r="J19" s="125"/>
      <c r="K19" s="125"/>
      <c r="L19" s="125"/>
      <c r="M19" s="125"/>
      <c r="N19" s="138"/>
      <c r="O19" s="115"/>
      <c r="P19" s="116"/>
    </row>
    <row r="20" spans="1:16" s="114" customFormat="1" x14ac:dyDescent="0.25">
      <c r="A20" s="113"/>
      <c r="B20" s="126"/>
      <c r="C20" s="125"/>
      <c r="D20" s="125"/>
      <c r="E20" s="125"/>
      <c r="F20" s="125"/>
      <c r="G20" s="125"/>
      <c r="H20" s="125"/>
      <c r="I20" s="125"/>
      <c r="J20" s="125"/>
      <c r="K20" s="125"/>
      <c r="L20" s="125"/>
      <c r="M20" s="125"/>
      <c r="N20" s="138"/>
      <c r="O20" s="115"/>
      <c r="P20" s="116"/>
    </row>
    <row r="21" spans="1:16" s="114" customFormat="1" x14ac:dyDescent="0.25">
      <c r="A21" s="113"/>
      <c r="B21" s="126"/>
      <c r="C21" s="125"/>
      <c r="D21" s="125"/>
      <c r="E21" s="125"/>
      <c r="F21" s="125"/>
      <c r="G21" s="125"/>
      <c r="H21" s="125"/>
      <c r="I21" s="125"/>
      <c r="J21" s="125"/>
      <c r="K21" s="125"/>
      <c r="L21" s="125"/>
      <c r="M21" s="125"/>
      <c r="N21" s="138"/>
      <c r="O21" s="115"/>
      <c r="P21" s="116"/>
    </row>
    <row r="22" spans="1:16" s="114" customFormat="1" x14ac:dyDescent="0.25">
      <c r="A22" s="113"/>
      <c r="B22" s="126"/>
      <c r="C22" s="125"/>
      <c r="D22" s="125"/>
      <c r="E22" s="125"/>
      <c r="F22" s="125"/>
      <c r="G22" s="125"/>
      <c r="H22" s="125"/>
      <c r="I22" s="125"/>
      <c r="J22" s="125"/>
      <c r="K22" s="125"/>
      <c r="L22" s="125"/>
      <c r="M22" s="125"/>
      <c r="N22" s="138"/>
      <c r="O22" s="115"/>
      <c r="P22" s="116"/>
    </row>
    <row r="23" spans="1:16" s="114" customFormat="1" x14ac:dyDescent="0.25">
      <c r="A23" s="113"/>
      <c r="B23" s="126"/>
      <c r="C23" s="125"/>
      <c r="D23" s="125"/>
      <c r="E23" s="125"/>
      <c r="F23" s="125"/>
      <c r="G23" s="125"/>
      <c r="H23" s="125"/>
      <c r="I23" s="125"/>
      <c r="J23" s="125"/>
      <c r="K23" s="125"/>
      <c r="L23" s="125"/>
      <c r="M23" s="125"/>
      <c r="N23" s="138"/>
      <c r="O23" s="115"/>
      <c r="P23" s="116"/>
    </row>
    <row r="24" spans="1:16" s="114" customFormat="1" x14ac:dyDescent="0.25">
      <c r="A24" s="113"/>
      <c r="B24" s="126"/>
      <c r="C24" s="125"/>
      <c r="D24" s="125"/>
      <c r="E24" s="125"/>
      <c r="F24" s="125"/>
      <c r="G24" s="125"/>
      <c r="H24" s="125"/>
      <c r="I24" s="125"/>
      <c r="J24" s="125"/>
      <c r="K24" s="125"/>
      <c r="L24" s="125"/>
      <c r="M24" s="125"/>
      <c r="N24" s="138"/>
      <c r="O24" s="115"/>
      <c r="P24" s="116"/>
    </row>
    <row r="25" spans="1:16" x14ac:dyDescent="0.25">
      <c r="N25" s="55"/>
      <c r="O25" s="55"/>
      <c r="P25" s="56"/>
    </row>
    <row r="26" spans="1:16" x14ac:dyDescent="0.25">
      <c r="N26" s="55"/>
      <c r="O26" s="55"/>
      <c r="P26" s="56"/>
    </row>
    <row r="27" spans="1:16" x14ac:dyDescent="0.25">
      <c r="N27" s="55"/>
      <c r="O27" s="55"/>
      <c r="P27" s="56"/>
    </row>
    <row r="28" spans="1:16" x14ac:dyDescent="0.25">
      <c r="D28" s="53">
        <f t="shared" ref="D25:D74" si="1">(C28/1000)*22800</f>
        <v>0</v>
      </c>
      <c r="N28" s="55"/>
      <c r="O28" s="55"/>
      <c r="P28" s="56"/>
    </row>
    <row r="29" spans="1:16" x14ac:dyDescent="0.25">
      <c r="D29" s="53">
        <f t="shared" si="1"/>
        <v>0</v>
      </c>
      <c r="N29" s="55"/>
      <c r="O29" s="55"/>
      <c r="P29" s="56"/>
    </row>
    <row r="30" spans="1:16" x14ac:dyDescent="0.25">
      <c r="D30" s="53">
        <f t="shared" si="1"/>
        <v>0</v>
      </c>
      <c r="N30" s="55"/>
      <c r="O30" s="55"/>
      <c r="P30" s="56"/>
    </row>
    <row r="31" spans="1:16" x14ac:dyDescent="0.25">
      <c r="D31" s="53">
        <f t="shared" si="1"/>
        <v>0</v>
      </c>
      <c r="N31" s="55"/>
      <c r="O31" s="55"/>
      <c r="P31" s="56"/>
    </row>
    <row r="32" spans="1:16" x14ac:dyDescent="0.25">
      <c r="D32" s="53">
        <f t="shared" si="1"/>
        <v>0</v>
      </c>
      <c r="N32" s="55"/>
      <c r="O32" s="55"/>
      <c r="P32" s="56"/>
    </row>
    <row r="33" spans="4:16" x14ac:dyDescent="0.25">
      <c r="D33" s="53">
        <f t="shared" si="1"/>
        <v>0</v>
      </c>
      <c r="N33" s="55"/>
      <c r="O33" s="55"/>
      <c r="P33" s="56"/>
    </row>
    <row r="34" spans="4:16" x14ac:dyDescent="0.25">
      <c r="D34" s="53">
        <f t="shared" si="1"/>
        <v>0</v>
      </c>
      <c r="N34" s="55"/>
      <c r="O34" s="55"/>
      <c r="P34" s="56"/>
    </row>
    <row r="35" spans="4:16" x14ac:dyDescent="0.25">
      <c r="D35" s="53">
        <f t="shared" si="1"/>
        <v>0</v>
      </c>
      <c r="N35" s="55"/>
      <c r="O35" s="55"/>
      <c r="P35" s="56"/>
    </row>
    <row r="36" spans="4:16" x14ac:dyDescent="0.25">
      <c r="D36" s="53">
        <f t="shared" si="1"/>
        <v>0</v>
      </c>
      <c r="N36" s="55"/>
      <c r="O36" s="55"/>
      <c r="P36" s="56"/>
    </row>
    <row r="37" spans="4:16" x14ac:dyDescent="0.25">
      <c r="D37" s="53">
        <f t="shared" si="1"/>
        <v>0</v>
      </c>
      <c r="N37" s="55"/>
      <c r="O37" s="55"/>
      <c r="P37" s="56"/>
    </row>
    <row r="38" spans="4:16" x14ac:dyDescent="0.25">
      <c r="D38" s="53">
        <f t="shared" si="1"/>
        <v>0</v>
      </c>
      <c r="N38" s="55"/>
      <c r="O38" s="55"/>
      <c r="P38" s="56"/>
    </row>
    <row r="39" spans="4:16" x14ac:dyDescent="0.25">
      <c r="D39" s="53">
        <f t="shared" si="1"/>
        <v>0</v>
      </c>
      <c r="N39" s="55"/>
      <c r="O39" s="55"/>
      <c r="P39" s="56"/>
    </row>
    <row r="40" spans="4:16" x14ac:dyDescent="0.25">
      <c r="D40" s="53">
        <f t="shared" si="1"/>
        <v>0</v>
      </c>
      <c r="N40" s="55"/>
      <c r="O40" s="55"/>
      <c r="P40" s="56"/>
    </row>
    <row r="41" spans="4:16" x14ac:dyDescent="0.25">
      <c r="D41" s="53">
        <f t="shared" si="1"/>
        <v>0</v>
      </c>
      <c r="N41" s="55"/>
      <c r="O41" s="55"/>
      <c r="P41" s="56"/>
    </row>
    <row r="42" spans="4:16" x14ac:dyDescent="0.25">
      <c r="D42" s="53">
        <f t="shared" si="1"/>
        <v>0</v>
      </c>
      <c r="N42" s="55"/>
      <c r="O42" s="55"/>
      <c r="P42" s="56"/>
    </row>
    <row r="43" spans="4:16" x14ac:dyDescent="0.25">
      <c r="D43" s="53">
        <f t="shared" si="1"/>
        <v>0</v>
      </c>
      <c r="N43" s="55"/>
      <c r="O43" s="55"/>
      <c r="P43" s="56"/>
    </row>
    <row r="44" spans="4:16" x14ac:dyDescent="0.25">
      <c r="D44" s="53">
        <f t="shared" si="1"/>
        <v>0</v>
      </c>
      <c r="N44" s="55"/>
      <c r="O44" s="55"/>
      <c r="P44" s="56"/>
    </row>
    <row r="45" spans="4:16" x14ac:dyDescent="0.25">
      <c r="D45" s="53">
        <f t="shared" si="1"/>
        <v>0</v>
      </c>
      <c r="N45" s="55"/>
      <c r="O45" s="55"/>
      <c r="P45" s="56"/>
    </row>
    <row r="46" spans="4:16" x14ac:dyDescent="0.25">
      <c r="D46" s="53">
        <f t="shared" si="1"/>
        <v>0</v>
      </c>
      <c r="N46" s="55"/>
      <c r="O46" s="55"/>
      <c r="P46" s="56"/>
    </row>
    <row r="47" spans="4:16" x14ac:dyDescent="0.25">
      <c r="D47" s="53">
        <f t="shared" si="1"/>
        <v>0</v>
      </c>
      <c r="N47" s="55"/>
      <c r="O47" s="55"/>
      <c r="P47" s="56"/>
    </row>
    <row r="48" spans="4:16" x14ac:dyDescent="0.25">
      <c r="D48" s="53">
        <f t="shared" si="1"/>
        <v>0</v>
      </c>
      <c r="N48" s="55"/>
      <c r="O48" s="55"/>
      <c r="P48" s="56"/>
    </row>
    <row r="49" spans="4:16" x14ac:dyDescent="0.25">
      <c r="D49" s="53">
        <f t="shared" si="1"/>
        <v>0</v>
      </c>
      <c r="N49" s="55"/>
      <c r="O49" s="55"/>
      <c r="P49" s="56"/>
    </row>
    <row r="50" spans="4:16" x14ac:dyDescent="0.25">
      <c r="D50" s="53">
        <f t="shared" si="1"/>
        <v>0</v>
      </c>
      <c r="N50" s="55"/>
      <c r="O50" s="55"/>
      <c r="P50" s="56"/>
    </row>
    <row r="51" spans="4:16" x14ac:dyDescent="0.25">
      <c r="D51" s="53">
        <f t="shared" si="1"/>
        <v>0</v>
      </c>
      <c r="N51" s="55"/>
      <c r="O51" s="55"/>
      <c r="P51" s="56"/>
    </row>
    <row r="52" spans="4:16" x14ac:dyDescent="0.25">
      <c r="D52" s="53">
        <f t="shared" si="1"/>
        <v>0</v>
      </c>
      <c r="N52" s="55"/>
      <c r="O52" s="55"/>
      <c r="P52" s="56"/>
    </row>
    <row r="53" spans="4:16" x14ac:dyDescent="0.25">
      <c r="D53" s="53">
        <f t="shared" si="1"/>
        <v>0</v>
      </c>
      <c r="N53" s="55"/>
      <c r="O53" s="55"/>
      <c r="P53" s="56"/>
    </row>
    <row r="54" spans="4:16" x14ac:dyDescent="0.25">
      <c r="D54" s="53">
        <f t="shared" si="1"/>
        <v>0</v>
      </c>
      <c r="N54" s="55"/>
      <c r="O54" s="55"/>
      <c r="P54" s="56"/>
    </row>
    <row r="55" spans="4:16" x14ac:dyDescent="0.25">
      <c r="D55" s="53">
        <f t="shared" si="1"/>
        <v>0</v>
      </c>
      <c r="N55" s="55"/>
      <c r="O55" s="55"/>
      <c r="P55" s="56"/>
    </row>
    <row r="56" spans="4:16" x14ac:dyDescent="0.25">
      <c r="D56" s="53">
        <f t="shared" si="1"/>
        <v>0</v>
      </c>
      <c r="N56" s="55"/>
      <c r="O56" s="55"/>
      <c r="P56" s="56"/>
    </row>
    <row r="57" spans="4:16" x14ac:dyDescent="0.25">
      <c r="D57" s="53">
        <f t="shared" si="1"/>
        <v>0</v>
      </c>
      <c r="N57" s="55"/>
      <c r="O57" s="55"/>
      <c r="P57" s="56"/>
    </row>
    <row r="58" spans="4:16" x14ac:dyDescent="0.25">
      <c r="D58" s="53">
        <f t="shared" si="1"/>
        <v>0</v>
      </c>
      <c r="N58" s="55"/>
      <c r="O58" s="55"/>
      <c r="P58" s="56"/>
    </row>
    <row r="59" spans="4:16" x14ac:dyDescent="0.25">
      <c r="D59" s="53">
        <f t="shared" si="1"/>
        <v>0</v>
      </c>
      <c r="N59" s="55"/>
      <c r="O59" s="55"/>
      <c r="P59" s="56"/>
    </row>
    <row r="60" spans="4:16" x14ac:dyDescent="0.25">
      <c r="D60" s="53">
        <f t="shared" si="1"/>
        <v>0</v>
      </c>
      <c r="N60" s="55"/>
      <c r="O60" s="55"/>
      <c r="P60" s="56"/>
    </row>
    <row r="61" spans="4:16" x14ac:dyDescent="0.25">
      <c r="D61" s="53">
        <f t="shared" si="1"/>
        <v>0</v>
      </c>
      <c r="N61" s="55"/>
      <c r="O61" s="55"/>
      <c r="P61" s="56"/>
    </row>
    <row r="62" spans="4:16" x14ac:dyDescent="0.25">
      <c r="D62" s="53">
        <f t="shared" si="1"/>
        <v>0</v>
      </c>
      <c r="N62" s="55"/>
      <c r="O62" s="55"/>
      <c r="P62" s="56"/>
    </row>
    <row r="63" spans="4:16" x14ac:dyDescent="0.25">
      <c r="D63" s="53">
        <f t="shared" si="1"/>
        <v>0</v>
      </c>
      <c r="N63" s="55"/>
      <c r="O63" s="55"/>
      <c r="P63" s="56"/>
    </row>
    <row r="64" spans="4:16" x14ac:dyDescent="0.25">
      <c r="D64" s="53">
        <f t="shared" si="1"/>
        <v>0</v>
      </c>
      <c r="N64" s="55"/>
      <c r="O64" s="55"/>
      <c r="P64" s="56"/>
    </row>
    <row r="65" spans="4:16" x14ac:dyDescent="0.25">
      <c r="D65" s="53">
        <f t="shared" si="1"/>
        <v>0</v>
      </c>
      <c r="N65" s="55"/>
      <c r="O65" s="55"/>
      <c r="P65" s="56"/>
    </row>
    <row r="66" spans="4:16" x14ac:dyDescent="0.25">
      <c r="D66" s="53">
        <f t="shared" si="1"/>
        <v>0</v>
      </c>
      <c r="N66" s="55"/>
      <c r="O66" s="55"/>
      <c r="P66" s="56"/>
    </row>
    <row r="67" spans="4:16" x14ac:dyDescent="0.25">
      <c r="D67" s="53">
        <f t="shared" si="1"/>
        <v>0</v>
      </c>
      <c r="N67" s="55"/>
      <c r="O67" s="55"/>
      <c r="P67" s="56"/>
    </row>
    <row r="68" spans="4:16" x14ac:dyDescent="0.25">
      <c r="D68" s="53">
        <f t="shared" si="1"/>
        <v>0</v>
      </c>
      <c r="N68" s="55"/>
      <c r="O68" s="55"/>
      <c r="P68" s="56"/>
    </row>
    <row r="69" spans="4:16" x14ac:dyDescent="0.25">
      <c r="D69" s="53">
        <f t="shared" si="1"/>
        <v>0</v>
      </c>
      <c r="N69" s="55"/>
      <c r="O69" s="55"/>
      <c r="P69" s="56"/>
    </row>
    <row r="70" spans="4:16" x14ac:dyDescent="0.25">
      <c r="D70" s="53">
        <f t="shared" si="1"/>
        <v>0</v>
      </c>
      <c r="N70" s="55"/>
      <c r="O70" s="55"/>
      <c r="P70" s="56"/>
    </row>
    <row r="71" spans="4:16" x14ac:dyDescent="0.25">
      <c r="D71" s="53">
        <f t="shared" si="1"/>
        <v>0</v>
      </c>
      <c r="N71" s="55"/>
      <c r="O71" s="55"/>
      <c r="P71" s="56"/>
    </row>
    <row r="72" spans="4:16" x14ac:dyDescent="0.25">
      <c r="D72" s="53">
        <f t="shared" si="1"/>
        <v>0</v>
      </c>
      <c r="N72" s="55"/>
      <c r="O72" s="55"/>
      <c r="P72" s="56"/>
    </row>
    <row r="73" spans="4:16" x14ac:dyDescent="0.25">
      <c r="D73" s="53">
        <f t="shared" si="1"/>
        <v>0</v>
      </c>
      <c r="N73" s="55"/>
      <c r="O73" s="55"/>
      <c r="P73" s="56"/>
    </row>
    <row r="74" spans="4:16" x14ac:dyDescent="0.25">
      <c r="D74" s="53">
        <f t="shared" si="1"/>
        <v>0</v>
      </c>
      <c r="N74" s="55"/>
      <c r="O74" s="55"/>
      <c r="P74" s="56"/>
    </row>
    <row r="75" spans="4:16" x14ac:dyDescent="0.25">
      <c r="D75" s="53">
        <f t="shared" ref="D75:D138" si="2">(C75/1000)*22800</f>
        <v>0</v>
      </c>
      <c r="N75" s="55"/>
      <c r="O75" s="55"/>
      <c r="P75" s="56"/>
    </row>
    <row r="76" spans="4:16" x14ac:dyDescent="0.25">
      <c r="D76" s="53">
        <f t="shared" si="2"/>
        <v>0</v>
      </c>
      <c r="N76" s="55"/>
      <c r="O76" s="55"/>
      <c r="P76" s="56"/>
    </row>
    <row r="77" spans="4:16" x14ac:dyDescent="0.25">
      <c r="D77" s="53">
        <f t="shared" si="2"/>
        <v>0</v>
      </c>
      <c r="N77" s="55"/>
      <c r="O77" s="55"/>
      <c r="P77" s="56"/>
    </row>
    <row r="78" spans="4:16" x14ac:dyDescent="0.25">
      <c r="D78" s="53">
        <f t="shared" si="2"/>
        <v>0</v>
      </c>
      <c r="N78" s="55"/>
      <c r="O78" s="55"/>
      <c r="P78" s="56"/>
    </row>
    <row r="79" spans="4:16" x14ac:dyDescent="0.25">
      <c r="D79" s="53">
        <f t="shared" si="2"/>
        <v>0</v>
      </c>
      <c r="N79" s="55"/>
      <c r="O79" s="55"/>
      <c r="P79" s="56"/>
    </row>
    <row r="80" spans="4:16" x14ac:dyDescent="0.25">
      <c r="D80" s="53">
        <f t="shared" si="2"/>
        <v>0</v>
      </c>
      <c r="N80" s="55"/>
      <c r="O80" s="55"/>
      <c r="P80" s="56"/>
    </row>
    <row r="81" spans="4:16" x14ac:dyDescent="0.25">
      <c r="D81" s="53">
        <f t="shared" si="2"/>
        <v>0</v>
      </c>
      <c r="N81" s="55"/>
      <c r="O81" s="55"/>
      <c r="P81" s="56"/>
    </row>
    <row r="82" spans="4:16" x14ac:dyDescent="0.25">
      <c r="D82" s="53">
        <f t="shared" si="2"/>
        <v>0</v>
      </c>
      <c r="N82" s="55"/>
      <c r="O82" s="55"/>
      <c r="P82" s="56"/>
    </row>
    <row r="83" spans="4:16" x14ac:dyDescent="0.25">
      <c r="D83" s="53">
        <f t="shared" si="2"/>
        <v>0</v>
      </c>
      <c r="N83" s="55"/>
      <c r="O83" s="55"/>
      <c r="P83" s="56"/>
    </row>
    <row r="84" spans="4:16" x14ac:dyDescent="0.25">
      <c r="D84" s="53">
        <f t="shared" si="2"/>
        <v>0</v>
      </c>
      <c r="N84" s="55"/>
      <c r="O84" s="55"/>
      <c r="P84" s="56"/>
    </row>
    <row r="85" spans="4:16" x14ac:dyDescent="0.25">
      <c r="D85" s="53">
        <f t="shared" si="2"/>
        <v>0</v>
      </c>
      <c r="N85" s="55"/>
      <c r="O85" s="55"/>
      <c r="P85" s="56"/>
    </row>
    <row r="86" spans="4:16" x14ac:dyDescent="0.25">
      <c r="D86" s="53">
        <f t="shared" si="2"/>
        <v>0</v>
      </c>
      <c r="N86" s="55"/>
      <c r="O86" s="55"/>
      <c r="P86" s="56"/>
    </row>
    <row r="87" spans="4:16" x14ac:dyDescent="0.25">
      <c r="D87" s="53">
        <f t="shared" si="2"/>
        <v>0</v>
      </c>
      <c r="N87" s="55"/>
      <c r="O87" s="55"/>
      <c r="P87" s="56"/>
    </row>
    <row r="88" spans="4:16" x14ac:dyDescent="0.25">
      <c r="D88" s="53">
        <f t="shared" si="2"/>
        <v>0</v>
      </c>
      <c r="N88" s="55"/>
      <c r="O88" s="55"/>
      <c r="P88" s="56"/>
    </row>
    <row r="89" spans="4:16" x14ac:dyDescent="0.25">
      <c r="D89" s="53">
        <f t="shared" si="2"/>
        <v>0</v>
      </c>
      <c r="N89" s="55"/>
      <c r="O89" s="55"/>
      <c r="P89" s="56"/>
    </row>
    <row r="90" spans="4:16" x14ac:dyDescent="0.25">
      <c r="D90" s="53">
        <f t="shared" si="2"/>
        <v>0</v>
      </c>
      <c r="N90" s="55"/>
      <c r="O90" s="55"/>
      <c r="P90" s="56"/>
    </row>
    <row r="91" spans="4:16" x14ac:dyDescent="0.25">
      <c r="D91" s="53">
        <f t="shared" si="2"/>
        <v>0</v>
      </c>
      <c r="N91" s="55"/>
      <c r="O91" s="55"/>
      <c r="P91" s="56"/>
    </row>
    <row r="92" spans="4:16" x14ac:dyDescent="0.25">
      <c r="D92" s="53">
        <f t="shared" si="2"/>
        <v>0</v>
      </c>
      <c r="N92" s="55"/>
      <c r="O92" s="55"/>
      <c r="P92" s="56"/>
    </row>
    <row r="93" spans="4:16" x14ac:dyDescent="0.25">
      <c r="D93" s="53">
        <f t="shared" si="2"/>
        <v>0</v>
      </c>
      <c r="N93" s="55"/>
      <c r="O93" s="55"/>
      <c r="P93" s="56"/>
    </row>
    <row r="94" spans="4:16" x14ac:dyDescent="0.25">
      <c r="D94" s="53">
        <f t="shared" si="2"/>
        <v>0</v>
      </c>
      <c r="N94" s="55"/>
      <c r="O94" s="55"/>
      <c r="P94" s="56"/>
    </row>
    <row r="95" spans="4:16" x14ac:dyDescent="0.25">
      <c r="D95" s="53">
        <f t="shared" si="2"/>
        <v>0</v>
      </c>
      <c r="N95" s="55"/>
      <c r="O95" s="55"/>
      <c r="P95" s="56"/>
    </row>
    <row r="96" spans="4:16" x14ac:dyDescent="0.25">
      <c r="D96" s="53">
        <f t="shared" si="2"/>
        <v>0</v>
      </c>
      <c r="N96" s="55"/>
      <c r="O96" s="55"/>
      <c r="P96" s="56"/>
    </row>
    <row r="97" spans="4:16" x14ac:dyDescent="0.25">
      <c r="D97" s="53">
        <f t="shared" si="2"/>
        <v>0</v>
      </c>
      <c r="N97" s="55"/>
      <c r="O97" s="55"/>
      <c r="P97" s="56"/>
    </row>
    <row r="98" spans="4:16" x14ac:dyDescent="0.25">
      <c r="D98" s="53">
        <f t="shared" si="2"/>
        <v>0</v>
      </c>
      <c r="N98" s="55"/>
      <c r="O98" s="55"/>
      <c r="P98" s="56"/>
    </row>
    <row r="99" spans="4:16" x14ac:dyDescent="0.25">
      <c r="D99" s="53">
        <f t="shared" si="2"/>
        <v>0</v>
      </c>
      <c r="N99" s="55"/>
      <c r="O99" s="55"/>
      <c r="P99" s="56"/>
    </row>
    <row r="100" spans="4:16" x14ac:dyDescent="0.25">
      <c r="D100" s="53">
        <f t="shared" si="2"/>
        <v>0</v>
      </c>
      <c r="N100" s="55"/>
      <c r="O100" s="55"/>
      <c r="P100" s="56"/>
    </row>
    <row r="101" spans="4:16" x14ac:dyDescent="0.25">
      <c r="D101" s="53">
        <f t="shared" si="2"/>
        <v>0</v>
      </c>
      <c r="N101" s="55"/>
      <c r="O101" s="55"/>
      <c r="P101" s="56"/>
    </row>
    <row r="102" spans="4:16" x14ac:dyDescent="0.25">
      <c r="D102" s="53">
        <f t="shared" si="2"/>
        <v>0</v>
      </c>
      <c r="N102" s="55"/>
      <c r="O102" s="55"/>
      <c r="P102" s="56"/>
    </row>
    <row r="103" spans="4:16" x14ac:dyDescent="0.25">
      <c r="D103" s="53">
        <f t="shared" si="2"/>
        <v>0</v>
      </c>
      <c r="N103" s="55"/>
      <c r="O103" s="55"/>
      <c r="P103" s="56"/>
    </row>
    <row r="104" spans="4:16" x14ac:dyDescent="0.25">
      <c r="D104" s="53">
        <f t="shared" si="2"/>
        <v>0</v>
      </c>
      <c r="N104" s="55"/>
      <c r="O104" s="55"/>
      <c r="P104" s="56"/>
    </row>
    <row r="105" spans="4:16" x14ac:dyDescent="0.25">
      <c r="D105" s="53">
        <f t="shared" si="2"/>
        <v>0</v>
      </c>
      <c r="N105" s="55"/>
      <c r="O105" s="55"/>
      <c r="P105" s="56"/>
    </row>
    <row r="106" spans="4:16" x14ac:dyDescent="0.25">
      <c r="D106" s="53">
        <f t="shared" si="2"/>
        <v>0</v>
      </c>
      <c r="N106" s="55"/>
      <c r="O106" s="55"/>
      <c r="P106" s="56"/>
    </row>
    <row r="107" spans="4:16" x14ac:dyDescent="0.25">
      <c r="D107" s="53">
        <f t="shared" si="2"/>
        <v>0</v>
      </c>
      <c r="N107" s="55"/>
      <c r="O107" s="55"/>
      <c r="P107" s="56"/>
    </row>
    <row r="108" spans="4:16" x14ac:dyDescent="0.25">
      <c r="D108" s="53">
        <f t="shared" si="2"/>
        <v>0</v>
      </c>
      <c r="N108" s="55"/>
      <c r="O108" s="55"/>
      <c r="P108" s="56"/>
    </row>
    <row r="109" spans="4:16" x14ac:dyDescent="0.25">
      <c r="D109" s="53">
        <f t="shared" si="2"/>
        <v>0</v>
      </c>
      <c r="N109" s="55"/>
      <c r="O109" s="55"/>
      <c r="P109" s="56"/>
    </row>
    <row r="110" spans="4:16" x14ac:dyDescent="0.25">
      <c r="D110" s="53">
        <f t="shared" si="2"/>
        <v>0</v>
      </c>
      <c r="N110" s="55"/>
      <c r="O110" s="55"/>
      <c r="P110" s="56"/>
    </row>
    <row r="111" spans="4:16" x14ac:dyDescent="0.25">
      <c r="D111" s="53">
        <f t="shared" si="2"/>
        <v>0</v>
      </c>
      <c r="N111" s="55"/>
      <c r="O111" s="55"/>
      <c r="P111" s="56"/>
    </row>
    <row r="112" spans="4:16" x14ac:dyDescent="0.25">
      <c r="D112" s="53">
        <f t="shared" si="2"/>
        <v>0</v>
      </c>
      <c r="N112" s="55"/>
      <c r="O112" s="55"/>
      <c r="P112" s="56"/>
    </row>
    <row r="113" spans="4:16" x14ac:dyDescent="0.25">
      <c r="D113" s="53">
        <f t="shared" si="2"/>
        <v>0</v>
      </c>
      <c r="N113" s="55"/>
      <c r="O113" s="55"/>
      <c r="P113" s="56"/>
    </row>
    <row r="114" spans="4:16" x14ac:dyDescent="0.25">
      <c r="D114" s="53">
        <f t="shared" si="2"/>
        <v>0</v>
      </c>
      <c r="N114" s="55"/>
      <c r="O114" s="55"/>
      <c r="P114" s="56"/>
    </row>
    <row r="115" spans="4:16" x14ac:dyDescent="0.25">
      <c r="D115" s="53">
        <f t="shared" si="2"/>
        <v>0</v>
      </c>
      <c r="N115" s="55"/>
      <c r="O115" s="55"/>
      <c r="P115" s="56"/>
    </row>
    <row r="116" spans="4:16" x14ac:dyDescent="0.25">
      <c r="D116" s="53">
        <f t="shared" si="2"/>
        <v>0</v>
      </c>
      <c r="N116" s="55"/>
      <c r="O116" s="55"/>
      <c r="P116" s="56"/>
    </row>
    <row r="117" spans="4:16" x14ac:dyDescent="0.25">
      <c r="D117" s="53">
        <f t="shared" si="2"/>
        <v>0</v>
      </c>
      <c r="N117" s="55"/>
      <c r="O117" s="55"/>
      <c r="P117" s="56"/>
    </row>
    <row r="118" spans="4:16" x14ac:dyDescent="0.25">
      <c r="D118" s="53">
        <f t="shared" si="2"/>
        <v>0</v>
      </c>
      <c r="N118" s="55"/>
      <c r="O118" s="55"/>
      <c r="P118" s="56"/>
    </row>
    <row r="119" spans="4:16" x14ac:dyDescent="0.25">
      <c r="D119" s="53">
        <f t="shared" si="2"/>
        <v>0</v>
      </c>
      <c r="N119" s="55"/>
      <c r="O119" s="55"/>
      <c r="P119" s="56"/>
    </row>
    <row r="120" spans="4:16" x14ac:dyDescent="0.25">
      <c r="D120" s="53">
        <f t="shared" si="2"/>
        <v>0</v>
      </c>
      <c r="N120" s="55"/>
      <c r="O120" s="55"/>
      <c r="P120" s="56"/>
    </row>
    <row r="121" spans="4:16" x14ac:dyDescent="0.25">
      <c r="D121" s="53">
        <f t="shared" si="2"/>
        <v>0</v>
      </c>
      <c r="N121" s="55"/>
      <c r="O121" s="55"/>
      <c r="P121" s="56"/>
    </row>
    <row r="122" spans="4:16" x14ac:dyDescent="0.25">
      <c r="D122" s="53">
        <f t="shared" si="2"/>
        <v>0</v>
      </c>
      <c r="N122" s="55"/>
      <c r="O122" s="55"/>
      <c r="P122" s="56"/>
    </row>
    <row r="123" spans="4:16" x14ac:dyDescent="0.25">
      <c r="D123" s="53">
        <f t="shared" si="2"/>
        <v>0</v>
      </c>
      <c r="N123" s="55"/>
      <c r="O123" s="55"/>
      <c r="P123" s="56"/>
    </row>
    <row r="124" spans="4:16" x14ac:dyDescent="0.25">
      <c r="D124" s="53">
        <f t="shared" si="2"/>
        <v>0</v>
      </c>
      <c r="N124" s="55"/>
      <c r="O124" s="55"/>
      <c r="P124" s="56"/>
    </row>
    <row r="125" spans="4:16" x14ac:dyDescent="0.25">
      <c r="D125" s="53">
        <f t="shared" si="2"/>
        <v>0</v>
      </c>
      <c r="N125" s="55"/>
      <c r="O125" s="55"/>
      <c r="P125" s="56"/>
    </row>
    <row r="126" spans="4:16" x14ac:dyDescent="0.25">
      <c r="D126" s="53">
        <f t="shared" si="2"/>
        <v>0</v>
      </c>
      <c r="N126" s="55"/>
      <c r="O126" s="55"/>
      <c r="P126" s="56"/>
    </row>
    <row r="127" spans="4:16" x14ac:dyDescent="0.25">
      <c r="D127" s="53">
        <f t="shared" si="2"/>
        <v>0</v>
      </c>
      <c r="N127" s="55"/>
      <c r="O127" s="55"/>
      <c r="P127" s="56"/>
    </row>
    <row r="128" spans="4:16" x14ac:dyDescent="0.25">
      <c r="D128" s="53">
        <f t="shared" si="2"/>
        <v>0</v>
      </c>
      <c r="N128" s="55"/>
      <c r="O128" s="55"/>
      <c r="P128" s="56"/>
    </row>
    <row r="129" spans="4:16" x14ac:dyDescent="0.25">
      <c r="D129" s="53">
        <f t="shared" si="2"/>
        <v>0</v>
      </c>
      <c r="N129" s="55"/>
      <c r="O129" s="55"/>
      <c r="P129" s="56"/>
    </row>
    <row r="130" spans="4:16" x14ac:dyDescent="0.25">
      <c r="D130" s="53">
        <f t="shared" si="2"/>
        <v>0</v>
      </c>
      <c r="N130" s="55"/>
      <c r="O130" s="55"/>
      <c r="P130" s="56"/>
    </row>
    <row r="131" spans="4:16" x14ac:dyDescent="0.25">
      <c r="D131" s="53">
        <f t="shared" si="2"/>
        <v>0</v>
      </c>
      <c r="N131" s="55"/>
      <c r="O131" s="55"/>
      <c r="P131" s="56"/>
    </row>
    <row r="132" spans="4:16" x14ac:dyDescent="0.25">
      <c r="D132" s="53">
        <f t="shared" si="2"/>
        <v>0</v>
      </c>
      <c r="N132" s="55"/>
      <c r="O132" s="55"/>
      <c r="P132" s="56"/>
    </row>
    <row r="133" spans="4:16" x14ac:dyDescent="0.25">
      <c r="D133" s="53">
        <f t="shared" si="2"/>
        <v>0</v>
      </c>
      <c r="N133" s="55"/>
      <c r="O133" s="55"/>
      <c r="P133" s="56"/>
    </row>
    <row r="134" spans="4:16" x14ac:dyDescent="0.25">
      <c r="D134" s="53">
        <f t="shared" si="2"/>
        <v>0</v>
      </c>
      <c r="N134" s="55"/>
      <c r="O134" s="55"/>
      <c r="P134" s="56"/>
    </row>
    <row r="135" spans="4:16" x14ac:dyDescent="0.25">
      <c r="D135" s="53">
        <f t="shared" si="2"/>
        <v>0</v>
      </c>
      <c r="N135" s="55"/>
      <c r="O135" s="55"/>
      <c r="P135" s="56"/>
    </row>
    <row r="136" spans="4:16" x14ac:dyDescent="0.25">
      <c r="D136" s="53">
        <f t="shared" si="2"/>
        <v>0</v>
      </c>
      <c r="N136" s="55"/>
      <c r="O136" s="55"/>
      <c r="P136" s="56"/>
    </row>
    <row r="137" spans="4:16" x14ac:dyDescent="0.25">
      <c r="D137" s="53">
        <f t="shared" si="2"/>
        <v>0</v>
      </c>
      <c r="N137" s="55"/>
      <c r="O137" s="55"/>
      <c r="P137" s="56"/>
    </row>
    <row r="138" spans="4:16" x14ac:dyDescent="0.25">
      <c r="D138" s="53">
        <f t="shared" si="2"/>
        <v>0</v>
      </c>
      <c r="N138" s="55"/>
      <c r="O138" s="55"/>
      <c r="P138" s="56"/>
    </row>
    <row r="139" spans="4:16" x14ac:dyDescent="0.25">
      <c r="D139" s="53">
        <f t="shared" ref="D139:D202" si="3">(C139/1000)*22800</f>
        <v>0</v>
      </c>
      <c r="N139" s="55"/>
      <c r="O139" s="55"/>
      <c r="P139" s="56"/>
    </row>
    <row r="140" spans="4:16" x14ac:dyDescent="0.25">
      <c r="D140" s="53">
        <f t="shared" si="3"/>
        <v>0</v>
      </c>
      <c r="N140" s="55"/>
      <c r="O140" s="55"/>
      <c r="P140" s="56"/>
    </row>
    <row r="141" spans="4:16" x14ac:dyDescent="0.25">
      <c r="D141" s="53">
        <f t="shared" si="3"/>
        <v>0</v>
      </c>
      <c r="N141" s="55"/>
      <c r="O141" s="55"/>
      <c r="P141" s="56"/>
    </row>
    <row r="142" spans="4:16" x14ac:dyDescent="0.25">
      <c r="D142" s="53">
        <f t="shared" si="3"/>
        <v>0</v>
      </c>
      <c r="N142" s="55"/>
      <c r="O142" s="55"/>
      <c r="P142" s="56"/>
    </row>
    <row r="143" spans="4:16" x14ac:dyDescent="0.25">
      <c r="D143" s="53">
        <f t="shared" si="3"/>
        <v>0</v>
      </c>
      <c r="N143" s="55"/>
      <c r="O143" s="55"/>
      <c r="P143" s="56"/>
    </row>
    <row r="144" spans="4:16" x14ac:dyDescent="0.25">
      <c r="D144" s="53">
        <f t="shared" si="3"/>
        <v>0</v>
      </c>
      <c r="N144" s="55"/>
      <c r="O144" s="55"/>
      <c r="P144" s="56"/>
    </row>
    <row r="145" spans="4:16" x14ac:dyDescent="0.25">
      <c r="D145" s="53">
        <f t="shared" si="3"/>
        <v>0</v>
      </c>
      <c r="N145" s="55"/>
      <c r="O145" s="55"/>
      <c r="P145" s="56"/>
    </row>
    <row r="146" spans="4:16" x14ac:dyDescent="0.25">
      <c r="D146" s="53">
        <f t="shared" si="3"/>
        <v>0</v>
      </c>
      <c r="N146" s="55"/>
      <c r="O146" s="55"/>
      <c r="P146" s="56"/>
    </row>
    <row r="147" spans="4:16" x14ac:dyDescent="0.25">
      <c r="D147" s="53">
        <f t="shared" si="3"/>
        <v>0</v>
      </c>
      <c r="N147" s="55"/>
      <c r="O147" s="55"/>
      <c r="P147" s="56"/>
    </row>
    <row r="148" spans="4:16" x14ac:dyDescent="0.25">
      <c r="D148" s="53">
        <f t="shared" si="3"/>
        <v>0</v>
      </c>
      <c r="N148" s="55"/>
      <c r="O148" s="55"/>
      <c r="P148" s="56"/>
    </row>
    <row r="149" spans="4:16" x14ac:dyDescent="0.25">
      <c r="D149" s="53">
        <f t="shared" si="3"/>
        <v>0</v>
      </c>
      <c r="N149" s="55"/>
      <c r="O149" s="55"/>
      <c r="P149" s="56"/>
    </row>
    <row r="150" spans="4:16" x14ac:dyDescent="0.25">
      <c r="D150" s="53">
        <f t="shared" si="3"/>
        <v>0</v>
      </c>
      <c r="N150" s="55"/>
      <c r="O150" s="55"/>
      <c r="P150" s="56"/>
    </row>
    <row r="151" spans="4:16" x14ac:dyDescent="0.25">
      <c r="D151" s="53">
        <f t="shared" si="3"/>
        <v>0</v>
      </c>
      <c r="N151" s="55"/>
      <c r="O151" s="55"/>
      <c r="P151" s="56"/>
    </row>
    <row r="152" spans="4:16" x14ac:dyDescent="0.25">
      <c r="D152" s="53">
        <f t="shared" si="3"/>
        <v>0</v>
      </c>
      <c r="N152" s="55"/>
      <c r="O152" s="55"/>
      <c r="P152" s="56"/>
    </row>
    <row r="153" spans="4:16" x14ac:dyDescent="0.25">
      <c r="D153" s="53">
        <f t="shared" si="3"/>
        <v>0</v>
      </c>
      <c r="N153" s="55"/>
      <c r="O153" s="55"/>
      <c r="P153" s="56"/>
    </row>
    <row r="154" spans="4:16" x14ac:dyDescent="0.25">
      <c r="D154" s="53">
        <f t="shared" si="3"/>
        <v>0</v>
      </c>
      <c r="N154" s="55"/>
      <c r="O154" s="55"/>
      <c r="P154" s="56"/>
    </row>
    <row r="155" spans="4:16" x14ac:dyDescent="0.25">
      <c r="D155" s="53">
        <f t="shared" si="3"/>
        <v>0</v>
      </c>
      <c r="N155" s="55"/>
      <c r="O155" s="55"/>
      <c r="P155" s="56"/>
    </row>
    <row r="156" spans="4:16" x14ac:dyDescent="0.25">
      <c r="D156" s="53">
        <f t="shared" si="3"/>
        <v>0</v>
      </c>
      <c r="N156" s="55"/>
      <c r="O156" s="55"/>
      <c r="P156" s="56"/>
    </row>
    <row r="157" spans="4:16" x14ac:dyDescent="0.25">
      <c r="D157" s="53">
        <f t="shared" si="3"/>
        <v>0</v>
      </c>
      <c r="N157" s="55"/>
      <c r="O157" s="55"/>
      <c r="P157" s="56"/>
    </row>
    <row r="158" spans="4:16" x14ac:dyDescent="0.25">
      <c r="D158" s="53">
        <f t="shared" si="3"/>
        <v>0</v>
      </c>
      <c r="N158" s="55"/>
      <c r="O158" s="55"/>
      <c r="P158" s="56"/>
    </row>
    <row r="159" spans="4:16" x14ac:dyDescent="0.25">
      <c r="D159" s="53">
        <f t="shared" si="3"/>
        <v>0</v>
      </c>
      <c r="N159" s="55"/>
      <c r="O159" s="55"/>
      <c r="P159" s="56"/>
    </row>
    <row r="160" spans="4:16" x14ac:dyDescent="0.25">
      <c r="D160" s="53">
        <f t="shared" si="3"/>
        <v>0</v>
      </c>
      <c r="N160" s="55"/>
      <c r="O160" s="55"/>
      <c r="P160" s="56"/>
    </row>
    <row r="161" spans="4:16" x14ac:dyDescent="0.25">
      <c r="D161" s="53">
        <f t="shared" si="3"/>
        <v>0</v>
      </c>
      <c r="N161" s="55"/>
      <c r="O161" s="55"/>
      <c r="P161" s="56"/>
    </row>
    <row r="162" spans="4:16" x14ac:dyDescent="0.25">
      <c r="D162" s="53">
        <f t="shared" si="3"/>
        <v>0</v>
      </c>
      <c r="N162" s="55"/>
      <c r="O162" s="55"/>
      <c r="P162" s="56"/>
    </row>
    <row r="163" spans="4:16" x14ac:dyDescent="0.25">
      <c r="D163" s="53">
        <f t="shared" si="3"/>
        <v>0</v>
      </c>
      <c r="N163" s="55"/>
      <c r="O163" s="55"/>
      <c r="P163" s="56"/>
    </row>
    <row r="164" spans="4:16" x14ac:dyDescent="0.25">
      <c r="D164" s="53">
        <f t="shared" si="3"/>
        <v>0</v>
      </c>
      <c r="N164" s="55"/>
      <c r="O164" s="55"/>
      <c r="P164" s="56"/>
    </row>
    <row r="165" spans="4:16" x14ac:dyDescent="0.25">
      <c r="D165" s="53">
        <f t="shared" si="3"/>
        <v>0</v>
      </c>
      <c r="N165" s="55"/>
      <c r="O165" s="55"/>
      <c r="P165" s="56"/>
    </row>
    <row r="166" spans="4:16" x14ac:dyDescent="0.25">
      <c r="D166" s="53">
        <f t="shared" si="3"/>
        <v>0</v>
      </c>
      <c r="N166" s="55"/>
      <c r="O166" s="55"/>
    </row>
    <row r="167" spans="4:16" x14ac:dyDescent="0.25">
      <c r="D167" s="53">
        <f t="shared" si="3"/>
        <v>0</v>
      </c>
      <c r="N167" s="55"/>
      <c r="O167" s="55"/>
    </row>
    <row r="168" spans="4:16" x14ac:dyDescent="0.25">
      <c r="D168" s="53">
        <f t="shared" si="3"/>
        <v>0</v>
      </c>
      <c r="N168" s="55"/>
      <c r="O168" s="55"/>
    </row>
    <row r="169" spans="4:16" x14ac:dyDescent="0.25">
      <c r="D169" s="53">
        <f t="shared" si="3"/>
        <v>0</v>
      </c>
      <c r="N169" s="55"/>
      <c r="O169" s="55"/>
    </row>
    <row r="170" spans="4:16" x14ac:dyDescent="0.25">
      <c r="D170" s="53">
        <f t="shared" si="3"/>
        <v>0</v>
      </c>
      <c r="N170" s="55"/>
      <c r="O170" s="55"/>
    </row>
    <row r="171" spans="4:16" x14ac:dyDescent="0.25">
      <c r="D171" s="53">
        <f t="shared" si="3"/>
        <v>0</v>
      </c>
      <c r="N171" s="55"/>
      <c r="O171" s="55"/>
    </row>
    <row r="172" spans="4:16" x14ac:dyDescent="0.25">
      <c r="D172" s="53">
        <f t="shared" si="3"/>
        <v>0</v>
      </c>
      <c r="N172" s="55"/>
      <c r="O172" s="55"/>
    </row>
    <row r="173" spans="4:16" x14ac:dyDescent="0.25">
      <c r="D173" s="53">
        <f t="shared" si="3"/>
        <v>0</v>
      </c>
      <c r="N173" s="55"/>
      <c r="O173" s="55"/>
    </row>
    <row r="174" spans="4:16" x14ac:dyDescent="0.25">
      <c r="D174" s="53">
        <f t="shared" si="3"/>
        <v>0</v>
      </c>
      <c r="N174" s="55"/>
      <c r="O174" s="55"/>
    </row>
    <row r="175" spans="4:16" x14ac:dyDescent="0.25">
      <c r="D175" s="53">
        <f t="shared" si="3"/>
        <v>0</v>
      </c>
      <c r="N175" s="55"/>
      <c r="O175" s="55"/>
    </row>
    <row r="176" spans="4:16" x14ac:dyDescent="0.25">
      <c r="D176" s="53">
        <f t="shared" si="3"/>
        <v>0</v>
      </c>
      <c r="N176" s="55"/>
      <c r="O176" s="55"/>
    </row>
    <row r="177" spans="4:15" x14ac:dyDescent="0.25">
      <c r="D177" s="53">
        <f t="shared" si="3"/>
        <v>0</v>
      </c>
      <c r="N177" s="55"/>
      <c r="O177" s="55"/>
    </row>
    <row r="178" spans="4:15" x14ac:dyDescent="0.25">
      <c r="D178" s="53">
        <f t="shared" si="3"/>
        <v>0</v>
      </c>
      <c r="N178" s="55"/>
      <c r="O178" s="55"/>
    </row>
    <row r="179" spans="4:15" x14ac:dyDescent="0.25">
      <c r="D179" s="53">
        <f t="shared" si="3"/>
        <v>0</v>
      </c>
      <c r="N179" s="55"/>
      <c r="O179" s="55"/>
    </row>
    <row r="180" spans="4:15" x14ac:dyDescent="0.25">
      <c r="D180" s="53">
        <f t="shared" si="3"/>
        <v>0</v>
      </c>
      <c r="N180" s="55"/>
      <c r="O180" s="55"/>
    </row>
    <row r="181" spans="4:15" x14ac:dyDescent="0.25">
      <c r="D181" s="53">
        <f t="shared" si="3"/>
        <v>0</v>
      </c>
      <c r="N181" s="55"/>
      <c r="O181" s="55"/>
    </row>
    <row r="182" spans="4:15" x14ac:dyDescent="0.25">
      <c r="D182" s="53">
        <f t="shared" si="3"/>
        <v>0</v>
      </c>
      <c r="N182" s="55"/>
      <c r="O182" s="55"/>
    </row>
    <row r="183" spans="4:15" x14ac:dyDescent="0.25">
      <c r="D183" s="53">
        <f t="shared" si="3"/>
        <v>0</v>
      </c>
      <c r="N183" s="55"/>
      <c r="O183" s="55"/>
    </row>
    <row r="184" spans="4:15" x14ac:dyDescent="0.25">
      <c r="D184" s="53">
        <f t="shared" si="3"/>
        <v>0</v>
      </c>
      <c r="N184" s="55"/>
      <c r="O184" s="55"/>
    </row>
    <row r="185" spans="4:15" x14ac:dyDescent="0.25">
      <c r="D185" s="53">
        <f t="shared" si="3"/>
        <v>0</v>
      </c>
      <c r="N185" s="55"/>
      <c r="O185" s="55"/>
    </row>
    <row r="186" spans="4:15" x14ac:dyDescent="0.25">
      <c r="D186" s="53">
        <f t="shared" si="3"/>
        <v>0</v>
      </c>
      <c r="N186" s="55"/>
      <c r="O186" s="55"/>
    </row>
    <row r="187" spans="4:15" x14ac:dyDescent="0.25">
      <c r="D187" s="53">
        <f t="shared" si="3"/>
        <v>0</v>
      </c>
      <c r="N187" s="55"/>
      <c r="O187" s="55"/>
    </row>
    <row r="188" spans="4:15" x14ac:dyDescent="0.25">
      <c r="D188" s="53">
        <f t="shared" si="3"/>
        <v>0</v>
      </c>
      <c r="N188" s="55"/>
      <c r="O188" s="55"/>
    </row>
    <row r="189" spans="4:15" x14ac:dyDescent="0.25">
      <c r="D189" s="53">
        <f t="shared" si="3"/>
        <v>0</v>
      </c>
      <c r="N189" s="55"/>
      <c r="O189" s="55"/>
    </row>
    <row r="190" spans="4:15" x14ac:dyDescent="0.25">
      <c r="D190" s="53">
        <f t="shared" si="3"/>
        <v>0</v>
      </c>
      <c r="N190" s="55"/>
      <c r="O190" s="55"/>
    </row>
    <row r="191" spans="4:15" x14ac:dyDescent="0.25">
      <c r="D191" s="53">
        <f t="shared" si="3"/>
        <v>0</v>
      </c>
      <c r="N191" s="55"/>
      <c r="O191" s="55"/>
    </row>
    <row r="192" spans="4:15" x14ac:dyDescent="0.25">
      <c r="D192" s="53">
        <f t="shared" si="3"/>
        <v>0</v>
      </c>
      <c r="N192" s="55"/>
      <c r="O192" s="55"/>
    </row>
    <row r="193" spans="4:15" x14ac:dyDescent="0.25">
      <c r="D193" s="53">
        <f t="shared" si="3"/>
        <v>0</v>
      </c>
      <c r="N193" s="55"/>
      <c r="O193" s="55"/>
    </row>
    <row r="194" spans="4:15" x14ac:dyDescent="0.25">
      <c r="D194" s="53">
        <f t="shared" si="3"/>
        <v>0</v>
      </c>
      <c r="N194" s="55"/>
      <c r="O194" s="55"/>
    </row>
    <row r="195" spans="4:15" x14ac:dyDescent="0.25">
      <c r="D195" s="53">
        <f t="shared" si="3"/>
        <v>0</v>
      </c>
      <c r="N195" s="55"/>
      <c r="O195" s="55"/>
    </row>
    <row r="196" spans="4:15" x14ac:dyDescent="0.25">
      <c r="D196" s="53">
        <f t="shared" si="3"/>
        <v>0</v>
      </c>
      <c r="N196" s="55"/>
      <c r="O196" s="55"/>
    </row>
    <row r="197" spans="4:15" x14ac:dyDescent="0.25">
      <c r="D197" s="53">
        <f t="shared" si="3"/>
        <v>0</v>
      </c>
      <c r="N197" s="55"/>
      <c r="O197" s="55"/>
    </row>
    <row r="198" spans="4:15" x14ac:dyDescent="0.25">
      <c r="D198" s="53">
        <f t="shared" si="3"/>
        <v>0</v>
      </c>
      <c r="N198" s="55"/>
      <c r="O198" s="55"/>
    </row>
    <row r="199" spans="4:15" x14ac:dyDescent="0.25">
      <c r="D199" s="53">
        <f t="shared" si="3"/>
        <v>0</v>
      </c>
      <c r="N199" s="55"/>
      <c r="O199" s="55"/>
    </row>
    <row r="200" spans="4:15" x14ac:dyDescent="0.25">
      <c r="D200" s="53">
        <f t="shared" si="3"/>
        <v>0</v>
      </c>
      <c r="N200" s="55"/>
      <c r="O200" s="55"/>
    </row>
    <row r="201" spans="4:15" x14ac:dyDescent="0.25">
      <c r="D201" s="53">
        <f t="shared" si="3"/>
        <v>0</v>
      </c>
      <c r="N201" s="55"/>
      <c r="O201" s="55"/>
    </row>
    <row r="202" spans="4:15" x14ac:dyDescent="0.25">
      <c r="D202" s="53">
        <f t="shared" si="3"/>
        <v>0</v>
      </c>
      <c r="N202" s="55"/>
      <c r="O202" s="55"/>
    </row>
    <row r="203" spans="4:15" x14ac:dyDescent="0.25">
      <c r="D203" s="53">
        <f t="shared" ref="D203:D266" si="4">(C203/1000)*22800</f>
        <v>0</v>
      </c>
      <c r="N203" s="55"/>
      <c r="O203" s="55"/>
    </row>
    <row r="204" spans="4:15" x14ac:dyDescent="0.25">
      <c r="D204" s="53">
        <f t="shared" si="4"/>
        <v>0</v>
      </c>
      <c r="N204" s="55"/>
      <c r="O204" s="55"/>
    </row>
    <row r="205" spans="4:15" x14ac:dyDescent="0.25">
      <c r="D205" s="53">
        <f t="shared" si="4"/>
        <v>0</v>
      </c>
      <c r="N205" s="55"/>
      <c r="O205" s="55"/>
    </row>
    <row r="206" spans="4:15" x14ac:dyDescent="0.25">
      <c r="D206" s="53">
        <f t="shared" si="4"/>
        <v>0</v>
      </c>
      <c r="N206" s="55"/>
      <c r="O206" s="55"/>
    </row>
    <row r="207" spans="4:15" x14ac:dyDescent="0.25">
      <c r="D207" s="53">
        <f t="shared" si="4"/>
        <v>0</v>
      </c>
      <c r="N207" s="55"/>
      <c r="O207" s="55"/>
    </row>
    <row r="208" spans="4:15" x14ac:dyDescent="0.25">
      <c r="D208" s="53">
        <f t="shared" si="4"/>
        <v>0</v>
      </c>
      <c r="N208" s="55"/>
      <c r="O208" s="55"/>
    </row>
    <row r="209" spans="4:4" x14ac:dyDescent="0.25">
      <c r="D209" s="53">
        <f t="shared" si="4"/>
        <v>0</v>
      </c>
    </row>
    <row r="210" spans="4:4" x14ac:dyDescent="0.25">
      <c r="D210" s="53">
        <f t="shared" si="4"/>
        <v>0</v>
      </c>
    </row>
    <row r="211" spans="4:4" x14ac:dyDescent="0.25">
      <c r="D211" s="53">
        <f t="shared" si="4"/>
        <v>0</v>
      </c>
    </row>
    <row r="212" spans="4:4" x14ac:dyDescent="0.25">
      <c r="D212" s="53">
        <f t="shared" si="4"/>
        <v>0</v>
      </c>
    </row>
    <row r="213" spans="4:4" x14ac:dyDescent="0.25">
      <c r="D213" s="53">
        <f t="shared" si="4"/>
        <v>0</v>
      </c>
    </row>
    <row r="214" spans="4:4" x14ac:dyDescent="0.25">
      <c r="D214" s="53">
        <f t="shared" si="4"/>
        <v>0</v>
      </c>
    </row>
    <row r="215" spans="4:4" x14ac:dyDescent="0.25">
      <c r="D215" s="53">
        <f t="shared" si="4"/>
        <v>0</v>
      </c>
    </row>
    <row r="216" spans="4:4" x14ac:dyDescent="0.25">
      <c r="D216" s="53">
        <f t="shared" si="4"/>
        <v>0</v>
      </c>
    </row>
    <row r="217" spans="4:4" x14ac:dyDescent="0.25">
      <c r="D217" s="53">
        <f t="shared" si="4"/>
        <v>0</v>
      </c>
    </row>
    <row r="218" spans="4:4" x14ac:dyDescent="0.25">
      <c r="D218" s="53">
        <f t="shared" si="4"/>
        <v>0</v>
      </c>
    </row>
    <row r="219" spans="4:4" x14ac:dyDescent="0.25">
      <c r="D219" s="53">
        <f t="shared" si="4"/>
        <v>0</v>
      </c>
    </row>
    <row r="220" spans="4:4" x14ac:dyDescent="0.25">
      <c r="D220" s="53">
        <f t="shared" si="4"/>
        <v>0</v>
      </c>
    </row>
    <row r="221" spans="4:4" x14ac:dyDescent="0.25">
      <c r="D221" s="53">
        <f t="shared" si="4"/>
        <v>0</v>
      </c>
    </row>
    <row r="222" spans="4:4" x14ac:dyDescent="0.25">
      <c r="D222" s="53">
        <f t="shared" si="4"/>
        <v>0</v>
      </c>
    </row>
    <row r="223" spans="4:4" x14ac:dyDescent="0.25">
      <c r="D223" s="53">
        <f t="shared" si="4"/>
        <v>0</v>
      </c>
    </row>
    <row r="224" spans="4:4" x14ac:dyDescent="0.25">
      <c r="D224" s="53">
        <f t="shared" si="4"/>
        <v>0</v>
      </c>
    </row>
    <row r="225" spans="4:4" x14ac:dyDescent="0.25">
      <c r="D225" s="53">
        <f t="shared" si="4"/>
        <v>0</v>
      </c>
    </row>
    <row r="226" spans="4:4" x14ac:dyDescent="0.25">
      <c r="D226" s="53">
        <f t="shared" si="4"/>
        <v>0</v>
      </c>
    </row>
    <row r="227" spans="4:4" x14ac:dyDescent="0.25">
      <c r="D227" s="53">
        <f t="shared" si="4"/>
        <v>0</v>
      </c>
    </row>
    <row r="228" spans="4:4" x14ac:dyDescent="0.25">
      <c r="D228" s="53">
        <f t="shared" si="4"/>
        <v>0</v>
      </c>
    </row>
    <row r="229" spans="4:4" x14ac:dyDescent="0.25">
      <c r="D229" s="53">
        <f t="shared" si="4"/>
        <v>0</v>
      </c>
    </row>
    <row r="230" spans="4:4" x14ac:dyDescent="0.25">
      <c r="D230" s="53">
        <f t="shared" si="4"/>
        <v>0</v>
      </c>
    </row>
    <row r="231" spans="4:4" x14ac:dyDescent="0.25">
      <c r="D231" s="53">
        <f t="shared" si="4"/>
        <v>0</v>
      </c>
    </row>
    <row r="232" spans="4:4" x14ac:dyDescent="0.25">
      <c r="D232" s="53">
        <f t="shared" si="4"/>
        <v>0</v>
      </c>
    </row>
    <row r="233" spans="4:4" x14ac:dyDescent="0.25">
      <c r="D233" s="53">
        <f t="shared" si="4"/>
        <v>0</v>
      </c>
    </row>
    <row r="234" spans="4:4" x14ac:dyDescent="0.25">
      <c r="D234" s="53">
        <f t="shared" si="4"/>
        <v>0</v>
      </c>
    </row>
    <row r="235" spans="4:4" x14ac:dyDescent="0.25">
      <c r="D235" s="53">
        <f t="shared" si="4"/>
        <v>0</v>
      </c>
    </row>
    <row r="236" spans="4:4" x14ac:dyDescent="0.25">
      <c r="D236" s="53">
        <f t="shared" si="4"/>
        <v>0</v>
      </c>
    </row>
    <row r="237" spans="4:4" x14ac:dyDescent="0.25">
      <c r="D237" s="53">
        <f t="shared" si="4"/>
        <v>0</v>
      </c>
    </row>
    <row r="238" spans="4:4" x14ac:dyDescent="0.25">
      <c r="D238" s="53">
        <f t="shared" si="4"/>
        <v>0</v>
      </c>
    </row>
    <row r="239" spans="4:4" x14ac:dyDescent="0.25">
      <c r="D239" s="53">
        <f t="shared" si="4"/>
        <v>0</v>
      </c>
    </row>
    <row r="240" spans="4:4" x14ac:dyDescent="0.25">
      <c r="D240" s="53">
        <f t="shared" si="4"/>
        <v>0</v>
      </c>
    </row>
    <row r="241" spans="4:4" x14ac:dyDescent="0.25">
      <c r="D241" s="53">
        <f t="shared" si="4"/>
        <v>0</v>
      </c>
    </row>
    <row r="242" spans="4:4" x14ac:dyDescent="0.25">
      <c r="D242" s="53">
        <f t="shared" si="4"/>
        <v>0</v>
      </c>
    </row>
    <row r="243" spans="4:4" x14ac:dyDescent="0.25">
      <c r="D243" s="53">
        <f t="shared" si="4"/>
        <v>0</v>
      </c>
    </row>
    <row r="244" spans="4:4" x14ac:dyDescent="0.25">
      <c r="D244" s="53">
        <f t="shared" si="4"/>
        <v>0</v>
      </c>
    </row>
    <row r="245" spans="4:4" x14ac:dyDescent="0.25">
      <c r="D245" s="53">
        <f t="shared" si="4"/>
        <v>0</v>
      </c>
    </row>
    <row r="246" spans="4:4" x14ac:dyDescent="0.25">
      <c r="D246" s="53">
        <f t="shared" si="4"/>
        <v>0</v>
      </c>
    </row>
    <row r="247" spans="4:4" x14ac:dyDescent="0.25">
      <c r="D247" s="53">
        <f t="shared" si="4"/>
        <v>0</v>
      </c>
    </row>
    <row r="248" spans="4:4" x14ac:dyDescent="0.25">
      <c r="D248" s="53">
        <f t="shared" si="4"/>
        <v>0</v>
      </c>
    </row>
    <row r="249" spans="4:4" x14ac:dyDescent="0.25">
      <c r="D249" s="53">
        <f t="shared" si="4"/>
        <v>0</v>
      </c>
    </row>
    <row r="250" spans="4:4" x14ac:dyDescent="0.25">
      <c r="D250" s="53">
        <f t="shared" si="4"/>
        <v>0</v>
      </c>
    </row>
    <row r="251" spans="4:4" x14ac:dyDescent="0.25">
      <c r="D251" s="53">
        <f t="shared" si="4"/>
        <v>0</v>
      </c>
    </row>
    <row r="252" spans="4:4" x14ac:dyDescent="0.25">
      <c r="D252" s="53">
        <f t="shared" si="4"/>
        <v>0</v>
      </c>
    </row>
    <row r="253" spans="4:4" x14ac:dyDescent="0.25">
      <c r="D253" s="53">
        <f t="shared" si="4"/>
        <v>0</v>
      </c>
    </row>
    <row r="254" spans="4:4" x14ac:dyDescent="0.25">
      <c r="D254" s="53">
        <f t="shared" si="4"/>
        <v>0</v>
      </c>
    </row>
    <row r="255" spans="4:4" x14ac:dyDescent="0.25">
      <c r="D255" s="53">
        <f t="shared" si="4"/>
        <v>0</v>
      </c>
    </row>
    <row r="256" spans="4:4" x14ac:dyDescent="0.25">
      <c r="D256" s="53">
        <f t="shared" si="4"/>
        <v>0</v>
      </c>
    </row>
    <row r="257" spans="4:4" x14ac:dyDescent="0.25">
      <c r="D257" s="53">
        <f t="shared" si="4"/>
        <v>0</v>
      </c>
    </row>
    <row r="258" spans="4:4" x14ac:dyDescent="0.25">
      <c r="D258" s="53">
        <f t="shared" si="4"/>
        <v>0</v>
      </c>
    </row>
    <row r="259" spans="4:4" x14ac:dyDescent="0.25">
      <c r="D259" s="53">
        <f t="shared" si="4"/>
        <v>0</v>
      </c>
    </row>
    <row r="260" spans="4:4" x14ac:dyDescent="0.25">
      <c r="D260" s="53">
        <f t="shared" si="4"/>
        <v>0</v>
      </c>
    </row>
    <row r="261" spans="4:4" x14ac:dyDescent="0.25">
      <c r="D261" s="53">
        <f t="shared" si="4"/>
        <v>0</v>
      </c>
    </row>
    <row r="262" spans="4:4" x14ac:dyDescent="0.25">
      <c r="D262" s="53">
        <f t="shared" si="4"/>
        <v>0</v>
      </c>
    </row>
    <row r="263" spans="4:4" x14ac:dyDescent="0.25">
      <c r="D263" s="53">
        <f t="shared" si="4"/>
        <v>0</v>
      </c>
    </row>
    <row r="264" spans="4:4" x14ac:dyDescent="0.25">
      <c r="D264" s="53">
        <f t="shared" si="4"/>
        <v>0</v>
      </c>
    </row>
    <row r="265" spans="4:4" x14ac:dyDescent="0.25">
      <c r="D265" s="53">
        <f t="shared" si="4"/>
        <v>0</v>
      </c>
    </row>
    <row r="266" spans="4:4" x14ac:dyDescent="0.25">
      <c r="D266" s="53">
        <f t="shared" si="4"/>
        <v>0</v>
      </c>
    </row>
    <row r="267" spans="4:4" x14ac:dyDescent="0.25">
      <c r="D267" s="53">
        <f t="shared" ref="D267:D330" si="5">(C267/1000)*22800</f>
        <v>0</v>
      </c>
    </row>
    <row r="268" spans="4:4" x14ac:dyDescent="0.25">
      <c r="D268" s="53">
        <f t="shared" si="5"/>
        <v>0</v>
      </c>
    </row>
    <row r="269" spans="4:4" x14ac:dyDescent="0.25">
      <c r="D269" s="53">
        <f t="shared" si="5"/>
        <v>0</v>
      </c>
    </row>
    <row r="270" spans="4:4" x14ac:dyDescent="0.25">
      <c r="D270" s="53">
        <f t="shared" si="5"/>
        <v>0</v>
      </c>
    </row>
    <row r="271" spans="4:4" x14ac:dyDescent="0.25">
      <c r="D271" s="53">
        <f t="shared" si="5"/>
        <v>0</v>
      </c>
    </row>
    <row r="272" spans="4:4" x14ac:dyDescent="0.25">
      <c r="D272" s="53">
        <f t="shared" si="5"/>
        <v>0</v>
      </c>
    </row>
    <row r="273" spans="4:4" x14ac:dyDescent="0.25">
      <c r="D273" s="53">
        <f t="shared" si="5"/>
        <v>0</v>
      </c>
    </row>
    <row r="274" spans="4:4" x14ac:dyDescent="0.25">
      <c r="D274" s="53">
        <f t="shared" si="5"/>
        <v>0</v>
      </c>
    </row>
    <row r="275" spans="4:4" x14ac:dyDescent="0.25">
      <c r="D275" s="53">
        <f t="shared" si="5"/>
        <v>0</v>
      </c>
    </row>
    <row r="276" spans="4:4" x14ac:dyDescent="0.25">
      <c r="D276" s="53">
        <f t="shared" si="5"/>
        <v>0</v>
      </c>
    </row>
    <row r="277" spans="4:4" x14ac:dyDescent="0.25">
      <c r="D277" s="53">
        <f t="shared" si="5"/>
        <v>0</v>
      </c>
    </row>
    <row r="278" spans="4:4" x14ac:dyDescent="0.25">
      <c r="D278" s="53">
        <f t="shared" si="5"/>
        <v>0</v>
      </c>
    </row>
    <row r="279" spans="4:4" x14ac:dyDescent="0.25">
      <c r="D279" s="53">
        <f t="shared" si="5"/>
        <v>0</v>
      </c>
    </row>
    <row r="280" spans="4:4" x14ac:dyDescent="0.25">
      <c r="D280" s="53">
        <f t="shared" si="5"/>
        <v>0</v>
      </c>
    </row>
    <row r="281" spans="4:4" x14ac:dyDescent="0.25">
      <c r="D281" s="53">
        <f t="shared" si="5"/>
        <v>0</v>
      </c>
    </row>
    <row r="282" spans="4:4" x14ac:dyDescent="0.25">
      <c r="D282" s="53">
        <f t="shared" si="5"/>
        <v>0</v>
      </c>
    </row>
    <row r="283" spans="4:4" x14ac:dyDescent="0.25">
      <c r="D283" s="53">
        <f t="shared" si="5"/>
        <v>0</v>
      </c>
    </row>
    <row r="284" spans="4:4" x14ac:dyDescent="0.25">
      <c r="D284" s="53">
        <f t="shared" si="5"/>
        <v>0</v>
      </c>
    </row>
    <row r="285" spans="4:4" x14ac:dyDescent="0.25">
      <c r="D285" s="53">
        <f t="shared" si="5"/>
        <v>0</v>
      </c>
    </row>
    <row r="286" spans="4:4" x14ac:dyDescent="0.25">
      <c r="D286" s="53">
        <f t="shared" si="5"/>
        <v>0</v>
      </c>
    </row>
    <row r="287" spans="4:4" x14ac:dyDescent="0.25">
      <c r="D287" s="53">
        <f t="shared" si="5"/>
        <v>0</v>
      </c>
    </row>
    <row r="288" spans="4:4" x14ac:dyDescent="0.25">
      <c r="D288" s="53">
        <f t="shared" si="5"/>
        <v>0</v>
      </c>
    </row>
    <row r="289" spans="4:4" x14ac:dyDescent="0.25">
      <c r="D289" s="53">
        <f t="shared" si="5"/>
        <v>0</v>
      </c>
    </row>
    <row r="290" spans="4:4" x14ac:dyDescent="0.25">
      <c r="D290" s="53">
        <f t="shared" si="5"/>
        <v>0</v>
      </c>
    </row>
    <row r="291" spans="4:4" x14ac:dyDescent="0.25">
      <c r="D291" s="53">
        <f t="shared" si="5"/>
        <v>0</v>
      </c>
    </row>
    <row r="292" spans="4:4" x14ac:dyDescent="0.25">
      <c r="D292" s="53">
        <f t="shared" si="5"/>
        <v>0</v>
      </c>
    </row>
    <row r="293" spans="4:4" x14ac:dyDescent="0.25">
      <c r="D293" s="53">
        <f t="shared" si="5"/>
        <v>0</v>
      </c>
    </row>
    <row r="294" spans="4:4" x14ac:dyDescent="0.25">
      <c r="D294" s="53">
        <f t="shared" si="5"/>
        <v>0</v>
      </c>
    </row>
    <row r="295" spans="4:4" x14ac:dyDescent="0.25">
      <c r="D295" s="53">
        <f t="shared" si="5"/>
        <v>0</v>
      </c>
    </row>
    <row r="296" spans="4:4" x14ac:dyDescent="0.25">
      <c r="D296" s="53">
        <f t="shared" si="5"/>
        <v>0</v>
      </c>
    </row>
    <row r="297" spans="4:4" x14ac:dyDescent="0.25">
      <c r="D297" s="53">
        <f t="shared" si="5"/>
        <v>0</v>
      </c>
    </row>
    <row r="298" spans="4:4" x14ac:dyDescent="0.25">
      <c r="D298" s="53">
        <f t="shared" si="5"/>
        <v>0</v>
      </c>
    </row>
    <row r="299" spans="4:4" x14ac:dyDescent="0.25">
      <c r="D299" s="53">
        <f t="shared" si="5"/>
        <v>0</v>
      </c>
    </row>
    <row r="300" spans="4:4" x14ac:dyDescent="0.25">
      <c r="D300" s="53">
        <f t="shared" si="5"/>
        <v>0</v>
      </c>
    </row>
    <row r="301" spans="4:4" x14ac:dyDescent="0.25">
      <c r="D301" s="53">
        <f t="shared" si="5"/>
        <v>0</v>
      </c>
    </row>
    <row r="302" spans="4:4" x14ac:dyDescent="0.25">
      <c r="D302" s="53">
        <f t="shared" si="5"/>
        <v>0</v>
      </c>
    </row>
    <row r="303" spans="4:4" x14ac:dyDescent="0.25">
      <c r="D303" s="53">
        <f t="shared" si="5"/>
        <v>0</v>
      </c>
    </row>
    <row r="304" spans="4:4" x14ac:dyDescent="0.25">
      <c r="D304" s="53">
        <f t="shared" si="5"/>
        <v>0</v>
      </c>
    </row>
    <row r="305" spans="4:4" x14ac:dyDescent="0.25">
      <c r="D305" s="53">
        <f t="shared" si="5"/>
        <v>0</v>
      </c>
    </row>
    <row r="306" spans="4:4" x14ac:dyDescent="0.25">
      <c r="D306" s="53">
        <f t="shared" si="5"/>
        <v>0</v>
      </c>
    </row>
    <row r="307" spans="4:4" x14ac:dyDescent="0.25">
      <c r="D307" s="53">
        <f t="shared" si="5"/>
        <v>0</v>
      </c>
    </row>
    <row r="308" spans="4:4" x14ac:dyDescent="0.25">
      <c r="D308" s="53">
        <f t="shared" si="5"/>
        <v>0</v>
      </c>
    </row>
    <row r="309" spans="4:4" x14ac:dyDescent="0.25">
      <c r="D309" s="53">
        <f t="shared" si="5"/>
        <v>0</v>
      </c>
    </row>
    <row r="310" spans="4:4" x14ac:dyDescent="0.25">
      <c r="D310" s="53">
        <f t="shared" si="5"/>
        <v>0</v>
      </c>
    </row>
    <row r="311" spans="4:4" x14ac:dyDescent="0.25">
      <c r="D311" s="53">
        <f t="shared" si="5"/>
        <v>0</v>
      </c>
    </row>
    <row r="312" spans="4:4" x14ac:dyDescent="0.25">
      <c r="D312" s="53">
        <f t="shared" si="5"/>
        <v>0</v>
      </c>
    </row>
    <row r="313" spans="4:4" x14ac:dyDescent="0.25">
      <c r="D313" s="53">
        <f t="shared" si="5"/>
        <v>0</v>
      </c>
    </row>
    <row r="314" spans="4:4" x14ac:dyDescent="0.25">
      <c r="D314" s="53">
        <f t="shared" si="5"/>
        <v>0</v>
      </c>
    </row>
    <row r="315" spans="4:4" x14ac:dyDescent="0.25">
      <c r="D315" s="53">
        <f t="shared" si="5"/>
        <v>0</v>
      </c>
    </row>
    <row r="316" spans="4:4" x14ac:dyDescent="0.25">
      <c r="D316" s="53">
        <f t="shared" si="5"/>
        <v>0</v>
      </c>
    </row>
    <row r="317" spans="4:4" x14ac:dyDescent="0.25">
      <c r="D317" s="53">
        <f t="shared" si="5"/>
        <v>0</v>
      </c>
    </row>
    <row r="318" spans="4:4" x14ac:dyDescent="0.25">
      <c r="D318" s="53">
        <f t="shared" si="5"/>
        <v>0</v>
      </c>
    </row>
    <row r="319" spans="4:4" x14ac:dyDescent="0.25">
      <c r="D319" s="53">
        <f t="shared" si="5"/>
        <v>0</v>
      </c>
    </row>
    <row r="320" spans="4:4" x14ac:dyDescent="0.25">
      <c r="D320" s="53">
        <f t="shared" si="5"/>
        <v>0</v>
      </c>
    </row>
    <row r="321" spans="4:4" x14ac:dyDescent="0.25">
      <c r="D321" s="53">
        <f t="shared" si="5"/>
        <v>0</v>
      </c>
    </row>
    <row r="322" spans="4:4" x14ac:dyDescent="0.25">
      <c r="D322" s="53">
        <f t="shared" si="5"/>
        <v>0</v>
      </c>
    </row>
    <row r="323" spans="4:4" x14ac:dyDescent="0.25">
      <c r="D323" s="53">
        <f t="shared" si="5"/>
        <v>0</v>
      </c>
    </row>
    <row r="324" spans="4:4" x14ac:dyDescent="0.25">
      <c r="D324" s="53">
        <f t="shared" si="5"/>
        <v>0</v>
      </c>
    </row>
    <row r="325" spans="4:4" x14ac:dyDescent="0.25">
      <c r="D325" s="53">
        <f t="shared" si="5"/>
        <v>0</v>
      </c>
    </row>
    <row r="326" spans="4:4" x14ac:dyDescent="0.25">
      <c r="D326" s="53">
        <f t="shared" si="5"/>
        <v>0</v>
      </c>
    </row>
    <row r="327" spans="4:4" x14ac:dyDescent="0.25">
      <c r="D327" s="53">
        <f t="shared" si="5"/>
        <v>0</v>
      </c>
    </row>
    <row r="328" spans="4:4" x14ac:dyDescent="0.25">
      <c r="D328" s="53">
        <f t="shared" si="5"/>
        <v>0</v>
      </c>
    </row>
    <row r="329" spans="4:4" x14ac:dyDescent="0.25">
      <c r="D329" s="53">
        <f t="shared" si="5"/>
        <v>0</v>
      </c>
    </row>
    <row r="330" spans="4:4" x14ac:dyDescent="0.25">
      <c r="D330" s="53">
        <f t="shared" si="5"/>
        <v>0</v>
      </c>
    </row>
    <row r="331" spans="4:4" x14ac:dyDescent="0.25">
      <c r="D331" s="53">
        <f t="shared" ref="D331:D394" si="6">(C331/1000)*22800</f>
        <v>0</v>
      </c>
    </row>
    <row r="332" spans="4:4" x14ac:dyDescent="0.25">
      <c r="D332" s="53">
        <f t="shared" si="6"/>
        <v>0</v>
      </c>
    </row>
    <row r="333" spans="4:4" x14ac:dyDescent="0.25">
      <c r="D333" s="53">
        <f t="shared" si="6"/>
        <v>0</v>
      </c>
    </row>
    <row r="334" spans="4:4" x14ac:dyDescent="0.25">
      <c r="D334" s="53">
        <f t="shared" si="6"/>
        <v>0</v>
      </c>
    </row>
    <row r="335" spans="4:4" x14ac:dyDescent="0.25">
      <c r="D335" s="53">
        <f t="shared" si="6"/>
        <v>0</v>
      </c>
    </row>
    <row r="336" spans="4:4" x14ac:dyDescent="0.25">
      <c r="D336" s="53">
        <f t="shared" si="6"/>
        <v>0</v>
      </c>
    </row>
    <row r="337" spans="4:4" x14ac:dyDescent="0.25">
      <c r="D337" s="53">
        <f t="shared" si="6"/>
        <v>0</v>
      </c>
    </row>
    <row r="338" spans="4:4" x14ac:dyDescent="0.25">
      <c r="D338" s="53">
        <f t="shared" si="6"/>
        <v>0</v>
      </c>
    </row>
    <row r="339" spans="4:4" x14ac:dyDescent="0.25">
      <c r="D339" s="53">
        <f t="shared" si="6"/>
        <v>0</v>
      </c>
    </row>
    <row r="340" spans="4:4" x14ac:dyDescent="0.25">
      <c r="D340" s="53">
        <f t="shared" si="6"/>
        <v>0</v>
      </c>
    </row>
    <row r="341" spans="4:4" x14ac:dyDescent="0.25">
      <c r="D341" s="53">
        <f t="shared" si="6"/>
        <v>0</v>
      </c>
    </row>
    <row r="342" spans="4:4" x14ac:dyDescent="0.25">
      <c r="D342" s="53">
        <f t="shared" si="6"/>
        <v>0</v>
      </c>
    </row>
    <row r="343" spans="4:4" x14ac:dyDescent="0.25">
      <c r="D343" s="53">
        <f t="shared" si="6"/>
        <v>0</v>
      </c>
    </row>
    <row r="344" spans="4:4" x14ac:dyDescent="0.25">
      <c r="D344" s="53">
        <f t="shared" si="6"/>
        <v>0</v>
      </c>
    </row>
    <row r="345" spans="4:4" x14ac:dyDescent="0.25">
      <c r="D345" s="53">
        <f t="shared" si="6"/>
        <v>0</v>
      </c>
    </row>
    <row r="346" spans="4:4" x14ac:dyDescent="0.25">
      <c r="D346" s="53">
        <f t="shared" si="6"/>
        <v>0</v>
      </c>
    </row>
    <row r="347" spans="4:4" x14ac:dyDescent="0.25">
      <c r="D347" s="53">
        <f t="shared" si="6"/>
        <v>0</v>
      </c>
    </row>
    <row r="348" spans="4:4" x14ac:dyDescent="0.25">
      <c r="D348" s="53">
        <f t="shared" si="6"/>
        <v>0</v>
      </c>
    </row>
    <row r="349" spans="4:4" x14ac:dyDescent="0.25">
      <c r="D349" s="53">
        <f t="shared" si="6"/>
        <v>0</v>
      </c>
    </row>
    <row r="350" spans="4:4" x14ac:dyDescent="0.25">
      <c r="D350" s="53">
        <f t="shared" si="6"/>
        <v>0</v>
      </c>
    </row>
    <row r="351" spans="4:4" x14ac:dyDescent="0.25">
      <c r="D351" s="53">
        <f t="shared" si="6"/>
        <v>0</v>
      </c>
    </row>
    <row r="352" spans="4:4" x14ac:dyDescent="0.25">
      <c r="D352" s="53">
        <f t="shared" si="6"/>
        <v>0</v>
      </c>
    </row>
    <row r="353" spans="4:4" x14ac:dyDescent="0.25">
      <c r="D353" s="53">
        <f t="shared" si="6"/>
        <v>0</v>
      </c>
    </row>
    <row r="354" spans="4:4" x14ac:dyDescent="0.25">
      <c r="D354" s="53">
        <f t="shared" si="6"/>
        <v>0</v>
      </c>
    </row>
    <row r="355" spans="4:4" x14ac:dyDescent="0.25">
      <c r="D355" s="53">
        <f t="shared" si="6"/>
        <v>0</v>
      </c>
    </row>
    <row r="356" spans="4:4" x14ac:dyDescent="0.25">
      <c r="D356" s="53">
        <f t="shared" si="6"/>
        <v>0</v>
      </c>
    </row>
    <row r="357" spans="4:4" x14ac:dyDescent="0.25">
      <c r="D357" s="53">
        <f t="shared" si="6"/>
        <v>0</v>
      </c>
    </row>
    <row r="358" spans="4:4" x14ac:dyDescent="0.25">
      <c r="D358" s="53">
        <f t="shared" si="6"/>
        <v>0</v>
      </c>
    </row>
    <row r="359" spans="4:4" x14ac:dyDescent="0.25">
      <c r="D359" s="53">
        <f t="shared" si="6"/>
        <v>0</v>
      </c>
    </row>
    <row r="360" spans="4:4" x14ac:dyDescent="0.25">
      <c r="D360" s="53">
        <f t="shared" si="6"/>
        <v>0</v>
      </c>
    </row>
    <row r="361" spans="4:4" x14ac:dyDescent="0.25">
      <c r="D361" s="53">
        <f t="shared" si="6"/>
        <v>0</v>
      </c>
    </row>
    <row r="362" spans="4:4" x14ac:dyDescent="0.25">
      <c r="D362" s="53">
        <f t="shared" si="6"/>
        <v>0</v>
      </c>
    </row>
    <row r="363" spans="4:4" x14ac:dyDescent="0.25">
      <c r="D363" s="53">
        <f t="shared" si="6"/>
        <v>0</v>
      </c>
    </row>
    <row r="364" spans="4:4" x14ac:dyDescent="0.25">
      <c r="D364" s="53">
        <f t="shared" si="6"/>
        <v>0</v>
      </c>
    </row>
    <row r="365" spans="4:4" x14ac:dyDescent="0.25">
      <c r="D365" s="53">
        <f t="shared" si="6"/>
        <v>0</v>
      </c>
    </row>
    <row r="366" spans="4:4" x14ac:dyDescent="0.25">
      <c r="D366" s="53">
        <f t="shared" si="6"/>
        <v>0</v>
      </c>
    </row>
    <row r="367" spans="4:4" x14ac:dyDescent="0.25">
      <c r="D367" s="53">
        <f t="shared" si="6"/>
        <v>0</v>
      </c>
    </row>
    <row r="368" spans="4:4" x14ac:dyDescent="0.25">
      <c r="D368" s="53">
        <f t="shared" si="6"/>
        <v>0</v>
      </c>
    </row>
    <row r="369" spans="4:4" x14ac:dyDescent="0.25">
      <c r="D369" s="53">
        <f t="shared" si="6"/>
        <v>0</v>
      </c>
    </row>
    <row r="370" spans="4:4" x14ac:dyDescent="0.25">
      <c r="D370" s="53">
        <f t="shared" si="6"/>
        <v>0</v>
      </c>
    </row>
    <row r="371" spans="4:4" x14ac:dyDescent="0.25">
      <c r="D371" s="53">
        <f t="shared" si="6"/>
        <v>0</v>
      </c>
    </row>
    <row r="372" spans="4:4" x14ac:dyDescent="0.25">
      <c r="D372" s="53">
        <f t="shared" si="6"/>
        <v>0</v>
      </c>
    </row>
    <row r="373" spans="4:4" x14ac:dyDescent="0.25">
      <c r="D373" s="53">
        <f t="shared" si="6"/>
        <v>0</v>
      </c>
    </row>
    <row r="374" spans="4:4" x14ac:dyDescent="0.25">
      <c r="D374" s="53">
        <f t="shared" si="6"/>
        <v>0</v>
      </c>
    </row>
    <row r="375" spans="4:4" x14ac:dyDescent="0.25">
      <c r="D375" s="53">
        <f t="shared" si="6"/>
        <v>0</v>
      </c>
    </row>
    <row r="376" spans="4:4" x14ac:dyDescent="0.25">
      <c r="D376" s="53">
        <f t="shared" si="6"/>
        <v>0</v>
      </c>
    </row>
    <row r="377" spans="4:4" x14ac:dyDescent="0.25">
      <c r="D377" s="53">
        <f t="shared" si="6"/>
        <v>0</v>
      </c>
    </row>
    <row r="378" spans="4:4" x14ac:dyDescent="0.25">
      <c r="D378" s="53">
        <f t="shared" si="6"/>
        <v>0</v>
      </c>
    </row>
    <row r="379" spans="4:4" x14ac:dyDescent="0.25">
      <c r="D379" s="53">
        <f t="shared" si="6"/>
        <v>0</v>
      </c>
    </row>
    <row r="380" spans="4:4" x14ac:dyDescent="0.25">
      <c r="D380" s="53">
        <f t="shared" si="6"/>
        <v>0</v>
      </c>
    </row>
    <row r="381" spans="4:4" x14ac:dyDescent="0.25">
      <c r="D381" s="53">
        <f t="shared" si="6"/>
        <v>0</v>
      </c>
    </row>
    <row r="382" spans="4:4" x14ac:dyDescent="0.25">
      <c r="D382" s="53">
        <f t="shared" si="6"/>
        <v>0</v>
      </c>
    </row>
    <row r="383" spans="4:4" x14ac:dyDescent="0.25">
      <c r="D383" s="53">
        <f t="shared" si="6"/>
        <v>0</v>
      </c>
    </row>
    <row r="384" spans="4:4" x14ac:dyDescent="0.25">
      <c r="D384" s="53">
        <f t="shared" si="6"/>
        <v>0</v>
      </c>
    </row>
    <row r="385" spans="4:4" x14ac:dyDescent="0.25">
      <c r="D385" s="53">
        <f t="shared" si="6"/>
        <v>0</v>
      </c>
    </row>
    <row r="386" spans="4:4" x14ac:dyDescent="0.25">
      <c r="D386" s="53">
        <f t="shared" si="6"/>
        <v>0</v>
      </c>
    </row>
    <row r="387" spans="4:4" x14ac:dyDescent="0.25">
      <c r="D387" s="53">
        <f t="shared" si="6"/>
        <v>0</v>
      </c>
    </row>
    <row r="388" spans="4:4" x14ac:dyDescent="0.25">
      <c r="D388" s="53">
        <f t="shared" si="6"/>
        <v>0</v>
      </c>
    </row>
    <row r="389" spans="4:4" x14ac:dyDescent="0.25">
      <c r="D389" s="53">
        <f t="shared" si="6"/>
        <v>0</v>
      </c>
    </row>
    <row r="390" spans="4:4" x14ac:dyDescent="0.25">
      <c r="D390" s="53">
        <f t="shared" si="6"/>
        <v>0</v>
      </c>
    </row>
    <row r="391" spans="4:4" x14ac:dyDescent="0.25">
      <c r="D391" s="53">
        <f t="shared" si="6"/>
        <v>0</v>
      </c>
    </row>
    <row r="392" spans="4:4" x14ac:dyDescent="0.25">
      <c r="D392" s="53">
        <f t="shared" si="6"/>
        <v>0</v>
      </c>
    </row>
    <row r="393" spans="4:4" x14ac:dyDescent="0.25">
      <c r="D393" s="53">
        <f t="shared" si="6"/>
        <v>0</v>
      </c>
    </row>
    <row r="394" spans="4:4" x14ac:dyDescent="0.25">
      <c r="D394" s="53">
        <f t="shared" si="6"/>
        <v>0</v>
      </c>
    </row>
    <row r="395" spans="4:4" x14ac:dyDescent="0.25">
      <c r="D395" s="53">
        <f t="shared" ref="D395:D402" si="7">(C395/1000)*22800</f>
        <v>0</v>
      </c>
    </row>
    <row r="396" spans="4:4" x14ac:dyDescent="0.25">
      <c r="D396" s="53">
        <f t="shared" si="7"/>
        <v>0</v>
      </c>
    </row>
    <row r="397" spans="4:4" x14ac:dyDescent="0.25">
      <c r="D397" s="53">
        <f t="shared" si="7"/>
        <v>0</v>
      </c>
    </row>
    <row r="398" spans="4:4" x14ac:dyDescent="0.25">
      <c r="D398" s="53">
        <f t="shared" si="7"/>
        <v>0</v>
      </c>
    </row>
    <row r="399" spans="4:4" x14ac:dyDescent="0.25">
      <c r="D399" s="53">
        <f t="shared" si="7"/>
        <v>0</v>
      </c>
    </row>
    <row r="400" spans="4:4" x14ac:dyDescent="0.25">
      <c r="D400" s="53">
        <f t="shared" si="7"/>
        <v>0</v>
      </c>
    </row>
    <row r="401" spans="4:4" x14ac:dyDescent="0.25">
      <c r="D401" s="53">
        <f t="shared" si="7"/>
        <v>0</v>
      </c>
    </row>
    <row r="402" spans="4:4" x14ac:dyDescent="0.25">
      <c r="D402" s="53">
        <f t="shared" si="7"/>
        <v>0</v>
      </c>
    </row>
  </sheetData>
  <autoFilter ref="A9:O9" xr:uid="{63D87277-02BD-43E9-9BC4-254C54F1E664}"/>
  <mergeCells count="14">
    <mergeCell ref="M1:M8"/>
    <mergeCell ref="N8:O8"/>
    <mergeCell ref="N1:O7"/>
    <mergeCell ref="P1:P8"/>
    <mergeCell ref="B5:D5"/>
    <mergeCell ref="B6:D6"/>
    <mergeCell ref="A7:E7"/>
    <mergeCell ref="A8:E8"/>
    <mergeCell ref="F4:L8"/>
    <mergeCell ref="A2:D2"/>
    <mergeCell ref="A1:D1"/>
    <mergeCell ref="E1:L3"/>
    <mergeCell ref="A3:D3"/>
    <mergeCell ref="B4:D4"/>
  </mergeCells>
  <pageMargins left="0.7" right="0.7" top="0.75" bottom="0.75" header="0.3" footer="0.3"/>
  <pageSetup paperSize="9"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9F80-14FC-4A36-8838-461730B431FD}">
  <sheetPr>
    <tabColor theme="5" tint="0.39997558519241921"/>
  </sheetPr>
  <dimension ref="A1:G39"/>
  <sheetViews>
    <sheetView zoomScale="80" zoomScaleNormal="80" workbookViewId="0">
      <selection activeCell="A9" sqref="A9"/>
    </sheetView>
  </sheetViews>
  <sheetFormatPr defaultColWidth="9.140625" defaultRowHeight="15" x14ac:dyDescent="0.25"/>
  <cols>
    <col min="1" max="1" width="29.42578125" style="53" customWidth="1"/>
    <col min="2" max="2" width="36.140625" style="53" customWidth="1"/>
    <col min="3" max="3" width="25.28515625" style="53" customWidth="1"/>
    <col min="4" max="4" width="121" style="53" customWidth="1"/>
    <col min="5" max="5" width="40.42578125" style="78" customWidth="1"/>
    <col min="6" max="7" width="9.140625" style="75"/>
    <col min="8" max="16384" width="9.140625" style="53"/>
  </cols>
  <sheetData>
    <row r="1" spans="1:5" ht="26.25" x14ac:dyDescent="0.4">
      <c r="A1" s="81" t="s">
        <v>134</v>
      </c>
      <c r="B1" s="82"/>
      <c r="C1" s="82"/>
      <c r="D1" s="181"/>
      <c r="E1" s="181"/>
    </row>
    <row r="2" spans="1:5" ht="56.25" customHeight="1" x14ac:dyDescent="0.25">
      <c r="A2" s="243" t="s">
        <v>137</v>
      </c>
      <c r="B2" s="244"/>
      <c r="C2" s="244"/>
      <c r="D2" s="181"/>
      <c r="E2" s="181"/>
    </row>
    <row r="3" spans="1:5" ht="25.5" customHeight="1" x14ac:dyDescent="0.25">
      <c r="A3" s="245"/>
      <c r="B3" s="246"/>
      <c r="C3" s="246"/>
      <c r="D3" s="181"/>
      <c r="E3" s="181"/>
    </row>
    <row r="4" spans="1:5" ht="15.75" thickBot="1" x14ac:dyDescent="0.3">
      <c r="A4" s="75"/>
      <c r="B4" s="75"/>
      <c r="C4" s="76"/>
      <c r="D4" s="76"/>
      <c r="E4" s="69"/>
    </row>
    <row r="5" spans="1:5" ht="18.75" x14ac:dyDescent="0.3">
      <c r="A5" s="61" t="s">
        <v>4</v>
      </c>
      <c r="B5" s="212" t="s">
        <v>233</v>
      </c>
      <c r="C5" s="213"/>
      <c r="D5" s="76"/>
      <c r="E5" s="69"/>
    </row>
    <row r="6" spans="1:5" ht="18.75" x14ac:dyDescent="0.3">
      <c r="A6" s="62" t="s">
        <v>1</v>
      </c>
      <c r="B6" s="214" t="s">
        <v>234</v>
      </c>
      <c r="C6" s="215"/>
      <c r="D6" s="76"/>
      <c r="E6" s="69"/>
    </row>
    <row r="7" spans="1:5" ht="19.5" thickBot="1" x14ac:dyDescent="0.35">
      <c r="A7" s="80" t="s">
        <v>5</v>
      </c>
      <c r="B7" s="216" t="s">
        <v>235</v>
      </c>
      <c r="C7" s="217"/>
      <c r="D7" s="76"/>
      <c r="E7" s="69"/>
    </row>
    <row r="8" spans="1:5" x14ac:dyDescent="0.25">
      <c r="A8" s="77"/>
      <c r="B8" s="75"/>
      <c r="C8" s="76"/>
      <c r="D8" s="76"/>
      <c r="E8" s="69"/>
    </row>
    <row r="9" spans="1:5" ht="45" x14ac:dyDescent="0.25">
      <c r="A9" s="70" t="s">
        <v>139</v>
      </c>
      <c r="B9" s="70" t="s">
        <v>136</v>
      </c>
      <c r="C9" s="70" t="s">
        <v>135</v>
      </c>
      <c r="D9" s="48" t="s">
        <v>138</v>
      </c>
      <c r="E9" s="79" t="s">
        <v>140</v>
      </c>
    </row>
    <row r="10" spans="1:5" ht="30" x14ac:dyDescent="0.25">
      <c r="A10" s="116" t="s">
        <v>232</v>
      </c>
      <c r="B10" s="116" t="s">
        <v>242</v>
      </c>
      <c r="C10" s="125">
        <v>1</v>
      </c>
      <c r="D10" s="116" t="s">
        <v>243</v>
      </c>
      <c r="E10" s="141" t="s">
        <v>244</v>
      </c>
    </row>
    <row r="11" spans="1:5" x14ac:dyDescent="0.25">
      <c r="D11" s="56"/>
    </row>
    <row r="12" spans="1:5" x14ac:dyDescent="0.25">
      <c r="D12" s="56"/>
    </row>
    <row r="13" spans="1:5" x14ac:dyDescent="0.25">
      <c r="D13" s="56"/>
    </row>
    <row r="14" spans="1:5" x14ac:dyDescent="0.25">
      <c r="D14" s="56"/>
    </row>
    <row r="15" spans="1:5" x14ac:dyDescent="0.25">
      <c r="D15" s="56"/>
    </row>
    <row r="16" spans="1:5" x14ac:dyDescent="0.25">
      <c r="D16" s="56"/>
    </row>
    <row r="17" spans="4:4" x14ac:dyDescent="0.25">
      <c r="D17" s="56"/>
    </row>
    <row r="18" spans="4:4" x14ac:dyDescent="0.25">
      <c r="D18" s="56"/>
    </row>
    <row r="19" spans="4:4" x14ac:dyDescent="0.25">
      <c r="D19" s="56"/>
    </row>
    <row r="20" spans="4:4" x14ac:dyDescent="0.25">
      <c r="D20" s="56"/>
    </row>
    <row r="21" spans="4:4" x14ac:dyDescent="0.25">
      <c r="D21" s="56"/>
    </row>
    <row r="22" spans="4:4" x14ac:dyDescent="0.25">
      <c r="D22" s="56"/>
    </row>
    <row r="23" spans="4:4" x14ac:dyDescent="0.25">
      <c r="D23" s="56"/>
    </row>
    <row r="24" spans="4:4" x14ac:dyDescent="0.25">
      <c r="D24" s="56"/>
    </row>
    <row r="25" spans="4:4" x14ac:dyDescent="0.25">
      <c r="D25" s="56"/>
    </row>
    <row r="26" spans="4:4" x14ac:dyDescent="0.25">
      <c r="D26" s="56"/>
    </row>
    <row r="27" spans="4:4" x14ac:dyDescent="0.25">
      <c r="D27" s="56"/>
    </row>
    <row r="28" spans="4:4" x14ac:dyDescent="0.25">
      <c r="D28" s="56"/>
    </row>
    <row r="29" spans="4:4" x14ac:dyDescent="0.25">
      <c r="D29" s="56"/>
    </row>
    <row r="30" spans="4:4" x14ac:dyDescent="0.25">
      <c r="D30" s="56"/>
    </row>
    <row r="31" spans="4:4" x14ac:dyDescent="0.25">
      <c r="D31" s="56"/>
    </row>
    <row r="32" spans="4:4" x14ac:dyDescent="0.25">
      <c r="D32" s="56"/>
    </row>
    <row r="33" spans="4:4" x14ac:dyDescent="0.25">
      <c r="D33" s="56"/>
    </row>
    <row r="34" spans="4:4" x14ac:dyDescent="0.25">
      <c r="D34" s="56"/>
    </row>
    <row r="35" spans="4:4" x14ac:dyDescent="0.25">
      <c r="D35" s="56"/>
    </row>
    <row r="36" spans="4:4" x14ac:dyDescent="0.25">
      <c r="D36" s="56"/>
    </row>
    <row r="37" spans="4:4" x14ac:dyDescent="0.25">
      <c r="D37" s="56"/>
    </row>
    <row r="38" spans="4:4" x14ac:dyDescent="0.25">
      <c r="D38" s="56"/>
    </row>
    <row r="39" spans="4:4" x14ac:dyDescent="0.25">
      <c r="D39" s="56"/>
    </row>
  </sheetData>
  <mergeCells count="5">
    <mergeCell ref="A2:C3"/>
    <mergeCell ref="D1:E3"/>
    <mergeCell ref="B5:C5"/>
    <mergeCell ref="B6:C6"/>
    <mergeCell ref="B7:C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10EC-9E69-490F-86D8-EF5D6C651DB6}">
  <sheetPr>
    <tabColor theme="9" tint="0.39997558519241921"/>
  </sheetPr>
  <dimension ref="A1:Y46"/>
  <sheetViews>
    <sheetView topLeftCell="A15" workbookViewId="0">
      <selection activeCell="A13" sqref="A13"/>
    </sheetView>
  </sheetViews>
  <sheetFormatPr defaultRowHeight="15" x14ac:dyDescent="0.25"/>
  <cols>
    <col min="1" max="1" width="203.85546875" style="1" customWidth="1"/>
    <col min="2" max="2" width="15.42578125" style="17" customWidth="1"/>
    <col min="3" max="3" width="19" style="17" customWidth="1"/>
    <col min="4" max="5" width="9.140625" style="17"/>
    <col min="6" max="7" width="9.140625" style="17" customWidth="1"/>
    <col min="8" max="8" width="25" style="17" customWidth="1"/>
    <col min="9" max="15" width="9.140625" style="17" customWidth="1"/>
    <col min="16" max="16" width="8.7109375" style="17" customWidth="1"/>
    <col min="17" max="17" width="31.85546875" style="17" customWidth="1"/>
    <col min="18" max="18" width="9.140625" style="17"/>
  </cols>
  <sheetData>
    <row r="1" spans="1:18" s="2" customFormat="1" ht="47.25" customHeight="1" thickBot="1" x14ac:dyDescent="0.4">
      <c r="A1" s="25" t="s">
        <v>203</v>
      </c>
      <c r="B1" s="247"/>
      <c r="C1" s="247"/>
      <c r="D1" s="247"/>
      <c r="E1" s="17"/>
      <c r="F1" s="17"/>
      <c r="G1" s="17"/>
      <c r="H1" s="17"/>
      <c r="I1" s="17"/>
      <c r="J1" s="17"/>
      <c r="K1" s="17"/>
      <c r="L1" s="17"/>
      <c r="M1" s="17"/>
      <c r="N1" s="17"/>
      <c r="O1" s="17"/>
      <c r="P1" s="17"/>
      <c r="Q1" s="17"/>
      <c r="R1" s="17"/>
    </row>
    <row r="2" spans="1:18" s="2" customFormat="1" ht="15.75" thickBot="1" x14ac:dyDescent="0.3">
      <c r="A2" s="17"/>
      <c r="B2" s="247"/>
      <c r="C2" s="247"/>
      <c r="D2" s="247"/>
      <c r="E2" s="17"/>
      <c r="F2" s="17"/>
      <c r="G2" s="17"/>
      <c r="H2" s="17"/>
      <c r="I2" s="17"/>
      <c r="J2" s="17"/>
      <c r="K2" s="17"/>
      <c r="L2" s="17"/>
      <c r="M2" s="17"/>
      <c r="N2" s="17"/>
      <c r="O2" s="17"/>
      <c r="P2" s="17"/>
      <c r="Q2" s="17"/>
      <c r="R2" s="17"/>
    </row>
    <row r="3" spans="1:18" s="2" customFormat="1" ht="97.5" customHeight="1" thickBot="1" x14ac:dyDescent="0.3">
      <c r="A3" s="41" t="s">
        <v>192</v>
      </c>
      <c r="B3" s="247"/>
      <c r="C3" s="247"/>
      <c r="D3" s="247"/>
      <c r="E3" s="17"/>
      <c r="F3" s="17"/>
      <c r="G3" s="17"/>
      <c r="H3" s="17"/>
      <c r="I3" s="17"/>
      <c r="J3" s="17"/>
      <c r="K3" s="17"/>
      <c r="L3" s="17"/>
      <c r="M3" s="17"/>
      <c r="N3" s="17"/>
      <c r="O3" s="17"/>
      <c r="P3" s="17"/>
      <c r="Q3" s="17"/>
      <c r="R3" s="17"/>
    </row>
    <row r="4" spans="1:18" s="2" customFormat="1" ht="15" customHeight="1" thickBot="1" x14ac:dyDescent="0.3">
      <c r="A4" s="16"/>
      <c r="B4" s="247"/>
      <c r="C4" s="247"/>
      <c r="D4" s="247"/>
      <c r="E4" s="17"/>
      <c r="F4" s="17"/>
      <c r="G4" s="17"/>
      <c r="H4" s="17"/>
      <c r="I4" s="17"/>
      <c r="J4" s="17"/>
      <c r="K4" s="17"/>
      <c r="L4" s="17"/>
      <c r="M4" s="17"/>
      <c r="N4" s="17"/>
      <c r="O4" s="17"/>
      <c r="P4" s="17"/>
      <c r="Q4" s="17"/>
      <c r="R4" s="17"/>
    </row>
    <row r="5" spans="1:18" s="2" customFormat="1" ht="111" customHeight="1" thickBot="1" x14ac:dyDescent="0.3">
      <c r="A5" s="41" t="s">
        <v>207</v>
      </c>
      <c r="B5" s="247"/>
      <c r="C5" s="247"/>
      <c r="D5" s="247"/>
      <c r="E5" s="17"/>
      <c r="F5" s="17"/>
      <c r="G5" s="17"/>
      <c r="H5" s="17"/>
      <c r="I5" s="17"/>
      <c r="J5" s="17"/>
      <c r="K5" s="17"/>
      <c r="L5" s="17"/>
      <c r="M5" s="17"/>
      <c r="N5" s="17"/>
      <c r="O5" s="17"/>
      <c r="P5" s="17"/>
      <c r="Q5" s="17"/>
      <c r="R5" s="17"/>
    </row>
    <row r="6" spans="1:18" s="2" customFormat="1" ht="177.75" customHeight="1" thickBot="1" x14ac:dyDescent="0.3">
      <c r="A6" s="22"/>
      <c r="B6" s="247"/>
      <c r="C6" s="247"/>
      <c r="D6" s="247"/>
      <c r="E6" s="17"/>
      <c r="F6" s="17"/>
      <c r="G6" s="17"/>
      <c r="H6" s="17"/>
      <c r="I6" s="17"/>
      <c r="J6" s="17"/>
      <c r="K6" s="17"/>
      <c r="L6" s="17"/>
      <c r="M6" s="17"/>
      <c r="N6" s="17"/>
      <c r="O6" s="17"/>
      <c r="P6" s="17"/>
      <c r="Q6" s="17"/>
      <c r="R6" s="17"/>
    </row>
    <row r="7" spans="1:18" s="2" customFormat="1" ht="239.25" customHeight="1" thickBot="1" x14ac:dyDescent="0.3">
      <c r="A7" s="42" t="s">
        <v>215</v>
      </c>
      <c r="B7" s="247"/>
      <c r="C7" s="247"/>
      <c r="D7" s="247"/>
      <c r="E7" s="17"/>
      <c r="F7" s="17"/>
      <c r="G7" s="17"/>
      <c r="H7" s="17"/>
      <c r="I7" s="17"/>
      <c r="J7" s="17"/>
      <c r="K7" s="17"/>
      <c r="L7" s="17"/>
      <c r="M7" s="17"/>
      <c r="N7" s="17"/>
      <c r="O7" s="17"/>
      <c r="P7" s="17"/>
      <c r="Q7" s="17"/>
      <c r="R7" s="17"/>
    </row>
    <row r="8" spans="1:18" s="2" customFormat="1" ht="15.75" thickBot="1" x14ac:dyDescent="0.3">
      <c r="A8" s="11"/>
      <c r="B8" s="247"/>
      <c r="C8" s="247"/>
      <c r="D8" s="247"/>
      <c r="E8" s="17"/>
      <c r="F8" s="17"/>
      <c r="G8" s="17"/>
      <c r="H8" s="17"/>
      <c r="I8" s="17"/>
      <c r="J8" s="17"/>
      <c r="K8" s="17"/>
      <c r="L8" s="17"/>
      <c r="M8" s="17"/>
      <c r="N8" s="17"/>
      <c r="O8" s="17"/>
      <c r="P8" s="17"/>
      <c r="Q8" s="17"/>
      <c r="R8" s="17"/>
    </row>
    <row r="9" spans="1:18" s="2" customFormat="1" ht="81.75" customHeight="1" thickBot="1" x14ac:dyDescent="0.3">
      <c r="A9" s="43" t="s">
        <v>193</v>
      </c>
      <c r="B9" s="247"/>
      <c r="C9" s="247"/>
      <c r="D9" s="247"/>
      <c r="E9" s="17"/>
      <c r="F9" s="17"/>
      <c r="G9" s="17"/>
      <c r="H9" s="17"/>
      <c r="I9" s="17"/>
      <c r="J9" s="17"/>
      <c r="K9" s="17"/>
      <c r="L9" s="17"/>
      <c r="M9" s="17"/>
      <c r="N9" s="17"/>
      <c r="O9" s="17"/>
      <c r="P9" s="17"/>
      <c r="Q9" s="17"/>
      <c r="R9" s="17"/>
    </row>
    <row r="10" spans="1:18" s="2" customFormat="1" ht="15.75" thickBot="1" x14ac:dyDescent="0.3">
      <c r="A10" s="11"/>
      <c r="B10" s="247"/>
      <c r="C10" s="247"/>
      <c r="D10" s="247"/>
      <c r="E10" s="17"/>
      <c r="F10" s="17"/>
      <c r="G10" s="17"/>
      <c r="H10" s="17"/>
      <c r="I10" s="17"/>
      <c r="J10" s="17"/>
      <c r="K10" s="17"/>
      <c r="L10" s="17"/>
      <c r="M10" s="17"/>
      <c r="N10" s="17"/>
      <c r="O10" s="17"/>
      <c r="P10" s="17"/>
      <c r="Q10" s="17"/>
      <c r="R10" s="17"/>
    </row>
    <row r="11" spans="1:18" s="2" customFormat="1" ht="127.5" customHeight="1" thickBot="1" x14ac:dyDescent="0.3">
      <c r="A11" s="44" t="s">
        <v>206</v>
      </c>
      <c r="B11" s="247"/>
      <c r="C11" s="247"/>
      <c r="D11" s="247"/>
      <c r="E11" s="17"/>
      <c r="F11" s="17"/>
      <c r="G11" s="17"/>
      <c r="H11" s="17"/>
      <c r="I11" s="17"/>
      <c r="J11" s="17"/>
      <c r="K11" s="17"/>
      <c r="L11" s="17"/>
      <c r="M11" s="17"/>
      <c r="N11" s="17"/>
      <c r="O11" s="17"/>
      <c r="P11" s="17"/>
      <c r="Q11" s="17"/>
      <c r="R11" s="17"/>
    </row>
    <row r="12" spans="1:18" s="2" customFormat="1" ht="15.75" thickBot="1" x14ac:dyDescent="0.3">
      <c r="A12" s="6"/>
      <c r="B12" s="247"/>
      <c r="C12" s="247"/>
      <c r="D12" s="247"/>
      <c r="E12" s="17"/>
      <c r="F12" s="17"/>
      <c r="G12" s="17"/>
      <c r="H12" s="17"/>
      <c r="I12" s="17"/>
      <c r="J12" s="17"/>
      <c r="K12" s="17"/>
      <c r="L12" s="17"/>
      <c r="M12" s="17"/>
      <c r="N12" s="17"/>
      <c r="O12" s="17"/>
      <c r="P12" s="17"/>
      <c r="Q12" s="17"/>
      <c r="R12" s="17"/>
    </row>
    <row r="13" spans="1:18" s="2" customFormat="1" ht="96" customHeight="1" thickBot="1" x14ac:dyDescent="0.3">
      <c r="A13" s="44" t="s">
        <v>194</v>
      </c>
      <c r="B13" s="247"/>
      <c r="C13" s="247"/>
      <c r="D13" s="247"/>
      <c r="E13" s="17"/>
      <c r="F13" s="17"/>
      <c r="G13" s="17"/>
      <c r="H13" s="17"/>
      <c r="I13" s="17"/>
      <c r="J13" s="17"/>
      <c r="K13" s="17"/>
      <c r="L13" s="17"/>
      <c r="M13" s="17"/>
      <c r="N13" s="17"/>
      <c r="O13" s="17"/>
      <c r="P13" s="17"/>
      <c r="Q13" s="17"/>
      <c r="R13" s="17"/>
    </row>
    <row r="14" spans="1:18" s="2" customFormat="1" ht="15.75" thickBot="1" x14ac:dyDescent="0.3">
      <c r="A14" s="11"/>
      <c r="B14" s="247"/>
      <c r="C14" s="247"/>
      <c r="D14" s="247"/>
      <c r="E14" s="17"/>
      <c r="F14" s="17"/>
      <c r="G14" s="17"/>
      <c r="H14" s="17"/>
      <c r="I14" s="17"/>
      <c r="J14" s="17"/>
      <c r="K14" s="17"/>
      <c r="L14" s="17"/>
      <c r="M14" s="17"/>
      <c r="N14" s="17"/>
      <c r="O14" s="17"/>
      <c r="P14" s="17"/>
      <c r="Q14" s="17"/>
      <c r="R14" s="17"/>
    </row>
    <row r="15" spans="1:18" s="2" customFormat="1" ht="83.25" customHeight="1" thickBot="1" x14ac:dyDescent="0.3">
      <c r="A15" s="23" t="s">
        <v>195</v>
      </c>
      <c r="B15" s="247"/>
      <c r="C15" s="247"/>
      <c r="D15" s="247"/>
      <c r="E15" s="17"/>
      <c r="F15" s="17"/>
      <c r="G15" s="17"/>
      <c r="H15" s="17"/>
      <c r="I15" s="17"/>
      <c r="J15" s="17"/>
      <c r="K15" s="17"/>
      <c r="L15" s="17"/>
      <c r="M15" s="17"/>
      <c r="N15" s="17"/>
      <c r="O15" s="17"/>
      <c r="P15" s="17"/>
      <c r="Q15" s="17"/>
      <c r="R15" s="17"/>
    </row>
    <row r="16" spans="1:18" s="2" customFormat="1" ht="15.75" thickBot="1" x14ac:dyDescent="0.3">
      <c r="A16" s="11"/>
      <c r="B16" s="247"/>
      <c r="C16" s="247"/>
      <c r="D16" s="247"/>
      <c r="E16" s="17"/>
      <c r="F16" s="17"/>
      <c r="G16" s="17"/>
      <c r="H16" s="17"/>
      <c r="I16" s="17"/>
      <c r="J16" s="17"/>
      <c r="K16" s="17"/>
      <c r="L16" s="17"/>
      <c r="M16" s="17"/>
      <c r="N16" s="17"/>
      <c r="O16" s="17"/>
      <c r="P16" s="17"/>
      <c r="Q16" s="17"/>
      <c r="R16" s="17"/>
    </row>
    <row r="17" spans="1:25" s="2" customFormat="1" ht="334.5" thickBot="1" x14ac:dyDescent="0.3">
      <c r="A17" s="44" t="s">
        <v>208</v>
      </c>
      <c r="B17" s="247"/>
      <c r="C17" s="247"/>
      <c r="D17" s="247"/>
      <c r="E17" s="17"/>
      <c r="F17" s="17"/>
      <c r="G17" s="17"/>
      <c r="H17" s="17"/>
      <c r="I17" s="17"/>
      <c r="J17" s="17"/>
      <c r="K17" s="17"/>
      <c r="L17" s="17"/>
      <c r="M17" s="17"/>
      <c r="N17" s="17"/>
      <c r="O17" s="17"/>
      <c r="P17" s="17"/>
      <c r="Q17" s="17"/>
      <c r="R17" s="17"/>
    </row>
    <row r="18" spans="1:25" s="2" customFormat="1" x14ac:dyDescent="0.25">
      <c r="A18" s="248"/>
      <c r="B18" s="247"/>
      <c r="C18" s="247"/>
      <c r="D18" s="247"/>
      <c r="E18" s="17"/>
      <c r="F18" s="17"/>
      <c r="G18" s="17"/>
      <c r="H18" s="17"/>
      <c r="I18" s="17"/>
      <c r="J18" s="17"/>
      <c r="K18" s="17"/>
      <c r="L18" s="17"/>
      <c r="M18" s="17"/>
      <c r="N18" s="17"/>
      <c r="O18" s="17"/>
      <c r="P18" s="17"/>
      <c r="Q18" s="17"/>
      <c r="R18" s="17"/>
    </row>
    <row r="19" spans="1:25" s="2" customFormat="1" ht="15.75" thickBot="1" x14ac:dyDescent="0.3">
      <c r="A19" s="249"/>
      <c r="B19" s="247"/>
      <c r="C19" s="247"/>
      <c r="D19" s="247"/>
      <c r="E19" s="17"/>
      <c r="F19" s="17"/>
      <c r="G19" s="17"/>
      <c r="H19" s="17"/>
      <c r="I19" s="17"/>
      <c r="J19" s="17"/>
      <c r="K19" s="17"/>
      <c r="L19" s="17"/>
      <c r="M19" s="17"/>
      <c r="N19" s="17"/>
      <c r="O19" s="17"/>
      <c r="P19" s="17"/>
      <c r="Q19" s="17"/>
      <c r="R19" s="17"/>
    </row>
    <row r="20" spans="1:25" s="2" customFormat="1" ht="69" customHeight="1" thickBot="1" x14ac:dyDescent="0.3">
      <c r="A20" s="29" t="s">
        <v>178</v>
      </c>
      <c r="B20" s="247"/>
      <c r="C20" s="247"/>
      <c r="D20" s="247"/>
      <c r="E20" s="17"/>
      <c r="F20" s="17"/>
      <c r="G20" s="17"/>
      <c r="H20" s="17"/>
      <c r="I20" s="17"/>
      <c r="J20" s="17"/>
      <c r="K20" s="17"/>
      <c r="L20" s="17"/>
      <c r="M20" s="17"/>
      <c r="N20" s="17"/>
      <c r="O20" s="17"/>
      <c r="P20" s="17"/>
      <c r="Q20" s="17"/>
      <c r="R20" s="17"/>
    </row>
    <row r="21" spans="1:25" s="2" customFormat="1" ht="18.75" customHeight="1" x14ac:dyDescent="0.25">
      <c r="A21" s="11"/>
      <c r="B21" s="17"/>
      <c r="C21" s="17"/>
      <c r="D21" s="17"/>
      <c r="E21" s="17"/>
      <c r="F21" s="17"/>
      <c r="G21" s="17"/>
      <c r="H21" s="17"/>
      <c r="I21" s="17"/>
      <c r="J21" s="17"/>
      <c r="K21" s="17"/>
      <c r="L21" s="17"/>
      <c r="M21" s="17"/>
      <c r="N21" s="17"/>
      <c r="O21" s="17"/>
      <c r="P21" s="17"/>
      <c r="Q21" s="17"/>
      <c r="R21" s="17"/>
    </row>
    <row r="22" spans="1:25" s="2" customFormat="1" ht="18" customHeight="1" x14ac:dyDescent="0.25">
      <c r="A22" s="18"/>
      <c r="B22" s="17"/>
      <c r="C22" s="17"/>
      <c r="D22" s="17"/>
      <c r="E22" s="17"/>
      <c r="F22" s="17"/>
      <c r="G22" s="17"/>
      <c r="H22" s="17"/>
      <c r="I22" s="17"/>
      <c r="J22" s="17"/>
      <c r="K22" s="17"/>
      <c r="L22" s="17"/>
      <c r="M22" s="17"/>
      <c r="N22" s="17"/>
      <c r="O22" s="17"/>
      <c r="P22" s="17"/>
      <c r="Q22" s="17"/>
      <c r="R22" s="17"/>
    </row>
    <row r="23" spans="1:25" ht="38.25" customHeight="1" x14ac:dyDescent="0.25">
      <c r="A23" s="16"/>
      <c r="S23" s="2"/>
      <c r="T23" s="2"/>
      <c r="U23" s="2"/>
      <c r="V23" s="2"/>
      <c r="W23" s="2"/>
    </row>
    <row r="24" spans="1:25" s="2" customFormat="1" x14ac:dyDescent="0.25">
      <c r="A24" s="5"/>
      <c r="B24" s="17"/>
      <c r="C24" s="17"/>
      <c r="D24" s="17"/>
      <c r="E24" s="17"/>
      <c r="F24" s="17"/>
      <c r="G24" s="17"/>
      <c r="H24" s="17"/>
      <c r="I24" s="17"/>
      <c r="J24" s="17"/>
      <c r="K24" s="17"/>
      <c r="L24" s="17"/>
      <c r="M24" s="17"/>
      <c r="N24" s="17"/>
      <c r="O24" s="17"/>
      <c r="P24" s="17"/>
      <c r="Q24" s="17"/>
      <c r="R24" s="17"/>
    </row>
    <row r="25" spans="1:25" s="2" customFormat="1" x14ac:dyDescent="0.25">
      <c r="A25" s="18"/>
      <c r="B25" s="17"/>
      <c r="C25" s="17"/>
      <c r="D25" s="17"/>
      <c r="E25" s="17"/>
      <c r="F25" s="17"/>
      <c r="G25" s="17"/>
      <c r="H25" s="17"/>
      <c r="I25" s="17"/>
      <c r="J25" s="17"/>
      <c r="K25" s="17"/>
      <c r="L25" s="17"/>
      <c r="M25" s="17"/>
      <c r="N25" s="17"/>
      <c r="O25" s="17"/>
      <c r="P25" s="17"/>
      <c r="Q25" s="17"/>
      <c r="R25" s="17"/>
    </row>
    <row r="26" spans="1:25" s="2" customFormat="1" x14ac:dyDescent="0.25">
      <c r="A26" s="17"/>
      <c r="B26" s="17"/>
      <c r="C26" s="17"/>
      <c r="D26" s="17"/>
      <c r="E26" s="17"/>
      <c r="F26" s="17"/>
      <c r="G26" s="17"/>
      <c r="H26" s="17"/>
      <c r="I26" s="17"/>
      <c r="J26" s="17"/>
      <c r="K26" s="17"/>
      <c r="L26" s="17"/>
      <c r="M26" s="17"/>
      <c r="N26" s="17"/>
      <c r="O26" s="17"/>
      <c r="P26" s="17"/>
      <c r="Q26" s="17"/>
      <c r="R26" s="17"/>
    </row>
    <row r="27" spans="1:25" ht="23.25" customHeight="1" x14ac:dyDescent="0.25">
      <c r="A27" s="19"/>
      <c r="S27" s="2"/>
      <c r="T27" s="2"/>
      <c r="U27" s="2"/>
      <c r="V27" s="2"/>
      <c r="W27" s="2"/>
      <c r="Y27" s="4"/>
    </row>
    <row r="28" spans="1:25" s="2" customFormat="1" ht="24.75" customHeight="1" x14ac:dyDescent="0.25">
      <c r="A28" s="5"/>
      <c r="B28" s="17"/>
      <c r="C28" s="17"/>
      <c r="D28" s="17"/>
      <c r="E28" s="17"/>
      <c r="F28" s="17"/>
      <c r="G28" s="17"/>
      <c r="H28" s="17"/>
      <c r="I28" s="17"/>
      <c r="J28" s="17"/>
      <c r="K28" s="17"/>
      <c r="L28" s="17"/>
      <c r="M28" s="17"/>
      <c r="N28" s="17"/>
      <c r="O28" s="17"/>
      <c r="P28" s="17"/>
      <c r="Q28" s="17"/>
      <c r="R28" s="17"/>
    </row>
    <row r="29" spans="1:25" s="2" customFormat="1" ht="48.75" customHeight="1" x14ac:dyDescent="0.25">
      <c r="A29" s="18"/>
      <c r="B29" s="17"/>
      <c r="C29" s="17"/>
      <c r="D29" s="17"/>
      <c r="E29" s="17"/>
      <c r="F29" s="17"/>
      <c r="G29" s="17"/>
      <c r="H29" s="17"/>
      <c r="I29" s="17"/>
      <c r="J29" s="17"/>
      <c r="K29" s="17"/>
      <c r="L29" s="17"/>
      <c r="M29" s="17"/>
      <c r="N29" s="17"/>
      <c r="O29" s="17"/>
      <c r="P29" s="17"/>
      <c r="Q29" s="17"/>
      <c r="R29" s="17"/>
    </row>
    <row r="30" spans="1:25" x14ac:dyDescent="0.25">
      <c r="A30" s="18"/>
    </row>
    <row r="31" spans="1:25" x14ac:dyDescent="0.25">
      <c r="A31" s="18"/>
    </row>
    <row r="42" spans="1:18" x14ac:dyDescent="0.25">
      <c r="A42" s="12"/>
    </row>
    <row r="43" spans="1:18" s="2" customFormat="1" x14ac:dyDescent="0.25">
      <c r="A43" s="10"/>
      <c r="B43" s="17"/>
      <c r="C43" s="17"/>
      <c r="D43" s="17"/>
      <c r="E43" s="17"/>
      <c r="F43" s="17"/>
      <c r="G43" s="17"/>
      <c r="H43" s="17"/>
      <c r="I43" s="17"/>
      <c r="J43" s="17"/>
      <c r="K43" s="17"/>
      <c r="L43" s="17"/>
      <c r="M43" s="17"/>
      <c r="N43" s="17"/>
      <c r="O43" s="17"/>
      <c r="P43" s="17"/>
      <c r="Q43" s="17"/>
      <c r="R43" s="17"/>
    </row>
    <row r="44" spans="1:18" x14ac:dyDescent="0.25">
      <c r="A44" s="9"/>
    </row>
    <row r="45" spans="1:18" x14ac:dyDescent="0.25">
      <c r="A45" s="9"/>
    </row>
    <row r="46" spans="1:18" x14ac:dyDescent="0.25">
      <c r="A46" s="10"/>
    </row>
  </sheetData>
  <sheetProtection algorithmName="SHA-512" hashValue="Dg1Q/cIp3HdM4V7TfllrCkjYj/raYAUl1ziyJY6ajdJ5DCYw2qn0qbdpM4utR/TprHSqA2HvYjVJf6t/wNH7Jg==" saltValue="4PEv53RG09hRA2HF+wriXA==" spinCount="100000" sheet="1" objects="1" scenarios="1"/>
  <mergeCells count="2">
    <mergeCell ref="B1:D20"/>
    <mergeCell ref="A18:A19"/>
  </mergeCells>
  <pageMargins left="0.7" right="0.7" top="0.75" bottom="0.75" header="0.3" footer="0.3"/>
  <pageSetup paperSize="9"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A9F6-EA36-490B-BAA5-B9409C009529}">
  <sheetPr>
    <tabColor theme="9" tint="0.39997558519241921"/>
    <pageSetUpPr fitToPage="1"/>
  </sheetPr>
  <dimension ref="A1:V95"/>
  <sheetViews>
    <sheetView topLeftCell="A6" zoomScaleNormal="100" workbookViewId="0">
      <selection sqref="A1:C1"/>
    </sheetView>
  </sheetViews>
  <sheetFormatPr defaultRowHeight="15" x14ac:dyDescent="0.25"/>
  <cols>
    <col min="1" max="1" width="161.5703125" customWidth="1"/>
    <col min="2" max="2" width="8" hidden="1" customWidth="1"/>
    <col min="3" max="3" width="35" customWidth="1"/>
    <col min="4" max="7" width="11" customWidth="1"/>
  </cols>
  <sheetData>
    <row r="1" spans="1:22" ht="42" customHeight="1" thickBot="1" x14ac:dyDescent="0.3">
      <c r="A1" s="257" t="s">
        <v>113</v>
      </c>
      <c r="B1" s="258"/>
      <c r="C1" s="259"/>
      <c r="D1" s="251"/>
      <c r="E1" s="251"/>
      <c r="F1" s="251"/>
      <c r="G1" s="251"/>
      <c r="H1" s="5"/>
      <c r="I1" s="5"/>
      <c r="J1" s="5"/>
      <c r="K1" s="5"/>
      <c r="L1" s="5"/>
      <c r="M1" s="5"/>
      <c r="N1" s="5"/>
      <c r="O1" s="5"/>
      <c r="P1" s="5"/>
      <c r="Q1" s="5"/>
      <c r="R1" s="5"/>
      <c r="S1" s="5"/>
      <c r="T1" s="5"/>
      <c r="U1" s="5"/>
      <c r="V1" s="5"/>
    </row>
    <row r="2" spans="1:22" s="2" customFormat="1" x14ac:dyDescent="0.25">
      <c r="A2" s="265"/>
      <c r="B2" s="265"/>
      <c r="C2" s="265"/>
      <c r="D2" s="251"/>
      <c r="E2" s="251"/>
      <c r="F2" s="251"/>
      <c r="G2" s="251"/>
      <c r="H2" s="5"/>
      <c r="I2" s="5"/>
      <c r="J2" s="5"/>
      <c r="K2" s="5"/>
      <c r="L2" s="5"/>
      <c r="M2" s="5"/>
      <c r="N2" s="5"/>
      <c r="O2" s="5"/>
      <c r="P2" s="5"/>
      <c r="Q2" s="5"/>
      <c r="R2" s="5"/>
      <c r="S2" s="5"/>
      <c r="T2" s="5"/>
      <c r="U2" s="5"/>
      <c r="V2" s="5"/>
    </row>
    <row r="3" spans="1:22" s="2" customFormat="1" ht="126.75" customHeight="1" x14ac:dyDescent="0.25">
      <c r="A3" s="255" t="s">
        <v>197</v>
      </c>
      <c r="B3" s="256"/>
      <c r="C3" s="256"/>
      <c r="D3" s="251"/>
      <c r="E3" s="251"/>
      <c r="F3" s="251"/>
      <c r="G3" s="251"/>
      <c r="H3" s="5"/>
      <c r="I3" s="5"/>
      <c r="J3" s="5"/>
      <c r="K3" s="5"/>
      <c r="L3" s="5"/>
      <c r="M3" s="5"/>
      <c r="N3" s="5"/>
      <c r="O3" s="5"/>
      <c r="P3" s="5"/>
      <c r="Q3" s="5"/>
      <c r="R3" s="5"/>
      <c r="S3" s="5"/>
      <c r="T3" s="5"/>
      <c r="U3" s="5"/>
      <c r="V3" s="5"/>
    </row>
    <row r="4" spans="1:22" s="2" customFormat="1" ht="15.75" customHeight="1" thickBot="1" x14ac:dyDescent="0.3">
      <c r="A4" s="251"/>
      <c r="B4" s="251"/>
      <c r="C4" s="251"/>
      <c r="D4" s="251"/>
      <c r="E4" s="251"/>
      <c r="F4" s="251"/>
      <c r="G4" s="251"/>
      <c r="H4" s="5"/>
      <c r="I4" s="5"/>
      <c r="J4" s="5"/>
      <c r="K4" s="5"/>
      <c r="L4" s="5"/>
      <c r="M4" s="5"/>
      <c r="N4" s="5"/>
      <c r="O4" s="5"/>
      <c r="P4" s="5"/>
      <c r="Q4" s="5"/>
      <c r="R4" s="5"/>
      <c r="S4" s="5"/>
      <c r="T4" s="5"/>
      <c r="U4" s="5"/>
      <c r="V4" s="5"/>
    </row>
    <row r="5" spans="1:22" s="2" customFormat="1" ht="17.25" customHeight="1" thickBot="1" x14ac:dyDescent="0.3">
      <c r="A5" s="45" t="s">
        <v>196</v>
      </c>
      <c r="B5" s="21"/>
      <c r="C5" s="264"/>
      <c r="D5" s="251"/>
      <c r="E5" s="251"/>
      <c r="F5" s="251"/>
      <c r="G5" s="251"/>
      <c r="H5" s="5"/>
      <c r="I5" s="5"/>
      <c r="J5" s="5"/>
      <c r="K5" s="5"/>
      <c r="L5" s="5"/>
      <c r="M5" s="5"/>
      <c r="N5" s="5"/>
      <c r="O5" s="5"/>
      <c r="P5" s="5"/>
      <c r="Q5" s="5"/>
      <c r="R5" s="5"/>
      <c r="S5" s="5"/>
      <c r="T5" s="5"/>
      <c r="U5" s="5"/>
      <c r="V5" s="5"/>
    </row>
    <row r="6" spans="1:22" s="2" customFormat="1" ht="142.5" customHeight="1" thickBot="1" x14ac:dyDescent="0.3">
      <c r="A6" s="24"/>
      <c r="B6" s="20"/>
      <c r="C6" s="264"/>
      <c r="D6" s="251"/>
      <c r="E6" s="251"/>
      <c r="F6" s="251"/>
      <c r="G6" s="251"/>
      <c r="H6" s="5"/>
      <c r="I6" s="5"/>
      <c r="J6" s="5"/>
      <c r="K6" s="5"/>
      <c r="L6" s="5"/>
      <c r="M6" s="5"/>
      <c r="N6" s="5"/>
      <c r="O6" s="5"/>
      <c r="P6" s="5"/>
      <c r="Q6" s="5"/>
      <c r="R6" s="5"/>
      <c r="S6" s="5"/>
      <c r="T6" s="5"/>
      <c r="U6" s="5"/>
      <c r="V6" s="5"/>
    </row>
    <row r="7" spans="1:22" ht="17.25" customHeight="1" thickBot="1" x14ac:dyDescent="0.3">
      <c r="A7" s="263"/>
      <c r="B7" s="263"/>
      <c r="C7" s="263"/>
      <c r="D7" s="251"/>
      <c r="E7" s="251"/>
      <c r="F7" s="251"/>
      <c r="G7" s="251"/>
      <c r="H7" s="5"/>
      <c r="I7" s="5"/>
      <c r="J7" s="5"/>
      <c r="K7" s="5"/>
      <c r="L7" s="5"/>
      <c r="M7" s="5"/>
      <c r="N7" s="5"/>
      <c r="O7" s="5"/>
      <c r="P7" s="5"/>
      <c r="Q7" s="5"/>
      <c r="R7" s="5"/>
      <c r="S7" s="5"/>
      <c r="T7" s="5"/>
      <c r="U7" s="5"/>
      <c r="V7" s="5"/>
    </row>
    <row r="8" spans="1:22" s="2" customFormat="1" ht="253.5" customHeight="1" thickBot="1" x14ac:dyDescent="0.3">
      <c r="A8" s="252" t="s">
        <v>198</v>
      </c>
      <c r="B8" s="253"/>
      <c r="C8" s="254"/>
      <c r="D8" s="251"/>
      <c r="E8" s="251"/>
      <c r="F8" s="251"/>
      <c r="G8" s="251"/>
      <c r="H8" s="5"/>
      <c r="I8" s="5"/>
      <c r="J8" s="5"/>
      <c r="K8" s="5"/>
      <c r="L8" s="5"/>
      <c r="M8" s="5"/>
      <c r="N8" s="5"/>
      <c r="O8" s="5"/>
      <c r="P8" s="5"/>
      <c r="Q8" s="5"/>
      <c r="R8" s="5"/>
      <c r="S8" s="5"/>
      <c r="T8" s="5"/>
      <c r="U8" s="5"/>
      <c r="V8" s="5"/>
    </row>
    <row r="9" spans="1:22" x14ac:dyDescent="0.25">
      <c r="A9" s="266"/>
      <c r="B9" s="266"/>
      <c r="C9" s="266"/>
      <c r="D9" s="251"/>
      <c r="E9" s="251"/>
      <c r="F9" s="251"/>
      <c r="G9" s="251"/>
      <c r="H9" s="5"/>
      <c r="I9" s="5"/>
      <c r="J9" s="5"/>
      <c r="K9" s="5"/>
      <c r="L9" s="5"/>
      <c r="M9" s="5"/>
      <c r="N9" s="5"/>
      <c r="O9" s="5"/>
      <c r="P9" s="5"/>
      <c r="Q9" s="5"/>
      <c r="R9" s="5"/>
      <c r="S9" s="5"/>
      <c r="T9" s="5"/>
      <c r="U9" s="5"/>
      <c r="V9" s="5"/>
    </row>
    <row r="10" spans="1:22" ht="8.25" customHeight="1" thickBot="1" x14ac:dyDescent="0.3">
      <c r="A10" s="267"/>
      <c r="B10" s="267"/>
      <c r="C10" s="267"/>
      <c r="D10" s="251"/>
      <c r="E10" s="251"/>
      <c r="F10" s="251"/>
      <c r="G10" s="251"/>
      <c r="H10" s="5"/>
      <c r="I10" s="5"/>
      <c r="J10" s="5"/>
      <c r="K10" s="5"/>
      <c r="L10" s="5"/>
      <c r="M10" s="5"/>
      <c r="N10" s="5"/>
      <c r="O10" s="5"/>
      <c r="P10" s="5"/>
      <c r="Q10" s="5"/>
      <c r="R10" s="5"/>
      <c r="S10" s="5"/>
      <c r="T10" s="5"/>
      <c r="U10" s="5"/>
      <c r="V10" s="5"/>
    </row>
    <row r="11" spans="1:22" ht="63" customHeight="1" thickBot="1" x14ac:dyDescent="0.3">
      <c r="A11" s="260" t="s">
        <v>178</v>
      </c>
      <c r="B11" s="261"/>
      <c r="C11" s="262"/>
      <c r="D11" s="251"/>
      <c r="E11" s="251"/>
      <c r="F11" s="251"/>
      <c r="G11" s="251"/>
      <c r="H11" s="5"/>
      <c r="I11" s="5"/>
      <c r="J11" s="5"/>
      <c r="K11" s="5"/>
      <c r="L11" s="5"/>
      <c r="M11" s="5"/>
      <c r="N11" s="5"/>
      <c r="O11" s="5"/>
      <c r="P11" s="5"/>
      <c r="Q11" s="5"/>
      <c r="R11" s="5"/>
      <c r="S11" s="5"/>
      <c r="T11" s="5"/>
      <c r="U11" s="5"/>
      <c r="V11" s="5"/>
    </row>
    <row r="12" spans="1:22" x14ac:dyDescent="0.25">
      <c r="A12" s="250"/>
      <c r="B12" s="250"/>
      <c r="C12" s="250"/>
      <c r="D12" s="251"/>
      <c r="E12" s="251"/>
      <c r="F12" s="251"/>
      <c r="G12" s="251"/>
      <c r="H12" s="5"/>
      <c r="I12" s="5"/>
      <c r="J12" s="5"/>
      <c r="K12" s="5"/>
      <c r="L12" s="5"/>
      <c r="M12" s="5"/>
      <c r="N12" s="5"/>
      <c r="O12" s="5"/>
      <c r="P12" s="5"/>
      <c r="Q12" s="5"/>
      <c r="R12" s="5"/>
      <c r="S12" s="5"/>
      <c r="T12" s="5"/>
      <c r="U12" s="5"/>
      <c r="V12" s="5"/>
    </row>
    <row r="13" spans="1:22" x14ac:dyDescent="0.25">
      <c r="A13" s="250"/>
      <c r="B13" s="250"/>
      <c r="C13" s="250"/>
      <c r="D13" s="251"/>
      <c r="E13" s="251"/>
      <c r="F13" s="251"/>
      <c r="G13" s="251"/>
      <c r="H13" s="5"/>
      <c r="I13" s="5"/>
      <c r="J13" s="5"/>
      <c r="K13" s="5"/>
      <c r="L13" s="5"/>
      <c r="M13" s="5"/>
      <c r="N13" s="5"/>
      <c r="O13" s="5"/>
      <c r="P13" s="5"/>
      <c r="Q13" s="5"/>
      <c r="R13" s="5"/>
      <c r="S13" s="5"/>
      <c r="T13" s="5"/>
      <c r="U13" s="5"/>
      <c r="V13" s="5"/>
    </row>
    <row r="14" spans="1:22" x14ac:dyDescent="0.25">
      <c r="A14" s="250"/>
      <c r="B14" s="250"/>
      <c r="C14" s="250"/>
      <c r="D14" s="5"/>
      <c r="E14" s="5"/>
      <c r="F14" s="5"/>
      <c r="G14" s="5"/>
      <c r="H14" s="5"/>
      <c r="I14" s="5"/>
      <c r="J14" s="5"/>
      <c r="K14" s="5"/>
      <c r="L14" s="5"/>
      <c r="M14" s="5"/>
      <c r="N14" s="5"/>
      <c r="O14" s="5"/>
      <c r="P14" s="5"/>
      <c r="Q14" s="5"/>
      <c r="R14" s="5"/>
      <c r="S14" s="5"/>
      <c r="T14" s="5"/>
      <c r="U14" s="5"/>
      <c r="V14" s="5"/>
    </row>
    <row r="15" spans="1:22" x14ac:dyDescent="0.25">
      <c r="A15" s="250"/>
      <c r="B15" s="250"/>
      <c r="C15" s="250"/>
      <c r="D15" s="5"/>
      <c r="E15" s="5"/>
      <c r="F15" s="5"/>
      <c r="G15" s="5"/>
      <c r="H15" s="5"/>
      <c r="I15" s="5"/>
      <c r="J15" s="5"/>
      <c r="K15" s="5"/>
      <c r="L15" s="5"/>
      <c r="M15" s="5"/>
      <c r="N15" s="5"/>
      <c r="O15" s="5"/>
      <c r="P15" s="5"/>
      <c r="Q15" s="5"/>
      <c r="R15" s="5"/>
      <c r="S15" s="5"/>
      <c r="T15" s="5"/>
      <c r="U15" s="5"/>
      <c r="V15" s="5"/>
    </row>
    <row r="16" spans="1:22" ht="13.5" customHeight="1" x14ac:dyDescent="0.25">
      <c r="A16" s="250"/>
      <c r="B16" s="250"/>
      <c r="C16" s="250"/>
      <c r="D16" s="5"/>
      <c r="E16" s="5"/>
      <c r="F16" s="5"/>
      <c r="G16" s="5"/>
      <c r="H16" s="5"/>
      <c r="I16" s="5"/>
      <c r="J16" s="5"/>
      <c r="K16" s="5"/>
      <c r="L16" s="5"/>
      <c r="M16" s="5"/>
      <c r="N16" s="5"/>
      <c r="O16" s="5"/>
      <c r="P16" s="5"/>
      <c r="Q16" s="5"/>
      <c r="R16" s="5"/>
      <c r="S16" s="5"/>
      <c r="T16" s="5"/>
      <c r="U16" s="5"/>
      <c r="V16" s="5"/>
    </row>
    <row r="17" spans="1:22" ht="15" hidden="1" customHeight="1" x14ac:dyDescent="0.25">
      <c r="A17" s="250"/>
      <c r="B17" s="250"/>
      <c r="C17" s="250"/>
      <c r="D17" s="5"/>
      <c r="E17" s="5"/>
      <c r="F17" s="5"/>
      <c r="G17" s="5"/>
      <c r="H17" s="5"/>
      <c r="I17" s="5"/>
      <c r="J17" s="5"/>
      <c r="K17" s="5"/>
      <c r="L17" s="5"/>
      <c r="M17" s="5"/>
      <c r="N17" s="5"/>
      <c r="O17" s="5"/>
      <c r="P17" s="5"/>
      <c r="Q17" s="5"/>
      <c r="R17" s="5"/>
      <c r="S17" s="5"/>
      <c r="T17" s="5"/>
      <c r="U17" s="5"/>
      <c r="V17" s="5"/>
    </row>
    <row r="18" spans="1:22" ht="15" hidden="1" customHeight="1" x14ac:dyDescent="0.25">
      <c r="A18" s="250"/>
      <c r="B18" s="250"/>
      <c r="C18" s="250"/>
      <c r="D18" s="5"/>
      <c r="E18" s="5"/>
      <c r="F18" s="5"/>
      <c r="G18" s="5"/>
      <c r="H18" s="5"/>
      <c r="I18" s="5"/>
      <c r="J18" s="5"/>
      <c r="K18" s="5"/>
      <c r="L18" s="5"/>
      <c r="M18" s="5"/>
      <c r="N18" s="5"/>
      <c r="O18" s="5"/>
      <c r="P18" s="5"/>
      <c r="Q18" s="5"/>
      <c r="R18" s="5"/>
      <c r="S18" s="5"/>
      <c r="T18" s="5"/>
      <c r="U18" s="5"/>
      <c r="V18" s="5"/>
    </row>
    <row r="19" spans="1:22" ht="15" hidden="1" customHeight="1" x14ac:dyDescent="0.25">
      <c r="A19" s="250"/>
      <c r="B19" s="250"/>
      <c r="C19" s="250"/>
      <c r="D19" s="5"/>
      <c r="E19" s="5"/>
      <c r="F19" s="5"/>
      <c r="G19" s="5"/>
      <c r="H19" s="5"/>
      <c r="I19" s="5"/>
      <c r="J19" s="5"/>
      <c r="K19" s="5"/>
      <c r="L19" s="5"/>
      <c r="M19" s="5"/>
      <c r="N19" s="5"/>
      <c r="O19" s="5"/>
      <c r="P19" s="5"/>
      <c r="Q19" s="5"/>
      <c r="R19" s="5"/>
      <c r="S19" s="5"/>
      <c r="T19" s="5"/>
      <c r="U19" s="5"/>
      <c r="V19" s="5"/>
    </row>
    <row r="20" spans="1:22" ht="15" hidden="1" customHeight="1" x14ac:dyDescent="0.25">
      <c r="A20" s="250"/>
      <c r="B20" s="250"/>
      <c r="C20" s="250"/>
      <c r="D20" s="5"/>
      <c r="E20" s="5"/>
      <c r="F20" s="5"/>
      <c r="G20" s="5"/>
      <c r="H20" s="5"/>
      <c r="I20" s="5"/>
      <c r="J20" s="5"/>
      <c r="K20" s="5"/>
      <c r="L20" s="5"/>
      <c r="M20" s="5"/>
      <c r="N20" s="5"/>
      <c r="O20" s="5"/>
      <c r="P20" s="5"/>
      <c r="Q20" s="5"/>
      <c r="R20" s="5"/>
      <c r="S20" s="5"/>
      <c r="T20" s="5"/>
      <c r="U20" s="5"/>
      <c r="V20" s="5"/>
    </row>
    <row r="21" spans="1:22" ht="15" hidden="1" customHeight="1" x14ac:dyDescent="0.25">
      <c r="A21" s="250"/>
      <c r="B21" s="250"/>
      <c r="C21" s="250"/>
      <c r="D21" s="5"/>
      <c r="E21" s="5"/>
      <c r="F21" s="5"/>
      <c r="G21" s="5"/>
      <c r="H21" s="5"/>
      <c r="I21" s="5"/>
      <c r="J21" s="5"/>
      <c r="K21" s="5"/>
      <c r="L21" s="5"/>
      <c r="M21" s="5"/>
      <c r="N21" s="5"/>
      <c r="O21" s="5"/>
      <c r="P21" s="5"/>
      <c r="Q21" s="5"/>
      <c r="R21" s="5"/>
      <c r="S21" s="5"/>
      <c r="T21" s="5"/>
      <c r="U21" s="5"/>
      <c r="V21" s="5"/>
    </row>
    <row r="22" spans="1:22" ht="15" hidden="1" customHeight="1" x14ac:dyDescent="0.25">
      <c r="A22" s="250"/>
      <c r="B22" s="250"/>
      <c r="C22" s="250"/>
      <c r="D22" s="5"/>
      <c r="E22" s="5"/>
      <c r="F22" s="5"/>
      <c r="G22" s="5"/>
      <c r="H22" s="5"/>
      <c r="I22" s="5"/>
      <c r="J22" s="5"/>
      <c r="K22" s="5"/>
      <c r="L22" s="5"/>
      <c r="M22" s="5"/>
      <c r="N22" s="5"/>
      <c r="O22" s="5"/>
      <c r="P22" s="5"/>
      <c r="Q22" s="5"/>
      <c r="R22" s="5"/>
      <c r="S22" s="5"/>
      <c r="T22" s="5"/>
      <c r="U22" s="5"/>
      <c r="V22" s="5"/>
    </row>
    <row r="23" spans="1:22" ht="15" hidden="1" customHeight="1" x14ac:dyDescent="0.25">
      <c r="A23" s="250"/>
      <c r="B23" s="250"/>
      <c r="C23" s="250"/>
      <c r="D23" s="5"/>
      <c r="E23" s="5"/>
      <c r="F23" s="5"/>
      <c r="G23" s="5"/>
      <c r="H23" s="5"/>
      <c r="I23" s="5"/>
      <c r="J23" s="5"/>
      <c r="K23" s="5"/>
      <c r="L23" s="5"/>
      <c r="M23" s="5"/>
      <c r="N23" s="5"/>
      <c r="O23" s="5"/>
      <c r="P23" s="5"/>
      <c r="Q23" s="5"/>
      <c r="R23" s="5"/>
      <c r="S23" s="5"/>
      <c r="T23" s="5"/>
      <c r="U23" s="5"/>
      <c r="V23" s="5"/>
    </row>
    <row r="24" spans="1:22" ht="15" hidden="1" customHeight="1" x14ac:dyDescent="0.25">
      <c r="A24" s="250"/>
      <c r="B24" s="250"/>
      <c r="C24" s="250"/>
      <c r="D24" s="5"/>
      <c r="E24" s="5"/>
      <c r="F24" s="5"/>
      <c r="G24" s="5"/>
      <c r="H24" s="5"/>
      <c r="I24" s="5"/>
      <c r="J24" s="5"/>
      <c r="K24" s="5"/>
      <c r="L24" s="5"/>
      <c r="M24" s="5"/>
      <c r="N24" s="5"/>
      <c r="O24" s="5"/>
      <c r="P24" s="5"/>
      <c r="Q24" s="5"/>
      <c r="R24" s="5"/>
      <c r="S24" s="5"/>
      <c r="T24" s="5"/>
      <c r="U24" s="5"/>
      <c r="V24" s="5"/>
    </row>
    <row r="25" spans="1:22" ht="15" hidden="1" customHeight="1" x14ac:dyDescent="0.25">
      <c r="A25" s="250"/>
      <c r="B25" s="250"/>
      <c r="C25" s="250"/>
      <c r="D25" s="5"/>
      <c r="E25" s="5"/>
      <c r="F25" s="5"/>
      <c r="G25" s="5"/>
      <c r="H25" s="5"/>
      <c r="I25" s="5"/>
      <c r="J25" s="5"/>
      <c r="K25" s="5"/>
      <c r="L25" s="5"/>
      <c r="M25" s="5"/>
      <c r="N25" s="5"/>
      <c r="O25" s="5"/>
      <c r="P25" s="5"/>
      <c r="Q25" s="5"/>
      <c r="R25" s="5"/>
      <c r="S25" s="5"/>
      <c r="T25" s="5"/>
      <c r="U25" s="5"/>
      <c r="V25" s="5"/>
    </row>
    <row r="26" spans="1:22" x14ac:dyDescent="0.25">
      <c r="D26" s="5"/>
      <c r="E26" s="5"/>
      <c r="F26" s="5"/>
      <c r="G26" s="5"/>
      <c r="H26" s="5"/>
      <c r="I26" s="5"/>
      <c r="J26" s="5"/>
      <c r="K26" s="5"/>
      <c r="L26" s="5"/>
      <c r="M26" s="5"/>
      <c r="N26" s="5"/>
      <c r="O26" s="5"/>
      <c r="P26" s="5"/>
      <c r="Q26" s="5"/>
      <c r="R26" s="5"/>
      <c r="S26" s="5"/>
      <c r="T26" s="5"/>
      <c r="U26" s="5"/>
      <c r="V26" s="5"/>
    </row>
    <row r="27" spans="1:22" x14ac:dyDescent="0.25">
      <c r="D27" s="5"/>
      <c r="E27" s="5"/>
      <c r="F27" s="5"/>
      <c r="G27" s="5"/>
      <c r="H27" s="5"/>
      <c r="I27" s="5"/>
      <c r="J27" s="5"/>
      <c r="K27" s="5"/>
      <c r="L27" s="5"/>
      <c r="M27" s="5"/>
      <c r="N27" s="5"/>
      <c r="O27" s="5"/>
      <c r="P27" s="5"/>
      <c r="Q27" s="5"/>
      <c r="R27" s="5"/>
      <c r="S27" s="5"/>
      <c r="T27" s="5"/>
      <c r="U27" s="5"/>
      <c r="V27" s="5"/>
    </row>
    <row r="28" spans="1:22" x14ac:dyDescent="0.25">
      <c r="D28" s="5"/>
      <c r="E28" s="5"/>
      <c r="F28" s="5"/>
      <c r="G28" s="5"/>
      <c r="H28" s="5"/>
      <c r="I28" s="5"/>
      <c r="J28" s="5"/>
      <c r="K28" s="5"/>
      <c r="L28" s="5"/>
      <c r="M28" s="5"/>
      <c r="N28" s="5"/>
      <c r="O28" s="5"/>
      <c r="P28" s="5"/>
      <c r="Q28" s="5"/>
      <c r="R28" s="5"/>
      <c r="S28" s="5"/>
      <c r="T28" s="5"/>
      <c r="U28" s="5"/>
      <c r="V28" s="5"/>
    </row>
    <row r="29" spans="1:22" x14ac:dyDescent="0.25">
      <c r="D29" s="5"/>
      <c r="E29" s="5"/>
      <c r="F29" s="5"/>
      <c r="G29" s="5"/>
      <c r="H29" s="5"/>
      <c r="I29" s="5"/>
      <c r="J29" s="5"/>
      <c r="K29" s="5"/>
      <c r="L29" s="5"/>
      <c r="M29" s="5"/>
      <c r="N29" s="5"/>
      <c r="O29" s="5"/>
      <c r="P29" s="5"/>
      <c r="Q29" s="5"/>
      <c r="R29" s="5"/>
      <c r="S29" s="5"/>
      <c r="T29" s="5"/>
      <c r="U29" s="5"/>
      <c r="V29" s="5"/>
    </row>
    <row r="30" spans="1:22" x14ac:dyDescent="0.25">
      <c r="D30" s="5"/>
      <c r="E30" s="5"/>
      <c r="F30" s="5"/>
      <c r="G30" s="5"/>
      <c r="H30" s="5"/>
      <c r="I30" s="5"/>
      <c r="J30" s="5"/>
      <c r="K30" s="5"/>
      <c r="L30" s="5"/>
      <c r="M30" s="5"/>
      <c r="N30" s="5"/>
      <c r="O30" s="5"/>
      <c r="P30" s="5"/>
      <c r="Q30" s="5"/>
      <c r="R30" s="5"/>
      <c r="S30" s="5"/>
      <c r="T30" s="5"/>
      <c r="U30" s="5"/>
      <c r="V30" s="5"/>
    </row>
    <row r="31" spans="1:22" x14ac:dyDescent="0.25">
      <c r="D31" s="5"/>
      <c r="E31" s="5"/>
      <c r="F31" s="5"/>
      <c r="G31" s="5"/>
      <c r="H31" s="5"/>
      <c r="I31" s="5"/>
      <c r="J31" s="5"/>
      <c r="K31" s="5"/>
      <c r="L31" s="5"/>
      <c r="M31" s="5"/>
      <c r="N31" s="5"/>
      <c r="O31" s="5"/>
      <c r="P31" s="5"/>
      <c r="Q31" s="5"/>
      <c r="R31" s="5"/>
      <c r="S31" s="5"/>
      <c r="T31" s="5"/>
      <c r="U31" s="5"/>
      <c r="V31" s="5"/>
    </row>
    <row r="32" spans="1:22" x14ac:dyDescent="0.25">
      <c r="D32" s="5"/>
      <c r="E32" s="5"/>
      <c r="F32" s="5"/>
      <c r="G32" s="5"/>
      <c r="H32" s="5"/>
      <c r="I32" s="5"/>
      <c r="J32" s="5"/>
      <c r="K32" s="5"/>
      <c r="L32" s="5"/>
      <c r="M32" s="5"/>
      <c r="N32" s="5"/>
      <c r="O32" s="5"/>
      <c r="P32" s="5"/>
      <c r="Q32" s="5"/>
      <c r="R32" s="5"/>
      <c r="S32" s="5"/>
      <c r="T32" s="5"/>
      <c r="U32" s="5"/>
      <c r="V32" s="5"/>
    </row>
    <row r="33" spans="4:22" x14ac:dyDescent="0.25">
      <c r="D33" s="5"/>
      <c r="E33" s="5"/>
      <c r="F33" s="5"/>
      <c r="G33" s="5"/>
      <c r="H33" s="5"/>
      <c r="I33" s="5"/>
      <c r="J33" s="5"/>
      <c r="K33" s="5"/>
      <c r="L33" s="5"/>
      <c r="M33" s="5"/>
      <c r="N33" s="5"/>
      <c r="O33" s="5"/>
      <c r="P33" s="5"/>
      <c r="Q33" s="5"/>
      <c r="R33" s="5"/>
      <c r="S33" s="5"/>
      <c r="T33" s="5"/>
      <c r="U33" s="5"/>
      <c r="V33" s="5"/>
    </row>
    <row r="34" spans="4:22" x14ac:dyDescent="0.25">
      <c r="D34" s="5"/>
      <c r="E34" s="5"/>
      <c r="F34" s="5"/>
      <c r="G34" s="5"/>
      <c r="H34" s="5"/>
      <c r="I34" s="5"/>
      <c r="J34" s="5"/>
      <c r="K34" s="5"/>
      <c r="L34" s="5"/>
      <c r="M34" s="5"/>
      <c r="N34" s="5"/>
      <c r="O34" s="5"/>
      <c r="P34" s="5"/>
      <c r="Q34" s="5"/>
      <c r="R34" s="5"/>
      <c r="S34" s="5"/>
      <c r="T34" s="5"/>
      <c r="U34" s="5"/>
      <c r="V34" s="5"/>
    </row>
    <row r="35" spans="4:22" x14ac:dyDescent="0.25">
      <c r="D35" s="5"/>
      <c r="E35" s="5"/>
      <c r="F35" s="5"/>
      <c r="G35" s="5"/>
      <c r="H35" s="5"/>
      <c r="I35" s="5"/>
      <c r="J35" s="5"/>
      <c r="K35" s="5"/>
      <c r="L35" s="5"/>
      <c r="M35" s="5"/>
      <c r="N35" s="5"/>
      <c r="O35" s="5"/>
      <c r="P35" s="5"/>
      <c r="Q35" s="5"/>
      <c r="R35" s="5"/>
      <c r="S35" s="5"/>
      <c r="T35" s="5"/>
      <c r="U35" s="5"/>
      <c r="V35" s="5"/>
    </row>
    <row r="36" spans="4:22" x14ac:dyDescent="0.25">
      <c r="D36" s="5"/>
      <c r="E36" s="5"/>
      <c r="F36" s="5"/>
      <c r="G36" s="5"/>
      <c r="H36" s="5"/>
      <c r="I36" s="5"/>
      <c r="J36" s="5"/>
      <c r="K36" s="5"/>
      <c r="L36" s="5"/>
      <c r="M36" s="5"/>
      <c r="N36" s="5"/>
      <c r="O36" s="5"/>
      <c r="P36" s="5"/>
      <c r="Q36" s="5"/>
      <c r="R36" s="5"/>
      <c r="S36" s="5"/>
      <c r="T36" s="5"/>
      <c r="U36" s="5"/>
      <c r="V36" s="5"/>
    </row>
    <row r="37" spans="4:22" x14ac:dyDescent="0.25">
      <c r="D37" s="5"/>
      <c r="E37" s="5"/>
      <c r="F37" s="5"/>
      <c r="G37" s="5"/>
      <c r="H37" s="5"/>
      <c r="I37" s="5"/>
      <c r="J37" s="5"/>
      <c r="K37" s="5"/>
      <c r="L37" s="5"/>
      <c r="M37" s="5"/>
      <c r="N37" s="5"/>
      <c r="O37" s="5"/>
      <c r="P37" s="5"/>
      <c r="Q37" s="5"/>
      <c r="R37" s="5"/>
      <c r="S37" s="5"/>
      <c r="T37" s="5"/>
      <c r="U37" s="5"/>
      <c r="V37" s="5"/>
    </row>
    <row r="38" spans="4:22" x14ac:dyDescent="0.25">
      <c r="D38" s="5"/>
      <c r="E38" s="5"/>
      <c r="F38" s="5"/>
      <c r="G38" s="5"/>
      <c r="H38" s="5"/>
      <c r="I38" s="5"/>
      <c r="J38" s="5"/>
      <c r="K38" s="5"/>
      <c r="L38" s="5"/>
      <c r="M38" s="5"/>
      <c r="N38" s="5"/>
      <c r="O38" s="5"/>
      <c r="P38" s="5"/>
      <c r="Q38" s="5"/>
      <c r="R38" s="5"/>
      <c r="S38" s="5"/>
      <c r="T38" s="5"/>
      <c r="U38" s="5"/>
      <c r="V38" s="5"/>
    </row>
    <row r="39" spans="4:22" x14ac:dyDescent="0.25">
      <c r="D39" s="5"/>
      <c r="E39" s="5"/>
      <c r="F39" s="5"/>
      <c r="G39" s="5"/>
      <c r="H39" s="5"/>
      <c r="I39" s="5"/>
      <c r="J39" s="5"/>
      <c r="K39" s="5"/>
      <c r="L39" s="5"/>
      <c r="M39" s="5"/>
      <c r="N39" s="5"/>
      <c r="O39" s="5"/>
      <c r="P39" s="5"/>
      <c r="Q39" s="5"/>
      <c r="R39" s="5"/>
      <c r="S39" s="5"/>
      <c r="T39" s="5"/>
      <c r="U39" s="5"/>
      <c r="V39" s="5"/>
    </row>
    <row r="40" spans="4:22" x14ac:dyDescent="0.25">
      <c r="D40" s="5"/>
      <c r="E40" s="5"/>
      <c r="F40" s="5"/>
      <c r="G40" s="5"/>
      <c r="H40" s="5"/>
      <c r="I40" s="5"/>
      <c r="J40" s="5"/>
      <c r="K40" s="5"/>
      <c r="L40" s="5"/>
      <c r="M40" s="5"/>
      <c r="N40" s="5"/>
      <c r="O40" s="5"/>
      <c r="P40" s="5"/>
      <c r="Q40" s="5"/>
      <c r="R40" s="5"/>
      <c r="S40" s="5"/>
      <c r="T40" s="5"/>
      <c r="U40" s="5"/>
      <c r="V40" s="5"/>
    </row>
    <row r="41" spans="4:22" x14ac:dyDescent="0.25">
      <c r="D41" s="5"/>
      <c r="E41" s="5"/>
      <c r="F41" s="5"/>
      <c r="G41" s="5"/>
      <c r="H41" s="5"/>
      <c r="I41" s="5"/>
      <c r="J41" s="5"/>
      <c r="K41" s="5"/>
      <c r="L41" s="5"/>
      <c r="M41" s="5"/>
      <c r="N41" s="5"/>
      <c r="O41" s="5"/>
      <c r="P41" s="5"/>
      <c r="Q41" s="5"/>
      <c r="R41" s="5"/>
      <c r="S41" s="5"/>
      <c r="T41" s="5"/>
      <c r="U41" s="5"/>
      <c r="V41" s="5"/>
    </row>
    <row r="42" spans="4:22" x14ac:dyDescent="0.25">
      <c r="D42" s="5"/>
      <c r="E42" s="5"/>
      <c r="F42" s="5"/>
      <c r="G42" s="5"/>
      <c r="H42" s="5"/>
      <c r="I42" s="5"/>
      <c r="J42" s="5"/>
      <c r="K42" s="5"/>
      <c r="L42" s="5"/>
      <c r="M42" s="5"/>
      <c r="N42" s="5"/>
      <c r="O42" s="5"/>
      <c r="P42" s="5"/>
      <c r="Q42" s="5"/>
      <c r="R42" s="5"/>
      <c r="S42" s="5"/>
      <c r="T42" s="5"/>
      <c r="U42" s="5"/>
      <c r="V42" s="5"/>
    </row>
    <row r="43" spans="4:22" x14ac:dyDescent="0.25">
      <c r="D43" s="5"/>
      <c r="E43" s="5"/>
      <c r="F43" s="5"/>
      <c r="G43" s="5"/>
      <c r="H43" s="5"/>
      <c r="I43" s="5"/>
      <c r="J43" s="5"/>
      <c r="K43" s="5"/>
      <c r="L43" s="5"/>
      <c r="M43" s="5"/>
      <c r="N43" s="5"/>
      <c r="O43" s="5"/>
      <c r="P43" s="5"/>
      <c r="Q43" s="5"/>
      <c r="R43" s="5"/>
      <c r="S43" s="5"/>
      <c r="T43" s="5"/>
      <c r="U43" s="5"/>
      <c r="V43" s="5"/>
    </row>
    <row r="44" spans="4:22" x14ac:dyDescent="0.25">
      <c r="D44" s="5"/>
      <c r="E44" s="5"/>
      <c r="F44" s="5"/>
      <c r="G44" s="5"/>
      <c r="H44" s="5"/>
      <c r="I44" s="5"/>
      <c r="J44" s="5"/>
      <c r="K44" s="5"/>
      <c r="L44" s="5"/>
      <c r="M44" s="5"/>
      <c r="N44" s="5"/>
      <c r="O44" s="5"/>
      <c r="P44" s="5"/>
      <c r="Q44" s="5"/>
      <c r="R44" s="5"/>
      <c r="S44" s="5"/>
      <c r="T44" s="5"/>
      <c r="U44" s="5"/>
      <c r="V44" s="5"/>
    </row>
    <row r="45" spans="4:22" x14ac:dyDescent="0.25">
      <c r="D45" s="5"/>
      <c r="E45" s="5"/>
      <c r="F45" s="5"/>
      <c r="G45" s="5"/>
      <c r="H45" s="5"/>
      <c r="I45" s="5"/>
      <c r="J45" s="5"/>
      <c r="K45" s="5"/>
      <c r="L45" s="5"/>
      <c r="M45" s="5"/>
      <c r="N45" s="5"/>
      <c r="O45" s="5"/>
      <c r="P45" s="5"/>
      <c r="Q45" s="5"/>
      <c r="R45" s="5"/>
      <c r="S45" s="5"/>
      <c r="T45" s="5"/>
      <c r="U45" s="5"/>
      <c r="V45" s="5"/>
    </row>
    <row r="46" spans="4:22" x14ac:dyDescent="0.25">
      <c r="D46" s="5"/>
      <c r="E46" s="5"/>
      <c r="F46" s="5"/>
      <c r="G46" s="5"/>
      <c r="H46" s="5"/>
      <c r="I46" s="5"/>
      <c r="J46" s="5"/>
      <c r="K46" s="5"/>
      <c r="L46" s="5"/>
      <c r="M46" s="5"/>
      <c r="N46" s="5"/>
      <c r="O46" s="5"/>
      <c r="P46" s="5"/>
      <c r="Q46" s="5"/>
      <c r="R46" s="5"/>
      <c r="S46" s="5"/>
      <c r="T46" s="5"/>
      <c r="U46" s="5"/>
      <c r="V46" s="5"/>
    </row>
    <row r="47" spans="4:22" x14ac:dyDescent="0.25">
      <c r="D47" s="5"/>
      <c r="E47" s="5"/>
      <c r="F47" s="5"/>
      <c r="G47" s="5"/>
      <c r="H47" s="5"/>
      <c r="I47" s="5"/>
      <c r="J47" s="5"/>
      <c r="K47" s="5"/>
      <c r="L47" s="5"/>
      <c r="M47" s="5"/>
      <c r="N47" s="5"/>
      <c r="O47" s="5"/>
      <c r="P47" s="5"/>
      <c r="Q47" s="5"/>
      <c r="R47" s="5"/>
      <c r="S47" s="5"/>
      <c r="T47" s="5"/>
      <c r="U47" s="5"/>
      <c r="V47" s="5"/>
    </row>
    <row r="48" spans="4:22" x14ac:dyDescent="0.25">
      <c r="D48" s="5"/>
      <c r="E48" s="5"/>
      <c r="F48" s="5"/>
      <c r="G48" s="5"/>
      <c r="H48" s="5"/>
      <c r="I48" s="5"/>
      <c r="J48" s="5"/>
      <c r="K48" s="5"/>
      <c r="L48" s="5"/>
      <c r="M48" s="5"/>
      <c r="N48" s="5"/>
      <c r="O48" s="5"/>
      <c r="P48" s="5"/>
      <c r="Q48" s="5"/>
      <c r="R48" s="5"/>
      <c r="S48" s="5"/>
      <c r="T48" s="5"/>
      <c r="U48" s="5"/>
      <c r="V48" s="5"/>
    </row>
    <row r="49" spans="4:22" x14ac:dyDescent="0.25">
      <c r="D49" s="5"/>
      <c r="E49" s="5"/>
      <c r="F49" s="5"/>
      <c r="G49" s="5"/>
      <c r="H49" s="5"/>
      <c r="I49" s="5"/>
      <c r="J49" s="5"/>
      <c r="K49" s="5"/>
      <c r="L49" s="5"/>
      <c r="M49" s="5"/>
      <c r="N49" s="5"/>
      <c r="O49" s="5"/>
      <c r="P49" s="5"/>
      <c r="Q49" s="5"/>
      <c r="R49" s="5"/>
      <c r="S49" s="5"/>
      <c r="T49" s="5"/>
      <c r="U49" s="5"/>
      <c r="V49" s="5"/>
    </row>
    <row r="50" spans="4:22" x14ac:dyDescent="0.25">
      <c r="D50" s="5"/>
      <c r="E50" s="5"/>
      <c r="F50" s="5"/>
      <c r="G50" s="5"/>
      <c r="H50" s="5"/>
      <c r="I50" s="5"/>
      <c r="J50" s="5"/>
      <c r="K50" s="5"/>
      <c r="L50" s="5"/>
      <c r="M50" s="5"/>
      <c r="N50" s="5"/>
      <c r="O50" s="5"/>
      <c r="P50" s="5"/>
      <c r="Q50" s="5"/>
      <c r="R50" s="5"/>
      <c r="S50" s="5"/>
      <c r="T50" s="5"/>
      <c r="U50" s="5"/>
      <c r="V50" s="5"/>
    </row>
    <row r="51" spans="4:22" x14ac:dyDescent="0.25">
      <c r="D51" s="5"/>
      <c r="E51" s="5"/>
      <c r="F51" s="5"/>
      <c r="G51" s="5"/>
      <c r="H51" s="5"/>
      <c r="I51" s="5"/>
      <c r="J51" s="5"/>
      <c r="K51" s="5"/>
      <c r="L51" s="5"/>
      <c r="M51" s="5"/>
      <c r="N51" s="5"/>
      <c r="O51" s="5"/>
      <c r="P51" s="5"/>
      <c r="Q51" s="5"/>
      <c r="R51" s="5"/>
      <c r="S51" s="5"/>
      <c r="T51" s="5"/>
      <c r="U51" s="5"/>
      <c r="V51" s="5"/>
    </row>
    <row r="52" spans="4:22" x14ac:dyDescent="0.25">
      <c r="D52" s="5"/>
      <c r="E52" s="5"/>
      <c r="F52" s="5"/>
      <c r="G52" s="5"/>
      <c r="H52" s="5"/>
      <c r="I52" s="5"/>
      <c r="J52" s="5"/>
      <c r="K52" s="5"/>
      <c r="L52" s="5"/>
      <c r="M52" s="5"/>
      <c r="N52" s="5"/>
      <c r="O52" s="5"/>
      <c r="P52" s="5"/>
      <c r="Q52" s="5"/>
      <c r="R52" s="5"/>
      <c r="S52" s="5"/>
      <c r="T52" s="5"/>
      <c r="U52" s="5"/>
      <c r="V52" s="5"/>
    </row>
    <row r="53" spans="4:22" x14ac:dyDescent="0.25">
      <c r="D53" s="5"/>
      <c r="E53" s="5"/>
      <c r="F53" s="5"/>
      <c r="G53" s="5"/>
      <c r="H53" s="5"/>
      <c r="I53" s="5"/>
      <c r="J53" s="5"/>
      <c r="K53" s="5"/>
      <c r="L53" s="5"/>
      <c r="M53" s="5"/>
      <c r="N53" s="5"/>
      <c r="O53" s="5"/>
      <c r="P53" s="5"/>
      <c r="Q53" s="5"/>
      <c r="R53" s="5"/>
      <c r="S53" s="5"/>
      <c r="T53" s="5"/>
      <c r="U53" s="5"/>
      <c r="V53" s="5"/>
    </row>
    <row r="54" spans="4:22" x14ac:dyDescent="0.25">
      <c r="D54" s="5"/>
      <c r="E54" s="5"/>
      <c r="F54" s="5"/>
      <c r="G54" s="5"/>
      <c r="H54" s="5"/>
      <c r="I54" s="5"/>
      <c r="J54" s="5"/>
      <c r="K54" s="5"/>
      <c r="L54" s="5"/>
      <c r="M54" s="5"/>
      <c r="N54" s="5"/>
      <c r="O54" s="5"/>
      <c r="P54" s="5"/>
      <c r="Q54" s="5"/>
      <c r="R54" s="5"/>
      <c r="S54" s="5"/>
      <c r="T54" s="5"/>
      <c r="U54" s="5"/>
      <c r="V54" s="5"/>
    </row>
    <row r="55" spans="4:22" x14ac:dyDescent="0.25">
      <c r="D55" s="5"/>
      <c r="E55" s="5"/>
      <c r="F55" s="5"/>
      <c r="G55" s="5"/>
      <c r="H55" s="5"/>
      <c r="I55" s="5"/>
      <c r="J55" s="5"/>
      <c r="K55" s="5"/>
      <c r="L55" s="5"/>
      <c r="M55" s="5"/>
      <c r="N55" s="5"/>
      <c r="O55" s="5"/>
      <c r="P55" s="5"/>
      <c r="Q55" s="5"/>
      <c r="R55" s="5"/>
      <c r="S55" s="5"/>
      <c r="T55" s="5"/>
      <c r="U55" s="5"/>
      <c r="V55" s="5"/>
    </row>
    <row r="56" spans="4:22" x14ac:dyDescent="0.25">
      <c r="D56" s="5"/>
      <c r="E56" s="5"/>
      <c r="F56" s="5"/>
      <c r="G56" s="5"/>
      <c r="H56" s="5"/>
      <c r="I56" s="5"/>
      <c r="J56" s="5"/>
      <c r="K56" s="5"/>
      <c r="L56" s="5"/>
      <c r="M56" s="5"/>
      <c r="N56" s="5"/>
      <c r="O56" s="5"/>
      <c r="P56" s="5"/>
      <c r="Q56" s="5"/>
      <c r="R56" s="5"/>
      <c r="S56" s="5"/>
      <c r="T56" s="5"/>
      <c r="U56" s="5"/>
      <c r="V56" s="5"/>
    </row>
    <row r="57" spans="4:22" x14ac:dyDescent="0.25">
      <c r="D57" s="5"/>
      <c r="E57" s="5"/>
      <c r="F57" s="5"/>
      <c r="G57" s="5"/>
      <c r="H57" s="5"/>
      <c r="I57" s="5"/>
      <c r="J57" s="5"/>
      <c r="K57" s="5"/>
      <c r="L57" s="5"/>
      <c r="M57" s="5"/>
      <c r="N57" s="5"/>
      <c r="O57" s="5"/>
      <c r="P57" s="5"/>
      <c r="Q57" s="5"/>
      <c r="R57" s="5"/>
      <c r="S57" s="5"/>
      <c r="T57" s="5"/>
      <c r="U57" s="5"/>
      <c r="V57" s="5"/>
    </row>
    <row r="58" spans="4:22" x14ac:dyDescent="0.25">
      <c r="D58" s="5"/>
      <c r="E58" s="5"/>
      <c r="F58" s="5"/>
      <c r="G58" s="5"/>
      <c r="H58" s="5"/>
      <c r="I58" s="5"/>
      <c r="J58" s="5"/>
      <c r="K58" s="5"/>
      <c r="L58" s="5"/>
      <c r="M58" s="5"/>
      <c r="N58" s="5"/>
      <c r="O58" s="5"/>
      <c r="P58" s="5"/>
      <c r="Q58" s="5"/>
      <c r="R58" s="5"/>
      <c r="S58" s="5"/>
      <c r="T58" s="5"/>
      <c r="U58" s="5"/>
      <c r="V58" s="5"/>
    </row>
    <row r="59" spans="4:22" x14ac:dyDescent="0.25">
      <c r="D59" s="5"/>
      <c r="E59" s="5"/>
      <c r="F59" s="5"/>
      <c r="G59" s="5"/>
      <c r="H59" s="5"/>
      <c r="I59" s="5"/>
      <c r="J59" s="5"/>
      <c r="K59" s="5"/>
      <c r="L59" s="5"/>
      <c r="M59" s="5"/>
      <c r="N59" s="5"/>
      <c r="O59" s="5"/>
      <c r="P59" s="5"/>
      <c r="Q59" s="5"/>
      <c r="R59" s="5"/>
      <c r="S59" s="5"/>
      <c r="T59" s="5"/>
      <c r="U59" s="5"/>
      <c r="V59" s="5"/>
    </row>
    <row r="60" spans="4:22" x14ac:dyDescent="0.25">
      <c r="D60" s="5"/>
      <c r="E60" s="5"/>
      <c r="F60" s="5"/>
      <c r="G60" s="5"/>
      <c r="H60" s="5"/>
      <c r="I60" s="5"/>
      <c r="J60" s="5"/>
      <c r="K60" s="5"/>
      <c r="L60" s="5"/>
      <c r="M60" s="5"/>
      <c r="N60" s="5"/>
      <c r="O60" s="5"/>
      <c r="P60" s="5"/>
      <c r="Q60" s="5"/>
      <c r="R60" s="5"/>
      <c r="S60" s="5"/>
      <c r="T60" s="5"/>
      <c r="U60" s="5"/>
      <c r="V60" s="5"/>
    </row>
    <row r="61" spans="4:22" x14ac:dyDescent="0.25">
      <c r="D61" s="5"/>
      <c r="E61" s="5"/>
      <c r="F61" s="5"/>
      <c r="G61" s="5"/>
      <c r="H61" s="5"/>
      <c r="I61" s="5"/>
      <c r="J61" s="5"/>
      <c r="K61" s="5"/>
      <c r="L61" s="5"/>
      <c r="M61" s="5"/>
      <c r="N61" s="5"/>
      <c r="O61" s="5"/>
      <c r="P61" s="5"/>
      <c r="Q61" s="5"/>
      <c r="R61" s="5"/>
      <c r="S61" s="5"/>
      <c r="T61" s="5"/>
      <c r="U61" s="5"/>
      <c r="V61" s="5"/>
    </row>
    <row r="62" spans="4:22" x14ac:dyDescent="0.25">
      <c r="D62" s="5"/>
      <c r="E62" s="5"/>
      <c r="F62" s="5"/>
      <c r="G62" s="5"/>
      <c r="H62" s="5"/>
      <c r="I62" s="5"/>
      <c r="J62" s="5"/>
      <c r="K62" s="5"/>
      <c r="L62" s="5"/>
      <c r="M62" s="5"/>
      <c r="N62" s="5"/>
      <c r="O62" s="5"/>
      <c r="P62" s="5"/>
      <c r="Q62" s="5"/>
      <c r="R62" s="5"/>
      <c r="S62" s="5"/>
      <c r="T62" s="5"/>
      <c r="U62" s="5"/>
      <c r="V62" s="5"/>
    </row>
    <row r="63" spans="4:22" x14ac:dyDescent="0.25">
      <c r="D63" s="5"/>
      <c r="E63" s="5"/>
      <c r="F63" s="5"/>
      <c r="G63" s="5"/>
      <c r="H63" s="5"/>
      <c r="I63" s="5"/>
      <c r="J63" s="5"/>
      <c r="K63" s="5"/>
      <c r="L63" s="5"/>
      <c r="M63" s="5"/>
      <c r="N63" s="5"/>
      <c r="O63" s="5"/>
      <c r="P63" s="5"/>
      <c r="Q63" s="5"/>
      <c r="R63" s="5"/>
      <c r="S63" s="5"/>
      <c r="T63" s="5"/>
      <c r="U63" s="5"/>
      <c r="V63" s="5"/>
    </row>
    <row r="64" spans="4:22" x14ac:dyDescent="0.25">
      <c r="D64" s="5"/>
      <c r="E64" s="5"/>
      <c r="F64" s="5"/>
      <c r="G64" s="5"/>
      <c r="H64" s="5"/>
      <c r="I64" s="5"/>
      <c r="J64" s="5"/>
      <c r="K64" s="5"/>
      <c r="L64" s="5"/>
      <c r="M64" s="5"/>
      <c r="N64" s="5"/>
      <c r="O64" s="5"/>
      <c r="P64" s="5"/>
      <c r="Q64" s="5"/>
      <c r="R64" s="5"/>
      <c r="S64" s="5"/>
      <c r="T64" s="5"/>
      <c r="U64" s="5"/>
      <c r="V64" s="5"/>
    </row>
    <row r="65" spans="4:22" x14ac:dyDescent="0.25">
      <c r="D65" s="5"/>
      <c r="E65" s="5"/>
      <c r="F65" s="5"/>
      <c r="G65" s="5"/>
      <c r="H65" s="5"/>
      <c r="I65" s="5"/>
      <c r="J65" s="5"/>
      <c r="K65" s="5"/>
      <c r="L65" s="5"/>
      <c r="M65" s="5"/>
      <c r="N65" s="5"/>
      <c r="O65" s="5"/>
      <c r="P65" s="5"/>
      <c r="Q65" s="5"/>
      <c r="R65" s="5"/>
      <c r="S65" s="5"/>
      <c r="T65" s="5"/>
      <c r="U65" s="5"/>
      <c r="V65" s="5"/>
    </row>
    <row r="66" spans="4:22" x14ac:dyDescent="0.25">
      <c r="D66" s="5"/>
      <c r="E66" s="5"/>
      <c r="F66" s="5"/>
      <c r="G66" s="5"/>
      <c r="H66" s="5"/>
      <c r="I66" s="5"/>
      <c r="J66" s="5"/>
      <c r="K66" s="5"/>
      <c r="L66" s="5"/>
      <c r="M66" s="5"/>
      <c r="N66" s="5"/>
      <c r="O66" s="5"/>
      <c r="P66" s="5"/>
      <c r="Q66" s="5"/>
      <c r="R66" s="5"/>
      <c r="S66" s="5"/>
      <c r="T66" s="5"/>
      <c r="U66" s="5"/>
      <c r="V66" s="5"/>
    </row>
    <row r="67" spans="4:22" x14ac:dyDescent="0.25">
      <c r="D67" s="5"/>
      <c r="E67" s="5"/>
      <c r="F67" s="5"/>
      <c r="G67" s="5"/>
      <c r="H67" s="5"/>
      <c r="I67" s="5"/>
      <c r="J67" s="5"/>
      <c r="K67" s="5"/>
      <c r="L67" s="5"/>
      <c r="M67" s="5"/>
      <c r="N67" s="5"/>
      <c r="O67" s="5"/>
      <c r="P67" s="5"/>
      <c r="Q67" s="5"/>
      <c r="R67" s="5"/>
      <c r="S67" s="5"/>
      <c r="T67" s="5"/>
      <c r="U67" s="5"/>
      <c r="V67" s="5"/>
    </row>
    <row r="68" spans="4:22" x14ac:dyDescent="0.25">
      <c r="D68" s="5"/>
      <c r="E68" s="5"/>
      <c r="F68" s="5"/>
      <c r="G68" s="5"/>
      <c r="H68" s="5"/>
      <c r="I68" s="5"/>
      <c r="J68" s="5"/>
      <c r="K68" s="5"/>
      <c r="L68" s="5"/>
      <c r="M68" s="5"/>
      <c r="N68" s="5"/>
      <c r="O68" s="5"/>
      <c r="P68" s="5"/>
      <c r="Q68" s="5"/>
      <c r="R68" s="5"/>
      <c r="S68" s="5"/>
      <c r="T68" s="5"/>
      <c r="U68" s="5"/>
      <c r="V68" s="5"/>
    </row>
    <row r="69" spans="4:22" x14ac:dyDescent="0.25">
      <c r="D69" s="5"/>
      <c r="E69" s="5"/>
      <c r="F69" s="5"/>
      <c r="G69" s="5"/>
      <c r="H69" s="5"/>
      <c r="I69" s="5"/>
      <c r="J69" s="5"/>
      <c r="K69" s="5"/>
      <c r="L69" s="5"/>
      <c r="M69" s="5"/>
      <c r="N69" s="5"/>
      <c r="O69" s="5"/>
      <c r="P69" s="5"/>
      <c r="Q69" s="5"/>
      <c r="R69" s="5"/>
      <c r="S69" s="5"/>
      <c r="T69" s="5"/>
      <c r="U69" s="5"/>
      <c r="V69" s="5"/>
    </row>
    <row r="70" spans="4:22" x14ac:dyDescent="0.25">
      <c r="D70" s="5"/>
      <c r="E70" s="5"/>
      <c r="F70" s="5"/>
      <c r="G70" s="5"/>
      <c r="H70" s="5"/>
      <c r="I70" s="5"/>
      <c r="J70" s="5"/>
      <c r="K70" s="5"/>
      <c r="L70" s="5"/>
      <c r="M70" s="5"/>
      <c r="N70" s="5"/>
      <c r="O70" s="5"/>
      <c r="P70" s="5"/>
      <c r="Q70" s="5"/>
      <c r="R70" s="5"/>
      <c r="S70" s="5"/>
      <c r="T70" s="5"/>
      <c r="U70" s="5"/>
      <c r="V70" s="5"/>
    </row>
    <row r="71" spans="4:22" x14ac:dyDescent="0.25">
      <c r="D71" s="5"/>
      <c r="E71" s="5"/>
      <c r="F71" s="5"/>
      <c r="G71" s="5"/>
      <c r="H71" s="5"/>
      <c r="I71" s="5"/>
      <c r="J71" s="5"/>
      <c r="K71" s="5"/>
      <c r="L71" s="5"/>
      <c r="M71" s="5"/>
      <c r="N71" s="5"/>
      <c r="O71" s="5"/>
      <c r="P71" s="5"/>
      <c r="Q71" s="5"/>
      <c r="R71" s="5"/>
      <c r="S71" s="5"/>
      <c r="T71" s="5"/>
      <c r="U71" s="5"/>
      <c r="V71" s="5"/>
    </row>
    <row r="72" spans="4:22" x14ac:dyDescent="0.25">
      <c r="D72" s="5"/>
      <c r="E72" s="5"/>
      <c r="F72" s="5"/>
      <c r="G72" s="5"/>
      <c r="H72" s="5"/>
      <c r="I72" s="5"/>
      <c r="J72" s="5"/>
      <c r="K72" s="5"/>
      <c r="L72" s="5"/>
      <c r="M72" s="5"/>
      <c r="N72" s="5"/>
      <c r="O72" s="5"/>
      <c r="P72" s="5"/>
      <c r="Q72" s="5"/>
      <c r="R72" s="5"/>
      <c r="S72" s="5"/>
      <c r="T72" s="5"/>
      <c r="U72" s="5"/>
      <c r="V72" s="5"/>
    </row>
    <row r="73" spans="4:22" x14ac:dyDescent="0.25">
      <c r="D73" s="5"/>
      <c r="E73" s="5"/>
      <c r="F73" s="5"/>
      <c r="G73" s="5"/>
      <c r="H73" s="5"/>
      <c r="I73" s="5"/>
      <c r="J73" s="5"/>
      <c r="K73" s="5"/>
      <c r="L73" s="5"/>
      <c r="M73" s="5"/>
      <c r="N73" s="5"/>
      <c r="O73" s="5"/>
      <c r="P73" s="5"/>
      <c r="Q73" s="5"/>
      <c r="R73" s="5"/>
      <c r="S73" s="5"/>
      <c r="T73" s="5"/>
      <c r="U73" s="5"/>
      <c r="V73" s="5"/>
    </row>
    <row r="74" spans="4:22" x14ac:dyDescent="0.25">
      <c r="D74" s="5"/>
      <c r="E74" s="5"/>
      <c r="F74" s="5"/>
      <c r="G74" s="5"/>
      <c r="H74" s="5"/>
      <c r="I74" s="5"/>
      <c r="J74" s="5"/>
      <c r="K74" s="5"/>
      <c r="L74" s="5"/>
      <c r="M74" s="5"/>
      <c r="N74" s="5"/>
      <c r="O74" s="5"/>
      <c r="P74" s="5"/>
      <c r="Q74" s="5"/>
      <c r="R74" s="5"/>
      <c r="S74" s="5"/>
      <c r="T74" s="5"/>
      <c r="U74" s="5"/>
      <c r="V74" s="5"/>
    </row>
    <row r="75" spans="4:22" x14ac:dyDescent="0.25">
      <c r="D75" s="5"/>
      <c r="E75" s="5"/>
      <c r="F75" s="5"/>
      <c r="G75" s="5"/>
      <c r="H75" s="5"/>
      <c r="I75" s="5"/>
      <c r="J75" s="5"/>
      <c r="K75" s="5"/>
      <c r="L75" s="5"/>
      <c r="M75" s="5"/>
      <c r="N75" s="5"/>
      <c r="O75" s="5"/>
      <c r="P75" s="5"/>
      <c r="Q75" s="5"/>
      <c r="R75" s="5"/>
      <c r="S75" s="5"/>
      <c r="T75" s="5"/>
      <c r="U75" s="5"/>
      <c r="V75" s="5"/>
    </row>
    <row r="76" spans="4:22" x14ac:dyDescent="0.25">
      <c r="D76" s="5"/>
      <c r="E76" s="5"/>
      <c r="F76" s="5"/>
      <c r="G76" s="5"/>
      <c r="H76" s="5"/>
      <c r="I76" s="5"/>
      <c r="J76" s="5"/>
      <c r="K76" s="5"/>
      <c r="L76" s="5"/>
      <c r="M76" s="5"/>
      <c r="N76" s="5"/>
      <c r="O76" s="5"/>
      <c r="P76" s="5"/>
      <c r="Q76" s="5"/>
      <c r="R76" s="5"/>
      <c r="S76" s="5"/>
      <c r="T76" s="5"/>
      <c r="U76" s="5"/>
      <c r="V76" s="5"/>
    </row>
    <row r="77" spans="4:22" x14ac:dyDescent="0.25">
      <c r="D77" s="5"/>
      <c r="E77" s="5"/>
      <c r="F77" s="5"/>
      <c r="G77" s="5"/>
      <c r="H77" s="5"/>
      <c r="I77" s="5"/>
      <c r="J77" s="5"/>
      <c r="K77" s="5"/>
      <c r="L77" s="5"/>
      <c r="M77" s="5"/>
      <c r="N77" s="5"/>
      <c r="O77" s="5"/>
      <c r="P77" s="5"/>
      <c r="Q77" s="5"/>
      <c r="R77" s="5"/>
      <c r="S77" s="5"/>
      <c r="T77" s="5"/>
      <c r="U77" s="5"/>
      <c r="V77" s="5"/>
    </row>
    <row r="78" spans="4:22" x14ac:dyDescent="0.25">
      <c r="D78" s="5"/>
      <c r="E78" s="5"/>
      <c r="F78" s="5"/>
      <c r="G78" s="5"/>
      <c r="H78" s="5"/>
      <c r="I78" s="5"/>
      <c r="J78" s="5"/>
      <c r="K78" s="5"/>
      <c r="L78" s="5"/>
      <c r="M78" s="5"/>
      <c r="N78" s="5"/>
      <c r="O78" s="5"/>
      <c r="P78" s="5"/>
      <c r="Q78" s="5"/>
      <c r="R78" s="5"/>
      <c r="S78" s="5"/>
      <c r="T78" s="5"/>
      <c r="U78" s="5"/>
      <c r="V78" s="5"/>
    </row>
    <row r="79" spans="4:22" x14ac:dyDescent="0.25">
      <c r="D79" s="5"/>
      <c r="E79" s="5"/>
      <c r="F79" s="5"/>
      <c r="G79" s="5"/>
      <c r="H79" s="5"/>
      <c r="I79" s="5"/>
      <c r="J79" s="5"/>
      <c r="K79" s="5"/>
      <c r="L79" s="5"/>
      <c r="M79" s="5"/>
      <c r="N79" s="5"/>
      <c r="O79" s="5"/>
      <c r="P79" s="5"/>
      <c r="Q79" s="5"/>
      <c r="R79" s="5"/>
      <c r="S79" s="5"/>
      <c r="T79" s="5"/>
      <c r="U79" s="5"/>
      <c r="V79" s="5"/>
    </row>
    <row r="80" spans="4:22" x14ac:dyDescent="0.25">
      <c r="D80" s="5"/>
      <c r="E80" s="5"/>
      <c r="F80" s="5"/>
      <c r="G80" s="5"/>
      <c r="H80" s="5"/>
      <c r="I80" s="5"/>
      <c r="J80" s="5"/>
      <c r="K80" s="5"/>
      <c r="L80" s="5"/>
      <c r="M80" s="5"/>
      <c r="N80" s="5"/>
      <c r="O80" s="5"/>
      <c r="P80" s="5"/>
      <c r="Q80" s="5"/>
      <c r="R80" s="5"/>
      <c r="S80" s="5"/>
      <c r="T80" s="5"/>
      <c r="U80" s="5"/>
      <c r="V80" s="5"/>
    </row>
    <row r="81" spans="4:22" x14ac:dyDescent="0.25">
      <c r="D81" s="5"/>
      <c r="E81" s="5"/>
      <c r="F81" s="5"/>
      <c r="G81" s="5"/>
      <c r="H81" s="5"/>
      <c r="I81" s="5"/>
      <c r="J81" s="5"/>
      <c r="K81" s="5"/>
      <c r="L81" s="5"/>
      <c r="M81" s="5"/>
      <c r="N81" s="5"/>
      <c r="O81" s="5"/>
      <c r="P81" s="5"/>
      <c r="Q81" s="5"/>
      <c r="R81" s="5"/>
      <c r="S81" s="5"/>
      <c r="T81" s="5"/>
      <c r="U81" s="5"/>
      <c r="V81" s="5"/>
    </row>
    <row r="82" spans="4:22" x14ac:dyDescent="0.25">
      <c r="D82" s="5"/>
      <c r="E82" s="5"/>
      <c r="F82" s="5"/>
      <c r="G82" s="5"/>
      <c r="H82" s="5"/>
      <c r="I82" s="5"/>
      <c r="J82" s="5"/>
      <c r="K82" s="5"/>
      <c r="L82" s="5"/>
      <c r="M82" s="5"/>
      <c r="N82" s="5"/>
      <c r="O82" s="5"/>
      <c r="P82" s="5"/>
      <c r="Q82" s="5"/>
      <c r="R82" s="5"/>
      <c r="S82" s="5"/>
      <c r="T82" s="5"/>
      <c r="U82" s="5"/>
      <c r="V82" s="5"/>
    </row>
    <row r="83" spans="4:22" x14ac:dyDescent="0.25">
      <c r="D83" s="5"/>
      <c r="E83" s="5"/>
      <c r="F83" s="5"/>
      <c r="G83" s="5"/>
      <c r="H83" s="5"/>
      <c r="I83" s="5"/>
      <c r="J83" s="5"/>
      <c r="K83" s="5"/>
      <c r="L83" s="5"/>
      <c r="M83" s="5"/>
      <c r="N83" s="5"/>
      <c r="O83" s="5"/>
      <c r="P83" s="5"/>
      <c r="Q83" s="5"/>
      <c r="R83" s="5"/>
      <c r="S83" s="5"/>
      <c r="T83" s="5"/>
      <c r="U83" s="5"/>
      <c r="V83" s="5"/>
    </row>
    <row r="84" spans="4:22" x14ac:dyDescent="0.25">
      <c r="D84" s="5"/>
      <c r="E84" s="5"/>
      <c r="F84" s="5"/>
      <c r="G84" s="5"/>
      <c r="H84" s="5"/>
      <c r="I84" s="5"/>
      <c r="J84" s="5"/>
      <c r="K84" s="5"/>
      <c r="L84" s="5"/>
      <c r="M84" s="5"/>
      <c r="N84" s="5"/>
      <c r="O84" s="5"/>
      <c r="P84" s="5"/>
      <c r="Q84" s="5"/>
      <c r="R84" s="5"/>
      <c r="S84" s="5"/>
      <c r="T84" s="5"/>
      <c r="U84" s="5"/>
      <c r="V84" s="5"/>
    </row>
    <row r="85" spans="4:22" x14ac:dyDescent="0.25">
      <c r="D85" s="5"/>
      <c r="E85" s="5"/>
      <c r="F85" s="5"/>
      <c r="G85" s="5"/>
      <c r="H85" s="5"/>
      <c r="I85" s="5"/>
      <c r="J85" s="5"/>
      <c r="K85" s="5"/>
      <c r="L85" s="5"/>
      <c r="M85" s="5"/>
      <c r="N85" s="5"/>
      <c r="O85" s="5"/>
      <c r="P85" s="5"/>
      <c r="Q85" s="5"/>
      <c r="R85" s="5"/>
      <c r="S85" s="5"/>
      <c r="T85" s="5"/>
      <c r="U85" s="5"/>
      <c r="V85" s="5"/>
    </row>
    <row r="86" spans="4:22" x14ac:dyDescent="0.25">
      <c r="D86" s="5"/>
      <c r="E86" s="5"/>
      <c r="F86" s="5"/>
      <c r="G86" s="5"/>
      <c r="H86" s="5"/>
      <c r="I86" s="5"/>
      <c r="J86" s="5"/>
      <c r="K86" s="5"/>
      <c r="L86" s="5"/>
      <c r="M86" s="5"/>
      <c r="N86" s="5"/>
      <c r="O86" s="5"/>
      <c r="P86" s="5"/>
      <c r="Q86" s="5"/>
      <c r="R86" s="5"/>
      <c r="S86" s="5"/>
      <c r="T86" s="5"/>
      <c r="U86" s="5"/>
      <c r="V86" s="5"/>
    </row>
    <row r="87" spans="4:22" x14ac:dyDescent="0.25">
      <c r="D87" s="5"/>
      <c r="E87" s="5"/>
      <c r="F87" s="5"/>
      <c r="G87" s="5"/>
      <c r="H87" s="5"/>
      <c r="I87" s="5"/>
      <c r="J87" s="5"/>
      <c r="K87" s="5"/>
      <c r="L87" s="5"/>
      <c r="M87" s="5"/>
      <c r="N87" s="5"/>
      <c r="O87" s="5"/>
      <c r="P87" s="5"/>
      <c r="Q87" s="5"/>
      <c r="R87" s="5"/>
      <c r="S87" s="5"/>
      <c r="T87" s="5"/>
      <c r="U87" s="5"/>
      <c r="V87" s="5"/>
    </row>
    <row r="88" spans="4:22" x14ac:dyDescent="0.25">
      <c r="D88" s="5"/>
      <c r="E88" s="5"/>
      <c r="F88" s="5"/>
      <c r="G88" s="5"/>
      <c r="H88" s="5"/>
      <c r="I88" s="5"/>
      <c r="J88" s="5"/>
      <c r="K88" s="5"/>
      <c r="L88" s="5"/>
      <c r="M88" s="5"/>
      <c r="N88" s="5"/>
      <c r="O88" s="5"/>
      <c r="P88" s="5"/>
      <c r="Q88" s="5"/>
      <c r="R88" s="5"/>
      <c r="S88" s="5"/>
      <c r="T88" s="5"/>
      <c r="U88" s="5"/>
      <c r="V88" s="5"/>
    </row>
    <row r="89" spans="4:22" x14ac:dyDescent="0.25">
      <c r="D89" s="5"/>
      <c r="E89" s="5"/>
      <c r="F89" s="5"/>
      <c r="G89" s="5"/>
      <c r="H89" s="5"/>
      <c r="I89" s="5"/>
      <c r="J89" s="5"/>
      <c r="K89" s="5"/>
      <c r="L89" s="5"/>
      <c r="M89" s="5"/>
      <c r="N89" s="5"/>
      <c r="O89" s="5"/>
      <c r="P89" s="5"/>
      <c r="Q89" s="5"/>
      <c r="R89" s="5"/>
      <c r="S89" s="5"/>
      <c r="T89" s="5"/>
      <c r="U89" s="5"/>
      <c r="V89" s="5"/>
    </row>
    <row r="90" spans="4:22" x14ac:dyDescent="0.25">
      <c r="D90" s="5"/>
      <c r="E90" s="5"/>
      <c r="F90" s="5"/>
      <c r="G90" s="5"/>
      <c r="H90" s="5"/>
      <c r="I90" s="5"/>
      <c r="J90" s="5"/>
      <c r="K90" s="5"/>
      <c r="L90" s="5"/>
      <c r="M90" s="5"/>
      <c r="N90" s="5"/>
      <c r="O90" s="5"/>
      <c r="P90" s="5"/>
      <c r="Q90" s="5"/>
      <c r="R90" s="5"/>
      <c r="S90" s="5"/>
      <c r="T90" s="5"/>
      <c r="U90" s="5"/>
      <c r="V90" s="5"/>
    </row>
    <row r="91" spans="4:22" x14ac:dyDescent="0.25">
      <c r="D91" s="5"/>
      <c r="E91" s="5"/>
      <c r="F91" s="5"/>
      <c r="G91" s="5"/>
      <c r="H91" s="5"/>
      <c r="I91" s="5"/>
      <c r="J91" s="5"/>
      <c r="K91" s="5"/>
      <c r="L91" s="5"/>
      <c r="M91" s="5"/>
      <c r="N91" s="5"/>
      <c r="O91" s="5"/>
      <c r="P91" s="5"/>
      <c r="Q91" s="5"/>
      <c r="R91" s="5"/>
      <c r="S91" s="5"/>
      <c r="T91" s="5"/>
      <c r="U91" s="5"/>
      <c r="V91" s="5"/>
    </row>
    <row r="92" spans="4:22" x14ac:dyDescent="0.25">
      <c r="D92" s="5"/>
      <c r="E92" s="5"/>
      <c r="F92" s="5"/>
      <c r="G92" s="5"/>
      <c r="H92" s="5"/>
      <c r="I92" s="5"/>
      <c r="J92" s="5"/>
      <c r="K92" s="5"/>
      <c r="L92" s="5"/>
      <c r="M92" s="5"/>
      <c r="N92" s="5"/>
      <c r="O92" s="5"/>
      <c r="P92" s="5"/>
      <c r="Q92" s="5"/>
      <c r="R92" s="5"/>
      <c r="S92" s="5"/>
      <c r="T92" s="5"/>
      <c r="U92" s="5"/>
      <c r="V92" s="5"/>
    </row>
    <row r="93" spans="4:22" x14ac:dyDescent="0.25">
      <c r="D93" s="5"/>
      <c r="E93" s="5"/>
      <c r="F93" s="5"/>
      <c r="G93" s="5"/>
      <c r="H93" s="5"/>
      <c r="I93" s="5"/>
      <c r="J93" s="5"/>
      <c r="K93" s="5"/>
      <c r="L93" s="5"/>
      <c r="M93" s="5"/>
      <c r="N93" s="5"/>
      <c r="O93" s="5"/>
      <c r="P93" s="5"/>
      <c r="Q93" s="5"/>
      <c r="R93" s="5"/>
      <c r="S93" s="5"/>
      <c r="T93" s="5"/>
      <c r="U93" s="5"/>
      <c r="V93" s="5"/>
    </row>
    <row r="94" spans="4:22" x14ac:dyDescent="0.25">
      <c r="D94" s="5"/>
      <c r="E94" s="5"/>
      <c r="F94" s="5"/>
      <c r="G94" s="5"/>
      <c r="H94" s="5"/>
      <c r="I94" s="5"/>
      <c r="J94" s="5"/>
      <c r="K94" s="5"/>
      <c r="L94" s="5"/>
      <c r="M94" s="5"/>
      <c r="N94" s="5"/>
      <c r="O94" s="5"/>
      <c r="P94" s="5"/>
      <c r="Q94" s="5"/>
      <c r="R94" s="5"/>
      <c r="S94" s="5"/>
      <c r="T94" s="5"/>
      <c r="U94" s="5"/>
      <c r="V94" s="5"/>
    </row>
    <row r="95" spans="4:22" x14ac:dyDescent="0.25">
      <c r="D95" s="5"/>
      <c r="E95" s="5"/>
      <c r="F95" s="5"/>
      <c r="G95" s="5"/>
      <c r="H95" s="5"/>
      <c r="I95" s="5"/>
      <c r="J95" s="5"/>
      <c r="K95" s="5"/>
      <c r="L95" s="5"/>
      <c r="M95" s="5"/>
      <c r="N95" s="5"/>
      <c r="O95" s="5"/>
      <c r="P95" s="5"/>
      <c r="Q95" s="5"/>
      <c r="R95" s="5"/>
      <c r="S95" s="5"/>
      <c r="T95" s="5"/>
      <c r="U95" s="5"/>
      <c r="V95" s="5"/>
    </row>
  </sheetData>
  <sheetProtection sheet="1" objects="1" scenarios="1"/>
  <mergeCells count="11">
    <mergeCell ref="A12:C25"/>
    <mergeCell ref="D1:G13"/>
    <mergeCell ref="A8:C8"/>
    <mergeCell ref="A3:C3"/>
    <mergeCell ref="A1:C1"/>
    <mergeCell ref="A11:C11"/>
    <mergeCell ref="A7:C7"/>
    <mergeCell ref="A4:C4"/>
    <mergeCell ref="C5:C6"/>
    <mergeCell ref="A2:C2"/>
    <mergeCell ref="A9:C10"/>
  </mergeCells>
  <pageMargins left="0.7" right="0.7" top="0.75" bottom="0.75" header="0.3" footer="0.3"/>
  <pageSetup paperSize="9" scale="54" fitToHeight="0" orientation="landscape" horizontalDpi="90" verticalDpi="9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C5802-967D-48D6-9E09-573433B55F29}">
  <sheetPr>
    <tabColor theme="9" tint="0.39997558519241921"/>
  </sheetPr>
  <dimension ref="A1:P129"/>
  <sheetViews>
    <sheetView tabSelected="1" zoomScaleNormal="100" workbookViewId="0">
      <selection activeCell="E10" sqref="E10"/>
    </sheetView>
  </sheetViews>
  <sheetFormatPr defaultColWidth="9.140625" defaultRowHeight="15" x14ac:dyDescent="0.25"/>
  <cols>
    <col min="1" max="1" width="14.42578125" style="83" customWidth="1"/>
    <col min="2" max="2" width="22.5703125" style="83" customWidth="1"/>
    <col min="3" max="3" width="9.140625" style="83"/>
    <col min="4" max="4" width="12.7109375" style="83" customWidth="1"/>
    <col min="5" max="5" width="19" style="83" customWidth="1"/>
    <col min="6" max="6" width="19.85546875" style="83" customWidth="1"/>
    <col min="7" max="16384" width="9.140625" style="83"/>
  </cols>
  <sheetData>
    <row r="1" spans="1:16" ht="161.25" customHeight="1" thickBot="1" x14ac:dyDescent="0.3">
      <c r="A1" s="276" t="s">
        <v>191</v>
      </c>
      <c r="B1" s="277"/>
      <c r="C1" s="277"/>
      <c r="D1" s="277"/>
      <c r="E1" s="277"/>
      <c r="F1" s="277"/>
      <c r="G1" s="277"/>
      <c r="H1" s="277"/>
      <c r="I1" s="277"/>
      <c r="J1" s="278"/>
    </row>
    <row r="2" spans="1:16" ht="51.75" customHeight="1" x14ac:dyDescent="0.25">
      <c r="A2" s="281" t="s">
        <v>190</v>
      </c>
      <c r="B2" s="281"/>
      <c r="C2" s="281"/>
      <c r="D2" s="281"/>
      <c r="E2" s="281"/>
      <c r="F2" s="281"/>
      <c r="G2" s="281"/>
      <c r="H2" s="281"/>
      <c r="I2" s="281"/>
      <c r="J2" s="281"/>
      <c r="L2" s="84"/>
      <c r="M2" s="84"/>
      <c r="N2" s="84"/>
      <c r="O2" s="84"/>
      <c r="P2" s="84"/>
    </row>
    <row r="3" spans="1:16" ht="17.25" customHeight="1" x14ac:dyDescent="0.25">
      <c r="A3" s="85"/>
      <c r="B3" s="86"/>
      <c r="C3" s="86"/>
      <c r="D3" s="86"/>
      <c r="E3" s="86"/>
      <c r="F3" s="86"/>
      <c r="G3" s="86"/>
      <c r="H3" s="86"/>
      <c r="I3" s="86"/>
      <c r="J3" s="86"/>
    </row>
    <row r="4" spans="1:16" ht="21" x14ac:dyDescent="0.35">
      <c r="A4" s="282" t="s">
        <v>156</v>
      </c>
      <c r="B4" s="282"/>
      <c r="C4" s="282"/>
      <c r="D4" s="282"/>
      <c r="E4" s="282"/>
      <c r="F4" s="282"/>
      <c r="J4" s="87" t="s">
        <v>10</v>
      </c>
      <c r="M4" s="88"/>
      <c r="N4" s="88"/>
      <c r="O4" s="88"/>
      <c r="P4" s="89"/>
    </row>
    <row r="5" spans="1:16" ht="18" x14ac:dyDescent="0.35">
      <c r="A5" s="279" t="s">
        <v>155</v>
      </c>
      <c r="B5" s="279"/>
      <c r="C5" s="279"/>
      <c r="D5" s="279"/>
      <c r="E5" s="279"/>
      <c r="F5" s="279"/>
      <c r="I5" s="90" t="s">
        <v>11</v>
      </c>
    </row>
    <row r="6" spans="1:16" x14ac:dyDescent="0.25">
      <c r="A6" s="280" t="s">
        <v>144</v>
      </c>
      <c r="B6" s="280"/>
      <c r="C6" s="280"/>
      <c r="D6" s="280"/>
      <c r="E6" s="280"/>
      <c r="F6" s="280"/>
      <c r="I6" s="90"/>
    </row>
    <row r="7" spans="1:16" ht="18" x14ac:dyDescent="0.35">
      <c r="A7" s="99" t="s">
        <v>6</v>
      </c>
      <c r="B7" s="99" t="s">
        <v>41</v>
      </c>
      <c r="C7" s="112"/>
      <c r="D7" s="99"/>
      <c r="E7" s="98" t="s">
        <v>7</v>
      </c>
      <c r="F7" s="99" t="s">
        <v>112</v>
      </c>
      <c r="K7" s="91"/>
      <c r="L7" s="91"/>
    </row>
    <row r="8" spans="1:16" x14ac:dyDescent="0.25">
      <c r="A8" s="7"/>
      <c r="B8" s="108" t="s">
        <v>13</v>
      </c>
      <c r="C8" s="92"/>
      <c r="D8" s="92"/>
      <c r="E8" s="97">
        <f>E41*44%+E45*52%+E43*4%</f>
        <v>3921.6</v>
      </c>
      <c r="F8" s="100" t="str">
        <f>IF((A8/1000)*$E8=0,"NA", (A8/1000)*$E8)</f>
        <v>NA</v>
      </c>
      <c r="K8" s="91"/>
      <c r="L8" s="91"/>
    </row>
    <row r="9" spans="1:16" x14ac:dyDescent="0.25">
      <c r="A9" s="7"/>
      <c r="B9" s="108" t="s">
        <v>18</v>
      </c>
      <c r="C9" s="92"/>
      <c r="D9" s="92"/>
      <c r="E9" s="97">
        <f>E41*40%+E43*40%+E39*20%</f>
        <v>2107</v>
      </c>
      <c r="F9" s="100" t="str">
        <f t="shared" ref="F9:F36" si="0">IF((A9/1000)*$E9=0,"NA", (A9/1000)*$E9)</f>
        <v>NA</v>
      </c>
      <c r="I9" s="93"/>
      <c r="K9" s="91"/>
      <c r="L9" s="91"/>
    </row>
    <row r="10" spans="1:16" x14ac:dyDescent="0.25">
      <c r="A10" s="7">
        <v>3.2</v>
      </c>
      <c r="B10" s="108" t="s">
        <v>14</v>
      </c>
      <c r="C10" s="92"/>
      <c r="D10" s="92"/>
      <c r="E10" s="97">
        <f>E41*25%+E43*52%+E39*23%</f>
        <v>1773.85</v>
      </c>
      <c r="F10" s="100">
        <f t="shared" si="0"/>
        <v>5.6763199999999996</v>
      </c>
      <c r="K10" s="91"/>
      <c r="L10" s="91"/>
    </row>
    <row r="11" spans="1:16" x14ac:dyDescent="0.25">
      <c r="A11" s="7">
        <v>1.25</v>
      </c>
      <c r="B11" s="108" t="s">
        <v>15</v>
      </c>
      <c r="C11" s="92"/>
      <c r="D11" s="92"/>
      <c r="E11" s="97">
        <f>E41*50%+E39*50%</f>
        <v>2087.5</v>
      </c>
      <c r="F11" s="100">
        <f t="shared" si="0"/>
        <v>2.609375</v>
      </c>
      <c r="K11" s="91"/>
      <c r="L11" s="91"/>
    </row>
    <row r="12" spans="1:16" x14ac:dyDescent="0.25">
      <c r="A12" s="7"/>
      <c r="B12" s="108" t="s">
        <v>12</v>
      </c>
      <c r="C12" s="92"/>
      <c r="D12" s="92"/>
      <c r="E12" s="97">
        <f>E41*50%+E45*50%</f>
        <v>3985</v>
      </c>
      <c r="F12" s="100" t="str">
        <f t="shared" si="0"/>
        <v>NA</v>
      </c>
      <c r="K12" s="91"/>
      <c r="L12" s="91"/>
    </row>
    <row r="13" spans="1:16" x14ac:dyDescent="0.25">
      <c r="A13" s="7"/>
      <c r="B13" s="109" t="s">
        <v>31</v>
      </c>
      <c r="C13" s="92"/>
      <c r="D13" s="92"/>
      <c r="E13" s="97">
        <f>E41*15%+E43*70%+E39*15%</f>
        <v>1627.25</v>
      </c>
      <c r="F13" s="100" t="str">
        <f t="shared" si="0"/>
        <v>NA</v>
      </c>
      <c r="K13" s="91"/>
      <c r="L13" s="91"/>
    </row>
    <row r="14" spans="1:16" x14ac:dyDescent="0.25">
      <c r="A14" s="7"/>
      <c r="B14" s="109" t="s">
        <v>19</v>
      </c>
      <c r="C14" s="92"/>
      <c r="D14" s="92"/>
      <c r="E14" s="97">
        <f>E41*30%+E43*40%+E39*30%</f>
        <v>1824.5</v>
      </c>
      <c r="F14" s="100" t="str">
        <f t="shared" si="0"/>
        <v>NA</v>
      </c>
      <c r="K14" s="91"/>
      <c r="L14" s="91"/>
    </row>
    <row r="15" spans="1:16" x14ac:dyDescent="0.25">
      <c r="A15" s="7"/>
      <c r="B15" s="109" t="s">
        <v>38</v>
      </c>
      <c r="C15" s="92"/>
      <c r="D15" s="92"/>
      <c r="E15" s="97">
        <f>E41*15%+E43*52.5%+E39*32.5%</f>
        <v>1495.125</v>
      </c>
      <c r="F15" s="100" t="str">
        <f t="shared" si="0"/>
        <v>NA</v>
      </c>
      <c r="K15" s="91"/>
      <c r="L15" s="91"/>
    </row>
    <row r="16" spans="1:16" x14ac:dyDescent="0.25">
      <c r="A16" s="7"/>
      <c r="B16" s="109" t="s">
        <v>21</v>
      </c>
      <c r="C16" s="92"/>
      <c r="D16" s="92"/>
      <c r="E16" s="97">
        <f>E47*13%+E74*34%+E72*53%</f>
        <v>1182.48</v>
      </c>
      <c r="F16" s="100" t="str">
        <f t="shared" si="0"/>
        <v>NA</v>
      </c>
      <c r="K16" s="91"/>
      <c r="L16" s="91"/>
    </row>
    <row r="17" spans="1:12" x14ac:dyDescent="0.25">
      <c r="A17" s="7"/>
      <c r="B17" s="109" t="s">
        <v>22</v>
      </c>
      <c r="C17" s="92"/>
      <c r="D17" s="92"/>
      <c r="E17" s="97">
        <f>E47*11%+E74*28%+E72*61%</f>
        <v>1288.26</v>
      </c>
      <c r="F17" s="100" t="str">
        <f t="shared" si="0"/>
        <v>NA</v>
      </c>
      <c r="K17" s="91"/>
      <c r="L17" s="91"/>
    </row>
    <row r="18" spans="1:12" x14ac:dyDescent="0.25">
      <c r="A18" s="7"/>
      <c r="B18" s="109" t="s">
        <v>23</v>
      </c>
      <c r="C18" s="92"/>
      <c r="D18" s="92"/>
      <c r="E18" s="97">
        <f>E41*60%+E72*38%</f>
        <v>2787.8</v>
      </c>
      <c r="F18" s="100" t="str">
        <f t="shared" si="0"/>
        <v>NA</v>
      </c>
      <c r="K18" s="91"/>
      <c r="L18" s="91"/>
    </row>
    <row r="19" spans="1:12" x14ac:dyDescent="0.25">
      <c r="A19" s="7"/>
      <c r="B19" s="109" t="s">
        <v>24</v>
      </c>
      <c r="C19" s="92"/>
      <c r="D19" s="92"/>
      <c r="E19" s="97">
        <f>E41*38%+E72*60%</f>
        <v>2416</v>
      </c>
      <c r="F19" s="100" t="str">
        <f t="shared" si="0"/>
        <v>NA</v>
      </c>
      <c r="K19" s="91"/>
      <c r="L19" s="91"/>
    </row>
    <row r="20" spans="1:12" x14ac:dyDescent="0.25">
      <c r="A20" s="7"/>
      <c r="B20" s="109" t="s">
        <v>25</v>
      </c>
      <c r="C20" s="92"/>
      <c r="D20" s="92"/>
      <c r="E20" s="97">
        <f>E41*7%+E45*46%+E72*47%</f>
        <v>3151.9</v>
      </c>
      <c r="F20" s="100" t="str">
        <f t="shared" si="0"/>
        <v>NA</v>
      </c>
      <c r="K20" s="91"/>
      <c r="L20" s="91"/>
    </row>
    <row r="21" spans="1:12" x14ac:dyDescent="0.25">
      <c r="A21" s="7"/>
      <c r="B21" s="109" t="s">
        <v>26</v>
      </c>
      <c r="C21" s="92"/>
      <c r="D21" s="92"/>
      <c r="E21" s="97">
        <f>E43*88%+E62*9%</f>
        <v>2053.1</v>
      </c>
      <c r="F21" s="100" t="str">
        <f t="shared" si="0"/>
        <v>NA</v>
      </c>
      <c r="K21" s="91"/>
      <c r="L21" s="91"/>
    </row>
    <row r="22" spans="1:12" x14ac:dyDescent="0.25">
      <c r="A22" s="7"/>
      <c r="B22" s="109" t="s">
        <v>27</v>
      </c>
      <c r="C22" s="92"/>
      <c r="D22" s="92"/>
      <c r="E22" s="97">
        <f>E43*59%+E74*39.5%</f>
        <v>1084.2549999999999</v>
      </c>
      <c r="F22" s="100" t="str">
        <f t="shared" si="0"/>
        <v>NA</v>
      </c>
      <c r="K22" s="91"/>
      <c r="L22" s="91"/>
    </row>
    <row r="23" spans="1:12" x14ac:dyDescent="0.25">
      <c r="A23" s="7"/>
      <c r="B23" s="109" t="s">
        <v>16</v>
      </c>
      <c r="C23" s="92"/>
      <c r="D23" s="92"/>
      <c r="E23" s="97">
        <f>E41*46.6%+E43*50%</f>
        <v>2346</v>
      </c>
      <c r="F23" s="100" t="str">
        <f t="shared" si="0"/>
        <v>NA</v>
      </c>
      <c r="K23" s="91"/>
      <c r="L23" s="91"/>
    </row>
    <row r="24" spans="1:12" x14ac:dyDescent="0.25">
      <c r="A24" s="7"/>
      <c r="B24" s="109" t="s">
        <v>17</v>
      </c>
      <c r="C24" s="92"/>
      <c r="D24" s="92"/>
      <c r="E24" s="97">
        <f>E41*85.1%+E43*11.5%</f>
        <v>3142.95</v>
      </c>
      <c r="F24" s="100" t="str">
        <f t="shared" si="0"/>
        <v>NA</v>
      </c>
      <c r="K24" s="91"/>
      <c r="L24" s="91"/>
    </row>
    <row r="25" spans="1:12" x14ac:dyDescent="0.25">
      <c r="A25" s="7"/>
      <c r="B25" s="109" t="s">
        <v>28</v>
      </c>
      <c r="C25" s="92"/>
      <c r="D25" s="92"/>
      <c r="E25" s="97">
        <f>E41*65.1%+E43*31.5%</f>
        <v>2728.9499999999994</v>
      </c>
      <c r="F25" s="100" t="str">
        <f t="shared" si="0"/>
        <v>NA</v>
      </c>
      <c r="K25" s="91"/>
      <c r="L25" s="91"/>
    </row>
    <row r="26" spans="1:12" x14ac:dyDescent="0.25">
      <c r="A26" s="7"/>
      <c r="B26" s="109" t="s">
        <v>29</v>
      </c>
      <c r="C26" s="92"/>
      <c r="D26" s="92"/>
      <c r="E26" s="97">
        <f>E41*5.1%+E43*93%</f>
        <v>1508.4</v>
      </c>
      <c r="F26" s="100" t="str">
        <f t="shared" si="0"/>
        <v>NA</v>
      </c>
      <c r="K26" s="91"/>
      <c r="L26" s="91"/>
    </row>
    <row r="27" spans="1:12" x14ac:dyDescent="0.25">
      <c r="A27" s="7"/>
      <c r="B27" s="109" t="s">
        <v>20</v>
      </c>
      <c r="C27" s="92"/>
      <c r="D27" s="92"/>
      <c r="E27" s="97">
        <f>E41*19.5%+E43*78.5%</f>
        <v>1805.05</v>
      </c>
      <c r="F27" s="100" t="str">
        <f t="shared" si="0"/>
        <v>NA</v>
      </c>
      <c r="K27" s="91"/>
      <c r="L27" s="91"/>
    </row>
    <row r="28" spans="1:12" x14ac:dyDescent="0.25">
      <c r="A28" s="7"/>
      <c r="B28" s="109" t="s">
        <v>32</v>
      </c>
      <c r="C28" s="92"/>
      <c r="D28" s="92"/>
      <c r="E28" s="97">
        <f>E41*45%+E43*44.2%+E39*8.5%</f>
        <v>2264.4349999999999</v>
      </c>
      <c r="F28" s="100" t="str">
        <f t="shared" si="0"/>
        <v>NA</v>
      </c>
      <c r="K28" s="91"/>
      <c r="L28" s="91"/>
    </row>
    <row r="29" spans="1:12" x14ac:dyDescent="0.25">
      <c r="A29" s="7"/>
      <c r="B29" s="109" t="s">
        <v>39</v>
      </c>
      <c r="C29" s="92"/>
      <c r="D29" s="92"/>
      <c r="E29" s="97">
        <f>E41*31%+E43*30%+E39*31%+E47*3%+E49*5%</f>
        <v>1887.97</v>
      </c>
      <c r="F29" s="100" t="str">
        <f t="shared" si="0"/>
        <v>NA</v>
      </c>
      <c r="K29" s="91"/>
      <c r="L29" s="91"/>
    </row>
    <row r="30" spans="1:12" x14ac:dyDescent="0.25">
      <c r="A30" s="7"/>
      <c r="B30" s="109" t="s">
        <v>30</v>
      </c>
      <c r="C30" s="92"/>
      <c r="D30" s="92"/>
      <c r="E30" s="97">
        <f>E38*39%+E61*61%</f>
        <v>13214</v>
      </c>
      <c r="F30" s="100" t="str">
        <f t="shared" si="0"/>
        <v>NA</v>
      </c>
      <c r="K30" s="91"/>
      <c r="L30" s="91"/>
    </row>
    <row r="31" spans="1:12" x14ac:dyDescent="0.25">
      <c r="A31" s="7"/>
      <c r="B31" s="109" t="s">
        <v>33</v>
      </c>
      <c r="C31" s="92"/>
      <c r="D31" s="92"/>
      <c r="E31" s="97">
        <f>E41*63.2%+E45*18%+E43*16%</f>
        <v>3245.4</v>
      </c>
      <c r="F31" s="100" t="str">
        <f t="shared" si="0"/>
        <v>NA</v>
      </c>
      <c r="K31" s="91"/>
      <c r="L31" s="91"/>
    </row>
    <row r="32" spans="1:12" x14ac:dyDescent="0.25">
      <c r="A32" s="7"/>
      <c r="B32" s="109" t="s">
        <v>34</v>
      </c>
      <c r="C32" s="92"/>
      <c r="D32" s="92"/>
      <c r="E32" s="97">
        <f>E41*50.5%+E43*47%</f>
        <v>2439.6</v>
      </c>
      <c r="F32" s="100" t="str">
        <f t="shared" si="0"/>
        <v>NA</v>
      </c>
      <c r="K32" s="91"/>
      <c r="L32" s="91"/>
    </row>
    <row r="33" spans="1:12" x14ac:dyDescent="0.25">
      <c r="A33" s="7"/>
      <c r="B33" s="109" t="s">
        <v>35</v>
      </c>
      <c r="C33" s="92"/>
      <c r="D33" s="92"/>
      <c r="E33" s="97">
        <f>E41*26%+E43*21%+E39*26%</f>
        <v>1385.8</v>
      </c>
      <c r="F33" s="100" t="str">
        <f t="shared" si="0"/>
        <v>NA</v>
      </c>
      <c r="K33" s="91"/>
      <c r="L33" s="91"/>
    </row>
    <row r="34" spans="1:12" x14ac:dyDescent="0.25">
      <c r="A34" s="7"/>
      <c r="B34" s="109" t="s">
        <v>36</v>
      </c>
      <c r="C34" s="92"/>
      <c r="D34" s="92"/>
      <c r="E34" s="97">
        <f>E41*24.7%+E43*25.7%+E39*24.3%+1*25.3%</f>
        <v>1396.288</v>
      </c>
      <c r="F34" s="100" t="str">
        <f t="shared" si="0"/>
        <v>NA</v>
      </c>
      <c r="K34" s="91"/>
      <c r="L34" s="91"/>
    </row>
    <row r="35" spans="1:12" x14ac:dyDescent="0.25">
      <c r="A35" s="7"/>
      <c r="B35" s="109" t="s">
        <v>37</v>
      </c>
      <c r="C35" s="92"/>
      <c r="D35" s="92"/>
      <c r="E35" s="97">
        <f>E41*59%+E39*11%+4*30%</f>
        <v>2140.4499999999998</v>
      </c>
      <c r="F35" s="100" t="str">
        <f t="shared" si="0"/>
        <v>NA</v>
      </c>
      <c r="K35" s="91"/>
      <c r="L35" s="91"/>
    </row>
    <row r="36" spans="1:12" x14ac:dyDescent="0.25">
      <c r="A36" s="7"/>
      <c r="B36" s="109" t="s">
        <v>40</v>
      </c>
      <c r="C36" s="92"/>
      <c r="D36" s="92"/>
      <c r="E36" s="97">
        <f>E43*44%+4*56%</f>
        <v>631.44000000000005</v>
      </c>
      <c r="F36" s="100" t="str">
        <f t="shared" si="0"/>
        <v>NA</v>
      </c>
      <c r="K36" s="91"/>
      <c r="L36" s="91"/>
    </row>
    <row r="37" spans="1:12" ht="30" x14ac:dyDescent="0.25">
      <c r="A37" s="40" t="s">
        <v>6</v>
      </c>
      <c r="B37" s="102" t="s">
        <v>42</v>
      </c>
      <c r="C37" s="273" t="s">
        <v>8</v>
      </c>
      <c r="D37" s="273"/>
      <c r="E37" s="101" t="s">
        <v>179</v>
      </c>
      <c r="F37" s="102" t="s">
        <v>180</v>
      </c>
      <c r="K37" s="91"/>
      <c r="L37" s="91"/>
    </row>
    <row r="38" spans="1:12" x14ac:dyDescent="0.25">
      <c r="A38" s="7"/>
      <c r="B38" s="110" t="s">
        <v>45</v>
      </c>
      <c r="C38" s="268" t="s">
        <v>46</v>
      </c>
      <c r="D38" s="268"/>
      <c r="E38" s="97">
        <v>14800</v>
      </c>
      <c r="F38" s="100" t="str">
        <f t="shared" ref="F38:F55" si="1">IF((A38/1000)*$E38=0,"NA", (A38/1000)*$E38)</f>
        <v>NA</v>
      </c>
      <c r="G38" s="94"/>
      <c r="K38" s="91"/>
      <c r="L38" s="91"/>
    </row>
    <row r="39" spans="1:12" x14ac:dyDescent="0.25">
      <c r="A39" s="7"/>
      <c r="B39" s="110" t="s">
        <v>47</v>
      </c>
      <c r="C39" s="268" t="s">
        <v>48</v>
      </c>
      <c r="D39" s="268"/>
      <c r="E39" s="103">
        <v>675</v>
      </c>
      <c r="F39" s="100" t="str">
        <f t="shared" si="1"/>
        <v>NA</v>
      </c>
      <c r="G39" s="94"/>
      <c r="K39" s="91"/>
      <c r="L39" s="91"/>
    </row>
    <row r="40" spans="1:12" x14ac:dyDescent="0.25">
      <c r="A40" s="7"/>
      <c r="B40" s="110" t="s">
        <v>49</v>
      </c>
      <c r="C40" s="268" t="s">
        <v>50</v>
      </c>
      <c r="D40" s="268"/>
      <c r="E40" s="104">
        <v>92</v>
      </c>
      <c r="F40" s="100" t="str">
        <f t="shared" si="1"/>
        <v>NA</v>
      </c>
      <c r="G40" s="94"/>
    </row>
    <row r="41" spans="1:12" x14ac:dyDescent="0.25">
      <c r="A41" s="7"/>
      <c r="B41" s="110" t="s">
        <v>51</v>
      </c>
      <c r="C41" s="268" t="s">
        <v>52</v>
      </c>
      <c r="D41" s="268"/>
      <c r="E41" s="97">
        <v>3500</v>
      </c>
      <c r="F41" s="100" t="str">
        <f t="shared" si="1"/>
        <v>NA</v>
      </c>
      <c r="G41" s="94"/>
    </row>
    <row r="42" spans="1:12" x14ac:dyDescent="0.25">
      <c r="A42" s="7"/>
      <c r="B42" s="110" t="s">
        <v>53</v>
      </c>
      <c r="C42" s="268" t="s">
        <v>54</v>
      </c>
      <c r="D42" s="268"/>
      <c r="E42" s="104">
        <v>1100</v>
      </c>
      <c r="F42" s="100" t="str">
        <f t="shared" si="1"/>
        <v>NA</v>
      </c>
      <c r="G42" s="94"/>
    </row>
    <row r="43" spans="1:12" x14ac:dyDescent="0.25">
      <c r="A43" s="7"/>
      <c r="B43" s="110" t="s">
        <v>55</v>
      </c>
      <c r="C43" s="268" t="s">
        <v>56</v>
      </c>
      <c r="D43" s="268"/>
      <c r="E43" s="97">
        <v>1430</v>
      </c>
      <c r="F43" s="100" t="str">
        <f t="shared" si="1"/>
        <v>NA</v>
      </c>
      <c r="G43" s="94"/>
    </row>
    <row r="44" spans="1:12" x14ac:dyDescent="0.25">
      <c r="A44" s="7"/>
      <c r="B44" s="110" t="s">
        <v>57</v>
      </c>
      <c r="C44" s="268" t="s">
        <v>58</v>
      </c>
      <c r="D44" s="268"/>
      <c r="E44" s="104">
        <v>353</v>
      </c>
      <c r="F44" s="100" t="str">
        <f t="shared" si="1"/>
        <v>NA</v>
      </c>
      <c r="G44" s="94"/>
    </row>
    <row r="45" spans="1:12" x14ac:dyDescent="0.25">
      <c r="A45" s="7"/>
      <c r="B45" s="110" t="s">
        <v>59</v>
      </c>
      <c r="C45" s="268" t="s">
        <v>60</v>
      </c>
      <c r="D45" s="268"/>
      <c r="E45" s="97">
        <v>4470</v>
      </c>
      <c r="F45" s="100" t="str">
        <f t="shared" si="1"/>
        <v>NA</v>
      </c>
      <c r="G45" s="94"/>
    </row>
    <row r="46" spans="1:12" x14ac:dyDescent="0.25">
      <c r="A46" s="7"/>
      <c r="B46" s="110" t="s">
        <v>61</v>
      </c>
      <c r="C46" s="268" t="s">
        <v>62</v>
      </c>
      <c r="D46" s="268"/>
      <c r="E46" s="104">
        <v>53</v>
      </c>
      <c r="F46" s="100" t="str">
        <f t="shared" si="1"/>
        <v>NA</v>
      </c>
      <c r="G46" s="94"/>
    </row>
    <row r="47" spans="1:12" x14ac:dyDescent="0.25">
      <c r="A47" s="7"/>
      <c r="B47" s="110" t="s">
        <v>63</v>
      </c>
      <c r="C47" s="268" t="s">
        <v>64</v>
      </c>
      <c r="D47" s="268"/>
      <c r="E47" s="103">
        <v>124</v>
      </c>
      <c r="F47" s="100" t="str">
        <f t="shared" si="1"/>
        <v>NA</v>
      </c>
      <c r="G47" s="94"/>
    </row>
    <row r="48" spans="1:12" x14ac:dyDescent="0.25">
      <c r="A48" s="7"/>
      <c r="B48" s="110" t="s">
        <v>65</v>
      </c>
      <c r="C48" s="268" t="s">
        <v>66</v>
      </c>
      <c r="D48" s="268"/>
      <c r="E48" s="104">
        <v>12</v>
      </c>
      <c r="F48" s="100" t="str">
        <f t="shared" si="1"/>
        <v>NA</v>
      </c>
      <c r="G48" s="94"/>
    </row>
    <row r="49" spans="1:7" x14ac:dyDescent="0.25">
      <c r="A49" s="7"/>
      <c r="B49" s="110" t="s">
        <v>67</v>
      </c>
      <c r="C49" s="268" t="s">
        <v>68</v>
      </c>
      <c r="D49" s="268"/>
      <c r="E49" s="97">
        <v>3220</v>
      </c>
      <c r="F49" s="100" t="str">
        <f t="shared" si="1"/>
        <v>NA</v>
      </c>
      <c r="G49" s="94"/>
    </row>
    <row r="50" spans="1:7" x14ac:dyDescent="0.25">
      <c r="A50" s="7"/>
      <c r="B50" s="110" t="s">
        <v>69</v>
      </c>
      <c r="C50" s="268" t="s">
        <v>70</v>
      </c>
      <c r="D50" s="268"/>
      <c r="E50" s="104">
        <v>1340</v>
      </c>
      <c r="F50" s="100" t="str">
        <f t="shared" si="1"/>
        <v>NA</v>
      </c>
      <c r="G50" s="94"/>
    </row>
    <row r="51" spans="1:7" x14ac:dyDescent="0.25">
      <c r="A51" s="7"/>
      <c r="B51" s="110" t="s">
        <v>71</v>
      </c>
      <c r="C51" s="268" t="s">
        <v>72</v>
      </c>
      <c r="D51" s="268"/>
      <c r="E51" s="104">
        <v>1370</v>
      </c>
      <c r="F51" s="100" t="str">
        <f t="shared" si="1"/>
        <v>NA</v>
      </c>
      <c r="G51" s="94"/>
    </row>
    <row r="52" spans="1:7" x14ac:dyDescent="0.25">
      <c r="A52" s="7"/>
      <c r="B52" s="110" t="s">
        <v>73</v>
      </c>
      <c r="C52" s="268" t="s">
        <v>74</v>
      </c>
      <c r="D52" s="268"/>
      <c r="E52" s="97">
        <v>9810</v>
      </c>
      <c r="F52" s="100" t="str">
        <f t="shared" si="1"/>
        <v>NA</v>
      </c>
      <c r="G52" s="94"/>
    </row>
    <row r="53" spans="1:7" x14ac:dyDescent="0.25">
      <c r="A53" s="7"/>
      <c r="B53" s="110" t="s">
        <v>75</v>
      </c>
      <c r="C53" s="268" t="s">
        <v>76</v>
      </c>
      <c r="D53" s="268"/>
      <c r="E53" s="104">
        <v>693</v>
      </c>
      <c r="F53" s="100" t="str">
        <f t="shared" si="1"/>
        <v>NA</v>
      </c>
      <c r="G53" s="95"/>
    </row>
    <row r="54" spans="1:7" x14ac:dyDescent="0.25">
      <c r="A54" s="7"/>
      <c r="B54" s="110" t="s">
        <v>77</v>
      </c>
      <c r="C54" s="269" t="s">
        <v>78</v>
      </c>
      <c r="D54" s="269"/>
      <c r="E54" s="97">
        <v>1030</v>
      </c>
      <c r="F54" s="100" t="str">
        <f t="shared" si="1"/>
        <v>NA</v>
      </c>
      <c r="G54" s="95"/>
    </row>
    <row r="55" spans="1:7" ht="18" customHeight="1" x14ac:dyDescent="0.25">
      <c r="A55" s="7"/>
      <c r="B55" s="110" t="s">
        <v>79</v>
      </c>
      <c r="C55" s="269" t="s">
        <v>80</v>
      </c>
      <c r="D55" s="269"/>
      <c r="E55" s="103">
        <v>794</v>
      </c>
      <c r="F55" s="100" t="str">
        <f t="shared" si="1"/>
        <v>NA</v>
      </c>
      <c r="G55" s="95"/>
    </row>
    <row r="56" spans="1:7" ht="16.5" customHeight="1" x14ac:dyDescent="0.25">
      <c r="A56" s="7"/>
      <c r="B56" s="110" t="s">
        <v>81</v>
      </c>
      <c r="C56" s="269" t="s">
        <v>82</v>
      </c>
      <c r="D56" s="269"/>
      <c r="E56" s="97">
        <v>1640</v>
      </c>
      <c r="F56" s="100" t="str">
        <f t="shared" ref="F56" si="2">IF((A56/1000)*$E56=0,"NA", (A56/1000)*$E56)</f>
        <v>NA</v>
      </c>
      <c r="G56" s="95"/>
    </row>
    <row r="57" spans="1:7" ht="30" x14ac:dyDescent="0.25">
      <c r="A57" s="39" t="s">
        <v>6</v>
      </c>
      <c r="B57" s="102" t="s">
        <v>43</v>
      </c>
      <c r="C57" s="272" t="s">
        <v>9</v>
      </c>
      <c r="D57" s="272"/>
      <c r="E57" s="105" t="s">
        <v>179</v>
      </c>
      <c r="F57" s="106" t="s">
        <v>112</v>
      </c>
    </row>
    <row r="58" spans="1:7" ht="18" customHeight="1" x14ac:dyDescent="0.25">
      <c r="A58" s="7"/>
      <c r="B58" s="110" t="s">
        <v>83</v>
      </c>
      <c r="C58" s="270" t="s">
        <v>84</v>
      </c>
      <c r="D58" s="270"/>
      <c r="E58" s="97">
        <v>22800</v>
      </c>
      <c r="F58" s="100" t="str">
        <f t="shared" ref="F58:F68" si="3">IF((A58/1000)*$E58=0,"NA", (A58/1000)*$E58)</f>
        <v>NA</v>
      </c>
    </row>
    <row r="59" spans="1:7" ht="18" customHeight="1" x14ac:dyDescent="0.25">
      <c r="A59" s="7"/>
      <c r="B59" s="110" t="s">
        <v>85</v>
      </c>
      <c r="C59" s="270" t="s">
        <v>86</v>
      </c>
      <c r="D59" s="270"/>
      <c r="E59" s="97">
        <v>17200</v>
      </c>
      <c r="F59" s="100" t="str">
        <f t="shared" si="3"/>
        <v>NA</v>
      </c>
    </row>
    <row r="60" spans="1:7" ht="18" customHeight="1" x14ac:dyDescent="0.25">
      <c r="A60" s="7"/>
      <c r="B60" s="110" t="s">
        <v>87</v>
      </c>
      <c r="C60" s="270" t="s">
        <v>88</v>
      </c>
      <c r="D60" s="270"/>
      <c r="E60" s="97">
        <v>7390</v>
      </c>
      <c r="F60" s="100" t="str">
        <f t="shared" si="3"/>
        <v>NA</v>
      </c>
    </row>
    <row r="61" spans="1:7" ht="18" customHeight="1" x14ac:dyDescent="0.25">
      <c r="A61" s="7"/>
      <c r="B61" s="110" t="s">
        <v>89</v>
      </c>
      <c r="C61" s="270" t="s">
        <v>90</v>
      </c>
      <c r="D61" s="270"/>
      <c r="E61" s="97">
        <v>12200</v>
      </c>
      <c r="F61" s="100" t="str">
        <f t="shared" si="3"/>
        <v>NA</v>
      </c>
    </row>
    <row r="62" spans="1:7" ht="18" customHeight="1" x14ac:dyDescent="0.25">
      <c r="A62" s="7"/>
      <c r="B62" s="110" t="s">
        <v>91</v>
      </c>
      <c r="C62" s="270" t="s">
        <v>92</v>
      </c>
      <c r="D62" s="270"/>
      <c r="E62" s="97">
        <v>8830</v>
      </c>
      <c r="F62" s="100" t="str">
        <f t="shared" si="3"/>
        <v>NA</v>
      </c>
    </row>
    <row r="63" spans="1:7" ht="18" customHeight="1" x14ac:dyDescent="0.25">
      <c r="A63" s="7"/>
      <c r="B63" s="111" t="s">
        <v>181</v>
      </c>
      <c r="C63" s="270" t="s">
        <v>93</v>
      </c>
      <c r="D63" s="270"/>
      <c r="E63" s="97">
        <v>10300</v>
      </c>
      <c r="F63" s="100" t="str">
        <f t="shared" si="3"/>
        <v>NA</v>
      </c>
    </row>
    <row r="64" spans="1:7" ht="17.25" customHeight="1" x14ac:dyDescent="0.25">
      <c r="A64" s="7"/>
      <c r="B64" s="111" t="s">
        <v>182</v>
      </c>
      <c r="C64" s="271" t="s">
        <v>187</v>
      </c>
      <c r="D64" s="271"/>
      <c r="E64" s="97">
        <v>8860</v>
      </c>
      <c r="F64" s="100" t="str">
        <f t="shared" si="3"/>
        <v>NA</v>
      </c>
    </row>
    <row r="65" spans="1:6" ht="17.25" customHeight="1" x14ac:dyDescent="0.25">
      <c r="A65" s="7"/>
      <c r="B65" s="111" t="s">
        <v>183</v>
      </c>
      <c r="C65" s="271" t="s">
        <v>188</v>
      </c>
      <c r="D65" s="271"/>
      <c r="E65" s="97">
        <v>9160</v>
      </c>
      <c r="F65" s="100" t="str">
        <f t="shared" si="3"/>
        <v>NA</v>
      </c>
    </row>
    <row r="66" spans="1:6" ht="17.25" customHeight="1" x14ac:dyDescent="0.25">
      <c r="A66" s="7"/>
      <c r="B66" s="111" t="s">
        <v>184</v>
      </c>
      <c r="C66" s="271" t="s">
        <v>189</v>
      </c>
      <c r="D66" s="271"/>
      <c r="E66" s="97">
        <v>9300</v>
      </c>
      <c r="F66" s="100" t="str">
        <f t="shared" si="3"/>
        <v>NA</v>
      </c>
    </row>
    <row r="67" spans="1:6" ht="17.25" customHeight="1" x14ac:dyDescent="0.25">
      <c r="A67" s="7"/>
      <c r="B67" s="111" t="s">
        <v>181</v>
      </c>
      <c r="C67" s="270" t="s">
        <v>186</v>
      </c>
      <c r="D67" s="270"/>
      <c r="E67" s="97">
        <v>10300</v>
      </c>
      <c r="F67" s="100" t="str">
        <f t="shared" si="3"/>
        <v>NA</v>
      </c>
    </row>
    <row r="68" spans="1:6" ht="32.25" customHeight="1" x14ac:dyDescent="0.25">
      <c r="A68" s="7"/>
      <c r="B68" s="110" t="s">
        <v>94</v>
      </c>
      <c r="C68" s="270" t="s">
        <v>95</v>
      </c>
      <c r="D68" s="270"/>
      <c r="E68" s="97">
        <v>17700</v>
      </c>
      <c r="F68" s="100" t="str">
        <f t="shared" si="3"/>
        <v>NA</v>
      </c>
    </row>
    <row r="69" spans="1:6" x14ac:dyDescent="0.25">
      <c r="A69" s="7"/>
      <c r="B69" s="110" t="s">
        <v>96</v>
      </c>
      <c r="C69" s="275" t="s">
        <v>97</v>
      </c>
      <c r="D69" s="275"/>
      <c r="E69" s="104">
        <v>17340</v>
      </c>
      <c r="F69" s="100" t="str">
        <f>IF((A69/1000)*$E69=0,"NA", (A69/1000)*$E69)</f>
        <v>NA</v>
      </c>
    </row>
    <row r="70" spans="1:6" ht="18" x14ac:dyDescent="0.35">
      <c r="A70" s="8" t="s">
        <v>6</v>
      </c>
      <c r="B70" s="98" t="s">
        <v>44</v>
      </c>
      <c r="C70" s="274" t="s">
        <v>185</v>
      </c>
      <c r="D70" s="274"/>
      <c r="E70" s="98" t="s">
        <v>7</v>
      </c>
      <c r="F70" s="99" t="s">
        <v>112</v>
      </c>
    </row>
    <row r="71" spans="1:6" x14ac:dyDescent="0.25">
      <c r="A71" s="7"/>
      <c r="B71" s="110" t="s">
        <v>199</v>
      </c>
      <c r="C71" s="268" t="s">
        <v>200</v>
      </c>
      <c r="D71" s="268"/>
      <c r="E71" s="107">
        <v>148</v>
      </c>
      <c r="F71" s="100" t="str">
        <f>IF((A71/1000)*$E71=0,"NA", (A71/1000)*$E71)</f>
        <v>NA</v>
      </c>
    </row>
    <row r="72" spans="1:6" x14ac:dyDescent="0.25">
      <c r="A72" s="7"/>
      <c r="B72" s="110" t="s">
        <v>98</v>
      </c>
      <c r="C72" s="268" t="s">
        <v>99</v>
      </c>
      <c r="D72" s="268"/>
      <c r="E72" s="97">
        <v>1810</v>
      </c>
      <c r="F72" s="100" t="str">
        <f>IF((A72/1000)*$E72=0,"NA", (A72/1000)*$E72)</f>
        <v>NA</v>
      </c>
    </row>
    <row r="73" spans="1:6" x14ac:dyDescent="0.25">
      <c r="A73" s="7"/>
      <c r="B73" s="110" t="s">
        <v>100</v>
      </c>
      <c r="C73" s="268" t="s">
        <v>101</v>
      </c>
      <c r="D73" s="268"/>
      <c r="E73" s="103">
        <v>77</v>
      </c>
      <c r="F73" s="100" t="str">
        <f t="shared" ref="F73:F78" si="4">IF((A73/1000)*$E73=0,"NA", (A73/1000)*$E73)</f>
        <v>NA</v>
      </c>
    </row>
    <row r="74" spans="1:6" x14ac:dyDescent="0.25">
      <c r="A74" s="7"/>
      <c r="B74" s="110" t="s">
        <v>102</v>
      </c>
      <c r="C74" s="268" t="s">
        <v>103</v>
      </c>
      <c r="D74" s="268"/>
      <c r="E74" s="103">
        <v>609</v>
      </c>
      <c r="F74" s="100" t="str">
        <f t="shared" si="4"/>
        <v>NA</v>
      </c>
    </row>
    <row r="75" spans="1:6" x14ac:dyDescent="0.25">
      <c r="A75" s="7"/>
      <c r="B75" s="110" t="s">
        <v>104</v>
      </c>
      <c r="C75" s="268" t="s">
        <v>105</v>
      </c>
      <c r="D75" s="268"/>
      <c r="E75" s="103">
        <v>725</v>
      </c>
      <c r="F75" s="100" t="str">
        <f t="shared" si="4"/>
        <v>NA</v>
      </c>
    </row>
    <row r="76" spans="1:6" x14ac:dyDescent="0.25">
      <c r="A76" s="7"/>
      <c r="B76" s="110" t="s">
        <v>106</v>
      </c>
      <c r="C76" s="268" t="s">
        <v>107</v>
      </c>
      <c r="D76" s="268"/>
      <c r="E76" s="97">
        <v>2310</v>
      </c>
      <c r="F76" s="100" t="str">
        <f t="shared" si="4"/>
        <v>NA</v>
      </c>
    </row>
    <row r="77" spans="1:6" x14ac:dyDescent="0.25">
      <c r="A77" s="7"/>
      <c r="B77" s="110" t="s">
        <v>108</v>
      </c>
      <c r="C77" s="268" t="s">
        <v>109</v>
      </c>
      <c r="D77" s="268"/>
      <c r="E77" s="103">
        <v>122</v>
      </c>
      <c r="F77" s="100" t="str">
        <f t="shared" si="4"/>
        <v>NA</v>
      </c>
    </row>
    <row r="78" spans="1:6" x14ac:dyDescent="0.25">
      <c r="A78" s="7"/>
      <c r="B78" s="110" t="s">
        <v>110</v>
      </c>
      <c r="C78" s="268" t="s">
        <v>111</v>
      </c>
      <c r="D78" s="268"/>
      <c r="E78" s="103">
        <v>595</v>
      </c>
      <c r="F78" s="100" t="str">
        <f t="shared" si="4"/>
        <v>NA</v>
      </c>
    </row>
    <row r="79" spans="1:6" x14ac:dyDescent="0.25">
      <c r="A79" s="96"/>
    </row>
    <row r="80" spans="1:6" x14ac:dyDescent="0.25">
      <c r="A80" s="96"/>
    </row>
    <row r="81" spans="1:1" ht="15" customHeight="1" x14ac:dyDescent="0.25">
      <c r="A81" s="96"/>
    </row>
    <row r="82" spans="1:1" x14ac:dyDescent="0.25">
      <c r="A82" s="96"/>
    </row>
    <row r="83" spans="1:1" x14ac:dyDescent="0.25">
      <c r="A83" s="96"/>
    </row>
    <row r="84" spans="1:1" x14ac:dyDescent="0.25">
      <c r="A84" s="96"/>
    </row>
    <row r="85" spans="1:1" x14ac:dyDescent="0.25">
      <c r="A85" s="96"/>
    </row>
    <row r="86" spans="1:1" x14ac:dyDescent="0.25">
      <c r="A86" s="96"/>
    </row>
    <row r="87" spans="1:1" x14ac:dyDescent="0.25">
      <c r="A87" s="96"/>
    </row>
    <row r="88" spans="1:1" x14ac:dyDescent="0.25">
      <c r="A88" s="96"/>
    </row>
    <row r="89" spans="1:1" x14ac:dyDescent="0.25">
      <c r="A89" s="96"/>
    </row>
    <row r="90" spans="1:1" x14ac:dyDescent="0.25">
      <c r="A90" s="96"/>
    </row>
    <row r="91" spans="1:1" x14ac:dyDescent="0.25">
      <c r="A91" s="96"/>
    </row>
    <row r="92" spans="1:1" x14ac:dyDescent="0.25">
      <c r="A92" s="96"/>
    </row>
    <row r="93" spans="1:1" x14ac:dyDescent="0.25">
      <c r="A93" s="96"/>
    </row>
    <row r="94" spans="1:1" x14ac:dyDescent="0.25">
      <c r="A94" s="96"/>
    </row>
    <row r="95" spans="1:1" x14ac:dyDescent="0.25">
      <c r="A95" s="96"/>
    </row>
    <row r="96" spans="1:1" x14ac:dyDescent="0.25">
      <c r="A96" s="96"/>
    </row>
    <row r="97" spans="1:1" x14ac:dyDescent="0.25">
      <c r="A97" s="96"/>
    </row>
    <row r="98" spans="1:1" x14ac:dyDescent="0.25">
      <c r="A98" s="96"/>
    </row>
    <row r="99" spans="1:1" x14ac:dyDescent="0.25">
      <c r="A99" s="96"/>
    </row>
    <row r="100" spans="1:1" x14ac:dyDescent="0.25">
      <c r="A100" s="96"/>
    </row>
    <row r="101" spans="1:1" x14ac:dyDescent="0.25">
      <c r="A101" s="96"/>
    </row>
    <row r="102" spans="1:1" x14ac:dyDescent="0.25">
      <c r="A102" s="96"/>
    </row>
    <row r="103" spans="1:1" x14ac:dyDescent="0.25">
      <c r="A103" s="96"/>
    </row>
    <row r="104" spans="1:1" x14ac:dyDescent="0.25">
      <c r="A104" s="96"/>
    </row>
    <row r="105" spans="1:1" x14ac:dyDescent="0.25">
      <c r="A105" s="96"/>
    </row>
    <row r="106" spans="1:1" x14ac:dyDescent="0.25">
      <c r="A106" s="96"/>
    </row>
    <row r="107" spans="1:1" x14ac:dyDescent="0.25">
      <c r="A107" s="96"/>
    </row>
    <row r="108" spans="1:1" x14ac:dyDescent="0.25">
      <c r="A108" s="96"/>
    </row>
    <row r="109" spans="1:1" x14ac:dyDescent="0.25">
      <c r="A109" s="96"/>
    </row>
    <row r="110" spans="1:1" x14ac:dyDescent="0.25">
      <c r="A110" s="96"/>
    </row>
    <row r="111" spans="1:1" x14ac:dyDescent="0.25">
      <c r="A111" s="96"/>
    </row>
    <row r="112" spans="1:1" x14ac:dyDescent="0.25">
      <c r="A112" s="96"/>
    </row>
    <row r="113" spans="1:1" x14ac:dyDescent="0.25">
      <c r="A113" s="96"/>
    </row>
    <row r="114" spans="1:1" x14ac:dyDescent="0.25">
      <c r="A114" s="96"/>
    </row>
    <row r="115" spans="1:1" x14ac:dyDescent="0.25">
      <c r="A115" s="96"/>
    </row>
    <row r="116" spans="1:1" x14ac:dyDescent="0.25">
      <c r="A116" s="96"/>
    </row>
    <row r="117" spans="1:1" x14ac:dyDescent="0.25">
      <c r="A117" s="96"/>
    </row>
    <row r="118" spans="1:1" x14ac:dyDescent="0.25">
      <c r="A118" s="96"/>
    </row>
    <row r="119" spans="1:1" x14ac:dyDescent="0.25">
      <c r="A119" s="96"/>
    </row>
    <row r="120" spans="1:1" x14ac:dyDescent="0.25">
      <c r="A120" s="96"/>
    </row>
    <row r="121" spans="1:1" x14ac:dyDescent="0.25">
      <c r="A121" s="96"/>
    </row>
    <row r="122" spans="1:1" x14ac:dyDescent="0.25">
      <c r="A122" s="96"/>
    </row>
    <row r="123" spans="1:1" x14ac:dyDescent="0.25">
      <c r="A123" s="96"/>
    </row>
    <row r="124" spans="1:1" x14ac:dyDescent="0.25">
      <c r="A124" s="96"/>
    </row>
    <row r="125" spans="1:1" x14ac:dyDescent="0.25">
      <c r="A125" s="96"/>
    </row>
    <row r="126" spans="1:1" x14ac:dyDescent="0.25">
      <c r="A126" s="96"/>
    </row>
    <row r="127" spans="1:1" ht="18" customHeight="1" x14ac:dyDescent="0.25">
      <c r="A127" s="96"/>
    </row>
    <row r="128" spans="1:1" ht="16.5" customHeight="1" x14ac:dyDescent="0.25">
      <c r="A128" s="96"/>
    </row>
    <row r="129" spans="1:1" x14ac:dyDescent="0.25">
      <c r="A129" s="96"/>
    </row>
  </sheetData>
  <sheetProtection algorithmName="SHA-512" hashValue="HI76ut2ZxiTDjWygarHlvtksl5Vx57H3z37vcErPXqfawUYfdtDKwG28wH9P6auTeIezZHWJiq/VFK06eC+ynw==" saltValue="Si4DSkhJU+2nX0wAq2h7fg==" spinCount="100000" sheet="1" formatCells="0" sort="0"/>
  <mergeCells count="47">
    <mergeCell ref="C37:D37"/>
    <mergeCell ref="C70:D70"/>
    <mergeCell ref="C68:D68"/>
    <mergeCell ref="C69:D69"/>
    <mergeCell ref="A1:J1"/>
    <mergeCell ref="C41:D41"/>
    <mergeCell ref="C38:D38"/>
    <mergeCell ref="C39:D39"/>
    <mergeCell ref="A5:F5"/>
    <mergeCell ref="A6:F6"/>
    <mergeCell ref="A2:J2"/>
    <mergeCell ref="A4:F4"/>
    <mergeCell ref="C52:D52"/>
    <mergeCell ref="C50:D50"/>
    <mergeCell ref="C51:D51"/>
    <mergeCell ref="C48:D48"/>
    <mergeCell ref="C49:D49"/>
    <mergeCell ref="C57:D57"/>
    <mergeCell ref="C42:D42"/>
    <mergeCell ref="C43:D43"/>
    <mergeCell ref="C40:D40"/>
    <mergeCell ref="C46:D46"/>
    <mergeCell ref="C47:D47"/>
    <mergeCell ref="C44:D44"/>
    <mergeCell ref="C45:D45"/>
    <mergeCell ref="C77:D77"/>
    <mergeCell ref="C78:D78"/>
    <mergeCell ref="C75:D75"/>
    <mergeCell ref="C76:D76"/>
    <mergeCell ref="C73:D73"/>
    <mergeCell ref="C74:D74"/>
    <mergeCell ref="C71:D71"/>
    <mergeCell ref="C72:D72"/>
    <mergeCell ref="C53:D53"/>
    <mergeCell ref="C56:D56"/>
    <mergeCell ref="C54:D54"/>
    <mergeCell ref="C55:D55"/>
    <mergeCell ref="C58:D58"/>
    <mergeCell ref="C59:D59"/>
    <mergeCell ref="C60:D60"/>
    <mergeCell ref="C61:D61"/>
    <mergeCell ref="C62:D62"/>
    <mergeCell ref="C63:D63"/>
    <mergeCell ref="C64:D64"/>
    <mergeCell ref="C65:D65"/>
    <mergeCell ref="C66:D66"/>
    <mergeCell ref="C67:D67"/>
  </mergeCells>
  <hyperlinks>
    <hyperlink ref="A2:J2" r:id="rId1" display="The GWP of common blends, HFCs, PFCs and HCFCs is provided in the ready reckoner below. If your gas does not feature on this list, you can establish its GWP and T CO2eq using the following link: https://www.unep.org/ozonaction/resources/gwp-odp-calculator/gwp-odp-calculator" xr:uid="{06495700-3F91-4966-90D8-36132C61B3F7}"/>
    <hyperlink ref="A1:J1" r:id="rId2" display="_x000a_How to calculate tonnes CO2eq: _x000a_The tonnes of CO2 equivalent (T CO2 eq) of an F-gas is calculated by multiplying the mass in tonnes by the Global Warming Potential (GWP) of that gas. _x000a_CO2 equivalent = mass (in tonnes) * GWP_x000a_For example, the tonnes CO2 equivalent of 10 kg of HFC R-404A is calculated as follows: _x000a_(0.01 T) * 3,922 GWP = 39.2 tonnes Co2 eq_x000a__x000a_Annex IV of Regulation (EU) No. 517/2014 of the European Parliament and of the Council of 16 April 2014 on fluorinated greenhouse gases details the method of calculating the total GWP of a mixture.  https://www.epa.ie/pubs/legislation/air/ods/Regulation%20517%20of%202014%20Fgas.pdf_x000a_" xr:uid="{67486ED9-69A3-4DBC-AF30-B3161A1E65A4}"/>
  </hyperlinks>
  <pageMargins left="0.7" right="0.7" top="0.75" bottom="0.75" header="0.3" footer="0.3"/>
  <pageSetup orientation="portrait" horizontalDpi="360" verticalDpi="360"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3E52D0DE867A7C45AA89F0D3FE717F66" ma:contentTypeVersion="16" ma:contentTypeDescription="Create a new document." ma:contentTypeScope="" ma:versionID="8c5025128a04b3530dccde3c74740f75">
  <xsd:schema xmlns:xsd="http://www.w3.org/2001/XMLSchema" xmlns:xs="http://www.w3.org/2001/XMLSchema" xmlns:p="http://schemas.microsoft.com/office/2006/metadata/properties" xmlns:ns2="d47ab8b7-53eb-4152-89f1-aa2ef54db838" xmlns:ns3="c275cb88-700b-4f33-a347-555d3b948386" targetNamespace="http://schemas.microsoft.com/office/2006/metadata/properties" ma:root="true" ma:fieldsID="258f2ee277d3627b391acec2ee78421e" ns2:_="" ns3:_="">
    <xsd:import namespace="d47ab8b7-53eb-4152-89f1-aa2ef54db838"/>
    <xsd:import namespace="c275cb88-700b-4f33-a347-555d3b948386"/>
    <xsd:element name="properties">
      <xsd:complexType>
        <xsd:sequence>
          <xsd:element name="documentManagement">
            <xsd:complexType>
              <xsd:all>
                <xsd:element ref="ns2:AdminOfficer" minOccurs="0"/>
                <xsd:element ref="ns2:Inspector" minOccurs="0"/>
                <xsd:element ref="ns2:Public" minOccurs="0"/>
                <xsd:element ref="ns2:RegNumber" minOccurs="0"/>
                <xsd:element ref="ns2:Sector" minOccurs="0"/>
                <xsd:element ref="ns2:FileClassification" minOccurs="0"/>
                <xsd:element ref="ns2:Uploaded_x0020_By" minOccurs="0"/>
                <xsd:element ref="ns2:Local_x0020_Authority" minOccurs="0"/>
                <xsd:element ref="ns2:Show_x0020_In_x0020_EDEN" minOccurs="0"/>
                <xsd:element ref="ns2:Category" minOccurs="0"/>
                <xsd:element ref="ns2:Sub_x002d_Category" minOccurs="0"/>
                <xsd:element ref="ns2:Location" minOccurs="0"/>
                <xsd:element ref="ns2:PublishDate"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7ab8b7-53eb-4152-89f1-aa2ef54db838" elementFormDefault="qualified">
    <xsd:import namespace="http://schemas.microsoft.com/office/2006/documentManagement/types"/>
    <xsd:import namespace="http://schemas.microsoft.com/office/infopath/2007/PartnerControls"/>
    <xsd:element name="AdminOfficer" ma:index="4" nillable="true" ma:displayName="AdminOfficer" ma:internalName="AdminOfficer" ma:readOnly="false">
      <xsd:simpleType>
        <xsd:restriction base="dms:Text">
          <xsd:maxLength value="255"/>
        </xsd:restriction>
      </xsd:simpleType>
    </xsd:element>
    <xsd:element name="Inspector" ma:index="5" nillable="true" ma:displayName="Inspector" ma:internalName="Inspector" ma:readOnly="false">
      <xsd:simpleType>
        <xsd:restriction base="dms:Text">
          <xsd:maxLength value="255"/>
        </xsd:restriction>
      </xsd:simpleType>
    </xsd:element>
    <xsd:element name="Public" ma:index="6" nillable="true" ma:displayName="Public" ma:default="0" ma:description="Indicates whether the file has to be published in the moment it is uploaded to the library or the publishing will be delayed" ma:internalName="Public" ma:readOnly="false">
      <xsd:simpleType>
        <xsd:restriction base="dms:Boolean"/>
      </xsd:simpleType>
    </xsd:element>
    <xsd:element name="RegNumber" ma:index="7" nillable="true" ma:displayName="RegNumber" ma:indexed="true" ma:internalName="RegNumber" ma:readOnly="false">
      <xsd:simpleType>
        <xsd:restriction base="dms:Text">
          <xsd:maxLength value="10"/>
        </xsd:restriction>
      </xsd:simpleType>
    </xsd:element>
    <xsd:element name="Sector" ma:index="8" nillable="true" ma:displayName="Sector" ma:internalName="Sector" ma:readOnly="false">
      <xsd:simpleType>
        <xsd:restriction base="dms:Text">
          <xsd:maxLength value="255"/>
        </xsd:restriction>
      </xsd:simpleType>
    </xsd:element>
    <xsd:element name="FileClassification" ma:index="9" nillable="true" ma:displayName="FileClassification" ma:default="Internal" ma:format="Dropdown" ma:indexed="true" ma:internalName="FileClassification" ma:readOnly="false">
      <xsd:simpleType>
        <xsd:restriction base="dms:Choice">
          <xsd:enumeration value="Internal"/>
          <xsd:enumeration value="EPA"/>
          <xsd:enumeration value="ThirdParty"/>
          <xsd:enumeration value="Licensee"/>
          <xsd:enumeration value="Applicant"/>
          <xsd:enumeration value="Miscellaneous"/>
          <xsd:enumeration value="Enforcement_EPA"/>
          <xsd:enumeration value="Enforcement_Licensee"/>
          <xsd:enumeration value="None"/>
        </xsd:restriction>
      </xsd:simpleType>
    </xsd:element>
    <xsd:element name="Uploaded_x0020_By" ma:index="10" nillable="true" ma:displayName="Uploaded By" ma:internalName="Uploaded_x0020_By" ma:readOnly="false">
      <xsd:simpleType>
        <xsd:restriction base="dms:Text">
          <xsd:maxLength value="255"/>
        </xsd:restriction>
      </xsd:simpleType>
    </xsd:element>
    <xsd:element name="Local_x0020_Authority" ma:index="11" nillable="true" ma:displayName="Local Authority" ma:internalName="Local_x0020_Authority" ma:readOnly="false">
      <xsd:simpleType>
        <xsd:restriction base="dms:Text">
          <xsd:maxLength value="255"/>
        </xsd:restriction>
      </xsd:simpleType>
    </xsd:element>
    <xsd:element name="Show_x0020_In_x0020_EDEN" ma:index="12" nillable="true" ma:displayName="Show In EDEN" ma:default="0" ma:internalName="Show_x0020_In_x0020_EDEN" ma:readOnly="false">
      <xsd:simpleType>
        <xsd:restriction base="dms:Boolean"/>
      </xsd:simpleType>
    </xsd:element>
    <xsd:element name="Category" ma:index="13" nillable="true" ma:displayName="Category" ma:indexed="true" ma:internalName="Category" ma:readOnly="false">
      <xsd:simpleType>
        <xsd:restriction base="dms:Text">
          <xsd:maxLength value="255"/>
        </xsd:restriction>
      </xsd:simpleType>
    </xsd:element>
    <xsd:element name="Sub_x002d_Category" ma:index="14" nillable="true" ma:displayName="Sub-Category" ma:internalName="Sub_x002d_Category" ma:readOnly="false">
      <xsd:simpleType>
        <xsd:restriction base="dms:Text">
          <xsd:maxLength value="255"/>
        </xsd:restriction>
      </xsd:simpleType>
    </xsd:element>
    <xsd:element name="Location" ma:index="15" nillable="true" ma:displayName="Location" ma:indexed="true" ma:internalName="Location" ma:readOnly="false">
      <xsd:simpleType>
        <xsd:restriction base="dms:Text">
          <xsd:maxLength value="255"/>
        </xsd:restriction>
      </xsd:simpleType>
    </xsd:element>
    <xsd:element name="PublishDate" ma:index="16" nillable="true" ma:displayName="Publish Date" ma:description="Date/Time the document was published" ma:format="DateOnly" ma:internalName="Publish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275cb88-700b-4f33-a347-555d3b948386"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c xmlns="d47ab8b7-53eb-4152-89f1-aa2ef54db838">false</Public>
    <FileClassification xmlns="d47ab8b7-53eb-4152-89f1-aa2ef54db838">Internal</FileClassification>
    <Local_x0020_Authority xmlns="d47ab8b7-53eb-4152-89f1-aa2ef54db838">Thermo Fisher Scientific Cork Limited</Local_x0020_Authority>
    <Sector xmlns="d47ab8b7-53eb-4152-89f1-aa2ef54db838" xsi:nil="true"/>
    <Sub_x002d_Category xmlns="d47ab8b7-53eb-4152-89f1-aa2ef54db838" xsi:nil="true"/>
    <AdminOfficer xmlns="d47ab8b7-53eb-4152-89f1-aa2ef54db838" xsi:nil="true"/>
    <Inspector xmlns="d47ab8b7-53eb-4152-89f1-aa2ef54db838" xsi:nil="true"/>
    <Category xmlns="d47ab8b7-53eb-4152-89f1-aa2ef54db838" xsi:nil="true"/>
    <Uploaded_x0020_By xmlns="d47ab8b7-53eb-4152-89f1-aa2ef54db838">mary.hamilton@thermofisher.com</Uploaded_x0020_By>
    <PublishDate xmlns="d47ab8b7-53eb-4152-89f1-aa2ef54db838" xsi:nil="true"/>
    <RegNumber xmlns="d47ab8b7-53eb-4152-89f1-aa2ef54db838">P0004-06</RegNumber>
    <Show_x0020_In_x0020_EDEN xmlns="d47ab8b7-53eb-4152-89f1-aa2ef54db838">true</Show_x0020_In_x0020_EDEN>
    <Location xmlns="d47ab8b7-53eb-4152-89f1-aa2ef54db838">/P0004-06/Licensee Returns/LR057819/</Location>
  </documentManagement>
</p:properties>
</file>

<file path=customXml/itemProps1.xml><?xml version="1.0" encoding="utf-8"?>
<ds:datastoreItem xmlns:ds="http://schemas.openxmlformats.org/officeDocument/2006/customXml" ds:itemID="{94E7320C-178C-41A6-BD08-72CF490CA156}">
  <ds:schemaRefs>
    <ds:schemaRef ds:uri="http://schemas.microsoft.com/sharepoint/v3/contenttype/forms"/>
  </ds:schemaRefs>
</ds:datastoreItem>
</file>

<file path=customXml/itemProps2.xml><?xml version="1.0" encoding="utf-8"?>
<ds:datastoreItem xmlns:ds="http://schemas.openxmlformats.org/officeDocument/2006/customXml" ds:itemID="{3309BB6E-05FA-4267-8261-26CF0CE5B88C}">
  <ds:schemaRefs>
    <ds:schemaRef ds:uri="http://schemas.microsoft.com/sharepoint/events"/>
  </ds:schemaRefs>
</ds:datastoreItem>
</file>

<file path=customXml/itemProps3.xml><?xml version="1.0" encoding="utf-8"?>
<ds:datastoreItem xmlns:ds="http://schemas.openxmlformats.org/officeDocument/2006/customXml" ds:itemID="{6F4EB681-8B09-4785-AE1E-B42BE3E85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7ab8b7-53eb-4152-89f1-aa2ef54db838"/>
    <ds:schemaRef ds:uri="c275cb88-700b-4f33-a347-555d3b9483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68E216-5FE3-4B3B-A96F-5FD498A61ADD}">
  <ds:schemaRef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c275cb88-700b-4f33-a347-555d3b948386"/>
    <ds:schemaRef ds:uri="http://purl.org/dc/dcmitype/"/>
    <ds:schemaRef ds:uri="d47ab8b7-53eb-4152-89f1-aa2ef54db83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How to complete this survey</vt:lpstr>
      <vt:lpstr>1. Cooling Equipment</vt:lpstr>
      <vt:lpstr>2. Heat Pumps</vt:lpstr>
      <vt:lpstr>3. Fire Protection Equipment</vt:lpstr>
      <vt:lpstr>4. Electrical Switchgear</vt:lpstr>
      <vt:lpstr>5. FGas Use in Manufacturing</vt:lpstr>
      <vt:lpstr>A. Leak Check F-gas</vt:lpstr>
      <vt:lpstr>B. Leak Check ODS</vt:lpstr>
      <vt:lpstr>C. Calc t CO2 eq</vt:lpstr>
      <vt:lpstr>D. Background Info</vt:lpstr>
      <vt:lpstr>'A. Leak Check F-gas'!m_1619556208855038377__ednref2</vt:lpstr>
      <vt:lpstr>'How to complete this survey'!Print_Area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Lenihan</dc:creator>
  <cp:lastModifiedBy>Niamh O'Carroll</cp:lastModifiedBy>
  <cp:lastPrinted>2021-02-17T11:11:08Z</cp:lastPrinted>
  <dcterms:created xsi:type="dcterms:W3CDTF">2020-07-29T08:53:00Z</dcterms:created>
  <dcterms:modified xsi:type="dcterms:W3CDTF">2023-09-01T14:11:58Z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0x0101003E52D0DE867A7C45AA89F0D3FE717F66</vt:lpwstr>
  </property>
  <property fmtid="{D5CDD505-2E9C-101B-9397-08002B2CF9AE}" pid="3" name="DocumentTitle">
    <vt:lpwstr>TFS Inventory ODS and F-gas Equipment</vt:lpwstr>
  </property>
  <property fmtid="{D5CDD505-2E9C-101B-9397-08002B2CF9AE}" pid="4" name="CaseNumber">
    <vt:lpwstr>LR057819</vt:lpwstr>
  </property>
</Properties>
</file>