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gif" ContentType="image/gif"/>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workbookProtection workbookPassword="8AEE" lockStructure="1"/>
  <bookViews>
    <workbookView xWindow="120" yWindow="60" windowWidth="19020" windowHeight="8580" tabRatio="852" activeTab="4"/>
  </bookViews>
  <sheets>
    <sheet name="Menu" sheetId="16" r:id="rId1"/>
    <sheet name="1. Declaration under S53A" sheetId="13" r:id="rId2"/>
    <sheet name="2. Notes to Complete Analysis" sheetId="11" r:id="rId3"/>
    <sheet name="3. Landfill Data - to Complete" sheetId="6" r:id="rId4"/>
    <sheet name="4. Financial Data - To Complete" sheetId="10" r:id="rId5"/>
    <sheet name="5. Section 53A Analysis" sheetId="15" r:id="rId6"/>
    <sheet name="6. Comments - To Complete" sheetId="12" r:id="rId7"/>
    <sheet name="7. Data Sheet" sheetId="14" state="hidden" r:id="rId8"/>
  </sheets>
  <definedNames>
    <definedName name="_xlnm.Print_Area" localSheetId="1">'1. Declaration under S53A'!$A$4:$D$41</definedName>
    <definedName name="_xlnm.Print_Area" localSheetId="2">'2. Notes to Complete Analysis'!$A$5:$A$92</definedName>
    <definedName name="_xlnm.Print_Area" localSheetId="3">'3. Landfill Data - to Complete'!$A$4:$E$26</definedName>
    <definedName name="_xlnm.Print_Area" localSheetId="4">'4. Financial Data - To Complete'!$A$4:$N$150</definedName>
    <definedName name="_xlnm.Print_Area" localSheetId="5">'5. Section 53A Analysis'!$A$4:$D$49</definedName>
    <definedName name="_xlnm.Print_Area" localSheetId="6">'6. Comments - To Complete'!$A$4:$D$35</definedName>
    <definedName name="_xlnm.Print_Titles" localSheetId="2">'2. Notes to Complete Analysis'!#REF!</definedName>
    <definedName name="_xlnm.Print_Titles" localSheetId="4">'4. Financial Data - To Complete'!$A:$B,'4. Financial Data - To Complete'!$4:$9</definedName>
    <definedName name="_xlnm.Print_Titles" localSheetId="6">'6. Comments - To Complete'!$4:$8</definedName>
  </definedNames>
  <calcPr calcId="145621" calcOnSave="0"/>
</workbook>
</file>

<file path=xl/calcChain.xml><?xml version="1.0" encoding="utf-8"?>
<calcChain xmlns="http://schemas.openxmlformats.org/spreadsheetml/2006/main">
  <c r="AF39" i="10" l="1"/>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E39" i="10"/>
  <c r="E38" i="10"/>
  <c r="C26" i="15"/>
  <c r="C34" i="15"/>
  <c r="C30" i="15"/>
  <c r="AF23" i="10"/>
  <c r="AF25" i="10" s="1"/>
  <c r="AE23" i="10"/>
  <c r="AE25" i="10" s="1"/>
  <c r="AD23" i="10"/>
  <c r="AD25" i="10" s="1"/>
  <c r="AC23" i="10"/>
  <c r="AC25" i="10" s="1"/>
  <c r="AB23" i="10"/>
  <c r="AB25" i="10" s="1"/>
  <c r="AA23" i="10"/>
  <c r="AA25" i="10" s="1"/>
  <c r="Z23" i="10"/>
  <c r="Z25" i="10" s="1"/>
  <c r="Y23" i="10"/>
  <c r="Y25" i="10" s="1"/>
  <c r="X23" i="10"/>
  <c r="X25" i="10" s="1"/>
  <c r="W23" i="10"/>
  <c r="W25" i="10" s="1"/>
  <c r="V23" i="10"/>
  <c r="V25" i="10" s="1"/>
  <c r="U23" i="10"/>
  <c r="U25" i="10" s="1"/>
  <c r="T23" i="10"/>
  <c r="T25" i="10" s="1"/>
  <c r="S23" i="10"/>
  <c r="S25" i="10" s="1"/>
  <c r="R23" i="10"/>
  <c r="R25" i="10" s="1"/>
  <c r="Q23" i="10"/>
  <c r="Q25" i="10" s="1"/>
  <c r="P23" i="10"/>
  <c r="P25" i="10" s="1"/>
  <c r="O23" i="10"/>
  <c r="O25" i="10" s="1"/>
  <c r="N23" i="10"/>
  <c r="N25" i="10" s="1"/>
  <c r="M23" i="10"/>
  <c r="M25" i="10" s="1"/>
  <c r="L23" i="10"/>
  <c r="L25" i="10" s="1"/>
  <c r="K23" i="10"/>
  <c r="K25" i="10" s="1"/>
  <c r="J23" i="10"/>
  <c r="J25" i="10" s="1"/>
  <c r="I23" i="10"/>
  <c r="I25" i="10" s="1"/>
  <c r="H23" i="10"/>
  <c r="H25" i="10" s="1"/>
  <c r="G23" i="10"/>
  <c r="G25" i="10" s="1"/>
  <c r="F23" i="10"/>
  <c r="F25" i="10" s="1"/>
  <c r="E23" i="10"/>
  <c r="E25" i="10" s="1"/>
  <c r="AF60" i="10"/>
  <c r="AE60" i="10"/>
  <c r="AD60" i="10"/>
  <c r="AC60" i="10"/>
  <c r="AB60" i="10"/>
  <c r="AA60" i="10"/>
  <c r="Z60" i="10"/>
  <c r="Y60" i="10"/>
  <c r="X60" i="10"/>
  <c r="W60" i="10"/>
  <c r="V60" i="10"/>
  <c r="U60" i="10"/>
  <c r="T60" i="10"/>
  <c r="S60" i="10"/>
  <c r="R60" i="10"/>
  <c r="Q60" i="10"/>
  <c r="P60" i="10"/>
  <c r="O60" i="10"/>
  <c r="N60" i="10"/>
  <c r="M60" i="10"/>
  <c r="L60" i="10"/>
  <c r="K60" i="10"/>
  <c r="J60" i="10"/>
  <c r="I60" i="10"/>
  <c r="H60" i="10"/>
  <c r="G60" i="10"/>
  <c r="F60" i="10"/>
  <c r="E60" i="10"/>
  <c r="AF44" i="10"/>
  <c r="AF46" i="10" s="1"/>
  <c r="AE44" i="10"/>
  <c r="AE46" i="10" s="1"/>
  <c r="AD44" i="10"/>
  <c r="AD46" i="10" s="1"/>
  <c r="AC44" i="10"/>
  <c r="AC46" i="10" s="1"/>
  <c r="AB44" i="10"/>
  <c r="AB46" i="10" s="1"/>
  <c r="AA44" i="10"/>
  <c r="AA46" i="10" s="1"/>
  <c r="Z44" i="10"/>
  <c r="Z46" i="10" s="1"/>
  <c r="Y44" i="10"/>
  <c r="Y46" i="10" s="1"/>
  <c r="X44" i="10"/>
  <c r="X46" i="10" s="1"/>
  <c r="W44" i="10"/>
  <c r="W46" i="10" s="1"/>
  <c r="V44" i="10"/>
  <c r="V46" i="10" s="1"/>
  <c r="U44" i="10"/>
  <c r="U46" i="10" s="1"/>
  <c r="T44" i="10"/>
  <c r="T46" i="10" s="1"/>
  <c r="S44" i="10"/>
  <c r="S46" i="10" s="1"/>
  <c r="R44" i="10"/>
  <c r="R46" i="10" s="1"/>
  <c r="Q44" i="10"/>
  <c r="Q46" i="10" s="1"/>
  <c r="P44" i="10"/>
  <c r="P46" i="10" s="1"/>
  <c r="O44" i="10"/>
  <c r="O46" i="10" s="1"/>
  <c r="N44" i="10"/>
  <c r="N46" i="10" s="1"/>
  <c r="M44" i="10"/>
  <c r="M46" i="10" s="1"/>
  <c r="L44" i="10"/>
  <c r="L46" i="10" s="1"/>
  <c r="K44" i="10"/>
  <c r="K46" i="10" s="1"/>
  <c r="J44" i="10"/>
  <c r="J46" i="10" s="1"/>
  <c r="I44" i="10"/>
  <c r="I46" i="10" s="1"/>
  <c r="H44" i="10"/>
  <c r="H46" i="10" s="1"/>
  <c r="G44" i="10"/>
  <c r="G46" i="10" s="1"/>
  <c r="F44" i="10"/>
  <c r="E44" i="10"/>
  <c r="E46" i="10" s="1"/>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F62" i="10" s="1"/>
  <c r="E36" i="10"/>
  <c r="AF16" i="10"/>
  <c r="AF18" i="10" s="1"/>
  <c r="AE16" i="10"/>
  <c r="AE18" i="10" s="1"/>
  <c r="AD16" i="10"/>
  <c r="AD18" i="10" s="1"/>
  <c r="AC16" i="10"/>
  <c r="AC18" i="10" s="1"/>
  <c r="AB16" i="10"/>
  <c r="AB18" i="10" s="1"/>
  <c r="AA16" i="10"/>
  <c r="AA18" i="10" s="1"/>
  <c r="Z16" i="10"/>
  <c r="Z18" i="10" s="1"/>
  <c r="Y16" i="10"/>
  <c r="Y18" i="10" s="1"/>
  <c r="X16" i="10"/>
  <c r="X18" i="10" s="1"/>
  <c r="W16" i="10"/>
  <c r="W18" i="10" s="1"/>
  <c r="V16" i="10"/>
  <c r="V18" i="10" s="1"/>
  <c r="U16" i="10"/>
  <c r="U18" i="10" s="1"/>
  <c r="T16" i="10"/>
  <c r="T18" i="10" s="1"/>
  <c r="S16" i="10"/>
  <c r="S18" i="10" s="1"/>
  <c r="R16" i="10"/>
  <c r="R18" i="10" s="1"/>
  <c r="Q16" i="10"/>
  <c r="Q18" i="10" s="1"/>
  <c r="P16" i="10"/>
  <c r="P18" i="10" s="1"/>
  <c r="O16" i="10"/>
  <c r="O18" i="10" s="1"/>
  <c r="N16" i="10"/>
  <c r="N18" i="10" s="1"/>
  <c r="M16" i="10"/>
  <c r="M18" i="10" s="1"/>
  <c r="L16" i="10"/>
  <c r="L18" i="10" s="1"/>
  <c r="K16" i="10"/>
  <c r="K18" i="10" s="1"/>
  <c r="J16" i="10"/>
  <c r="J18" i="10" s="1"/>
  <c r="I16" i="10"/>
  <c r="I18" i="10" s="1"/>
  <c r="H16" i="10"/>
  <c r="H18" i="10" s="1"/>
  <c r="G16" i="10"/>
  <c r="G18" i="10" s="1"/>
  <c r="F16" i="10"/>
  <c r="F18" i="10" s="1"/>
  <c r="E16" i="10"/>
  <c r="E18" i="10" s="1"/>
  <c r="D16" i="10"/>
  <c r="D18" i="10" s="1"/>
  <c r="C142" i="10"/>
  <c r="C123" i="10"/>
  <c r="C114" i="10"/>
  <c r="C105" i="10"/>
  <c r="C96" i="10"/>
  <c r="C16" i="6"/>
  <c r="F46" i="10" l="1"/>
  <c r="C28" i="15"/>
  <c r="C17" i="6" s="1"/>
  <c r="C39" i="15" l="1"/>
  <c r="C41" i="15"/>
  <c r="A9" i="6"/>
  <c r="A10" i="6" s="1"/>
  <c r="A11" i="6" s="1"/>
  <c r="A12" i="6" s="1"/>
  <c r="A13" i="6" s="1"/>
  <c r="A14" i="6" s="1"/>
  <c r="A15" i="6" s="1"/>
  <c r="A18" i="6" s="1"/>
  <c r="E72" i="10"/>
  <c r="F72" i="10"/>
  <c r="G72" i="10"/>
  <c r="H72" i="10"/>
  <c r="I72" i="10"/>
  <c r="J72" i="10"/>
  <c r="K72" i="10"/>
  <c r="L72" i="10"/>
  <c r="M72" i="10"/>
  <c r="N72" i="10"/>
  <c r="O72" i="10"/>
  <c r="P72" i="10"/>
  <c r="Q72" i="10"/>
  <c r="R72" i="10"/>
  <c r="S72" i="10"/>
  <c r="T72" i="10"/>
  <c r="U72" i="10"/>
  <c r="V72" i="10"/>
  <c r="W72" i="10"/>
  <c r="X72" i="10"/>
  <c r="Y72" i="10"/>
  <c r="Z72" i="10"/>
  <c r="AA72" i="10"/>
  <c r="AB72" i="10"/>
  <c r="AC72" i="10"/>
  <c r="AD72" i="10"/>
  <c r="AE72" i="10"/>
  <c r="AF72" i="10"/>
  <c r="E73" i="10"/>
  <c r="F73" i="10"/>
  <c r="G73" i="10"/>
  <c r="H73" i="10"/>
  <c r="I73" i="10"/>
  <c r="J73" i="10"/>
  <c r="K73" i="10"/>
  <c r="L73" i="10"/>
  <c r="M73" i="10"/>
  <c r="N73" i="10"/>
  <c r="O73" i="10"/>
  <c r="P73" i="10"/>
  <c r="Q73" i="10"/>
  <c r="R73" i="10"/>
  <c r="S73" i="10"/>
  <c r="T73" i="10"/>
  <c r="U73" i="10"/>
  <c r="V73" i="10"/>
  <c r="W73" i="10"/>
  <c r="X73" i="10"/>
  <c r="Y73" i="10"/>
  <c r="Z73" i="10"/>
  <c r="AA73" i="10"/>
  <c r="AB73" i="10"/>
  <c r="AC73" i="10"/>
  <c r="AD73" i="10"/>
  <c r="AE73" i="10"/>
  <c r="AF73" i="10"/>
  <c r="E74" i="10"/>
  <c r="F74" i="10"/>
  <c r="G74" i="10"/>
  <c r="H74" i="10"/>
  <c r="I74" i="10"/>
  <c r="J74" i="10"/>
  <c r="K74" i="10"/>
  <c r="L74" i="10"/>
  <c r="M74" i="10"/>
  <c r="N74" i="10"/>
  <c r="O74" i="10"/>
  <c r="P74" i="10"/>
  <c r="Q74" i="10"/>
  <c r="R74" i="10"/>
  <c r="S74" i="10"/>
  <c r="T74" i="10"/>
  <c r="U74" i="10"/>
  <c r="V74" i="10"/>
  <c r="W74" i="10"/>
  <c r="X74" i="10"/>
  <c r="Y74" i="10"/>
  <c r="Z74" i="10"/>
  <c r="AA74" i="10"/>
  <c r="AB74" i="10"/>
  <c r="AC74" i="10"/>
  <c r="AD74" i="10"/>
  <c r="AE74" i="10"/>
  <c r="AF74" i="10"/>
  <c r="F71" i="10"/>
  <c r="F84" i="10" s="1"/>
  <c r="G71" i="10"/>
  <c r="H71" i="10"/>
  <c r="H84" i="10" s="1"/>
  <c r="I71" i="10"/>
  <c r="J71" i="10"/>
  <c r="J84" i="10" s="1"/>
  <c r="K71" i="10"/>
  <c r="L71" i="10"/>
  <c r="L84" i="10" s="1"/>
  <c r="M71" i="10"/>
  <c r="N71" i="10"/>
  <c r="N84" i="10" s="1"/>
  <c r="O71" i="10"/>
  <c r="P71" i="10"/>
  <c r="P84" i="10" s="1"/>
  <c r="Q71" i="10"/>
  <c r="R71" i="10"/>
  <c r="R84" i="10" s="1"/>
  <c r="S71" i="10"/>
  <c r="T71" i="10"/>
  <c r="T84" i="10" s="1"/>
  <c r="U71" i="10"/>
  <c r="V71" i="10"/>
  <c r="V84" i="10" s="1"/>
  <c r="W71" i="10"/>
  <c r="X71" i="10"/>
  <c r="X84" i="10" s="1"/>
  <c r="Y71" i="10"/>
  <c r="Z71" i="10"/>
  <c r="Z84" i="10" s="1"/>
  <c r="AA71" i="10"/>
  <c r="AB71" i="10"/>
  <c r="AB84" i="10" s="1"/>
  <c r="AC71" i="10"/>
  <c r="AD71" i="10"/>
  <c r="AD84" i="10" s="1"/>
  <c r="AE71" i="10"/>
  <c r="AF71" i="10"/>
  <c r="AF84" i="10" s="1"/>
  <c r="F64" i="10"/>
  <c r="G64" i="10"/>
  <c r="H64" i="10"/>
  <c r="I64" i="10"/>
  <c r="J64" i="10"/>
  <c r="K64" i="10"/>
  <c r="L64" i="10"/>
  <c r="M64" i="10"/>
  <c r="N64" i="10"/>
  <c r="O64" i="10"/>
  <c r="P64" i="10"/>
  <c r="Q64" i="10"/>
  <c r="R64" i="10"/>
  <c r="S64" i="10"/>
  <c r="T64" i="10"/>
  <c r="U64" i="10"/>
  <c r="V64" i="10"/>
  <c r="W64" i="10"/>
  <c r="X64" i="10"/>
  <c r="Y64" i="10"/>
  <c r="Z64" i="10"/>
  <c r="AA64" i="10"/>
  <c r="AB64" i="10"/>
  <c r="AC64" i="10"/>
  <c r="AD64" i="10"/>
  <c r="AE64" i="10"/>
  <c r="AF64" i="10"/>
  <c r="E64" i="10"/>
  <c r="F63" i="10"/>
  <c r="G62" i="10"/>
  <c r="H62" i="10"/>
  <c r="H63" i="10" s="1"/>
  <c r="I62" i="10"/>
  <c r="J62" i="10"/>
  <c r="J63" i="10" s="1"/>
  <c r="K62" i="10"/>
  <c r="L62" i="10"/>
  <c r="L63" i="10" s="1"/>
  <c r="M62" i="10"/>
  <c r="N62" i="10"/>
  <c r="N63" i="10" s="1"/>
  <c r="O62" i="10"/>
  <c r="P62" i="10"/>
  <c r="P63" i="10" s="1"/>
  <c r="Q62" i="10"/>
  <c r="R62" i="10"/>
  <c r="R63" i="10" s="1"/>
  <c r="S62" i="10"/>
  <c r="T62" i="10"/>
  <c r="T63" i="10" s="1"/>
  <c r="U62" i="10"/>
  <c r="V62" i="10"/>
  <c r="V63" i="10" s="1"/>
  <c r="W62" i="10"/>
  <c r="X62" i="10"/>
  <c r="X63" i="10" s="1"/>
  <c r="Y62" i="10"/>
  <c r="Z62" i="10"/>
  <c r="Z63" i="10" s="1"/>
  <c r="AA62" i="10"/>
  <c r="AB62" i="10"/>
  <c r="AB63" i="10" s="1"/>
  <c r="AC62" i="10"/>
  <c r="AD62" i="10"/>
  <c r="AD63" i="10" s="1"/>
  <c r="AE62" i="10"/>
  <c r="AF62" i="10"/>
  <c r="AF63" i="10" s="1"/>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D10" i="10"/>
  <c r="B73" i="10"/>
  <c r="AE84" i="10" l="1"/>
  <c r="AC84" i="10"/>
  <c r="AA84" i="10"/>
  <c r="Y84" i="10"/>
  <c r="W84" i="10"/>
  <c r="U84" i="10"/>
  <c r="S84" i="10"/>
  <c r="Q84" i="10"/>
  <c r="O84" i="10"/>
  <c r="M84" i="10"/>
  <c r="K84" i="10"/>
  <c r="I84" i="10"/>
  <c r="G84" i="10"/>
  <c r="G124" i="10"/>
  <c r="I124" i="10"/>
  <c r="K124" i="10"/>
  <c r="M124" i="10"/>
  <c r="O124" i="10"/>
  <c r="Q124" i="10"/>
  <c r="S124" i="10"/>
  <c r="U124" i="10"/>
  <c r="W124" i="10"/>
  <c r="Y124" i="10"/>
  <c r="AA124" i="10"/>
  <c r="AC124" i="10"/>
  <c r="AE124" i="10"/>
  <c r="F124" i="10"/>
  <c r="H115" i="10"/>
  <c r="H116" i="10" s="1"/>
  <c r="J115" i="10"/>
  <c r="L115" i="10"/>
  <c r="N115" i="10"/>
  <c r="N116" i="10" s="1"/>
  <c r="P115" i="10"/>
  <c r="P116" i="10" s="1"/>
  <c r="R115" i="10"/>
  <c r="T115" i="10"/>
  <c r="V115" i="10"/>
  <c r="V116" i="10" s="1"/>
  <c r="X115" i="10"/>
  <c r="X116" i="10" s="1"/>
  <c r="Z115" i="10"/>
  <c r="AB115" i="10"/>
  <c r="AD115" i="10"/>
  <c r="AD116" i="10" s="1"/>
  <c r="AF115" i="10"/>
  <c r="AF116" i="10" s="1"/>
  <c r="G106" i="10"/>
  <c r="I106" i="10"/>
  <c r="K106" i="10"/>
  <c r="M106" i="10"/>
  <c r="O106" i="10"/>
  <c r="Q106" i="10"/>
  <c r="S106" i="10"/>
  <c r="U106" i="10"/>
  <c r="W106" i="10"/>
  <c r="Y106" i="10"/>
  <c r="AA106" i="10"/>
  <c r="AC106" i="10"/>
  <c r="AE106" i="10"/>
  <c r="F106" i="10"/>
  <c r="H124" i="10"/>
  <c r="J124" i="10"/>
  <c r="L124" i="10"/>
  <c r="N124" i="10"/>
  <c r="P124" i="10"/>
  <c r="R124" i="10"/>
  <c r="T124" i="10"/>
  <c r="V124" i="10"/>
  <c r="X124" i="10"/>
  <c r="Z124" i="10"/>
  <c r="AB124" i="10"/>
  <c r="AD124" i="10"/>
  <c r="AF124" i="10"/>
  <c r="G115" i="10"/>
  <c r="I115" i="10"/>
  <c r="K115" i="10"/>
  <c r="M115" i="10"/>
  <c r="M116" i="10" s="1"/>
  <c r="O115" i="10"/>
  <c r="O116" i="10" s="1"/>
  <c r="Q115" i="10"/>
  <c r="S115" i="10"/>
  <c r="S116" i="10" s="1"/>
  <c r="U115" i="10"/>
  <c r="U116" i="10" s="1"/>
  <c r="W115" i="10"/>
  <c r="Y115" i="10"/>
  <c r="AA115" i="10"/>
  <c r="AC115" i="10"/>
  <c r="AC116" i="10" s="1"/>
  <c r="AE115" i="10"/>
  <c r="F115" i="10"/>
  <c r="H106" i="10"/>
  <c r="J106" i="10"/>
  <c r="L106" i="10"/>
  <c r="N106" i="10"/>
  <c r="P106" i="10"/>
  <c r="R106" i="10"/>
  <c r="T106" i="10"/>
  <c r="V106" i="10"/>
  <c r="X106" i="10"/>
  <c r="Z106" i="10"/>
  <c r="AB106" i="10"/>
  <c r="AD106" i="10"/>
  <c r="AF106" i="10"/>
  <c r="A19" i="6"/>
  <c r="A22" i="6" s="1"/>
  <c r="AE116" i="10"/>
  <c r="AA116" i="10"/>
  <c r="Y116" i="10"/>
  <c r="W116" i="10"/>
  <c r="Q116" i="10"/>
  <c r="K116" i="10"/>
  <c r="I116" i="10"/>
  <c r="G116" i="10"/>
  <c r="AB116" i="10"/>
  <c r="Z116" i="10"/>
  <c r="T116" i="10"/>
  <c r="R116" i="10"/>
  <c r="L116" i="10"/>
  <c r="J116" i="10"/>
  <c r="F116" i="10"/>
  <c r="AE67" i="10"/>
  <c r="AE63" i="10"/>
  <c r="AC67" i="10"/>
  <c r="AC63" i="10"/>
  <c r="AA67" i="10"/>
  <c r="AA63" i="10"/>
  <c r="Y67" i="10"/>
  <c r="Y63" i="10"/>
  <c r="W67" i="10"/>
  <c r="W63" i="10"/>
  <c r="U67" i="10"/>
  <c r="U63" i="10"/>
  <c r="S67" i="10"/>
  <c r="S63" i="10"/>
  <c r="Q67" i="10"/>
  <c r="Q63" i="10"/>
  <c r="O67" i="10"/>
  <c r="O63" i="10"/>
  <c r="M67" i="10"/>
  <c r="M63" i="10"/>
  <c r="K67" i="10"/>
  <c r="K63" i="10"/>
  <c r="I67" i="10"/>
  <c r="I63" i="10"/>
  <c r="G67" i="10"/>
  <c r="G63" i="10"/>
  <c r="AF67" i="10"/>
  <c r="AD67" i="10"/>
  <c r="AB67" i="10"/>
  <c r="Z67" i="10"/>
  <c r="X67" i="10"/>
  <c r="V67" i="10"/>
  <c r="T67" i="10"/>
  <c r="R67" i="10"/>
  <c r="P67" i="10"/>
  <c r="N67" i="10"/>
  <c r="L67" i="10"/>
  <c r="J67" i="10"/>
  <c r="H67" i="10"/>
  <c r="F67" i="10"/>
  <c r="C43" i="15"/>
  <c r="E71" i="10"/>
  <c r="E84" i="10" s="1"/>
  <c r="B74" i="10"/>
  <c r="B72" i="10"/>
  <c r="B71" i="10"/>
  <c r="B67" i="10"/>
  <c r="C16" i="15" l="1"/>
  <c r="D16" i="15" s="1"/>
  <c r="H143" i="10"/>
  <c r="H144" i="10" s="1"/>
  <c r="J143" i="10"/>
  <c r="J144" i="10" s="1"/>
  <c r="L143" i="10"/>
  <c r="L144" i="10" s="1"/>
  <c r="N143" i="10"/>
  <c r="N144" i="10" s="1"/>
  <c r="P143" i="10"/>
  <c r="P144" i="10" s="1"/>
  <c r="R143" i="10"/>
  <c r="R144" i="10" s="1"/>
  <c r="T143" i="10"/>
  <c r="T144" i="10" s="1"/>
  <c r="V143" i="10"/>
  <c r="V144" i="10" s="1"/>
  <c r="X143" i="10"/>
  <c r="X144" i="10" s="1"/>
  <c r="Z143" i="10"/>
  <c r="Z144" i="10" s="1"/>
  <c r="AB143" i="10"/>
  <c r="AB144" i="10" s="1"/>
  <c r="AD143" i="10"/>
  <c r="AD144" i="10" s="1"/>
  <c r="AF143" i="10"/>
  <c r="AF144" i="10" s="1"/>
  <c r="I97" i="10"/>
  <c r="I98" i="10" s="1"/>
  <c r="K97" i="10"/>
  <c r="K98" i="10" s="1"/>
  <c r="M97" i="10"/>
  <c r="M98" i="10" s="1"/>
  <c r="O97" i="10"/>
  <c r="O98" i="10" s="1"/>
  <c r="Q97" i="10"/>
  <c r="Q98" i="10" s="1"/>
  <c r="S97" i="10"/>
  <c r="S98" i="10" s="1"/>
  <c r="W97" i="10"/>
  <c r="W98" i="10" s="1"/>
  <c r="AA97" i="10"/>
  <c r="AA98" i="10" s="1"/>
  <c r="AE97" i="10"/>
  <c r="AE98" i="10" s="1"/>
  <c r="G143" i="10"/>
  <c r="G144" i="10" s="1"/>
  <c r="I143" i="10"/>
  <c r="I144" i="10" s="1"/>
  <c r="K143" i="10"/>
  <c r="K144" i="10" s="1"/>
  <c r="M143" i="10"/>
  <c r="M144" i="10" s="1"/>
  <c r="O143" i="10"/>
  <c r="O144" i="10" s="1"/>
  <c r="Q143" i="10"/>
  <c r="Q144" i="10" s="1"/>
  <c r="S143" i="10"/>
  <c r="S144" i="10" s="1"/>
  <c r="U143" i="10"/>
  <c r="U144" i="10" s="1"/>
  <c r="W143" i="10"/>
  <c r="W144" i="10" s="1"/>
  <c r="Y143" i="10"/>
  <c r="Y144" i="10" s="1"/>
  <c r="AA143" i="10"/>
  <c r="AA144" i="10" s="1"/>
  <c r="AC143" i="10"/>
  <c r="AC144" i="10" s="1"/>
  <c r="AE143" i="10"/>
  <c r="F143" i="10"/>
  <c r="F144" i="10" s="1"/>
  <c r="H97" i="10"/>
  <c r="H98" i="10" s="1"/>
  <c r="J97" i="10"/>
  <c r="J98" i="10" s="1"/>
  <c r="L97" i="10"/>
  <c r="L98" i="10" s="1"/>
  <c r="N97" i="10"/>
  <c r="N98" i="10" s="1"/>
  <c r="P97" i="10"/>
  <c r="P98" i="10" s="1"/>
  <c r="R97" i="10"/>
  <c r="R98" i="10" s="1"/>
  <c r="T97" i="10"/>
  <c r="T98" i="10" s="1"/>
  <c r="V97" i="10"/>
  <c r="V98" i="10" s="1"/>
  <c r="X97" i="10"/>
  <c r="X98" i="10" s="1"/>
  <c r="Z97" i="10"/>
  <c r="Z98" i="10" s="1"/>
  <c r="AB97" i="10"/>
  <c r="AB98" i="10" s="1"/>
  <c r="AD97" i="10"/>
  <c r="AD98" i="10" s="1"/>
  <c r="AF97" i="10"/>
  <c r="AF98" i="10" s="1"/>
  <c r="F97" i="10"/>
  <c r="F98" i="10" s="1"/>
  <c r="U97" i="10"/>
  <c r="U98" i="10" s="1"/>
  <c r="Y97" i="10"/>
  <c r="Y98" i="10" s="1"/>
  <c r="AC97" i="10"/>
  <c r="AC98" i="10" s="1"/>
  <c r="G97" i="10"/>
  <c r="G98" i="10" s="1"/>
  <c r="AE144" i="10"/>
  <c r="A23" i="6"/>
  <c r="A24" i="6" s="1"/>
  <c r="A25" i="6" s="1"/>
  <c r="D34" i="15"/>
  <c r="C47" i="15"/>
  <c r="L125" i="10"/>
  <c r="P125" i="10"/>
  <c r="T125" i="10"/>
  <c r="X125" i="10"/>
  <c r="AB125" i="10"/>
  <c r="AF125" i="10"/>
  <c r="I125" i="10"/>
  <c r="M125" i="10"/>
  <c r="Q125" i="10"/>
  <c r="U125" i="10"/>
  <c r="Y125" i="10"/>
  <c r="AC125" i="10"/>
  <c r="H125" i="10"/>
  <c r="J125" i="10"/>
  <c r="N125" i="10"/>
  <c r="R125" i="10"/>
  <c r="V125" i="10"/>
  <c r="Z125" i="10"/>
  <c r="AD125" i="10"/>
  <c r="G125" i="10"/>
  <c r="K125" i="10"/>
  <c r="O125" i="10"/>
  <c r="S125" i="10"/>
  <c r="W125" i="10"/>
  <c r="AA125" i="10"/>
  <c r="AE125" i="10"/>
  <c r="P107" i="10"/>
  <c r="R107" i="10"/>
  <c r="T107" i="10"/>
  <c r="V107" i="10"/>
  <c r="X107" i="10"/>
  <c r="Z107" i="10"/>
  <c r="AB107" i="10"/>
  <c r="AD107" i="10"/>
  <c r="AF107" i="10"/>
  <c r="O107" i="10"/>
  <c r="Q107" i="10"/>
  <c r="S107" i="10"/>
  <c r="U107" i="10"/>
  <c r="W107" i="10"/>
  <c r="Y107" i="10"/>
  <c r="AA107" i="10"/>
  <c r="AC107" i="10"/>
  <c r="AE107" i="10"/>
  <c r="D43" i="15"/>
  <c r="C45" i="15"/>
  <c r="F107" i="10"/>
  <c r="J107" i="10"/>
  <c r="N107" i="10"/>
  <c r="I107" i="10"/>
  <c r="M107" i="10"/>
  <c r="F125" i="10"/>
  <c r="C18" i="15" s="1"/>
  <c r="H107" i="10"/>
  <c r="L107" i="10"/>
  <c r="G107" i="10"/>
  <c r="K107" i="10"/>
  <c r="C32" i="15"/>
  <c r="D30" i="15"/>
  <c r="AD86" i="10"/>
  <c r="AB86" i="10"/>
  <c r="Z86" i="10"/>
  <c r="V86" i="10"/>
  <c r="T86" i="10"/>
  <c r="R86" i="10"/>
  <c r="P86" i="10"/>
  <c r="N86" i="10"/>
  <c r="AE86" i="10"/>
  <c r="AC86" i="10"/>
  <c r="Y86" i="10"/>
  <c r="W86" i="10"/>
  <c r="U86" i="10"/>
  <c r="Q86" i="10"/>
  <c r="O86" i="10"/>
  <c r="M86" i="10"/>
  <c r="K86" i="10"/>
  <c r="I86" i="10"/>
  <c r="G86" i="10"/>
  <c r="X86" i="10"/>
  <c r="AF86" i="10"/>
  <c r="S86" i="10"/>
  <c r="AA86" i="10"/>
  <c r="L86" i="10"/>
  <c r="J86" i="10"/>
  <c r="H86" i="10"/>
  <c r="F86" i="10"/>
  <c r="E62" i="10"/>
  <c r="E63" i="10" s="1"/>
  <c r="D46" i="10"/>
  <c r="C49" i="15" l="1"/>
  <c r="C14" i="15"/>
  <c r="C12" i="15"/>
  <c r="D12" i="15" s="1"/>
  <c r="D18" i="15"/>
  <c r="D14" i="15"/>
  <c r="C20" i="15"/>
  <c r="D20" i="15" s="1"/>
  <c r="E67" i="10"/>
  <c r="E86" i="10" s="1"/>
  <c r="T148" i="10"/>
  <c r="L148" i="10"/>
  <c r="AB148" i="10"/>
  <c r="AD148" i="10"/>
  <c r="V148" i="10"/>
  <c r="N148" i="10"/>
  <c r="AF148" i="10"/>
  <c r="X148" i="10"/>
  <c r="P148" i="10"/>
  <c r="H148" i="10"/>
  <c r="Z148" i="10"/>
  <c r="R148" i="10"/>
  <c r="J148" i="10"/>
  <c r="AE148" i="10"/>
  <c r="W148" i="10"/>
  <c r="O148" i="10"/>
  <c r="F148" i="10"/>
  <c r="F150" i="10" s="1"/>
  <c r="AC148" i="10"/>
  <c r="U148" i="10"/>
  <c r="M148" i="10"/>
  <c r="D45" i="15"/>
  <c r="D49" i="15"/>
  <c r="AA148" i="10"/>
  <c r="S148" i="10"/>
  <c r="K148" i="10"/>
  <c r="G148" i="10"/>
  <c r="Y148" i="10"/>
  <c r="Q148" i="10"/>
  <c r="I148" i="10"/>
  <c r="C10" i="15"/>
  <c r="D32" i="15"/>
  <c r="D47" i="15"/>
  <c r="C36" i="15"/>
  <c r="D36" i="15" s="1"/>
  <c r="C22" i="15" l="1"/>
  <c r="G150" i="10"/>
  <c r="H150" i="10" s="1"/>
  <c r="I150" i="10" s="1"/>
  <c r="J150" i="10" s="1"/>
  <c r="K150" i="10" s="1"/>
  <c r="L150" i="10" s="1"/>
  <c r="M150" i="10" s="1"/>
  <c r="N150" i="10" s="1"/>
  <c r="O150" i="10" s="1"/>
  <c r="P150" i="10" s="1"/>
  <c r="Q150" i="10" s="1"/>
  <c r="R150" i="10" s="1"/>
  <c r="S150" i="10" s="1"/>
  <c r="T150" i="10" s="1"/>
  <c r="U150" i="10" s="1"/>
  <c r="V150" i="10" s="1"/>
  <c r="W150" i="10" s="1"/>
  <c r="X150" i="10" s="1"/>
  <c r="Y150" i="10" s="1"/>
  <c r="Z150" i="10" s="1"/>
  <c r="AA150" i="10" s="1"/>
  <c r="AB150" i="10" s="1"/>
  <c r="AC150" i="10" s="1"/>
  <c r="AD150" i="10" s="1"/>
  <c r="AE150" i="10" s="1"/>
  <c r="AF150" i="10" s="1"/>
</calcChain>
</file>

<file path=xl/sharedStrings.xml><?xml version="1.0" encoding="utf-8"?>
<sst xmlns="http://schemas.openxmlformats.org/spreadsheetml/2006/main" count="298" uniqueCount="221">
  <si>
    <t>A</t>
  </si>
  <si>
    <t>B</t>
  </si>
  <si>
    <t>C</t>
  </si>
  <si>
    <t>D</t>
  </si>
  <si>
    <t>Allocated Costs - allocated from central body</t>
  </si>
  <si>
    <t>CRAMP Costs Provided For in the Profit and Loss Account/Income Statement but not actually paid</t>
  </si>
  <si>
    <t>Leachate Costs Provided for in the Profit and Loss Account/Income Statement but not actually paid</t>
  </si>
  <si>
    <t>Operating Profit</t>
  </si>
  <si>
    <t>Other Remediation Costs Provided for in the Profit and Loss Account/Income Statement but not actually paid</t>
  </si>
  <si>
    <t>Do Revenues Exceed Operating Costs?</t>
  </si>
  <si>
    <t>Description of Item:</t>
  </si>
  <si>
    <t>Total Addbacks</t>
  </si>
  <si>
    <t>Other Items that you feel are appropriate to add-back/deduct - please provide a brief explanation below</t>
  </si>
  <si>
    <t>Adjusted Operating Profit</t>
  </si>
  <si>
    <t>Cost of Land</t>
  </si>
  <si>
    <t>Cost of Roads and Infrastructure</t>
  </si>
  <si>
    <t>Adjusted Operating Profit Calculation:</t>
  </si>
  <si>
    <t>Community Levy</t>
  </si>
  <si>
    <t>All Other Costs (not listed separately above)</t>
  </si>
  <si>
    <t>Cost of Plant, Machinery and Vehicles</t>
  </si>
  <si>
    <t>Section</t>
  </si>
  <si>
    <t>Leachate Costs Actual Paid and included in Operating Costs above for waste collected pre 12 July 2004</t>
  </si>
  <si>
    <t>Capping Costs Actual Paid and included in Operating Costs above for waste collected pre 12 July 2004</t>
  </si>
  <si>
    <t>Cost of Security</t>
  </si>
  <si>
    <t>Cost of Aftercare</t>
  </si>
  <si>
    <t>Cost of Monitoring</t>
  </si>
  <si>
    <r>
      <t xml:space="preserve">Description of Item: </t>
    </r>
    <r>
      <rPr>
        <b/>
        <i/>
        <sz val="9"/>
        <color theme="1"/>
        <rFont val="Arial"/>
        <family val="2"/>
      </rPr>
      <t>Such Income must have a sound basis for inclusion</t>
    </r>
  </si>
  <si>
    <t>E1</t>
  </si>
  <si>
    <t>E2</t>
  </si>
  <si>
    <t>E3</t>
  </si>
  <si>
    <t>E4</t>
  </si>
  <si>
    <t>Licence Registration Number</t>
  </si>
  <si>
    <t>Year Covered by Section 53A Statement</t>
  </si>
  <si>
    <t>End of Financial Year which is Covered by this Statement e.g. 31 March 2011, 31 December 2011, etc</t>
  </si>
  <si>
    <t>Section 53A (sections 1 to 4) of the Waste Management Act, 1996 (as amended) states the following:</t>
  </si>
  <si>
    <t>Cost of All Other Items not covered above</t>
  </si>
  <si>
    <t>Revenue from Gas Utilisation</t>
  </si>
  <si>
    <t>Fill in as positive number unless amount is a Credit</t>
  </si>
  <si>
    <t>Please read these notes carefully prior to the completion of the Detailed Analysis spreadsheet</t>
  </si>
  <si>
    <t>Add Back Items Covered Separately below - CRAMP and Remediation Provisions, Acquisition and Development Costs:</t>
  </si>
  <si>
    <t>Matter of Note</t>
  </si>
  <si>
    <t>Notes to Assist Completion of the Detailed Analysis Supporting the Statement of Compliance with Section 53A:</t>
  </si>
  <si>
    <t>Number</t>
  </si>
  <si>
    <t>Please indicate if you wish the information supplied to be deemed confidential (Yes/No)</t>
  </si>
  <si>
    <t>Waste Accepted for Disposal</t>
  </si>
  <si>
    <t>Waste Accepted for Cover</t>
  </si>
  <si>
    <t>Received from 3rd Parties</t>
  </si>
  <si>
    <t>Received from Related Parties (i.e. from within same group of companies or County Council)</t>
  </si>
  <si>
    <t>Depreciation of Fixed Assets - THIS MUST BE COMPLETED IF YOU HAVE A DEPRECIATION CHARGE</t>
  </si>
  <si>
    <t>Notes to Completion of Detailed Analysis Supporting Compliance with Section 53A:</t>
  </si>
  <si>
    <t>Units</t>
  </si>
  <si>
    <t>Tonnes</t>
  </si>
  <si>
    <t>M3</t>
  </si>
  <si>
    <t>Years</t>
  </si>
  <si>
    <t>DO NOT ATTEMPT TO AMEND THIS DATA</t>
  </si>
  <si>
    <t>Is the Landfill Facility compliant with Section 53A of the Waste Management Act, 1996 (as amended)? Yes or No</t>
  </si>
  <si>
    <t>Compliance</t>
  </si>
  <si>
    <t>Yes</t>
  </si>
  <si>
    <t>No</t>
  </si>
  <si>
    <t>Tonnage/M3 Data</t>
  </si>
  <si>
    <t>Total in Tonnes/M3</t>
  </si>
  <si>
    <t>Total Revenue excluding VAT</t>
  </si>
  <si>
    <t>Does the Levy in Revenue Equal the Levy in Operating Costs?</t>
  </si>
  <si>
    <t>Costs of Cell Construction</t>
  </si>
  <si>
    <t>Cost of Site Facilities e.g. Buildings, gas flares, etc</t>
  </si>
  <si>
    <t>Cost of All Other Capital Items not covered above</t>
  </si>
  <si>
    <t>2030 forward (cumulative)</t>
  </si>
  <si>
    <t>Landfill operators must complete the Worsksheet - "4. Financial Data - To Complete".</t>
  </si>
  <si>
    <t>Pre- Section 53A</t>
  </si>
  <si>
    <t>Summary Analysis of Section 53A Data:</t>
  </si>
  <si>
    <t>Description</t>
  </si>
  <si>
    <t>Landfill operators must complete the Worsksheet - "3. Landfill Data - To Complete".</t>
  </si>
  <si>
    <t>Capacity to be used following Introduction of Section 53A</t>
  </si>
  <si>
    <t>Less: Capacity Used to date following Introduction of Section 53A</t>
  </si>
  <si>
    <t>Less: Capacity used prior to Introduction of Section 53A</t>
  </si>
  <si>
    <t>Landfill operators must complete the Worksheet - "6. Comments - to Complete" if you have any queries or points of clarification that you would like to make as part of your submission.</t>
  </si>
  <si>
    <t>Cells marked in green denote cells where the data is automatically completed and hence where you do NOT need to input data to.</t>
  </si>
  <si>
    <t>Cells marked in dark grey should be entirely ignored and no data should be input to these.</t>
  </si>
  <si>
    <t>In the Worksheet - "4. Financial Data - to Complete", please input all the data requested (marked in light grey) as positive numbers except where there is (1) a debit i.e. cost in the Revenue section or (2) a credit i.e. income in the Cost sections.</t>
  </si>
  <si>
    <t>€'000</t>
  </si>
  <si>
    <t>Adjusted Operating Profit to Date since introduction of Section 53A</t>
  </si>
  <si>
    <t>Post Section 53A - Calendar Year or Financial Year Ended During</t>
  </si>
  <si>
    <t>COMPLETE DATA UP TO THE YEAR UNDER REVIEW</t>
  </si>
  <si>
    <t>Is this Analysis being Completed by you in Weight (Tonnes) or Cubic Capacity (M3)? PLEASE KEEP CONSISTENT THROUGHOUT</t>
  </si>
  <si>
    <t>Other Cell Related Costs</t>
  </si>
  <si>
    <t>Total Capacity of Cells Constructed to Date</t>
  </si>
  <si>
    <t>Current remaining Overall Landfill Capacity pertaining to Section 53A Period</t>
  </si>
  <si>
    <t>Current remaining Cell Capacity pertaining to Section 53A Period</t>
  </si>
  <si>
    <t>Shared Infrastructure Acquisition and Development Costs - INCURRED TO DATE:</t>
  </si>
  <si>
    <t>Total Shared Infrastructure Acquisition and Development Costs - INCURRED TO DATE</t>
  </si>
  <si>
    <r>
      <t xml:space="preserve">Total Shared Infrasructure Acquisition and Development Costs - INCURRED TO DATE - </t>
    </r>
    <r>
      <rPr>
        <b/>
        <i/>
        <sz val="9"/>
        <color theme="1"/>
        <rFont val="Arial"/>
        <family val="2"/>
      </rPr>
      <t>Allocated Year by Year</t>
    </r>
  </si>
  <si>
    <t>E5</t>
  </si>
  <si>
    <t>Cost of Capping incurred</t>
  </si>
  <si>
    <t>Cost of Capping to be incurred</t>
  </si>
  <si>
    <r>
      <t xml:space="preserve">Capping Costs for Constructed Cells Only - INCURRED </t>
    </r>
    <r>
      <rPr>
        <b/>
        <u/>
        <sz val="10"/>
        <color theme="1"/>
        <rFont val="Arial"/>
        <family val="2"/>
      </rPr>
      <t>AND</t>
    </r>
    <r>
      <rPr>
        <b/>
        <sz val="10"/>
        <color theme="1"/>
        <rFont val="Arial"/>
        <family val="2"/>
      </rPr>
      <t xml:space="preserve"> TO BE INCURRED AT A LATER DATE:</t>
    </r>
  </si>
  <si>
    <r>
      <t xml:space="preserve">Total Capping Costs for Constructed Cells Only - INCURRED </t>
    </r>
    <r>
      <rPr>
        <b/>
        <u/>
        <sz val="9"/>
        <color theme="1"/>
        <rFont val="Arial"/>
        <family val="2"/>
      </rPr>
      <t>AND</t>
    </r>
    <r>
      <rPr>
        <b/>
        <sz val="9"/>
        <color theme="1"/>
        <rFont val="Arial"/>
        <family val="2"/>
      </rPr>
      <t xml:space="preserve"> TO BE INCURRED AT A LATER DATE - Allocated Year by Year</t>
    </r>
  </si>
  <si>
    <r>
      <t xml:space="preserve">Total Capping Costs for Constructed Cells Only - INCURRED </t>
    </r>
    <r>
      <rPr>
        <b/>
        <u/>
        <sz val="9"/>
        <color theme="1"/>
        <rFont val="Arial"/>
        <family val="2"/>
      </rPr>
      <t>AND</t>
    </r>
    <r>
      <rPr>
        <b/>
        <sz val="9"/>
        <color theme="1"/>
        <rFont val="Arial"/>
        <family val="2"/>
      </rPr>
      <t xml:space="preserve"> TO BE INCURRED AT A LATER DATE</t>
    </r>
  </si>
  <si>
    <r>
      <t xml:space="preserve">Total Leachate Costs for Constructed Cells Only - INCURRED </t>
    </r>
    <r>
      <rPr>
        <b/>
        <u/>
        <sz val="9"/>
        <color theme="1"/>
        <rFont val="Arial"/>
        <family val="2"/>
      </rPr>
      <t>AND</t>
    </r>
    <r>
      <rPr>
        <b/>
        <sz val="9"/>
        <color theme="1"/>
        <rFont val="Arial"/>
        <family val="2"/>
      </rPr>
      <t xml:space="preserve"> TO BE INCURRED AT A LATER DATE</t>
    </r>
  </si>
  <si>
    <t>Total Leachate Costs for Constructed Cells Only - INCURRED AND TO BE INCURRED AT A LATER DATE - Allocated Year by Year</t>
  </si>
  <si>
    <t>CALCULATION OF SECTION 53A ANALYSIS YEAR BY YEAR (D - E1 - E2 - E3 - E4 - E5)</t>
  </si>
  <si>
    <t>ACCUMULATED CALCULATION OF SECTION 53A ANALYSIS (D - E1 - E2 - E3 - E4 - E5)</t>
  </si>
  <si>
    <t>Cost of Leachate Collection, Transport and Disposal incurred</t>
  </si>
  <si>
    <t>Restoration and Aftercare Costs Post Site Closure - TO BE INCURRED AT A LATER DATE</t>
  </si>
  <si>
    <t>Cost of Leachate Collection, Transport and Disposal - post site closure</t>
  </si>
  <si>
    <t>Total Restoration and Aftercare Costs Post Site Closure - TO BE INCURRED AT A LATER DATE</t>
  </si>
  <si>
    <t>Total Restoration and Aftercare Costs Post Site Closure - TO BE INCURRED AT A LATER DATE - Allocated Year by Year</t>
  </si>
  <si>
    <t>Previous Y/E to 11 July 2004</t>
  </si>
  <si>
    <t>12 July 2004 to next Y/E</t>
  </si>
  <si>
    <r>
      <rPr>
        <b/>
        <u/>
        <sz val="9"/>
        <color theme="1"/>
        <rFont val="Arial"/>
        <family val="2"/>
      </rPr>
      <t>Total</t>
    </r>
    <r>
      <rPr>
        <b/>
        <sz val="9"/>
        <color theme="1"/>
        <rFont val="Arial"/>
        <family val="2"/>
      </rPr>
      <t xml:space="preserve"> Estimated Prior to Y/E in 2003/2004</t>
    </r>
  </si>
  <si>
    <t>Allocation of: Shared Infrastructure Acquisition and Development Costs - Incurred to Date</t>
  </si>
  <si>
    <t>Allocation of: Cell Development Costs - Incurred to Date</t>
  </si>
  <si>
    <t>Allocation of: Capping Costs for Constructed Cells Only - Incurred and to be Incurred at a Later Date</t>
  </si>
  <si>
    <t>Allocation of: Leachate Costs for Constructed Cells Only - Incurred and to be Incurred at a Later Date</t>
  </si>
  <si>
    <t>Allocation of: Restoration and Aftercare Costs Post Site Closure - To be Incurred at a Later Date</t>
  </si>
  <si>
    <t>In the Worksheet - "4. Financial Data - to Complete", please complete all the data requested as follows:</t>
  </si>
  <si>
    <t>Total Disposal Capacity of Landfill Site (over entire lifecycle/relevant period) in either Tonnes/M3 - INPUT NUMBER ONLY</t>
  </si>
  <si>
    <t>Total Disposal Capacity of Site based on Planning Permission Restriction (if any) in either Tonnes/M3 - INPUT NUMBER ONLY</t>
  </si>
  <si>
    <t>If the landfill is to be closed early what will the reduced Total Disposal Capacity be in either Tonnes or M3? - INPUT NUMBER ONLY</t>
  </si>
  <si>
    <t>Please refer to Note 4 in "Notes to Complete Analysis"</t>
  </si>
  <si>
    <t>Total Disposal Capacity of Landfill Facility</t>
  </si>
  <si>
    <t>% Allocation to Post Introduction of Section 53A (Tonnage/M3 for Year divided by Total Disposal Capacity)</t>
  </si>
  <si>
    <t>E1: Tonnage/M3 for Year in question divided by Total Disposal Capacity (in Tonnage/M3)</t>
  </si>
  <si>
    <t>E5: Tonnage/M3 for Year in question divided by Total Disposal Capacity (in Tonnage/M3)</t>
  </si>
  <si>
    <t>E2: Tonnage/M3 for Year in question divided by Total Constructed Disposal Capacity (in Tonnage/M3)</t>
  </si>
  <si>
    <t>E3: Tonnage/M3 for Year in question divided by Total Constructed Disposal Capacity (in Tonnage/M3)</t>
  </si>
  <si>
    <t>E4: Tonnage/M3 for Year in question divided by Total Constructed Disposal Capacity (in Tonnage/M3)</t>
  </si>
  <si>
    <t>% Allocation to Post Introduction of Section 53A (Tonnage/M3 for Year divided by Total Constructed Disposal Capacity)</t>
  </si>
  <si>
    <t>Summary of Total Disposal Capacity of Landfill Facility:</t>
  </si>
  <si>
    <t>Summary of Total Constructed Disposal Capacity of Landfill Facility:</t>
  </si>
  <si>
    <t>Total Constructed Disposal Capacity in either Tonnes or M3?  INPUT NUMBER ONLY</t>
  </si>
  <si>
    <t>Please clarify why you wish the information to be deemed confidential</t>
  </si>
  <si>
    <t>Name of Person Who Completed this Return</t>
  </si>
  <si>
    <t>Position/Title of Person Who Completed this Return</t>
  </si>
  <si>
    <t>Landfill Levy Payment</t>
  </si>
  <si>
    <r>
      <t xml:space="preserve">Leachate Costs for Constructed Cells Only to Landfill Closure Date - INCURRED </t>
    </r>
    <r>
      <rPr>
        <b/>
        <u/>
        <sz val="10"/>
        <color theme="1"/>
        <rFont val="Arial"/>
        <family val="2"/>
      </rPr>
      <t>AND</t>
    </r>
    <r>
      <rPr>
        <b/>
        <sz val="10"/>
        <color theme="1"/>
        <rFont val="Arial"/>
        <family val="2"/>
      </rPr>
      <t xml:space="preserve"> TO BE INCURRED AT A LATER DATE:</t>
    </r>
  </si>
  <si>
    <t>Cost of Leachate Collection, Transport and Disposal to be incurred until the Landfill Closure Date</t>
  </si>
  <si>
    <t>% of Total Cost</t>
  </si>
  <si>
    <r>
      <t xml:space="preserve">Net Income (if any)  e.g. Utilisation of gas to produce electricity - include full costs of generating such income.  </t>
    </r>
    <r>
      <rPr>
        <b/>
        <i/>
        <sz val="9"/>
        <color theme="1"/>
        <rFont val="Arial"/>
        <family val="2"/>
      </rPr>
      <t>Enter Profit as Minus</t>
    </r>
  </si>
  <si>
    <t>Landfill Information Required under Section 53A of the Waste Management Act, 1996 (as amended):</t>
  </si>
  <si>
    <t>If the answer is Yes but "5. Section 53A Analysis" suggests that the Landfill may not be compliant with Section 53A of the Waste Management Act, 1996 (as amended) please describe why you consider that the Landfill is compliant</t>
  </si>
  <si>
    <t>Revenue from Waste Accepted for Disposal ex Levy</t>
  </si>
  <si>
    <t>Revenue from Waste Accepted for Cover</t>
  </si>
  <si>
    <t>Landfill Levy Collected</t>
  </si>
  <si>
    <t>In the Worksheet - "3. Landfill Data - To Complete", please note the following very carefully for Inputs 5, 6 and 7:</t>
  </si>
  <si>
    <t>In the Worksheet - "3. Landfill Data - To Complete", please note the following very carefully for Input 8:</t>
  </si>
  <si>
    <t>Please refer to Note 5 in "Notes to Complete Analysis"</t>
  </si>
  <si>
    <t>Worksheet comments</t>
  </si>
  <si>
    <t>Other</t>
  </si>
  <si>
    <t>Worksheet ref</t>
  </si>
  <si>
    <t>Financial Data to Complete - Supporting Statement of Compliance with Section 53A:</t>
  </si>
  <si>
    <t>of the screen. If you have any technical queries in relation to the use of this application please contact</t>
  </si>
  <si>
    <t>You can navigate the application using the menu system below (you will need to "Enable Macros" or</t>
  </si>
  <si>
    <t xml:space="preserve">and choose "Enable this content"). Alternatively you can navigate by clicking on the tabs at the bottom </t>
  </si>
  <si>
    <r>
      <t xml:space="preserve">if you get a </t>
    </r>
    <r>
      <rPr>
        <b/>
        <sz val="11"/>
        <color theme="1"/>
        <rFont val="Arial"/>
        <family val="2"/>
      </rPr>
      <t xml:space="preserve">Security Warning: Macros have been disabled </t>
    </r>
    <r>
      <rPr>
        <sz val="11"/>
        <color theme="1"/>
        <rFont val="Arial"/>
        <family val="2"/>
      </rPr>
      <t>message please click on "Options" above</t>
    </r>
  </si>
  <si>
    <t>Welcome. This application is intended for use by licensees of the Environmental Protection Agency in</t>
  </si>
  <si>
    <t xml:space="preserve">connection with reporting obligations under Section 53A of the Waste Management Act, 1996 </t>
  </si>
  <si>
    <t>(as amended).</t>
  </si>
  <si>
    <t>Waste Accepted for Disposal - Split as Follows (if available):</t>
  </si>
  <si>
    <t>Total Waste Accepted for Disposal in Tonnes/M3</t>
  </si>
  <si>
    <t>Total Revenue excluding VAT - Split as Follows (if available):</t>
  </si>
  <si>
    <r>
      <rPr>
        <sz val="11"/>
        <color rgb="FFFF0000"/>
        <rFont val="Arial"/>
        <family val="2"/>
      </rPr>
      <t>S53aReturns@epa.ie</t>
    </r>
    <r>
      <rPr>
        <sz val="11"/>
        <rFont val="Arial"/>
        <family val="2"/>
      </rPr>
      <t>.</t>
    </r>
  </si>
  <si>
    <t>Note 1</t>
  </si>
  <si>
    <r>
      <t>1)</t>
    </r>
    <r>
      <rPr>
        <sz val="7"/>
        <color rgb="FF000000"/>
        <rFont val="Times New Roman"/>
        <family val="1"/>
      </rPr>
      <t xml:space="preserve">     </t>
    </r>
    <r>
      <rPr>
        <sz val="10"/>
        <color rgb="FF000000"/>
        <rFont val="Arial"/>
        <family val="2"/>
      </rPr>
      <t>The operator of a landfill facility (other than an internal landfill facility), or such other facility for the disposal of waste as may be prescribed for the purposes of this subsection, shall impose charges in respect of the disposal of waste at the facility.</t>
    </r>
  </si>
  <si>
    <r>
      <t>2)</t>
    </r>
    <r>
      <rPr>
        <sz val="7"/>
        <color rgb="FF000000"/>
        <rFont val="Times New Roman"/>
        <family val="1"/>
      </rPr>
      <t xml:space="preserve">     </t>
    </r>
    <r>
      <rPr>
        <sz val="10"/>
        <color rgb="FF000000"/>
        <rFont val="Arial"/>
        <family val="2"/>
      </rPr>
      <t xml:space="preserve">Subject to subsection (3), different amounts of charges may be imposed under subsection (1) in respect of different disposals of waste at the facility concerned. </t>
    </r>
  </si>
  <si>
    <r>
      <t>3)</t>
    </r>
    <r>
      <rPr>
        <sz val="7"/>
        <color rgb="FF000000"/>
        <rFont val="Times New Roman"/>
        <family val="1"/>
      </rPr>
      <t xml:space="preserve">     </t>
    </r>
    <r>
      <rPr>
        <sz val="10"/>
        <color rgb="FF000000"/>
        <rFont val="Arial"/>
        <family val="2"/>
      </rPr>
      <t>The amount or amounts of charges imposed under subsection (1) shall be such as the operator of the facility concerned determines is likely to ensure that the result specified in subsection (4) is achieved.</t>
    </r>
  </si>
  <si>
    <r>
      <t>4)</t>
    </r>
    <r>
      <rPr>
        <sz val="7"/>
        <color rgb="FF000000"/>
        <rFont val="Times New Roman"/>
        <family val="1"/>
      </rPr>
      <t xml:space="preserve">     </t>
    </r>
    <r>
      <rPr>
        <sz val="10"/>
        <color rgb="FF000000"/>
        <rFont val="Arial"/>
        <family val="2"/>
      </rPr>
      <t xml:space="preserve">The result referred to in subsection (3) is that the aggregate of the amount of charges imposed by the operator, in relation to the facility concerned, during the relevant period will not be less than the amount that would meet the following costs (irrespective of whether those costs, or any of them, have been or will be met from other financial measures available to the operator), namely – </t>
    </r>
  </si>
  <si>
    <r>
      <t>a)</t>
    </r>
    <r>
      <rPr>
        <sz val="7"/>
        <color rgb="FF000000"/>
        <rFont val="Times New Roman"/>
        <family val="1"/>
      </rPr>
      <t xml:space="preserve">     </t>
    </r>
    <r>
      <rPr>
        <sz val="10"/>
        <color rgb="FF000000"/>
        <rFont val="Arial"/>
        <family val="2"/>
      </rPr>
      <t>the costs incurred by the operator in the acquisition or development, or both (as the case may be), of the facility,</t>
    </r>
  </si>
  <si>
    <r>
      <t>b)</t>
    </r>
    <r>
      <rPr>
        <sz val="7"/>
        <color rgb="FF000000"/>
        <rFont val="Times New Roman"/>
        <family val="1"/>
      </rPr>
      <t xml:space="preserve">    </t>
    </r>
    <r>
      <rPr>
        <sz val="10"/>
        <color rgb="FF000000"/>
        <rFont val="Arial"/>
        <family val="2"/>
      </rPr>
      <t>the costs of operating the facility during the relevant period (including the costs of making any financial provision under section 53), and</t>
    </r>
  </si>
  <si>
    <r>
      <t>c)</t>
    </r>
    <r>
      <rPr>
        <sz val="7"/>
        <color rgb="FF000000"/>
        <rFont val="Times New Roman"/>
        <family val="1"/>
      </rPr>
      <t xml:space="preserve">     </t>
    </r>
    <r>
      <rPr>
        <sz val="10"/>
        <color rgb="FF000000"/>
        <rFont val="Arial"/>
        <family val="2"/>
      </rPr>
      <t>the estimated costs, during a period of not less than 30 years or such greater period as may be prescribed, of the closure, restoration, remediation or aftercare of the facility.</t>
    </r>
  </si>
  <si>
    <t>Note 2</t>
  </si>
  <si>
    <t xml:space="preserve">Section 53A requires charges to be imposed during the "relevant period". The EPA hereby specifies that the start of the relevant period is the date of commencement of waste disposal in the landfill and the end of the relevant period is the predicted date of cessation of waste disposal in the landfill. It should be noted that although the relevant period during which charges must be imposed necessarily relates to the period of waste disposal, the costs that must be met by those charges includes costs incurred outside the relevant period, i.e. acquisition, development, closure, restoration, remediation and aftercare costs. </t>
  </si>
  <si>
    <t>Note 3</t>
  </si>
  <si>
    <t>Worksheet 5. "Section 53A Analysis" summarises the data that you have completed and provides an indication of Section 53A Compliance. No information needs to be input in this Worksheet.</t>
  </si>
  <si>
    <t>Note 4</t>
  </si>
  <si>
    <r>
      <t>1)</t>
    </r>
    <r>
      <rPr>
        <sz val="7"/>
        <color rgb="FF000000"/>
        <rFont val="Times New Roman"/>
        <family val="1"/>
      </rPr>
      <t xml:space="preserve">     </t>
    </r>
    <r>
      <rPr>
        <sz val="10"/>
        <color rgb="FF000000"/>
        <rFont val="Arial"/>
        <family val="2"/>
      </rPr>
      <t>The total disposal capacity of the landfill facility refers to the disposal capacity over the entire lifecycle, i.e. the disposal capacity of full cells plus active cells plus any cells to be constructed in the future. It should not be confused with total constructed disposal capacity or remaining disposal capacity.</t>
    </r>
  </si>
  <si>
    <r>
      <t>2)</t>
    </r>
    <r>
      <rPr>
        <sz val="7"/>
        <color rgb="FF000000"/>
        <rFont val="Times New Roman"/>
        <family val="1"/>
      </rPr>
      <t xml:space="preserve">     </t>
    </r>
    <r>
      <rPr>
        <sz val="10"/>
        <color rgb="FF000000"/>
        <rFont val="Arial"/>
        <family val="2"/>
      </rPr>
      <t>The total disposal capacity should be based on fully consented landfill only, i.e. the parts of the landfill with both planning permission and waste licence.</t>
    </r>
  </si>
  <si>
    <r>
      <t>3)</t>
    </r>
    <r>
      <rPr>
        <sz val="7"/>
        <color rgb="FF000000"/>
        <rFont val="Times New Roman"/>
        <family val="1"/>
      </rPr>
      <t xml:space="preserve">     </t>
    </r>
    <r>
      <rPr>
        <sz val="10"/>
        <color rgb="FF000000"/>
        <rFont val="Arial"/>
        <family val="2"/>
      </rPr>
      <t>The capacity is defined by the top of the basal/side liner system and base of the final capping system.</t>
    </r>
  </si>
  <si>
    <r>
      <t>4)</t>
    </r>
    <r>
      <rPr>
        <sz val="7"/>
        <color rgb="FF000000"/>
        <rFont val="Times New Roman"/>
        <family val="1"/>
      </rPr>
      <t xml:space="preserve">     </t>
    </r>
    <r>
      <rPr>
        <sz val="10"/>
        <color rgb="FF000000"/>
        <rFont val="Arial"/>
        <family val="2"/>
      </rPr>
      <t>The total disposal capacity refers to waste for disposal only. A deduction should be made for cover materials left or to be left in-situ.</t>
    </r>
  </si>
  <si>
    <t>Note 5</t>
  </si>
  <si>
    <r>
      <t>1)</t>
    </r>
    <r>
      <rPr>
        <sz val="7"/>
        <color rgb="FF000000"/>
        <rFont val="Times New Roman"/>
        <family val="1"/>
      </rPr>
      <t xml:space="preserve">     </t>
    </r>
    <r>
      <rPr>
        <sz val="10"/>
        <color rgb="FF000000"/>
        <rFont val="Arial"/>
        <family val="2"/>
      </rPr>
      <t>The Total Constructed Disposal Capacity refers to the capacity over the entire lifecycle of cells constructed to date, i.e. the capacity of full cells plus active cells plus any cells constructed but not yet in use. It should not be confused with Total Disposal Capacity or remaining disposal capacity.</t>
    </r>
  </si>
  <si>
    <r>
      <t>2)</t>
    </r>
    <r>
      <rPr>
        <sz val="7"/>
        <color rgb="FF000000"/>
        <rFont val="Times New Roman"/>
        <family val="1"/>
      </rPr>
      <t xml:space="preserve">     </t>
    </r>
    <r>
      <rPr>
        <sz val="10"/>
        <color rgb="FF000000"/>
        <rFont val="Arial"/>
        <family val="2"/>
      </rPr>
      <t>The capacity is defined by the top of the basal/side liner system and base of the final capping system.</t>
    </r>
  </si>
  <si>
    <r>
      <t>3)</t>
    </r>
    <r>
      <rPr>
        <sz val="7"/>
        <color rgb="FF000000"/>
        <rFont val="Times New Roman"/>
        <family val="1"/>
      </rPr>
      <t xml:space="preserve">     </t>
    </r>
    <r>
      <rPr>
        <sz val="10"/>
        <color rgb="FF000000"/>
        <rFont val="Arial"/>
        <family val="2"/>
      </rPr>
      <t>Total disposal capacity refers to waste for disposal only. A deduction should be made for cover materials left or to be left in-situ.</t>
    </r>
  </si>
  <si>
    <t>Note 6</t>
  </si>
  <si>
    <t>Note 7</t>
  </si>
  <si>
    <r>
      <t>·</t>
    </r>
    <r>
      <rPr>
        <sz val="7"/>
        <color rgb="FF000000"/>
        <rFont val="Times New Roman"/>
        <family val="1"/>
      </rPr>
      <t xml:space="preserve">         </t>
    </r>
    <r>
      <rPr>
        <sz val="10"/>
        <color rgb="FF000000"/>
        <rFont val="Arial"/>
        <family val="2"/>
      </rPr>
      <t>Sections A to D for ALL relevant years (including, if relevant, the "Total Estimated Prior to Y/E in 2003/2004" column) up to the year covered by the Section 53A analysis.</t>
    </r>
  </si>
  <si>
    <r>
      <t>·</t>
    </r>
    <r>
      <rPr>
        <sz val="7"/>
        <color rgb="FF000000"/>
        <rFont val="Times New Roman"/>
        <family val="1"/>
      </rPr>
      <t xml:space="preserve">         </t>
    </r>
    <r>
      <rPr>
        <sz val="10"/>
        <color rgb="FF000000"/>
        <rFont val="Arial"/>
        <family val="2"/>
      </rPr>
      <t>Sections E1-E5, which represent total numbers, potentially covering the full lifecycle (including post closure) of the landfill.</t>
    </r>
  </si>
  <si>
    <r>
      <t>·</t>
    </r>
    <r>
      <rPr>
        <sz val="7"/>
        <color rgb="FF000000"/>
        <rFont val="Times New Roman"/>
        <family val="1"/>
      </rPr>
      <t xml:space="preserve">         </t>
    </r>
    <r>
      <rPr>
        <sz val="10"/>
        <color rgb="FF000000"/>
        <rFont val="Arial"/>
        <family val="2"/>
      </rPr>
      <t>Do NOT enter any data in years following the year of the return in question.</t>
    </r>
  </si>
  <si>
    <t>Note 8</t>
  </si>
  <si>
    <t>Do not overwrite formulae or add in columns or rows in any circumstance. There is a separate row at the end of each section for "Other" items.</t>
  </si>
  <si>
    <t>Note 9</t>
  </si>
  <si>
    <t>Note 10</t>
  </si>
  <si>
    <t>We ask for landfill levy to be input in both the revenue and operating cost sections such that it will net off to zero. However, if your financial data excludes it altogether you may put zero into each.</t>
  </si>
  <si>
    <t>Note 11</t>
  </si>
  <si>
    <r>
      <t xml:space="preserve">Section 53A refers to </t>
    </r>
    <r>
      <rPr>
        <u/>
        <sz val="10"/>
        <color rgb="FF000000"/>
        <rFont val="Arial"/>
        <family val="2"/>
      </rPr>
      <t>landfill</t>
    </r>
    <r>
      <rPr>
        <sz val="10"/>
        <color rgb="FF000000"/>
        <rFont val="Arial"/>
        <family val="2"/>
      </rPr>
      <t xml:space="preserve"> facilities and the "disposal of waste at the facility concerned" and therefore the analysis must exclude revenues and costs unrelated to </t>
    </r>
    <r>
      <rPr>
        <u/>
        <sz val="10"/>
        <color rgb="FF000000"/>
        <rFont val="Arial"/>
        <family val="2"/>
      </rPr>
      <t>landfill</t>
    </r>
    <r>
      <rPr>
        <sz val="10"/>
        <color rgb="FF000000"/>
        <rFont val="Arial"/>
        <family val="2"/>
      </rPr>
      <t>. For example, revenues and costs in relation to a composting facility or civic amenity located on site must be EXCLUDED from the analysis.</t>
    </r>
  </si>
  <si>
    <t>Note 12</t>
  </si>
  <si>
    <t>The financial year during which Section 53A was enacted (i.e. 12 July 2004) must be split between two periods - (1) "Previous Y/E to 11 July 2004" and (2) "12 July 2004 to next Y/E". You may use a reasonable estimate to split this year.</t>
  </si>
  <si>
    <t>Note 13</t>
  </si>
  <si>
    <t xml:space="preserve">The model allocates (1) Acquisition, (2) Development, and (3) Closure, Remediation, Aftercare and Management Plan ("CRAMP") costs to the period prior to the introduction of Section 53A and the period after the introduction of Section 53A (on a year by year basis). </t>
  </si>
  <si>
    <t>The amount of these costs to be allocated to each year is calculated on the basis of the following:</t>
  </si>
  <si>
    <t>Note 14</t>
  </si>
  <si>
    <t>Note 15</t>
  </si>
  <si>
    <t>Please correct any Error Messages such as "Error", "No Tonnage", etc. They generally result from an omission or data inconsistency.</t>
  </si>
  <si>
    <t>Note 16</t>
  </si>
  <si>
    <r>
      <t xml:space="preserve">If you have any queries please contact </t>
    </r>
    <r>
      <rPr>
        <sz val="10"/>
        <color rgb="FFFF0000"/>
        <rFont val="Arial"/>
        <family val="2"/>
      </rPr>
      <t>S53aReturns@epa.ie</t>
    </r>
    <r>
      <rPr>
        <sz val="10"/>
        <color rgb="FF000000"/>
        <rFont val="Arial"/>
        <family val="2"/>
      </rPr>
      <t>.</t>
    </r>
  </si>
  <si>
    <t>ACCUMULATED SURPLUS POST INTRODUCTION OF SECTION 53A</t>
  </si>
  <si>
    <t>Comment</t>
  </si>
  <si>
    <r>
      <t xml:space="preserve">All revenues and costs (operating and capital) should be stated excluding </t>
    </r>
    <r>
      <rPr>
        <b/>
        <u/>
        <sz val="10"/>
        <color rgb="FF000000"/>
        <rFont val="Arial"/>
        <family val="2"/>
      </rPr>
      <t>recoverable</t>
    </r>
    <r>
      <rPr>
        <sz val="10"/>
        <color rgb="FF000000"/>
        <rFont val="Arial"/>
        <family val="2"/>
      </rPr>
      <t xml:space="preserve"> VAT.</t>
    </r>
  </si>
  <si>
    <r>
      <t xml:space="preserve">Operating Cost Data - EXCLUDING </t>
    </r>
    <r>
      <rPr>
        <b/>
        <u/>
        <sz val="10"/>
        <color theme="1"/>
        <rFont val="Arial"/>
        <family val="2"/>
      </rPr>
      <t>RECOVERABLE</t>
    </r>
    <r>
      <rPr>
        <b/>
        <sz val="10"/>
        <color theme="1"/>
        <rFont val="Arial"/>
        <family val="2"/>
      </rPr>
      <t xml:space="preserve"> VAT</t>
    </r>
  </si>
  <si>
    <t>Total Operating costs excluding recoverable VAT</t>
  </si>
  <si>
    <r>
      <t xml:space="preserve">Revenue Data - EXCLUDING </t>
    </r>
    <r>
      <rPr>
        <b/>
        <sz val="10"/>
        <color theme="1"/>
        <rFont val="Arial"/>
        <family val="2"/>
      </rPr>
      <t>VAT</t>
    </r>
  </si>
  <si>
    <t>Total Completed Cell Development Costs - Allocated Year by Year</t>
  </si>
  <si>
    <t>Completed Cell Development Costs</t>
  </si>
  <si>
    <t>Please click on the declaration below, edit the information in square brackets and complete all the required information.</t>
  </si>
  <si>
    <t>Revenue per Tonne for Waste Accepted for Disposal ex Levy</t>
  </si>
  <si>
    <t>Revenue per Tonne for Waste Accepted for Disposal for Cover</t>
  </si>
  <si>
    <t>Administration Costs  (excluding any items separately analysed in Rows 50 or 52 to 59)</t>
  </si>
  <si>
    <t>Landfill Site Operating Costs (excluding any items separately analysed in Rows 51 to 59)</t>
  </si>
  <si>
    <r>
      <t xml:space="preserve">Section D of the worksheet "4. Financial Data - To Complete" calculates "Adjusted Operating Profit". This calculation is used for the purposes of making your data consistent with Section 53A, and to avoid double counting of any costs. For example, acquisition and development expenditures are deducted (in part or in full) </t>
    </r>
    <r>
      <rPr>
        <u/>
        <sz val="10"/>
        <color rgb="FF000000"/>
        <rFont val="Arial"/>
        <family val="2"/>
      </rPr>
      <t>after</t>
    </r>
    <r>
      <rPr>
        <sz val="10"/>
        <color rgb="FF000000"/>
        <rFont val="Arial"/>
        <family val="2"/>
      </rPr>
      <t xml:space="preserve"> Adjusted Operating Profit in Section E and, hence, Section D excludes any depreciation charge relating to such expenditures. For similar reasons, if there are non cash charges such as Leachate, CRAMP or remediation provisions charged through your Profit &amp; Loss Account then there could be a double count as we ask for the total numbers (over the entire lifecycle) for these items elsewhere.</t>
    </r>
  </si>
  <si>
    <r>
      <t xml:space="preserve">Please email the completed workbook, including the declaration under S53A, to </t>
    </r>
    <r>
      <rPr>
        <sz val="11"/>
        <color rgb="FFFF0000"/>
        <rFont val="Arial"/>
        <family val="2"/>
      </rPr>
      <t>S53aReturns@epa.ie</t>
    </r>
    <r>
      <rPr>
        <sz val="11"/>
        <color theme="1"/>
        <rFont val="Arial"/>
        <family val="2"/>
      </rPr>
      <t>.</t>
    </r>
  </si>
  <si>
    <r>
      <t>Other - Please specify Nature here: [</t>
    </r>
    <r>
      <rPr>
        <sz val="9"/>
        <color rgb="FFFF0000"/>
        <rFont val="Arial"/>
        <family val="2"/>
      </rPr>
      <t xml:space="preserve">                                                                                                               </t>
    </r>
    <r>
      <rPr>
        <sz val="9"/>
        <color theme="1"/>
        <rFont val="Arial"/>
        <family val="2"/>
      </rPr>
      <t>]</t>
    </r>
  </si>
  <si>
    <r>
      <t>Other - Please specify Nature here: [</t>
    </r>
    <r>
      <rPr>
        <sz val="9"/>
        <color rgb="FFFF0000"/>
        <rFont val="Arial"/>
        <family val="2"/>
      </rPr>
      <t xml:space="preserve">                                                                                                             </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</si>
</sst>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F800]dddd\,\ mmmm\ dd\,\ yyyy"/>
    <numFmt numFmtId="166" formatCode="0.0%;\-0.0%;0"/>
    <numFmt numFmtId="167" formatCode="#,##0;\-#,##0;\-;"/>
    <numFmt numFmtId="168" formatCode="#,##0;\-#,##0;\-"/>
    <numFmt numFmtId="169" formatCode="#,##0.00;\-#,##0.00;\-"/>
  </numFmts>
  <fonts count="41" x14ac:knownFonts="1">
    <font>
      <sz val="11"/>
      <color theme="1"/>
      <name val="Calibri"/>
      <family val="2"/>
      <scheme val="minor"/>
    </font>
    <font>
      <sz val="10"/>
      <color theme="1"/>
      <name val="Arial"/>
      <family val="2"/>
    </font>
    <font>
      <sz val="11"/>
      <color theme="1"/>
      <name val="Calibri"/>
      <family val="2"/>
      <scheme val="minor"/>
    </font>
    <font>
      <b/>
      <sz val="10"/>
      <color theme="1"/>
      <name val="Arial"/>
      <family val="2"/>
    </font>
    <font>
      <b/>
      <sz val="9"/>
      <color theme="1"/>
      <name val="Arial"/>
      <family val="2"/>
    </font>
    <font>
      <sz val="9"/>
      <color theme="1"/>
      <name val="Arial"/>
      <family val="2"/>
    </font>
    <font>
      <i/>
      <sz val="9"/>
      <color theme="1"/>
      <name val="Arial"/>
      <family val="2"/>
    </font>
    <font>
      <b/>
      <u/>
      <sz val="9"/>
      <color theme="1"/>
      <name val="Arial"/>
      <family val="2"/>
    </font>
    <font>
      <b/>
      <sz val="11"/>
      <color theme="1"/>
      <name val="Arial"/>
      <family val="2"/>
    </font>
    <font>
      <sz val="11"/>
      <color theme="1"/>
      <name val="Arial"/>
      <family val="2"/>
    </font>
    <font>
      <sz val="10"/>
      <color theme="1"/>
      <name val="Arial"/>
      <family val="2"/>
    </font>
    <font>
      <b/>
      <sz val="12"/>
      <color theme="1"/>
      <name val="Arial"/>
      <family val="2"/>
    </font>
    <font>
      <b/>
      <i/>
      <sz val="9"/>
      <color theme="1"/>
      <name val="Arial"/>
      <family val="2"/>
    </font>
    <font>
      <b/>
      <u/>
      <sz val="10"/>
      <color theme="1"/>
      <name val="Arial"/>
      <family val="2"/>
    </font>
    <font>
      <b/>
      <i/>
      <sz val="10"/>
      <color theme="1"/>
      <name val="Arial"/>
      <family val="2"/>
    </font>
    <font>
      <sz val="9"/>
      <color rgb="FFFF0000"/>
      <name val="Arial"/>
      <family val="2"/>
    </font>
    <font>
      <b/>
      <i/>
      <sz val="12"/>
      <color rgb="FFFF0000"/>
      <name val="Arial"/>
      <family val="2"/>
    </font>
    <font>
      <b/>
      <i/>
      <sz val="12"/>
      <name val="Arial"/>
      <family val="2"/>
    </font>
    <font>
      <b/>
      <sz val="14"/>
      <color theme="1"/>
      <name val="Arial"/>
      <family val="2"/>
    </font>
    <font>
      <b/>
      <sz val="10"/>
      <name val="Arial"/>
      <family val="2"/>
    </font>
    <font>
      <b/>
      <sz val="11"/>
      <color rgb="FFFF0000"/>
      <name val="Arial"/>
      <family val="2"/>
    </font>
    <font>
      <b/>
      <sz val="9"/>
      <color indexed="8"/>
      <name val="Arial"/>
      <family val="2"/>
    </font>
    <font>
      <b/>
      <sz val="16"/>
      <color theme="1"/>
      <name val="Arial"/>
      <family val="2"/>
    </font>
    <font>
      <sz val="10"/>
      <name val="Arial"/>
      <family val="2"/>
    </font>
    <font>
      <i/>
      <sz val="10"/>
      <color rgb="FFFF0000"/>
      <name val="Arial"/>
      <family val="2"/>
    </font>
    <font>
      <b/>
      <sz val="10"/>
      <color rgb="FFFF0000"/>
      <name val="Arial"/>
      <family val="2"/>
    </font>
    <font>
      <sz val="9"/>
      <name val="Arial"/>
      <family val="2"/>
    </font>
    <font>
      <b/>
      <sz val="7"/>
      <color theme="1"/>
      <name val="Arial"/>
      <family val="2"/>
    </font>
    <font>
      <b/>
      <i/>
      <sz val="7"/>
      <color theme="1"/>
      <name val="Arial"/>
      <family val="2"/>
    </font>
    <font>
      <sz val="7"/>
      <color theme="1"/>
      <name val="Arial"/>
      <family val="2"/>
    </font>
    <font>
      <sz val="7"/>
      <color rgb="FFFF0000"/>
      <name val="Arial"/>
      <family val="2"/>
    </font>
    <font>
      <sz val="10"/>
      <color rgb="FFFF0000"/>
      <name val="Arial"/>
      <family val="2"/>
    </font>
    <font>
      <sz val="11"/>
      <name val="Arial"/>
      <family val="2"/>
    </font>
    <font>
      <sz val="11"/>
      <color rgb="FFFF0000"/>
      <name val="Arial"/>
      <family val="2"/>
    </font>
    <font>
      <b/>
      <sz val="14"/>
      <color rgb="FF000000"/>
      <name val="Arial"/>
      <family val="2"/>
    </font>
    <font>
      <sz val="10"/>
      <color rgb="FF000000"/>
      <name val="Arial"/>
      <family val="2"/>
    </font>
    <font>
      <b/>
      <sz val="10"/>
      <color rgb="FF000000"/>
      <name val="Arial"/>
      <family val="2"/>
    </font>
    <font>
      <sz val="7"/>
      <color rgb="FF000000"/>
      <name val="Times New Roman"/>
      <family val="1"/>
    </font>
    <font>
      <sz val="10"/>
      <color rgb="FF000000"/>
      <name val="Symbol"/>
      <family val="1"/>
      <charset val="2"/>
    </font>
    <font>
      <u/>
      <sz val="10"/>
      <color rgb="FF000000"/>
      <name val="Arial"/>
      <family val="2"/>
    </font>
    <font>
      <b/>
      <u/>
      <sz val="10"/>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indexed="31"/>
        <bgColor indexed="64"/>
      </patternFill>
    </fill>
    <fill>
      <patternFill patternType="solid">
        <fgColor indexed="41"/>
        <bgColor indexed="64"/>
      </patternFill>
    </fill>
    <fill>
      <patternFill patternType="solid">
        <fgColor theme="1" tint="0.499984740745262"/>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tint="-0.499984740745262"/>
        <bgColor indexed="64"/>
      </patternFill>
    </fill>
  </fills>
  <borders count="17">
    <border>
      <left/>
      <right/>
      <top/>
      <bottom/>
      <diagonal/>
    </border>
    <border>
      <left/>
      <right/>
      <top style="thin">
        <color auto="1"/>
      </top>
      <bottom style="thin">
        <color auto="1"/>
      </bottom>
      <diagonal/>
    </border>
    <border>
      <left/>
      <right/>
      <top style="thin">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theme="0" tint="-0.24994659260841701"/>
      </right>
      <top style="thin">
        <color auto="1"/>
      </top>
      <bottom style="thin">
        <color auto="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16">
    <xf numFmtId="0" fontId="0" fillId="0" borderId="0" xfId="0"/>
    <xf numFmtId="0" fontId="8" fillId="0" borderId="0" xfId="0" applyFont="1" applyAlignment="1">
      <alignment wrapText="1"/>
    </xf>
    <xf numFmtId="0" fontId="9" fillId="0" borderId="0" xfId="0" applyFont="1" applyAlignment="1">
      <alignment wrapText="1"/>
    </xf>
    <xf numFmtId="0" fontId="18" fillId="0" borderId="0" xfId="0" applyFont="1" applyAlignment="1"/>
    <xf numFmtId="0" fontId="9" fillId="0" borderId="0" xfId="0" applyFont="1" applyAlignment="1">
      <alignment horizontal="left" wrapText="1"/>
    </xf>
    <xf numFmtId="0" fontId="5" fillId="0" borderId="0" xfId="0" applyFont="1" applyAlignment="1" applyProtection="1">
      <alignment horizontal="right"/>
    </xf>
    <xf numFmtId="0" fontId="15" fillId="0" borderId="0" xfId="0" applyFont="1" applyAlignment="1" applyProtection="1">
      <alignment horizontal="center"/>
    </xf>
    <xf numFmtId="0" fontId="5" fillId="5" borderId="0" xfId="0" applyFont="1" applyFill="1" applyAlignment="1" applyProtection="1">
      <alignment horizontal="right"/>
    </xf>
    <xf numFmtId="166" fontId="5" fillId="6" borderId="0" xfId="2" applyNumberFormat="1" applyFont="1" applyFill="1" applyAlignment="1" applyProtection="1">
      <alignment horizontal="right"/>
    </xf>
    <xf numFmtId="0" fontId="10" fillId="7" borderId="0" xfId="0" applyFont="1" applyFill="1" applyAlignment="1">
      <alignment wrapText="1"/>
    </xf>
    <xf numFmtId="0" fontId="10" fillId="7" borderId="0" xfId="0" applyFont="1" applyFill="1"/>
    <xf numFmtId="0" fontId="10" fillId="0" borderId="0" xfId="0" applyFont="1" applyFill="1"/>
    <xf numFmtId="0" fontId="8" fillId="0" borderId="0" xfId="0" applyFont="1" applyFill="1"/>
    <xf numFmtId="0" fontId="9" fillId="0" borderId="0" xfId="0" applyFont="1" applyFill="1"/>
    <xf numFmtId="0" fontId="5" fillId="7" borderId="0" xfId="0" applyFont="1" applyFill="1" applyProtection="1">
      <protection locked="0"/>
    </xf>
    <xf numFmtId="0" fontId="10" fillId="7" borderId="0" xfId="0" applyFont="1" applyFill="1" applyProtection="1">
      <protection locked="0"/>
    </xf>
    <xf numFmtId="0" fontId="1" fillId="7" borderId="0" xfId="0" applyFont="1" applyFill="1" applyProtection="1">
      <protection locked="0"/>
    </xf>
    <xf numFmtId="0" fontId="4" fillId="7" borderId="0" xfId="0" applyFont="1" applyFill="1" applyProtection="1">
      <protection locked="0"/>
    </xf>
    <xf numFmtId="0" fontId="5" fillId="7" borderId="0" xfId="0" applyFont="1" applyFill="1" applyAlignment="1" applyProtection="1">
      <alignment horizontal="right"/>
      <protection locked="0"/>
    </xf>
    <xf numFmtId="0" fontId="5" fillId="7" borderId="0" xfId="0" applyFont="1" applyFill="1" applyBorder="1" applyAlignment="1" applyProtection="1">
      <alignment horizontal="right"/>
      <protection locked="0"/>
    </xf>
    <xf numFmtId="0" fontId="22" fillId="0" borderId="0" xfId="0" applyFont="1" applyFill="1" applyProtection="1"/>
    <xf numFmtId="0" fontId="5" fillId="0" borderId="0" xfId="0" applyFont="1" applyFill="1" applyProtection="1"/>
    <xf numFmtId="0" fontId="5" fillId="0" borderId="0" xfId="0" applyFont="1" applyFill="1" applyAlignment="1" applyProtection="1">
      <alignment horizontal="right"/>
    </xf>
    <xf numFmtId="0" fontId="4" fillId="0" borderId="0" xfId="0" applyFont="1" applyFill="1" applyProtection="1"/>
    <xf numFmtId="0" fontId="3" fillId="0" borderId="0" xfId="0" applyFont="1" applyFill="1" applyProtection="1"/>
    <xf numFmtId="0" fontId="3" fillId="0" borderId="0" xfId="0" applyFont="1" applyFill="1" applyAlignment="1" applyProtection="1">
      <alignment horizontal="right"/>
    </xf>
    <xf numFmtId="0" fontId="1" fillId="0" borderId="0" xfId="0" applyFont="1" applyFill="1" applyAlignment="1" applyProtection="1">
      <alignment horizontal="right"/>
    </xf>
    <xf numFmtId="9" fontId="5" fillId="0" borderId="0" xfId="0" applyNumberFormat="1" applyFont="1" applyFill="1" applyAlignment="1" applyProtection="1">
      <alignment horizontal="right"/>
    </xf>
    <xf numFmtId="9" fontId="5" fillId="0" borderId="13" xfId="2" applyFont="1" applyFill="1" applyBorder="1" applyAlignment="1" applyProtection="1">
      <alignment horizontal="right"/>
    </xf>
    <xf numFmtId="9" fontId="5" fillId="0" borderId="0" xfId="2" applyFont="1" applyFill="1" applyAlignment="1" applyProtection="1">
      <alignment horizontal="right"/>
    </xf>
    <xf numFmtId="9" fontId="5" fillId="0" borderId="0" xfId="2" applyFont="1" applyFill="1" applyBorder="1" applyAlignment="1" applyProtection="1">
      <alignment horizontal="right"/>
    </xf>
    <xf numFmtId="9" fontId="4" fillId="0" borderId="2" xfId="2" applyFont="1" applyFill="1" applyBorder="1" applyAlignment="1" applyProtection="1">
      <alignment horizontal="right"/>
    </xf>
    <xf numFmtId="0" fontId="5" fillId="8" borderId="0" xfId="0" applyFont="1" applyFill="1" applyProtection="1"/>
    <xf numFmtId="0" fontId="1" fillId="0" borderId="0" xfId="0" applyFont="1" applyFill="1" applyProtection="1"/>
    <xf numFmtId="0" fontId="3" fillId="0" borderId="0" xfId="0" applyFont="1" applyFill="1" applyAlignment="1" applyProtection="1">
      <alignment horizontal="right" wrapText="1"/>
    </xf>
    <xf numFmtId="9" fontId="1" fillId="0" borderId="0" xfId="2" applyFont="1" applyFill="1" applyAlignment="1" applyProtection="1">
      <alignment horizontal="right"/>
    </xf>
    <xf numFmtId="0" fontId="8" fillId="0" borderId="0" xfId="0" applyFont="1" applyAlignment="1">
      <alignment horizontal="left" wrapText="1"/>
    </xf>
    <xf numFmtId="0" fontId="5" fillId="0" borderId="0" xfId="0" applyFont="1" applyFill="1" applyBorder="1" applyAlignment="1" applyProtection="1">
      <alignment horizontal="right"/>
    </xf>
    <xf numFmtId="0" fontId="9" fillId="0" borderId="0" xfId="0" applyFont="1" applyProtection="1">
      <protection locked="0"/>
    </xf>
    <xf numFmtId="0" fontId="20"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horizontal="right"/>
      <protection locked="0"/>
    </xf>
    <xf numFmtId="0" fontId="8" fillId="0" borderId="0" xfId="0" applyFont="1" applyProtection="1">
      <protection locked="0"/>
    </xf>
    <xf numFmtId="0" fontId="8" fillId="0" borderId="0" xfId="0" applyFont="1" applyAlignment="1" applyProtection="1">
      <alignment horizontal="center"/>
      <protection locked="0"/>
    </xf>
    <xf numFmtId="0" fontId="8" fillId="0" borderId="0" xfId="0" applyFont="1" applyAlignment="1" applyProtection="1">
      <alignment horizontal="center" wrapText="1"/>
      <protection locked="0"/>
    </xf>
    <xf numFmtId="0" fontId="18" fillId="0" borderId="0" xfId="0" applyFont="1" applyProtection="1"/>
    <xf numFmtId="0" fontId="5" fillId="0" borderId="0" xfId="0" applyFont="1" applyProtection="1"/>
    <xf numFmtId="0" fontId="4" fillId="0" borderId="0" xfId="0" applyFont="1" applyProtection="1"/>
    <xf numFmtId="0" fontId="4" fillId="0" borderId="0" xfId="0" applyFont="1" applyAlignment="1" applyProtection="1"/>
    <xf numFmtId="0" fontId="4" fillId="0" borderId="0" xfId="0" applyFont="1" applyAlignment="1" applyProtection="1">
      <alignment wrapText="1"/>
    </xf>
    <xf numFmtId="0" fontId="3" fillId="0" borderId="0" xfId="0" applyFont="1" applyAlignment="1" applyProtection="1">
      <alignment horizontal="center"/>
    </xf>
    <xf numFmtId="0" fontId="5" fillId="0" borderId="0" xfId="0" applyFont="1" applyAlignment="1" applyProtection="1">
      <alignment horizontal="center"/>
    </xf>
    <xf numFmtId="166" fontId="4" fillId="0" borderId="0" xfId="0" applyNumberFormat="1" applyFont="1" applyProtection="1"/>
    <xf numFmtId="0" fontId="5" fillId="0" borderId="0" xfId="0" applyFont="1" applyAlignment="1" applyProtection="1">
      <alignment horizontal="left"/>
    </xf>
    <xf numFmtId="0" fontId="21" fillId="3" borderId="10" xfId="0" applyFont="1" applyFill="1" applyBorder="1" applyAlignment="1" applyProtection="1">
      <alignment horizontal="left"/>
    </xf>
    <xf numFmtId="0" fontId="21" fillId="3" borderId="10" xfId="0" applyFont="1" applyFill="1" applyBorder="1" applyAlignment="1" applyProtection="1">
      <alignment horizontal="right" wrapText="1"/>
    </xf>
    <xf numFmtId="0" fontId="4" fillId="4" borderId="0" xfId="0" applyFont="1" applyFill="1" applyBorder="1" applyAlignment="1" applyProtection="1">
      <alignment horizontal="right" wrapText="1"/>
    </xf>
    <xf numFmtId="0" fontId="21" fillId="4" borderId="0" xfId="0" applyFont="1" applyFill="1" applyBorder="1" applyAlignment="1" applyProtection="1">
      <alignment horizontal="right" wrapText="1"/>
    </xf>
    <xf numFmtId="0" fontId="21" fillId="3" borderId="0" xfId="0" applyFont="1" applyFill="1" applyBorder="1" applyAlignment="1" applyProtection="1">
      <alignment horizontal="right" wrapText="1"/>
    </xf>
    <xf numFmtId="0" fontId="1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Fill="1" applyProtection="1"/>
    <xf numFmtId="0" fontId="5" fillId="0" borderId="0" xfId="0" applyFont="1" applyFill="1" applyAlignment="1" applyProtection="1">
      <alignment horizontal="left"/>
    </xf>
    <xf numFmtId="0" fontId="10" fillId="0" borderId="0" xfId="0" applyFont="1" applyFill="1" applyAlignment="1" applyProtection="1">
      <alignment horizontal="left"/>
    </xf>
    <xf numFmtId="0" fontId="1" fillId="0" borderId="0" xfId="0" applyFont="1" applyFill="1" applyAlignment="1" applyProtection="1"/>
    <xf numFmtId="0" fontId="1" fillId="0" borderId="0" xfId="0" applyFont="1" applyFill="1" applyAlignment="1" applyProtection="1">
      <alignment wrapText="1"/>
    </xf>
    <xf numFmtId="0" fontId="23" fillId="0" borderId="0" xfId="0" applyFont="1" applyFill="1" applyAlignment="1" applyProtection="1">
      <alignment wrapText="1"/>
    </xf>
    <xf numFmtId="0" fontId="10" fillId="0" borderId="0" xfId="0" applyFont="1" applyFill="1" applyProtection="1"/>
    <xf numFmtId="0" fontId="25" fillId="0" borderId="0" xfId="0" applyFont="1" applyFill="1" applyAlignment="1" applyProtection="1">
      <alignment horizontal="left"/>
    </xf>
    <xf numFmtId="0" fontId="19" fillId="0" borderId="0" xfId="0" applyFont="1" applyFill="1" applyAlignment="1" applyProtection="1">
      <alignment horizontal="left" wrapText="1"/>
    </xf>
    <xf numFmtId="0" fontId="10" fillId="0" borderId="4" xfId="0" applyFont="1" applyFill="1" applyBorder="1" applyAlignment="1" applyProtection="1">
      <alignment horizontal="left" wrapText="1"/>
      <protection locked="0"/>
    </xf>
    <xf numFmtId="0" fontId="10" fillId="0" borderId="7" xfId="0" applyFont="1" applyFill="1" applyBorder="1" applyAlignment="1" applyProtection="1">
      <alignment horizontal="left" wrapText="1"/>
      <protection locked="0"/>
    </xf>
    <xf numFmtId="164" fontId="10" fillId="0" borderId="4" xfId="1" applyNumberFormat="1" applyFont="1" applyFill="1" applyBorder="1" applyAlignment="1" applyProtection="1">
      <alignment horizontal="left" wrapText="1"/>
      <protection locked="0"/>
    </xf>
    <xf numFmtId="0" fontId="10" fillId="0" borderId="5" xfId="0" applyFont="1" applyFill="1" applyBorder="1" applyAlignment="1" applyProtection="1">
      <alignment horizontal="left" wrapText="1"/>
      <protection locked="0"/>
    </xf>
    <xf numFmtId="0" fontId="9" fillId="0" borderId="15" xfId="0" applyFont="1" applyBorder="1" applyAlignment="1" applyProtection="1">
      <alignment horizontal="left" wrapText="1"/>
      <protection locked="0"/>
    </xf>
    <xf numFmtId="0" fontId="9" fillId="0" borderId="15" xfId="0" applyFont="1" applyBorder="1" applyAlignment="1" applyProtection="1">
      <alignment wrapText="1"/>
      <protection locked="0"/>
    </xf>
    <xf numFmtId="0" fontId="9" fillId="0" borderId="16" xfId="0" applyFont="1" applyBorder="1" applyAlignment="1" applyProtection="1">
      <alignment wrapText="1"/>
      <protection locked="0"/>
    </xf>
    <xf numFmtId="0" fontId="11" fillId="0" borderId="0" xfId="0" applyFont="1" applyAlignment="1" applyProtection="1">
      <alignment horizontal="right"/>
    </xf>
    <xf numFmtId="0" fontId="4" fillId="0" borderId="0" xfId="0" applyFont="1" applyAlignment="1" applyProtection="1">
      <alignment horizontal="right"/>
    </xf>
    <xf numFmtId="0" fontId="4" fillId="0" borderId="11" xfId="0" applyNumberFormat="1" applyFont="1" applyBorder="1" applyAlignment="1" applyProtection="1">
      <alignment horizontal="right"/>
    </xf>
    <xf numFmtId="0" fontId="4" fillId="0" borderId="1" xfId="0" applyNumberFormat="1" applyFont="1" applyBorder="1" applyAlignment="1" applyProtection="1">
      <alignment horizontal="right"/>
    </xf>
    <xf numFmtId="0" fontId="4" fillId="0" borderId="12" xfId="0" applyNumberFormat="1" applyFont="1" applyBorder="1" applyAlignment="1" applyProtection="1">
      <alignment horizontal="right"/>
    </xf>
    <xf numFmtId="0" fontId="4" fillId="0" borderId="0" xfId="0" applyFont="1" applyAlignment="1" applyProtection="1">
      <alignment horizontal="right" wrapText="1"/>
    </xf>
    <xf numFmtId="0" fontId="5" fillId="0" borderId="0" xfId="0" applyFont="1" applyBorder="1" applyAlignment="1" applyProtection="1">
      <alignment horizontal="right"/>
    </xf>
    <xf numFmtId="164" fontId="5" fillId="0" borderId="0" xfId="1" applyNumberFormat="1" applyFont="1" applyBorder="1" applyAlignment="1" applyProtection="1">
      <alignment horizontal="right"/>
    </xf>
    <xf numFmtId="0" fontId="15" fillId="0" borderId="0" xfId="0" applyFont="1" applyBorder="1" applyAlignment="1" applyProtection="1">
      <alignment horizontal="right"/>
    </xf>
    <xf numFmtId="0" fontId="12" fillId="5" borderId="0" xfId="0" applyFont="1" applyFill="1" applyAlignment="1" applyProtection="1">
      <alignment horizontal="right"/>
    </xf>
    <xf numFmtId="0" fontId="3" fillId="5" borderId="0" xfId="0" applyFont="1" applyFill="1" applyAlignment="1" applyProtection="1">
      <alignment horizontal="right"/>
    </xf>
    <xf numFmtId="0" fontId="10" fillId="5" borderId="0" xfId="0" applyFont="1" applyFill="1" applyAlignment="1" applyProtection="1">
      <alignment horizontal="right"/>
    </xf>
    <xf numFmtId="0" fontId="3" fillId="0" borderId="0" xfId="0" applyFont="1" applyAlignment="1" applyProtection="1">
      <alignment horizontal="right"/>
    </xf>
    <xf numFmtId="0" fontId="3" fillId="5" borderId="0" xfId="0" applyFont="1" applyFill="1" applyAlignment="1" applyProtection="1">
      <alignment horizontal="right" wrapText="1"/>
    </xf>
    <xf numFmtId="164" fontId="4" fillId="0" borderId="0" xfId="1" applyNumberFormat="1" applyFont="1" applyAlignment="1" applyProtection="1">
      <alignment horizontal="right" wrapText="1"/>
    </xf>
    <xf numFmtId="0" fontId="14" fillId="5" borderId="0" xfId="0" applyFont="1" applyFill="1" applyAlignment="1" applyProtection="1">
      <alignment horizontal="right" wrapText="1"/>
    </xf>
    <xf numFmtId="0" fontId="4" fillId="5" borderId="0" xfId="0" applyFont="1" applyFill="1" applyBorder="1" applyAlignment="1" applyProtection="1">
      <alignment horizontal="right"/>
    </xf>
    <xf numFmtId="0" fontId="5" fillId="5" borderId="0" xfId="0" applyFont="1" applyFill="1" applyBorder="1" applyAlignment="1" applyProtection="1">
      <alignment horizontal="right"/>
    </xf>
    <xf numFmtId="0" fontId="4" fillId="8" borderId="0" xfId="0" applyFont="1" applyFill="1" applyProtection="1"/>
    <xf numFmtId="166" fontId="4" fillId="0" borderId="0" xfId="2" applyNumberFormat="1" applyFont="1" applyBorder="1" applyAlignment="1" applyProtection="1">
      <alignment horizontal="right"/>
    </xf>
    <xf numFmtId="166" fontId="5" fillId="5" borderId="0" xfId="0" applyNumberFormat="1" applyFont="1" applyFill="1" applyAlignment="1" applyProtection="1">
      <alignment horizontal="right"/>
    </xf>
    <xf numFmtId="166" fontId="5" fillId="0" borderId="0" xfId="0" applyNumberFormat="1" applyFont="1" applyProtection="1"/>
    <xf numFmtId="164" fontId="5" fillId="0" borderId="0" xfId="1" applyNumberFormat="1" applyFont="1" applyAlignment="1" applyProtection="1">
      <alignment horizontal="right"/>
    </xf>
    <xf numFmtId="0" fontId="5" fillId="8" borderId="0" xfId="0" applyFont="1" applyFill="1" applyAlignment="1" applyProtection="1">
      <alignment horizontal="right"/>
    </xf>
    <xf numFmtId="0" fontId="4" fillId="0" borderId="0" xfId="0" applyFont="1" applyFill="1" applyAlignment="1" applyProtection="1">
      <alignment horizontal="left"/>
    </xf>
    <xf numFmtId="0" fontId="5" fillId="7" borderId="0" xfId="0" applyFont="1" applyFill="1" applyProtection="1"/>
    <xf numFmtId="0" fontId="9" fillId="7" borderId="0" xfId="0" applyFont="1" applyFill="1" applyProtection="1"/>
    <xf numFmtId="0" fontId="10" fillId="7" borderId="0" xfId="0" applyFont="1" applyFill="1" applyProtection="1"/>
    <xf numFmtId="0" fontId="10" fillId="7" borderId="0" xfId="0" applyFont="1" applyFill="1" applyAlignment="1" applyProtection="1">
      <alignment horizontal="left"/>
    </xf>
    <xf numFmtId="0" fontId="10" fillId="7" borderId="0" xfId="0" applyFont="1" applyFill="1" applyBorder="1" applyAlignment="1" applyProtection="1">
      <alignment horizontal="left"/>
    </xf>
    <xf numFmtId="0" fontId="5" fillId="7" borderId="0" xfId="0" applyFont="1" applyFill="1" applyAlignment="1" applyProtection="1">
      <alignment horizontal="left"/>
    </xf>
    <xf numFmtId="0" fontId="5" fillId="7" borderId="0" xfId="0" applyFont="1" applyFill="1" applyBorder="1" applyAlignment="1" applyProtection="1">
      <alignment horizontal="justify"/>
    </xf>
    <xf numFmtId="0" fontId="5" fillId="7" borderId="0" xfId="0" applyFont="1" applyFill="1" applyBorder="1" applyAlignment="1" applyProtection="1">
      <alignment horizontal="left"/>
    </xf>
    <xf numFmtId="0" fontId="5" fillId="7" borderId="0" xfId="0" applyFont="1" applyFill="1" applyAlignment="1" applyProtection="1">
      <alignment horizontal="justify"/>
    </xf>
    <xf numFmtId="0" fontId="8" fillId="0" borderId="0" xfId="0" applyFont="1"/>
    <xf numFmtId="0" fontId="9" fillId="0" borderId="0" xfId="0" applyFont="1"/>
    <xf numFmtId="0" fontId="4" fillId="0" borderId="0" xfId="0" applyFont="1" applyFill="1" applyProtection="1">
      <protection locked="0"/>
    </xf>
    <xf numFmtId="0" fontId="5" fillId="0" borderId="0" xfId="0" applyFont="1" applyFill="1" applyProtection="1">
      <protection locked="0"/>
    </xf>
    <xf numFmtId="0" fontId="5" fillId="0" borderId="0" xfId="0" applyFont="1" applyFill="1" applyAlignment="1" applyProtection="1">
      <alignment horizontal="right"/>
      <protection locked="0"/>
    </xf>
    <xf numFmtId="165" fontId="10" fillId="0" borderId="4" xfId="0" applyNumberFormat="1" applyFont="1" applyFill="1" applyBorder="1" applyAlignment="1" applyProtection="1">
      <alignment horizontal="left" wrapText="1"/>
      <protection locked="0"/>
    </xf>
    <xf numFmtId="0" fontId="10" fillId="0" borderId="0" xfId="0" applyFont="1" applyFill="1" applyBorder="1" applyAlignment="1" applyProtection="1">
      <alignment horizontal="left" wrapText="1"/>
      <protection locked="0"/>
    </xf>
    <xf numFmtId="167" fontId="5" fillId="0" borderId="0" xfId="1" applyNumberFormat="1" applyFont="1" applyFill="1" applyAlignment="1" applyProtection="1">
      <alignment horizontal="right"/>
    </xf>
    <xf numFmtId="167" fontId="3" fillId="0" borderId="2" xfId="1" applyNumberFormat="1" applyFont="1" applyFill="1" applyBorder="1" applyAlignment="1" applyProtection="1">
      <alignment horizontal="right"/>
    </xf>
    <xf numFmtId="167" fontId="3" fillId="0" borderId="0" xfId="0" applyNumberFormat="1" applyFont="1" applyFill="1" applyProtection="1"/>
    <xf numFmtId="167" fontId="1" fillId="0" borderId="0" xfId="0" applyNumberFormat="1" applyFont="1" applyFill="1" applyAlignment="1" applyProtection="1">
      <alignment horizontal="right"/>
    </xf>
    <xf numFmtId="167" fontId="5" fillId="0" borderId="0" xfId="0" applyNumberFormat="1" applyFont="1" applyFill="1" applyAlignment="1" applyProtection="1">
      <alignment horizontal="right"/>
    </xf>
    <xf numFmtId="167" fontId="26" fillId="0" borderId="0" xfId="1" applyNumberFormat="1" applyFont="1" applyBorder="1" applyProtection="1"/>
    <xf numFmtId="167" fontId="5" fillId="0" borderId="13" xfId="1" applyNumberFormat="1" applyFont="1" applyFill="1" applyBorder="1" applyAlignment="1" applyProtection="1">
      <alignment horizontal="right"/>
    </xf>
    <xf numFmtId="167" fontId="5" fillId="0" borderId="0" xfId="1" applyNumberFormat="1" applyFont="1" applyFill="1" applyBorder="1" applyAlignment="1" applyProtection="1">
      <alignment horizontal="right"/>
    </xf>
    <xf numFmtId="167" fontId="4" fillId="0" borderId="2" xfId="1" applyNumberFormat="1" applyFont="1" applyFill="1" applyBorder="1" applyAlignment="1" applyProtection="1">
      <alignment horizontal="right"/>
    </xf>
    <xf numFmtId="167" fontId="4" fillId="0" borderId="0" xfId="1" applyNumberFormat="1" applyFont="1" applyFill="1" applyBorder="1" applyAlignment="1" applyProtection="1">
      <alignment horizontal="right"/>
    </xf>
    <xf numFmtId="167" fontId="5" fillId="0" borderId="13" xfId="0" applyNumberFormat="1" applyFont="1" applyFill="1" applyBorder="1" applyAlignment="1" applyProtection="1">
      <alignment horizontal="right"/>
    </xf>
    <xf numFmtId="167" fontId="4" fillId="0" borderId="2" xfId="0" applyNumberFormat="1" applyFont="1" applyFill="1" applyBorder="1" applyAlignment="1" applyProtection="1">
      <alignment horizontal="right"/>
    </xf>
    <xf numFmtId="0" fontId="27" fillId="0" borderId="0" xfId="0" applyFont="1" applyProtection="1"/>
    <xf numFmtId="0" fontId="28" fillId="5" borderId="0" xfId="0" applyFont="1" applyFill="1" applyAlignment="1" applyProtection="1">
      <alignment horizontal="right"/>
    </xf>
    <xf numFmtId="0" fontId="29" fillId="5" borderId="0" xfId="0" applyFont="1" applyFill="1" applyAlignment="1" applyProtection="1">
      <alignment horizontal="right"/>
    </xf>
    <xf numFmtId="0" fontId="30" fillId="0" borderId="0" xfId="0" applyFont="1" applyAlignment="1" applyProtection="1">
      <alignment horizontal="center" wrapText="1"/>
    </xf>
    <xf numFmtId="0" fontId="29" fillId="0" borderId="0" xfId="0" applyFont="1" applyProtection="1"/>
    <xf numFmtId="0" fontId="30" fillId="0" borderId="0" xfId="0" applyFont="1" applyBorder="1" applyAlignment="1" applyProtection="1">
      <alignment horizontal="center"/>
    </xf>
    <xf numFmtId="0" fontId="30" fillId="0" borderId="0" xfId="0" applyFont="1" applyAlignment="1" applyProtection="1">
      <alignment horizontal="right" wrapText="1"/>
    </xf>
    <xf numFmtId="167" fontId="4" fillId="0" borderId="0" xfId="0" applyNumberFormat="1" applyFont="1" applyProtection="1"/>
    <xf numFmtId="167" fontId="5" fillId="0" borderId="0" xfId="0" applyNumberFormat="1" applyFont="1" applyProtection="1"/>
    <xf numFmtId="167" fontId="5" fillId="5" borderId="0" xfId="0" applyNumberFormat="1" applyFont="1" applyFill="1" applyAlignment="1" applyProtection="1">
      <alignment horizontal="right"/>
    </xf>
    <xf numFmtId="167" fontId="5" fillId="6" borderId="2" xfId="1" applyNumberFormat="1" applyFont="1" applyFill="1" applyBorder="1" applyAlignment="1" applyProtection="1">
      <alignment horizontal="right"/>
    </xf>
    <xf numFmtId="167" fontId="5" fillId="0" borderId="0" xfId="0" applyNumberFormat="1" applyFont="1" applyAlignment="1" applyProtection="1">
      <alignment horizontal="right"/>
    </xf>
    <xf numFmtId="167" fontId="3" fillId="5" borderId="0" xfId="0" applyNumberFormat="1" applyFont="1" applyFill="1" applyAlignment="1" applyProtection="1">
      <alignment horizontal="right" wrapText="1"/>
    </xf>
    <xf numFmtId="167" fontId="4" fillId="6" borderId="3" xfId="1" applyNumberFormat="1" applyFont="1" applyFill="1" applyBorder="1" applyAlignment="1" applyProtection="1">
      <alignment horizontal="right"/>
    </xf>
    <xf numFmtId="49" fontId="5" fillId="0" borderId="0" xfId="0" applyNumberFormat="1" applyFont="1" applyProtection="1"/>
    <xf numFmtId="49" fontId="4" fillId="0" borderId="0" xfId="0" applyNumberFormat="1" applyFont="1" applyAlignment="1" applyProtection="1">
      <alignment wrapText="1"/>
    </xf>
    <xf numFmtId="49" fontId="3" fillId="0" borderId="0" xfId="0" applyNumberFormat="1" applyFont="1" applyAlignment="1" applyProtection="1">
      <alignment wrapText="1"/>
    </xf>
    <xf numFmtId="49" fontId="4" fillId="0" borderId="0" xfId="0" applyNumberFormat="1" applyFont="1" applyProtection="1"/>
    <xf numFmtId="49" fontId="28" fillId="0" borderId="0" xfId="0" applyNumberFormat="1" applyFont="1" applyProtection="1"/>
    <xf numFmtId="49" fontId="12" fillId="0" borderId="0" xfId="0" applyNumberFormat="1" applyFont="1" applyProtection="1"/>
    <xf numFmtId="49" fontId="3" fillId="0" borderId="0" xfId="0" applyNumberFormat="1" applyFont="1" applyAlignment="1" applyProtection="1">
      <alignment horizontal="center"/>
    </xf>
    <xf numFmtId="49" fontId="5" fillId="0" borderId="0" xfId="0" applyNumberFormat="1" applyFont="1" applyAlignment="1" applyProtection="1">
      <alignment horizontal="center"/>
    </xf>
    <xf numFmtId="49" fontId="14" fillId="0" borderId="0" xfId="0" applyNumberFormat="1" applyFont="1" applyAlignment="1" applyProtection="1">
      <alignment wrapText="1"/>
    </xf>
    <xf numFmtId="49" fontId="3" fillId="0" borderId="0" xfId="0" applyNumberFormat="1" applyFont="1" applyProtection="1"/>
    <xf numFmtId="49" fontId="5" fillId="0" borderId="0" xfId="0" applyNumberFormat="1" applyFont="1" applyFill="1" applyProtection="1"/>
    <xf numFmtId="49" fontId="5" fillId="8" borderId="0" xfId="0" applyNumberFormat="1" applyFont="1" applyFill="1" applyProtection="1"/>
    <xf numFmtId="0" fontId="4" fillId="0" borderId="14" xfId="0" applyNumberFormat="1" applyFont="1" applyFill="1" applyBorder="1" applyAlignment="1" applyProtection="1">
      <alignment horizontal="right"/>
    </xf>
    <xf numFmtId="168" fontId="4" fillId="0" borderId="0" xfId="0" applyNumberFormat="1" applyFont="1" applyAlignment="1" applyProtection="1">
      <alignment wrapText="1"/>
    </xf>
    <xf numFmtId="168" fontId="3" fillId="0" borderId="0" xfId="0" applyNumberFormat="1" applyFont="1" applyAlignment="1" applyProtection="1">
      <alignment wrapText="1"/>
    </xf>
    <xf numFmtId="168" fontId="5" fillId="5" borderId="0" xfId="0" applyNumberFormat="1" applyFont="1" applyFill="1" applyAlignment="1" applyProtection="1">
      <alignment horizontal="right"/>
    </xf>
    <xf numFmtId="168" fontId="4" fillId="0" borderId="0" xfId="0" applyNumberFormat="1" applyFont="1" applyAlignment="1" applyProtection="1">
      <alignment horizontal="right" wrapText="1"/>
    </xf>
    <xf numFmtId="168" fontId="4" fillId="0" borderId="0" xfId="0" applyNumberFormat="1" applyFont="1" applyProtection="1"/>
    <xf numFmtId="168" fontId="5" fillId="0" borderId="0" xfId="0" applyNumberFormat="1" applyFont="1" applyProtection="1"/>
    <xf numFmtId="168" fontId="5" fillId="2" borderId="0" xfId="1" applyNumberFormat="1" applyFont="1" applyFill="1" applyAlignment="1" applyProtection="1">
      <alignment horizontal="right"/>
      <protection locked="0"/>
    </xf>
    <xf numFmtId="168" fontId="5" fillId="6" borderId="2" xfId="1" applyNumberFormat="1" applyFont="1" applyFill="1" applyBorder="1" applyAlignment="1" applyProtection="1">
      <alignment horizontal="right"/>
    </xf>
    <xf numFmtId="168" fontId="6" fillId="0" borderId="0" xfId="0" applyNumberFormat="1" applyFont="1" applyProtection="1"/>
    <xf numFmtId="168" fontId="5" fillId="0" borderId="0" xfId="0" applyNumberFormat="1" applyFont="1" applyAlignment="1" applyProtection="1">
      <alignment horizontal="right"/>
    </xf>
    <xf numFmtId="168" fontId="4" fillId="5" borderId="0" xfId="0" applyNumberFormat="1" applyFont="1" applyFill="1" applyAlignment="1" applyProtection="1">
      <alignment horizontal="right"/>
    </xf>
    <xf numFmtId="168" fontId="5" fillId="6" borderId="1" xfId="1" applyNumberFormat="1" applyFont="1" applyFill="1" applyBorder="1" applyAlignment="1" applyProtection="1">
      <alignment horizontal="right"/>
    </xf>
    <xf numFmtId="168" fontId="10" fillId="5" borderId="0" xfId="0" applyNumberFormat="1" applyFont="1" applyFill="1" applyAlignment="1" applyProtection="1">
      <alignment horizontal="right"/>
    </xf>
    <xf numFmtId="168" fontId="4" fillId="6" borderId="0" xfId="1" applyNumberFormat="1" applyFont="1" applyFill="1" applyAlignment="1" applyProtection="1">
      <alignment horizontal="right"/>
    </xf>
    <xf numFmtId="168" fontId="6" fillId="0" borderId="0" xfId="0" applyNumberFormat="1" applyFont="1" applyAlignment="1" applyProtection="1">
      <alignment wrapText="1"/>
    </xf>
    <xf numFmtId="168" fontId="6" fillId="5" borderId="0" xfId="0" applyNumberFormat="1" applyFont="1" applyFill="1" applyAlignment="1" applyProtection="1">
      <alignment horizontal="right" wrapText="1"/>
    </xf>
    <xf numFmtId="168" fontId="5" fillId="6" borderId="0" xfId="1" applyNumberFormat="1" applyFont="1" applyFill="1" applyAlignment="1" applyProtection="1">
      <alignment horizontal="right"/>
    </xf>
    <xf numFmtId="168" fontId="4" fillId="6" borderId="2" xfId="1" applyNumberFormat="1" applyFont="1" applyFill="1" applyBorder="1" applyAlignment="1" applyProtection="1">
      <alignment horizontal="right"/>
    </xf>
    <xf numFmtId="168" fontId="4" fillId="0" borderId="0" xfId="0" applyNumberFormat="1" applyFont="1" applyBorder="1" applyAlignment="1" applyProtection="1">
      <alignment horizontal="right"/>
    </xf>
    <xf numFmtId="168" fontId="4" fillId="5" borderId="0" xfId="1" applyNumberFormat="1" applyFont="1" applyFill="1" applyAlignment="1" applyProtection="1">
      <alignment horizontal="right"/>
    </xf>
    <xf numFmtId="168" fontId="4" fillId="6" borderId="1" xfId="1" applyNumberFormat="1" applyFont="1" applyFill="1" applyBorder="1" applyAlignment="1" applyProtection="1">
      <alignment horizontal="right"/>
    </xf>
    <xf numFmtId="168" fontId="4" fillId="0" borderId="0" xfId="0" applyNumberFormat="1" applyFont="1" applyAlignment="1" applyProtection="1">
      <alignment horizontal="right"/>
    </xf>
    <xf numFmtId="168" fontId="3" fillId="0" borderId="0" xfId="0" applyNumberFormat="1" applyFont="1" applyProtection="1"/>
    <xf numFmtId="168" fontId="10" fillId="0" borderId="0" xfId="0" applyNumberFormat="1" applyFont="1" applyAlignment="1" applyProtection="1">
      <alignment horizontal="right"/>
    </xf>
    <xf numFmtId="168" fontId="3" fillId="6" borderId="1" xfId="1" applyNumberFormat="1" applyFont="1" applyFill="1" applyBorder="1" applyAlignment="1" applyProtection="1">
      <alignment horizontal="right"/>
    </xf>
    <xf numFmtId="168" fontId="10" fillId="0" borderId="0" xfId="0" applyNumberFormat="1" applyFont="1" applyProtection="1"/>
    <xf numFmtId="168" fontId="3" fillId="0" borderId="0" xfId="0" applyNumberFormat="1" applyFont="1" applyAlignment="1" applyProtection="1">
      <alignment horizontal="right"/>
    </xf>
    <xf numFmtId="168" fontId="3" fillId="5" borderId="0" xfId="0" applyNumberFormat="1" applyFont="1" applyFill="1" applyAlignment="1" applyProtection="1">
      <alignment horizontal="right"/>
    </xf>
    <xf numFmtId="168" fontId="3" fillId="6" borderId="2" xfId="1" applyNumberFormat="1" applyFont="1" applyFill="1" applyBorder="1" applyAlignment="1" applyProtection="1">
      <alignment horizontal="right"/>
    </xf>
    <xf numFmtId="0" fontId="17" fillId="0" borderId="0" xfId="0" applyFont="1" applyFill="1" applyProtection="1">
      <protection locked="0"/>
    </xf>
    <xf numFmtId="0" fontId="16" fillId="0" borderId="0" xfId="0" applyFont="1" applyFill="1" applyProtection="1">
      <protection locked="0"/>
    </xf>
    <xf numFmtId="0" fontId="10" fillId="0" borderId="0" xfId="0" applyFont="1" applyFill="1" applyAlignment="1" applyProtection="1"/>
    <xf numFmtId="0" fontId="10" fillId="7" borderId="0" xfId="0" applyFont="1" applyFill="1" applyAlignment="1" applyProtection="1"/>
    <xf numFmtId="0" fontId="24" fillId="0" borderId="0" xfId="0" applyFont="1" applyFill="1" applyAlignment="1" applyProtection="1"/>
    <xf numFmtId="0" fontId="18" fillId="0" borderId="0" xfId="0" applyFont="1" applyFill="1" applyProtection="1"/>
    <xf numFmtId="0" fontId="10" fillId="0" borderId="0" xfId="0" applyFont="1" applyFill="1" applyAlignment="1" applyProtection="1">
      <alignment wrapText="1"/>
    </xf>
    <xf numFmtId="0" fontId="3" fillId="0" borderId="0" xfId="0" applyFont="1" applyFill="1" applyAlignment="1" applyProtection="1">
      <alignment wrapText="1"/>
    </xf>
    <xf numFmtId="0" fontId="5" fillId="0" borderId="0" xfId="0" applyFont="1" applyFill="1" applyAlignment="1" applyProtection="1">
      <alignment horizontal="justify"/>
    </xf>
    <xf numFmtId="0" fontId="34" fillId="0" borderId="0" xfId="0" applyFont="1" applyAlignment="1">
      <alignment horizontal="justify" wrapText="1"/>
    </xf>
    <xf numFmtId="0" fontId="5" fillId="0" borderId="0" xfId="0" applyFont="1" applyAlignment="1">
      <alignment horizontal="justify" wrapText="1"/>
    </xf>
    <xf numFmtId="0" fontId="16" fillId="0" borderId="0" xfId="0" applyFont="1" applyAlignment="1">
      <alignment horizontal="justify" wrapText="1"/>
    </xf>
    <xf numFmtId="0" fontId="35" fillId="0" borderId="0" xfId="0" applyFont="1" applyAlignment="1">
      <alignment horizontal="justify" wrapText="1"/>
    </xf>
    <xf numFmtId="0" fontId="36" fillId="0" borderId="0" xfId="0" applyFont="1" applyAlignment="1">
      <alignment horizontal="justify" wrapText="1"/>
    </xf>
    <xf numFmtId="0" fontId="38" fillId="0" borderId="0" xfId="0" applyFont="1" applyAlignment="1">
      <alignment horizontal="justify" wrapText="1"/>
    </xf>
    <xf numFmtId="168" fontId="5" fillId="0" borderId="0" xfId="0" applyNumberFormat="1" applyFont="1" applyProtection="1">
      <protection locked="0"/>
    </xf>
    <xf numFmtId="168" fontId="5" fillId="0" borderId="0" xfId="1" applyNumberFormat="1" applyFont="1" applyFill="1" applyBorder="1" applyAlignment="1" applyProtection="1">
      <alignment horizontal="right"/>
    </xf>
    <xf numFmtId="169" fontId="6" fillId="6" borderId="0" xfId="1" applyNumberFormat="1" applyFont="1" applyFill="1" applyBorder="1" applyAlignment="1" applyProtection="1">
      <alignment horizontal="right"/>
    </xf>
    <xf numFmtId="49" fontId="24" fillId="0" borderId="0" xfId="0" applyNumberFormat="1" applyFont="1" applyAlignment="1" applyProtection="1">
      <alignment horizontal="right"/>
    </xf>
    <xf numFmtId="49" fontId="4" fillId="0" borderId="5" xfId="0" applyNumberFormat="1" applyFont="1" applyBorder="1" applyProtection="1">
      <protection locked="0"/>
    </xf>
    <xf numFmtId="49" fontId="15" fillId="0" borderId="6" xfId="0" applyNumberFormat="1" applyFont="1" applyBorder="1" applyProtection="1">
      <protection locked="0"/>
    </xf>
    <xf numFmtId="49" fontId="15" fillId="0" borderId="7" xfId="0" applyNumberFormat="1" applyFont="1" applyBorder="1" applyProtection="1">
      <protection locked="0"/>
    </xf>
    <xf numFmtId="168" fontId="5" fillId="5" borderId="0" xfId="0" applyNumberFormat="1" applyFont="1" applyFill="1" applyAlignment="1" applyProtection="1">
      <alignment horizontal="right"/>
      <protection locked="0"/>
    </xf>
    <xf numFmtId="0" fontId="5" fillId="5" borderId="0" xfId="0" applyFont="1" applyFill="1" applyAlignment="1" applyProtection="1">
      <alignment horizontal="right"/>
      <protection locked="0"/>
    </xf>
    <xf numFmtId="0" fontId="5" fillId="0" borderId="0" xfId="0" applyFont="1" applyAlignment="1" applyProtection="1">
      <alignment horizontal="right"/>
      <protection locked="0"/>
    </xf>
    <xf numFmtId="0" fontId="4" fillId="0" borderId="0" xfId="0" applyFont="1" applyAlignment="1" applyProtection="1">
      <alignment horizontal="right"/>
      <protection locked="0"/>
    </xf>
    <xf numFmtId="0" fontId="18" fillId="0" borderId="0" xfId="0" applyFont="1" applyFill="1" applyAlignment="1" applyProtection="1">
      <alignment wrapText="1"/>
    </xf>
    <xf numFmtId="0" fontId="10" fillId="0" borderId="8" xfId="0" applyFont="1" applyFill="1" applyBorder="1" applyAlignment="1" applyProtection="1">
      <alignment horizontal="left" wrapText="1"/>
      <protection locked="0"/>
    </xf>
    <xf numFmtId="0" fontId="10" fillId="0" borderId="9" xfId="0" applyFont="1" applyFill="1" applyBorder="1" applyAlignment="1" applyProtection="1">
      <alignment horizontal="left" wrapText="1"/>
      <protection locked="0"/>
    </xf>
    <xf numFmtId="0" fontId="21" fillId="4" borderId="10" xfId="0" applyFont="1" applyFill="1" applyBorder="1" applyAlignment="1" applyProtection="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EAEA1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2181226</xdr:colOff>
      <xdr:row>19</xdr:row>
      <xdr:rowOff>152400</xdr:rowOff>
    </xdr:from>
    <xdr:to>
      <xdr:col>1</xdr:col>
      <xdr:colOff>4333876</xdr:colOff>
      <xdr:row>21</xdr:row>
      <xdr:rowOff>123825</xdr:rowOff>
    </xdr:to>
    <xdr:sp macro="[0]!Goto1" textlink="">
      <xdr:nvSpPr>
        <xdr:cNvPr id="2" name="Rounded Rectangle 1"/>
        <xdr:cNvSpPr/>
      </xdr:nvSpPr>
      <xdr:spPr>
        <a:xfrm>
          <a:off x="2181226" y="2819400"/>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IE" sz="1100"/>
            <a:t>1. Declaration</a:t>
          </a:r>
          <a:r>
            <a:rPr lang="en-IE" sz="1100" baseline="0"/>
            <a:t> under S53A</a:t>
          </a:r>
          <a:endParaRPr lang="en-IE" sz="1100"/>
        </a:p>
      </xdr:txBody>
    </xdr:sp>
    <xdr:clientData/>
  </xdr:twoCellAnchor>
  <xdr:twoCellAnchor>
    <xdr:from>
      <xdr:col>1</xdr:col>
      <xdr:colOff>2181226</xdr:colOff>
      <xdr:row>22</xdr:row>
      <xdr:rowOff>106680</xdr:rowOff>
    </xdr:from>
    <xdr:to>
      <xdr:col>1</xdr:col>
      <xdr:colOff>4333876</xdr:colOff>
      <xdr:row>24</xdr:row>
      <xdr:rowOff>78105</xdr:rowOff>
    </xdr:to>
    <xdr:sp macro="[0]!Goto2" textlink="">
      <xdr:nvSpPr>
        <xdr:cNvPr id="3" name="Rounded Rectangle 2"/>
        <xdr:cNvSpPr/>
      </xdr:nvSpPr>
      <xdr:spPr>
        <a:xfrm>
          <a:off x="2181226" y="3345180"/>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IE" sz="1100"/>
            <a:t>2.</a:t>
          </a:r>
          <a:r>
            <a:rPr lang="en-IE" sz="1100" baseline="0"/>
            <a:t> Notes to Complete Analysis</a:t>
          </a:r>
          <a:endParaRPr lang="en-IE" sz="1100"/>
        </a:p>
      </xdr:txBody>
    </xdr:sp>
    <xdr:clientData/>
  </xdr:twoCellAnchor>
  <xdr:twoCellAnchor editAs="oneCell">
    <xdr:from>
      <xdr:col>1</xdr:col>
      <xdr:colOff>2352675</xdr:colOff>
      <xdr:row>0</xdr:row>
      <xdr:rowOff>57150</xdr:rowOff>
    </xdr:from>
    <xdr:to>
      <xdr:col>1</xdr:col>
      <xdr:colOff>4229100</xdr:colOff>
      <xdr:row>6</xdr:row>
      <xdr:rowOff>180975</xdr:rowOff>
    </xdr:to>
    <xdr:pic>
      <xdr:nvPicPr>
        <xdr:cNvPr id="2049" name="Picture 1" descr="EPA - Environmental Protection Agency"/>
        <xdr:cNvPicPr>
          <a:picLocks noChangeAspect="1" noChangeArrowheads="1"/>
        </xdr:cNvPicPr>
      </xdr:nvPicPr>
      <xdr:blipFill>
        <a:blip xmlns:r="http://schemas.openxmlformats.org/officeDocument/2006/relationships" r:embed="rId1" cstate="print"/>
        <a:srcRect/>
        <a:stretch>
          <a:fillRect/>
        </a:stretch>
      </xdr:blipFill>
      <xdr:spPr bwMode="auto">
        <a:xfrm>
          <a:off x="2352675" y="57150"/>
          <a:ext cx="1876425" cy="1266825"/>
        </a:xfrm>
        <a:prstGeom prst="rect">
          <a:avLst/>
        </a:prstGeom>
        <a:noFill/>
      </xdr:spPr>
    </xdr:pic>
    <xdr:clientData/>
  </xdr:twoCellAnchor>
  <xdr:twoCellAnchor>
    <xdr:from>
      <xdr:col>1</xdr:col>
      <xdr:colOff>2181226</xdr:colOff>
      <xdr:row>25</xdr:row>
      <xdr:rowOff>60960</xdr:rowOff>
    </xdr:from>
    <xdr:to>
      <xdr:col>1</xdr:col>
      <xdr:colOff>4333876</xdr:colOff>
      <xdr:row>27</xdr:row>
      <xdr:rowOff>32385</xdr:rowOff>
    </xdr:to>
    <xdr:sp macro="[0]!Goto3" textlink="">
      <xdr:nvSpPr>
        <xdr:cNvPr id="5" name="Rounded Rectangle 4"/>
        <xdr:cNvSpPr/>
      </xdr:nvSpPr>
      <xdr:spPr>
        <a:xfrm>
          <a:off x="2181226" y="3870960"/>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IE" sz="1100"/>
            <a:t>3.</a:t>
          </a:r>
          <a:r>
            <a:rPr lang="en-IE" sz="1100" baseline="0"/>
            <a:t> Landfill Data - to Complete</a:t>
          </a:r>
          <a:endParaRPr lang="en-IE" sz="1100"/>
        </a:p>
      </xdr:txBody>
    </xdr:sp>
    <xdr:clientData/>
  </xdr:twoCellAnchor>
  <xdr:twoCellAnchor>
    <xdr:from>
      <xdr:col>1</xdr:col>
      <xdr:colOff>2181226</xdr:colOff>
      <xdr:row>28</xdr:row>
      <xdr:rowOff>15240</xdr:rowOff>
    </xdr:from>
    <xdr:to>
      <xdr:col>1</xdr:col>
      <xdr:colOff>4333876</xdr:colOff>
      <xdr:row>29</xdr:row>
      <xdr:rowOff>177165</xdr:rowOff>
    </xdr:to>
    <xdr:sp macro="[0]!Goto4" textlink="">
      <xdr:nvSpPr>
        <xdr:cNvPr id="6" name="Rounded Rectangle 5"/>
        <xdr:cNvSpPr/>
      </xdr:nvSpPr>
      <xdr:spPr>
        <a:xfrm>
          <a:off x="2181226" y="4396740"/>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IE" sz="1100"/>
            <a:t>4.</a:t>
          </a:r>
          <a:r>
            <a:rPr lang="en-IE" sz="1100" baseline="0"/>
            <a:t> Financial Data - to Complete</a:t>
          </a:r>
          <a:endParaRPr lang="en-IE" sz="1100"/>
        </a:p>
      </xdr:txBody>
    </xdr:sp>
    <xdr:clientData/>
  </xdr:twoCellAnchor>
  <xdr:twoCellAnchor>
    <xdr:from>
      <xdr:col>1</xdr:col>
      <xdr:colOff>2181226</xdr:colOff>
      <xdr:row>30</xdr:row>
      <xdr:rowOff>160020</xdr:rowOff>
    </xdr:from>
    <xdr:to>
      <xdr:col>1</xdr:col>
      <xdr:colOff>4333876</xdr:colOff>
      <xdr:row>32</xdr:row>
      <xdr:rowOff>131445</xdr:rowOff>
    </xdr:to>
    <xdr:sp macro="[0]!Goto5" textlink="">
      <xdr:nvSpPr>
        <xdr:cNvPr id="7" name="Rounded Rectangle 6"/>
        <xdr:cNvSpPr/>
      </xdr:nvSpPr>
      <xdr:spPr>
        <a:xfrm>
          <a:off x="2181226" y="4922520"/>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IE" sz="1100"/>
            <a:t>5.</a:t>
          </a:r>
          <a:r>
            <a:rPr lang="en-IE" sz="1100" baseline="0"/>
            <a:t> Section 53A Analysis</a:t>
          </a:r>
          <a:endParaRPr lang="en-IE" sz="1100"/>
        </a:p>
      </xdr:txBody>
    </xdr:sp>
    <xdr:clientData/>
  </xdr:twoCellAnchor>
  <xdr:twoCellAnchor>
    <xdr:from>
      <xdr:col>1</xdr:col>
      <xdr:colOff>2181226</xdr:colOff>
      <xdr:row>33</xdr:row>
      <xdr:rowOff>114300</xdr:rowOff>
    </xdr:from>
    <xdr:to>
      <xdr:col>1</xdr:col>
      <xdr:colOff>4333876</xdr:colOff>
      <xdr:row>35</xdr:row>
      <xdr:rowOff>85725</xdr:rowOff>
    </xdr:to>
    <xdr:sp macro="[0]!Goto6" textlink="">
      <xdr:nvSpPr>
        <xdr:cNvPr id="8" name="Rounded Rectangle 7"/>
        <xdr:cNvSpPr/>
      </xdr:nvSpPr>
      <xdr:spPr>
        <a:xfrm>
          <a:off x="2181226" y="5448300"/>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IE" sz="1100"/>
            <a:t>6.</a:t>
          </a:r>
          <a:r>
            <a:rPr lang="en-IE" sz="1100" baseline="0"/>
            <a:t> Comments - to Complete</a:t>
          </a:r>
          <a:endParaRPr lang="en-I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0</xdr:row>
      <xdr:rowOff>85725</xdr:rowOff>
    </xdr:from>
    <xdr:to>
      <xdr:col>1</xdr:col>
      <xdr:colOff>2314575</xdr:colOff>
      <xdr:row>1</xdr:row>
      <xdr:rowOff>209550</xdr:rowOff>
    </xdr:to>
    <xdr:sp macro="[0]!Gotomenu" textlink="">
      <xdr:nvSpPr>
        <xdr:cNvPr id="2" name="Rounded Rectangle 1"/>
        <xdr:cNvSpPr/>
      </xdr:nvSpPr>
      <xdr:spPr>
        <a:xfrm>
          <a:off x="2038350" y="85725"/>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IE" sz="1100"/>
            <a:t>Return</a:t>
          </a:r>
          <a:r>
            <a:rPr lang="en-IE" sz="1100" baseline="0"/>
            <a:t> to Menu</a:t>
          </a:r>
          <a:endParaRPr lang="en-IE" sz="1100"/>
        </a:p>
      </xdr:txBody>
    </xdr:sp>
    <xdr:clientData/>
  </xdr:twoCellAnchor>
  <mc:AlternateContent xmlns:mc="http://schemas.openxmlformats.org/markup-compatibility/2006">
    <mc:Choice xmlns:a14="http://schemas.microsoft.com/office/drawing/2010/main" Requires="a14">
      <xdr:twoCellAnchor editAs="oneCell">
        <xdr:from>
          <xdr:col>0</xdr:col>
          <xdr:colOff>371475</xdr:colOff>
          <xdr:row>4</xdr:row>
          <xdr:rowOff>95250</xdr:rowOff>
        </xdr:from>
        <xdr:to>
          <xdr:col>1</xdr:col>
          <xdr:colOff>4400550</xdr:colOff>
          <xdr:row>37</xdr:row>
          <xdr:rowOff>142875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3238500</xdr:colOff>
      <xdr:row>0</xdr:row>
      <xdr:rowOff>85725</xdr:rowOff>
    </xdr:from>
    <xdr:to>
      <xdr:col>0</xdr:col>
      <xdr:colOff>5391150</xdr:colOff>
      <xdr:row>2</xdr:row>
      <xdr:rowOff>114300</xdr:rowOff>
    </xdr:to>
    <xdr:sp macro="[0]!Gotomenu" textlink="">
      <xdr:nvSpPr>
        <xdr:cNvPr id="2" name="Rounded Rectangle 1"/>
        <xdr:cNvSpPr/>
      </xdr:nvSpPr>
      <xdr:spPr>
        <a:xfrm>
          <a:off x="3238500" y="85725"/>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IE" sz="1100"/>
            <a:t>Return</a:t>
          </a:r>
          <a:r>
            <a:rPr lang="en-IE" sz="1100" baseline="0"/>
            <a:t> to Menu</a:t>
          </a:r>
          <a:endParaRPr lang="en-I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2571750</xdr:colOff>
      <xdr:row>0</xdr:row>
      <xdr:rowOff>47625</xdr:rowOff>
    </xdr:from>
    <xdr:to>
      <xdr:col>1</xdr:col>
      <xdr:colOff>4724400</xdr:colOff>
      <xdr:row>2</xdr:row>
      <xdr:rowOff>95250</xdr:rowOff>
    </xdr:to>
    <xdr:sp macro="[0]!Gotomenu" textlink="">
      <xdr:nvSpPr>
        <xdr:cNvPr id="2" name="Rounded Rectangle 1"/>
        <xdr:cNvSpPr/>
      </xdr:nvSpPr>
      <xdr:spPr>
        <a:xfrm>
          <a:off x="2924175" y="47625"/>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IE" sz="1100"/>
            <a:t>Return</a:t>
          </a:r>
          <a:r>
            <a:rPr lang="en-IE" sz="1100" baseline="0"/>
            <a:t> to Menu</a:t>
          </a:r>
          <a:endParaRPr lang="en-I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2419350</xdr:colOff>
      <xdr:row>0</xdr:row>
      <xdr:rowOff>38100</xdr:rowOff>
    </xdr:from>
    <xdr:to>
      <xdr:col>1</xdr:col>
      <xdr:colOff>4572000</xdr:colOff>
      <xdr:row>2</xdr:row>
      <xdr:rowOff>85725</xdr:rowOff>
    </xdr:to>
    <xdr:sp macro="[0]!Gotomenu" textlink="">
      <xdr:nvSpPr>
        <xdr:cNvPr id="2" name="Rounded Rectangle 1"/>
        <xdr:cNvSpPr/>
      </xdr:nvSpPr>
      <xdr:spPr>
        <a:xfrm>
          <a:off x="2781300" y="38100"/>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IE" sz="1100"/>
            <a:t>Return</a:t>
          </a:r>
          <a:r>
            <a:rPr lang="en-IE" sz="1100" baseline="0"/>
            <a:t> to Menu</a:t>
          </a:r>
          <a:endParaRPr lang="en-IE" sz="1100"/>
        </a:p>
      </xdr:txBody>
    </xdr:sp>
    <xdr:clientData/>
  </xdr:twoCellAnchor>
  <xdr:twoCellAnchor>
    <xdr:from>
      <xdr:col>8</xdr:col>
      <xdr:colOff>0</xdr:colOff>
      <xdr:row>0</xdr:row>
      <xdr:rowOff>38100</xdr:rowOff>
    </xdr:from>
    <xdr:to>
      <xdr:col>11</xdr:col>
      <xdr:colOff>9525</xdr:colOff>
      <xdr:row>2</xdr:row>
      <xdr:rowOff>85725</xdr:rowOff>
    </xdr:to>
    <xdr:sp macro="[0]!Gotomenu" textlink="">
      <xdr:nvSpPr>
        <xdr:cNvPr id="3" name="Rounded Rectangle 2"/>
        <xdr:cNvSpPr/>
      </xdr:nvSpPr>
      <xdr:spPr>
        <a:xfrm>
          <a:off x="12487275" y="38100"/>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IE" sz="1100"/>
            <a:t>Return</a:t>
          </a:r>
          <a:r>
            <a:rPr lang="en-IE" sz="1100" baseline="0"/>
            <a:t> to Menu</a:t>
          </a:r>
          <a:endParaRPr lang="en-I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1885950</xdr:colOff>
      <xdr:row>0</xdr:row>
      <xdr:rowOff>38100</xdr:rowOff>
    </xdr:from>
    <xdr:to>
      <xdr:col>1</xdr:col>
      <xdr:colOff>4038600</xdr:colOff>
      <xdr:row>2</xdr:row>
      <xdr:rowOff>85725</xdr:rowOff>
    </xdr:to>
    <xdr:sp macro="[0]!Gotomenu" textlink="">
      <xdr:nvSpPr>
        <xdr:cNvPr id="2" name="Rounded Rectangle 1"/>
        <xdr:cNvSpPr/>
      </xdr:nvSpPr>
      <xdr:spPr>
        <a:xfrm>
          <a:off x="2438400" y="38100"/>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IE" sz="1100"/>
            <a:t>Return</a:t>
          </a:r>
          <a:r>
            <a:rPr lang="en-IE" sz="1100" baseline="0"/>
            <a:t> to Menu</a:t>
          </a:r>
          <a:endParaRPr lang="en-I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1314450</xdr:colOff>
      <xdr:row>0</xdr:row>
      <xdr:rowOff>47625</xdr:rowOff>
    </xdr:from>
    <xdr:to>
      <xdr:col>3</xdr:col>
      <xdr:colOff>3467100</xdr:colOff>
      <xdr:row>2</xdr:row>
      <xdr:rowOff>38100</xdr:rowOff>
    </xdr:to>
    <xdr:sp macro="[0]!Gotomenu" textlink="">
      <xdr:nvSpPr>
        <xdr:cNvPr id="2" name="Rounded Rectangle 1"/>
        <xdr:cNvSpPr/>
      </xdr:nvSpPr>
      <xdr:spPr>
        <a:xfrm>
          <a:off x="5267325" y="47625"/>
          <a:ext cx="2152650"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IE" sz="1100"/>
            <a:t>Return</a:t>
          </a:r>
          <a:r>
            <a:rPr lang="en-IE" sz="1100" baseline="0"/>
            <a:t> to Menu</a:t>
          </a:r>
          <a:endParaRPr lang="en-I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image" Target="../media/image2.emf"/><Relationship Id="rId5" Type="http://schemas.openxmlformats.org/officeDocument/2006/relationships/package" Target="../embeddings/Microsoft_Word_Document1.docx"/><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1"/>
  <sheetViews>
    <sheetView showGridLines="0" showRowColHeaders="0" zoomScale="90" zoomScaleNormal="90" workbookViewId="0">
      <selection activeCell="B1048576" sqref="B1048576"/>
    </sheetView>
  </sheetViews>
  <sheetFormatPr defaultColWidth="0" defaultRowHeight="15" zeroHeight="1" x14ac:dyDescent="0.25"/>
  <cols>
    <col min="1" max="1" width="36" customWidth="1"/>
    <col min="2" max="2" width="98.28515625" customWidth="1"/>
    <col min="3" max="14" width="9.140625" customWidth="1"/>
    <col min="15" max="16384" width="9.140625" hidden="1"/>
  </cols>
  <sheetData>
    <row r="1" spans="2:2" x14ac:dyDescent="0.25"/>
    <row r="2" spans="2:2" x14ac:dyDescent="0.25"/>
    <row r="3" spans="2:2" x14ac:dyDescent="0.25"/>
    <row r="4" spans="2:2" x14ac:dyDescent="0.25"/>
    <row r="5" spans="2:2" x14ac:dyDescent="0.25"/>
    <row r="6" spans="2:2" x14ac:dyDescent="0.25"/>
    <row r="7" spans="2:2" x14ac:dyDescent="0.25"/>
    <row r="8" spans="2:2" x14ac:dyDescent="0.25">
      <c r="B8" s="112" t="s">
        <v>154</v>
      </c>
    </row>
    <row r="9" spans="2:2" x14ac:dyDescent="0.25">
      <c r="B9" s="112" t="s">
        <v>155</v>
      </c>
    </row>
    <row r="10" spans="2:2" x14ac:dyDescent="0.25">
      <c r="B10" s="112" t="s">
        <v>156</v>
      </c>
    </row>
    <row r="11" spans="2:2" x14ac:dyDescent="0.25">
      <c r="B11" s="111"/>
    </row>
    <row r="12" spans="2:2" x14ac:dyDescent="0.25">
      <c r="B12" s="112" t="s">
        <v>151</v>
      </c>
    </row>
    <row r="13" spans="2:2" x14ac:dyDescent="0.25">
      <c r="B13" s="112" t="s">
        <v>153</v>
      </c>
    </row>
    <row r="14" spans="2:2" x14ac:dyDescent="0.25">
      <c r="B14" s="112" t="s">
        <v>152</v>
      </c>
    </row>
    <row r="15" spans="2:2" x14ac:dyDescent="0.25">
      <c r="B15" s="112" t="s">
        <v>150</v>
      </c>
    </row>
    <row r="16" spans="2:2" x14ac:dyDescent="0.25">
      <c r="B16" s="112" t="s">
        <v>160</v>
      </c>
    </row>
    <row r="17" spans="2:2" x14ac:dyDescent="0.25">
      <c r="B17" s="112"/>
    </row>
    <row r="18" spans="2:2" x14ac:dyDescent="0.25">
      <c r="B18" s="112" t="s">
        <v>218</v>
      </c>
    </row>
    <row r="19" spans="2:2" x14ac:dyDescent="0.25"/>
    <row r="20" spans="2:2" x14ac:dyDescent="0.25"/>
    <row r="21" spans="2:2" x14ac:dyDescent="0.25"/>
    <row r="22" spans="2:2" x14ac:dyDescent="0.25"/>
    <row r="23" spans="2:2" x14ac:dyDescent="0.25"/>
    <row r="24" spans="2:2" x14ac:dyDescent="0.25"/>
    <row r="25" spans="2:2" x14ac:dyDescent="0.25"/>
    <row r="26" spans="2:2" x14ac:dyDescent="0.25"/>
    <row r="27" spans="2:2" x14ac:dyDescent="0.25"/>
    <row r="28" spans="2:2" x14ac:dyDescent="0.25"/>
    <row r="29" spans="2:2" x14ac:dyDescent="0.25"/>
    <row r="30" spans="2:2" x14ac:dyDescent="0.25"/>
    <row r="31" spans="2:2" x14ac:dyDescent="0.25"/>
    <row r="32" spans="2:2" x14ac:dyDescent="0.25"/>
    <row r="33" x14ac:dyDescent="0.25"/>
    <row r="34" x14ac:dyDescent="0.25"/>
    <row r="35" x14ac:dyDescent="0.25"/>
    <row r="36" x14ac:dyDescent="0.25"/>
    <row r="37" x14ac:dyDescent="0.25"/>
    <row r="38" x14ac:dyDescent="0.25"/>
    <row r="39" x14ac:dyDescent="0.25"/>
    <row r="40" x14ac:dyDescent="0.25"/>
    <row r="41" x14ac:dyDescent="0.25"/>
  </sheetData>
  <sheetProtection password="8AEE" sheet="1" objects="1" scenarios="1" selectLockedCells="1"/>
  <pageMargins left="0.70866141732283472" right="0.70866141732283472" top="0.74803149606299213" bottom="0.74803149606299213" header="0.31496062992125984" footer="0.31496062992125984"/>
  <pageSetup paperSize="9" scale="64"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47"/>
  <sheetViews>
    <sheetView showGridLines="0" showRowColHeaders="0" workbookViewId="0">
      <selection activeCell="A16" sqref="A16"/>
    </sheetView>
  </sheetViews>
  <sheetFormatPr defaultColWidth="0" defaultRowHeight="12.75" zeroHeight="1" x14ac:dyDescent="0.2"/>
  <cols>
    <col min="1" max="1" width="28.140625" style="10" customWidth="1"/>
    <col min="2" max="2" width="70.85546875" style="10" customWidth="1"/>
    <col min="3" max="3" width="2.42578125" style="10" customWidth="1"/>
    <col min="4" max="4" width="1.7109375" style="10" customWidth="1"/>
    <col min="5" max="16384" width="9.140625" style="10" hidden="1"/>
  </cols>
  <sheetData>
    <row r="1" spans="1:4" ht="18" x14ac:dyDescent="0.25">
      <c r="A1" s="191"/>
      <c r="B1" s="191"/>
      <c r="C1" s="191"/>
      <c r="D1" s="191"/>
    </row>
    <row r="2" spans="1:4" ht="18" x14ac:dyDescent="0.25">
      <c r="A2" s="191"/>
      <c r="B2" s="191"/>
      <c r="C2" s="191"/>
      <c r="D2" s="191"/>
    </row>
    <row r="3" spans="1:4" s="9" customFormat="1" ht="52.5" customHeight="1" x14ac:dyDescent="0.25">
      <c r="A3" s="212" t="s">
        <v>212</v>
      </c>
      <c r="B3" s="212"/>
      <c r="C3" s="212"/>
      <c r="D3" s="212"/>
    </row>
    <row r="4" spans="1:4" s="9" customFormat="1" ht="18" x14ac:dyDescent="0.25">
      <c r="A4" s="191"/>
      <c r="B4" s="192"/>
      <c r="C4" s="192"/>
      <c r="D4" s="192"/>
    </row>
    <row r="5" spans="1:4" s="9" customFormat="1" x14ac:dyDescent="0.2">
      <c r="A5" s="193"/>
      <c r="B5" s="192"/>
      <c r="C5" s="192"/>
      <c r="D5" s="192"/>
    </row>
    <row r="6" spans="1:4" s="9" customFormat="1" x14ac:dyDescent="0.2">
      <c r="A6" s="193"/>
      <c r="B6" s="192"/>
      <c r="C6" s="192"/>
      <c r="D6" s="192"/>
    </row>
    <row r="7" spans="1:4" s="9" customFormat="1" x14ac:dyDescent="0.2">
      <c r="A7" s="194"/>
      <c r="B7" s="192"/>
      <c r="C7" s="192"/>
      <c r="D7" s="192"/>
    </row>
    <row r="8" spans="1:4" s="9" customFormat="1" x14ac:dyDescent="0.2">
      <c r="A8" s="194"/>
      <c r="B8" s="192"/>
      <c r="C8" s="192"/>
      <c r="D8" s="192"/>
    </row>
    <row r="9" spans="1:4" s="9" customFormat="1" x14ac:dyDescent="0.2">
      <c r="A9" s="194"/>
      <c r="B9" s="192"/>
      <c r="C9" s="192"/>
      <c r="D9" s="192"/>
    </row>
    <row r="10" spans="1:4" s="9" customFormat="1" x14ac:dyDescent="0.2">
      <c r="A10" s="194"/>
      <c r="B10" s="192"/>
      <c r="C10" s="192"/>
      <c r="D10" s="192"/>
    </row>
    <row r="11" spans="1:4" x14ac:dyDescent="0.2">
      <c r="A11" s="194"/>
      <c r="B11" s="67"/>
      <c r="C11" s="67"/>
      <c r="D11" s="67"/>
    </row>
    <row r="12" spans="1:4" x14ac:dyDescent="0.2">
      <c r="A12" s="194"/>
      <c r="B12" s="67"/>
      <c r="C12" s="67"/>
      <c r="D12" s="67"/>
    </row>
    <row r="13" spans="1:4" x14ac:dyDescent="0.2">
      <c r="A13" s="194"/>
      <c r="B13" s="67"/>
      <c r="C13" s="67"/>
      <c r="D13" s="67"/>
    </row>
    <row r="14" spans="1:4" x14ac:dyDescent="0.2">
      <c r="A14" s="194"/>
      <c r="B14" s="67"/>
      <c r="C14" s="67"/>
      <c r="D14" s="67"/>
    </row>
    <row r="15" spans="1:4" x14ac:dyDescent="0.2">
      <c r="A15" s="194"/>
      <c r="B15" s="67"/>
      <c r="C15" s="67"/>
      <c r="D15" s="67"/>
    </row>
    <row r="16" spans="1:4" x14ac:dyDescent="0.2">
      <c r="A16" s="194"/>
      <c r="B16" s="67"/>
      <c r="C16" s="67"/>
      <c r="D16" s="67"/>
    </row>
    <row r="17" spans="1:4" x14ac:dyDescent="0.2">
      <c r="A17" s="194"/>
      <c r="B17" s="67"/>
      <c r="C17" s="67"/>
      <c r="D17" s="67"/>
    </row>
    <row r="18" spans="1:4" x14ac:dyDescent="0.2">
      <c r="A18" s="194"/>
      <c r="B18" s="67"/>
      <c r="C18" s="67"/>
      <c r="D18" s="67"/>
    </row>
    <row r="19" spans="1:4" x14ac:dyDescent="0.2">
      <c r="A19" s="194"/>
      <c r="B19" s="67"/>
      <c r="C19" s="67"/>
      <c r="D19" s="67"/>
    </row>
    <row r="20" spans="1:4" x14ac:dyDescent="0.2">
      <c r="A20" s="194"/>
      <c r="B20" s="67"/>
      <c r="C20" s="67"/>
      <c r="D20" s="67"/>
    </row>
    <row r="21" spans="1:4" x14ac:dyDescent="0.2">
      <c r="A21" s="67"/>
      <c r="B21" s="67"/>
      <c r="C21" s="67"/>
      <c r="D21" s="67"/>
    </row>
    <row r="22" spans="1:4" x14ac:dyDescent="0.2">
      <c r="A22" s="67"/>
      <c r="B22" s="67"/>
      <c r="C22" s="67"/>
      <c r="D22" s="67"/>
    </row>
    <row r="23" spans="1:4" x14ac:dyDescent="0.2">
      <c r="A23" s="67"/>
      <c r="B23" s="67"/>
      <c r="C23" s="67"/>
      <c r="D23" s="67"/>
    </row>
    <row r="24" spans="1:4" x14ac:dyDescent="0.2">
      <c r="A24" s="67"/>
      <c r="B24" s="67"/>
      <c r="C24" s="67"/>
      <c r="D24" s="67"/>
    </row>
    <row r="25" spans="1:4" x14ac:dyDescent="0.2">
      <c r="A25" s="67"/>
      <c r="B25" s="67"/>
      <c r="C25" s="67"/>
      <c r="D25" s="67"/>
    </row>
    <row r="26" spans="1:4" x14ac:dyDescent="0.2">
      <c r="A26" s="67"/>
      <c r="B26" s="67"/>
      <c r="C26" s="67"/>
      <c r="D26" s="67"/>
    </row>
    <row r="27" spans="1:4" x14ac:dyDescent="0.2">
      <c r="A27" s="67"/>
      <c r="B27" s="67"/>
      <c r="C27" s="67"/>
      <c r="D27" s="67"/>
    </row>
    <row r="28" spans="1:4" x14ac:dyDescent="0.2">
      <c r="A28" s="67"/>
      <c r="B28" s="67"/>
      <c r="C28" s="67"/>
      <c r="D28" s="67"/>
    </row>
    <row r="29" spans="1:4" x14ac:dyDescent="0.2">
      <c r="A29" s="67"/>
      <c r="B29" s="67"/>
      <c r="C29" s="67"/>
      <c r="D29" s="67"/>
    </row>
    <row r="30" spans="1:4" x14ac:dyDescent="0.2">
      <c r="A30" s="67"/>
      <c r="B30" s="67"/>
      <c r="C30" s="67"/>
      <c r="D30" s="67"/>
    </row>
    <row r="31" spans="1:4" x14ac:dyDescent="0.2">
      <c r="A31" s="67"/>
      <c r="B31" s="67"/>
      <c r="C31" s="67"/>
      <c r="D31" s="67"/>
    </row>
    <row r="32" spans="1:4" x14ac:dyDescent="0.2">
      <c r="A32" s="67"/>
      <c r="B32" s="67"/>
      <c r="C32" s="67"/>
      <c r="D32" s="67"/>
    </row>
    <row r="33" spans="1:4" x14ac:dyDescent="0.2">
      <c r="A33" s="67"/>
      <c r="B33" s="67"/>
      <c r="C33" s="67"/>
      <c r="D33" s="67"/>
    </row>
    <row r="34" spans="1:4" x14ac:dyDescent="0.2">
      <c r="A34" s="67"/>
      <c r="B34" s="67"/>
      <c r="C34" s="67"/>
      <c r="D34" s="67"/>
    </row>
    <row r="35" spans="1:4" x14ac:dyDescent="0.2">
      <c r="A35" s="67"/>
      <c r="B35" s="67"/>
      <c r="C35" s="67"/>
      <c r="D35" s="67"/>
    </row>
    <row r="36" spans="1:4" x14ac:dyDescent="0.2">
      <c r="A36" s="67"/>
      <c r="B36" s="67"/>
      <c r="C36" s="67"/>
      <c r="D36" s="67"/>
    </row>
    <row r="37" spans="1:4" x14ac:dyDescent="0.2">
      <c r="A37" s="67"/>
      <c r="B37" s="67"/>
      <c r="C37" s="67"/>
      <c r="D37" s="67"/>
    </row>
    <row r="38" spans="1:4" x14ac:dyDescent="0.2">
      <c r="A38" s="67"/>
      <c r="B38" s="67"/>
      <c r="C38" s="67"/>
      <c r="D38" s="67"/>
    </row>
    <row r="39" spans="1:4" x14ac:dyDescent="0.2">
      <c r="A39" s="67"/>
      <c r="B39" s="67"/>
      <c r="C39" s="67"/>
      <c r="D39" s="67"/>
    </row>
    <row r="40" spans="1:4" hidden="1" x14ac:dyDescent="0.2">
      <c r="A40" s="11"/>
      <c r="B40" s="11"/>
      <c r="C40" s="11"/>
      <c r="D40" s="11"/>
    </row>
    <row r="41" spans="1:4" hidden="1" x14ac:dyDescent="0.2">
      <c r="A41" s="11"/>
      <c r="B41" s="11"/>
      <c r="C41" s="11"/>
      <c r="D41" s="11"/>
    </row>
    <row r="42" spans="1:4" hidden="1" x14ac:dyDescent="0.2">
      <c r="A42" s="11"/>
      <c r="B42" s="11"/>
      <c r="C42" s="11"/>
      <c r="D42" s="11"/>
    </row>
    <row r="43" spans="1:4" hidden="1" x14ac:dyDescent="0.2">
      <c r="A43" s="11"/>
      <c r="B43" s="11"/>
      <c r="C43" s="11"/>
      <c r="D43" s="11"/>
    </row>
    <row r="44" spans="1:4" hidden="1" x14ac:dyDescent="0.2">
      <c r="A44" s="11"/>
      <c r="B44" s="11"/>
      <c r="C44" s="11"/>
      <c r="D44" s="11"/>
    </row>
    <row r="45" spans="1:4" hidden="1" x14ac:dyDescent="0.2">
      <c r="A45" s="11"/>
      <c r="B45" s="11"/>
      <c r="C45" s="11"/>
      <c r="D45" s="11"/>
    </row>
    <row r="46" spans="1:4" hidden="1" x14ac:dyDescent="0.2">
      <c r="A46" s="11"/>
      <c r="B46" s="11"/>
      <c r="C46" s="11"/>
      <c r="D46" s="11"/>
    </row>
    <row r="47" spans="1:4" hidden="1" x14ac:dyDescent="0.2">
      <c r="A47" s="11"/>
      <c r="B47" s="11"/>
      <c r="C47" s="11"/>
      <c r="D47" s="11"/>
    </row>
  </sheetData>
  <sheetProtection password="8AEE" sheet="1" objects="1" scenarios="1" selectLockedCells="1"/>
  <mergeCells count="1">
    <mergeCell ref="A3:D3"/>
  </mergeCells>
  <pageMargins left="0.82677165354330717" right="0.51181102362204722" top="1.7322834645669292" bottom="0.55118110236220474" header="0.31496062992125984" footer="0.31496062992125984"/>
  <pageSetup paperSize="9" scale="85" orientation="portrait" verticalDpi="0" r:id="rId1"/>
  <headerFooter scaleWithDoc="0">
    <oddHeader>&amp;R&amp;G</oddHeader>
  </headerFooter>
  <drawing r:id="rId2"/>
  <legacyDrawing r:id="rId3"/>
  <legacyDrawingHF r:id="rId4"/>
  <oleObjects>
    <mc:AlternateContent xmlns:mc="http://schemas.openxmlformats.org/markup-compatibility/2006">
      <mc:Choice Requires="x14">
        <oleObject progId="Word.Document.12" shapeId="1027" r:id="rId5">
          <objectPr locked="0" defaultSize="0" r:id="rId6">
            <anchor moveWithCells="1">
              <from>
                <xdr:col>0</xdr:col>
                <xdr:colOff>371475</xdr:colOff>
                <xdr:row>4</xdr:row>
                <xdr:rowOff>95250</xdr:rowOff>
              </from>
              <to>
                <xdr:col>1</xdr:col>
                <xdr:colOff>4400550</xdr:colOff>
                <xdr:row>37</xdr:row>
                <xdr:rowOff>142875</xdr:rowOff>
              </to>
            </anchor>
          </objectPr>
        </oleObject>
      </mc:Choice>
      <mc:Fallback>
        <oleObject progId="Word.Document.12" shapeId="1027"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29"/>
  <sheetViews>
    <sheetView showGridLines="0" showRowColHeaders="0" zoomScaleNormal="100" workbookViewId="0">
      <selection activeCell="A92" sqref="A92"/>
    </sheetView>
  </sheetViews>
  <sheetFormatPr defaultColWidth="0" defaultRowHeight="12.75" zeroHeight="1" x14ac:dyDescent="0.2"/>
  <cols>
    <col min="1" max="1" width="129.7109375" style="10" customWidth="1"/>
    <col min="2" max="2" width="0" style="10" hidden="1" customWidth="1"/>
    <col min="3" max="16384" width="9.140625" style="10" hidden="1"/>
  </cols>
  <sheetData>
    <row r="1" spans="1:1" x14ac:dyDescent="0.2">
      <c r="A1" s="11"/>
    </row>
    <row r="2" spans="1:1" x14ac:dyDescent="0.2">
      <c r="A2" s="11"/>
    </row>
    <row r="3" spans="1:1" x14ac:dyDescent="0.2">
      <c r="A3" s="11"/>
    </row>
    <row r="4" spans="1:1" ht="14.25" x14ac:dyDescent="0.2">
      <c r="A4" s="13"/>
    </row>
    <row r="5" spans="1:1" ht="36" x14ac:dyDescent="0.25">
      <c r="A5" s="195" t="s">
        <v>41</v>
      </c>
    </row>
    <row r="6" spans="1:1" x14ac:dyDescent="0.2">
      <c r="A6" s="196"/>
    </row>
    <row r="7" spans="1:1" ht="15" x14ac:dyDescent="0.2">
      <c r="A7" s="197" t="s">
        <v>38</v>
      </c>
    </row>
    <row r="8" spans="1:1" x14ac:dyDescent="0.2">
      <c r="A8" s="198"/>
    </row>
    <row r="9" spans="1:1" x14ac:dyDescent="0.2">
      <c r="A9" s="198"/>
    </row>
    <row r="10" spans="1:1" x14ac:dyDescent="0.2">
      <c r="A10" s="199" t="s">
        <v>161</v>
      </c>
    </row>
    <row r="11" spans="1:1" x14ac:dyDescent="0.2">
      <c r="A11" s="198" t="s">
        <v>34</v>
      </c>
    </row>
    <row r="12" spans="1:1" ht="25.5" x14ac:dyDescent="0.2">
      <c r="A12" s="198" t="s">
        <v>162</v>
      </c>
    </row>
    <row r="13" spans="1:1" ht="25.5" x14ac:dyDescent="0.2">
      <c r="A13" s="198" t="s">
        <v>163</v>
      </c>
    </row>
    <row r="14" spans="1:1" ht="25.5" x14ac:dyDescent="0.2">
      <c r="A14" s="198" t="s">
        <v>164</v>
      </c>
    </row>
    <row r="15" spans="1:1" ht="38.25" x14ac:dyDescent="0.2">
      <c r="A15" s="198" t="s">
        <v>165</v>
      </c>
    </row>
    <row r="16" spans="1:1" x14ac:dyDescent="0.2">
      <c r="A16" s="198" t="s">
        <v>166</v>
      </c>
    </row>
    <row r="17" spans="1:1" x14ac:dyDescent="0.2">
      <c r="A17" s="198" t="s">
        <v>167</v>
      </c>
    </row>
    <row r="18" spans="1:1" ht="25.5" x14ac:dyDescent="0.2">
      <c r="A18" s="198" t="s">
        <v>168</v>
      </c>
    </row>
    <row r="19" spans="1:1" x14ac:dyDescent="0.2">
      <c r="A19" s="198"/>
    </row>
    <row r="20" spans="1:1" x14ac:dyDescent="0.2">
      <c r="A20" s="199" t="s">
        <v>169</v>
      </c>
    </row>
    <row r="21" spans="1:1" ht="63.75" x14ac:dyDescent="0.2">
      <c r="A21" s="198" t="s">
        <v>170</v>
      </c>
    </row>
    <row r="22" spans="1:1" x14ac:dyDescent="0.2">
      <c r="A22" s="198"/>
    </row>
    <row r="23" spans="1:1" x14ac:dyDescent="0.2">
      <c r="A23" s="199" t="s">
        <v>171</v>
      </c>
    </row>
    <row r="24" spans="1:1" x14ac:dyDescent="0.2">
      <c r="A24" s="198" t="s">
        <v>71</v>
      </c>
    </row>
    <row r="25" spans="1:1" x14ac:dyDescent="0.2">
      <c r="A25" s="198" t="s">
        <v>67</v>
      </c>
    </row>
    <row r="26" spans="1:1" ht="25.5" x14ac:dyDescent="0.2">
      <c r="A26" s="198" t="s">
        <v>172</v>
      </c>
    </row>
    <row r="27" spans="1:1" x14ac:dyDescent="0.2">
      <c r="A27" s="198"/>
    </row>
    <row r="28" spans="1:1" ht="25.5" x14ac:dyDescent="0.2">
      <c r="A28" s="198" t="s">
        <v>75</v>
      </c>
    </row>
    <row r="29" spans="1:1" x14ac:dyDescent="0.2">
      <c r="A29" s="198"/>
    </row>
    <row r="30" spans="1:1" x14ac:dyDescent="0.2">
      <c r="A30" s="199" t="s">
        <v>173</v>
      </c>
    </row>
    <row r="31" spans="1:1" x14ac:dyDescent="0.2">
      <c r="A31" s="198" t="s">
        <v>143</v>
      </c>
    </row>
    <row r="32" spans="1:1" ht="38.25" x14ac:dyDescent="0.2">
      <c r="A32" s="198" t="s">
        <v>174</v>
      </c>
    </row>
    <row r="33" spans="1:1" ht="13.5" customHeight="1" x14ac:dyDescent="0.2">
      <c r="A33" s="198" t="s">
        <v>175</v>
      </c>
    </row>
    <row r="34" spans="1:1" x14ac:dyDescent="0.2">
      <c r="A34" s="198" t="s">
        <v>176</v>
      </c>
    </row>
    <row r="35" spans="1:1" x14ac:dyDescent="0.2">
      <c r="A35" s="198" t="s">
        <v>177</v>
      </c>
    </row>
    <row r="36" spans="1:1" x14ac:dyDescent="0.2">
      <c r="A36" s="198"/>
    </row>
    <row r="37" spans="1:1" x14ac:dyDescent="0.2">
      <c r="A37" s="199" t="s">
        <v>178</v>
      </c>
    </row>
    <row r="38" spans="1:1" x14ac:dyDescent="0.2">
      <c r="A38" s="198" t="s">
        <v>144</v>
      </c>
    </row>
    <row r="39" spans="1:1" ht="25.5" x14ac:dyDescent="0.2">
      <c r="A39" s="198" t="s">
        <v>179</v>
      </c>
    </row>
    <row r="40" spans="1:1" x14ac:dyDescent="0.2">
      <c r="A40" s="198" t="s">
        <v>180</v>
      </c>
    </row>
    <row r="41" spans="1:1" x14ac:dyDescent="0.2">
      <c r="A41" s="198" t="s">
        <v>181</v>
      </c>
    </row>
    <row r="42" spans="1:1" x14ac:dyDescent="0.2">
      <c r="A42" s="198"/>
    </row>
    <row r="43" spans="1:1" x14ac:dyDescent="0.2">
      <c r="A43" s="199" t="s">
        <v>182</v>
      </c>
    </row>
    <row r="44" spans="1:1" ht="25.5" x14ac:dyDescent="0.2">
      <c r="A44" s="198" t="s">
        <v>78</v>
      </c>
    </row>
    <row r="45" spans="1:1" x14ac:dyDescent="0.2">
      <c r="A45" s="198"/>
    </row>
    <row r="46" spans="1:1" x14ac:dyDescent="0.2">
      <c r="A46" s="198" t="s">
        <v>76</v>
      </c>
    </row>
    <row r="47" spans="1:1" x14ac:dyDescent="0.2">
      <c r="A47" s="198"/>
    </row>
    <row r="48" spans="1:1" x14ac:dyDescent="0.2">
      <c r="A48" s="198" t="s">
        <v>77</v>
      </c>
    </row>
    <row r="49" spans="1:1" x14ac:dyDescent="0.2">
      <c r="A49" s="198"/>
    </row>
    <row r="50" spans="1:1" x14ac:dyDescent="0.2">
      <c r="A50" s="199" t="s">
        <v>183</v>
      </c>
    </row>
    <row r="51" spans="1:1" x14ac:dyDescent="0.2">
      <c r="A51" s="198" t="s">
        <v>114</v>
      </c>
    </row>
    <row r="52" spans="1:1" ht="25.5" x14ac:dyDescent="0.2">
      <c r="A52" s="200" t="s">
        <v>184</v>
      </c>
    </row>
    <row r="53" spans="1:1" x14ac:dyDescent="0.2">
      <c r="A53" s="200" t="s">
        <v>185</v>
      </c>
    </row>
    <row r="54" spans="1:1" x14ac:dyDescent="0.2">
      <c r="A54" s="200" t="s">
        <v>186</v>
      </c>
    </row>
    <row r="55" spans="1:1" x14ac:dyDescent="0.2">
      <c r="A55" s="198"/>
    </row>
    <row r="56" spans="1:1" x14ac:dyDescent="0.2">
      <c r="A56" s="199" t="s">
        <v>187</v>
      </c>
    </row>
    <row r="57" spans="1:1" x14ac:dyDescent="0.2">
      <c r="A57" s="198" t="s">
        <v>188</v>
      </c>
    </row>
    <row r="58" spans="1:1" x14ac:dyDescent="0.2">
      <c r="A58" s="198"/>
    </row>
    <row r="59" spans="1:1" x14ac:dyDescent="0.2">
      <c r="A59" s="199" t="s">
        <v>189</v>
      </c>
    </row>
    <row r="60" spans="1:1" x14ac:dyDescent="0.2">
      <c r="A60" s="198" t="s">
        <v>206</v>
      </c>
    </row>
    <row r="61" spans="1:1" x14ac:dyDescent="0.2">
      <c r="A61" s="198"/>
    </row>
    <row r="62" spans="1:1" x14ac:dyDescent="0.2">
      <c r="A62" s="199" t="s">
        <v>190</v>
      </c>
    </row>
    <row r="63" spans="1:1" ht="25.5" x14ac:dyDescent="0.2">
      <c r="A63" s="198" t="s">
        <v>191</v>
      </c>
    </row>
    <row r="64" spans="1:1" x14ac:dyDescent="0.2">
      <c r="A64" s="198"/>
    </row>
    <row r="65" spans="1:1" x14ac:dyDescent="0.2">
      <c r="A65" s="199" t="s">
        <v>192</v>
      </c>
    </row>
    <row r="66" spans="1:1" ht="38.25" x14ac:dyDescent="0.2">
      <c r="A66" s="198" t="s">
        <v>193</v>
      </c>
    </row>
    <row r="67" spans="1:1" x14ac:dyDescent="0.2">
      <c r="A67" s="198"/>
    </row>
    <row r="68" spans="1:1" x14ac:dyDescent="0.2">
      <c r="A68" s="199" t="s">
        <v>194</v>
      </c>
    </row>
    <row r="69" spans="1:1" ht="25.5" x14ac:dyDescent="0.2">
      <c r="A69" s="198" t="s">
        <v>195</v>
      </c>
    </row>
    <row r="70" spans="1:1" x14ac:dyDescent="0.2">
      <c r="A70" s="198"/>
    </row>
    <row r="71" spans="1:1" x14ac:dyDescent="0.2">
      <c r="A71" s="199" t="s">
        <v>196</v>
      </c>
    </row>
    <row r="72" spans="1:1" ht="25.5" x14ac:dyDescent="0.2">
      <c r="A72" s="198" t="s">
        <v>197</v>
      </c>
    </row>
    <row r="73" spans="1:1" x14ac:dyDescent="0.2">
      <c r="A73" s="198"/>
    </row>
    <row r="74" spans="1:1" x14ac:dyDescent="0.2">
      <c r="A74" s="198" t="s">
        <v>198</v>
      </c>
    </row>
    <row r="75" spans="1:1" x14ac:dyDescent="0.2">
      <c r="A75" s="198"/>
    </row>
    <row r="76" spans="1:1" x14ac:dyDescent="0.2">
      <c r="A76" s="198" t="s">
        <v>121</v>
      </c>
    </row>
    <row r="77" spans="1:1" x14ac:dyDescent="0.2">
      <c r="A77" s="198" t="s">
        <v>123</v>
      </c>
    </row>
    <row r="78" spans="1:1" x14ac:dyDescent="0.2">
      <c r="A78" s="198" t="s">
        <v>124</v>
      </c>
    </row>
    <row r="79" spans="1:1" x14ac:dyDescent="0.2">
      <c r="A79" s="198" t="s">
        <v>125</v>
      </c>
    </row>
    <row r="80" spans="1:1" x14ac:dyDescent="0.2">
      <c r="A80" s="198" t="s">
        <v>122</v>
      </c>
    </row>
    <row r="81" spans="1:1" x14ac:dyDescent="0.2">
      <c r="A81" s="198"/>
    </row>
    <row r="82" spans="1:1" x14ac:dyDescent="0.2">
      <c r="A82" s="199" t="s">
        <v>199</v>
      </c>
    </row>
    <row r="83" spans="1:1" ht="63.75" x14ac:dyDescent="0.2">
      <c r="A83" s="198" t="s">
        <v>217</v>
      </c>
    </row>
    <row r="84" spans="1:1" x14ac:dyDescent="0.2">
      <c r="A84" s="198"/>
    </row>
    <row r="85" spans="1:1" x14ac:dyDescent="0.2">
      <c r="A85" s="199" t="s">
        <v>200</v>
      </c>
    </row>
    <row r="86" spans="1:1" x14ac:dyDescent="0.2">
      <c r="A86" s="198" t="s">
        <v>201</v>
      </c>
    </row>
    <row r="87" spans="1:1" x14ac:dyDescent="0.2">
      <c r="A87" s="198"/>
    </row>
    <row r="88" spans="1:1" x14ac:dyDescent="0.2">
      <c r="A88" s="199" t="s">
        <v>202</v>
      </c>
    </row>
    <row r="89" spans="1:1" ht="12.75" customHeight="1" x14ac:dyDescent="0.2">
      <c r="A89" s="198" t="s">
        <v>203</v>
      </c>
    </row>
    <row r="90" spans="1:1" ht="12.75" customHeight="1" x14ac:dyDescent="0.25">
      <c r="A90" s="12"/>
    </row>
    <row r="91" spans="1:1" ht="14.25" x14ac:dyDescent="0.2">
      <c r="A91" s="13"/>
    </row>
    <row r="92" spans="1:1" ht="14.25" x14ac:dyDescent="0.2">
      <c r="A92" s="13"/>
    </row>
    <row r="93" spans="1:1" hidden="1" x14ac:dyDescent="0.2"/>
    <row r="94" spans="1:1" hidden="1" x14ac:dyDescent="0.2"/>
    <row r="95" spans="1:1" hidden="1" x14ac:dyDescent="0.2"/>
    <row r="96" spans="1:1"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sheetData>
  <sheetProtection password="8AEE" sheet="1" objects="1" scenarios="1" selectLockedCells="1"/>
  <pageMargins left="0.70866141732283472" right="0.70866141732283472" top="1.1417322834645669" bottom="0.9055118110236221" header="0.31496062992125984" footer="0.31496062992125984"/>
  <pageSetup paperSize="9" scale="68" fitToHeight="2" orientation="portrait" verticalDpi="0" r:id="rId1"/>
  <headerFooter scaleWithDoc="0">
    <oddHeader>&amp;R&amp;G</oddHeader>
  </headerFooter>
  <rowBreaks count="1" manualBreakCount="1">
    <brk id="64"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32"/>
  <sheetViews>
    <sheetView showGridLines="0" showRowColHeaders="0" workbookViewId="0">
      <selection activeCell="C8" sqref="C8"/>
    </sheetView>
  </sheetViews>
  <sheetFormatPr defaultColWidth="0" defaultRowHeight="12" zeroHeight="1" x14ac:dyDescent="0.2"/>
  <cols>
    <col min="1" max="1" width="5.28515625" style="107" customWidth="1"/>
    <col min="2" max="2" width="111.85546875" style="102" customWidth="1"/>
    <col min="3" max="3" width="23.140625" style="107" customWidth="1"/>
    <col min="4" max="4" width="47.5703125" style="102" customWidth="1"/>
    <col min="5" max="5" width="1.42578125" style="102" customWidth="1"/>
    <col min="6" max="16384" width="9.140625" style="102" hidden="1"/>
  </cols>
  <sheetData>
    <row r="1" spans="1:5" x14ac:dyDescent="0.2">
      <c r="A1" s="62"/>
      <c r="B1" s="21"/>
      <c r="C1" s="62"/>
      <c r="D1" s="21"/>
      <c r="E1" s="21"/>
    </row>
    <row r="2" spans="1:5" x14ac:dyDescent="0.2">
      <c r="A2" s="62"/>
      <c r="B2" s="21"/>
      <c r="C2" s="62"/>
      <c r="D2" s="21"/>
      <c r="E2" s="21"/>
    </row>
    <row r="3" spans="1:5" x14ac:dyDescent="0.2">
      <c r="A3" s="62"/>
      <c r="B3" s="21"/>
      <c r="C3" s="62"/>
      <c r="D3" s="21"/>
      <c r="E3" s="21"/>
    </row>
    <row r="4" spans="1:5" ht="18" x14ac:dyDescent="0.25">
      <c r="A4" s="59" t="s">
        <v>138</v>
      </c>
      <c r="B4" s="21"/>
      <c r="C4" s="101"/>
      <c r="D4" s="21"/>
      <c r="E4" s="21"/>
    </row>
    <row r="5" spans="1:5" s="103" customFormat="1" ht="14.25" x14ac:dyDescent="0.2">
      <c r="A5" s="60"/>
      <c r="B5" s="61"/>
      <c r="C5" s="60"/>
      <c r="D5" s="61"/>
      <c r="E5" s="61"/>
    </row>
    <row r="6" spans="1:5" s="103" customFormat="1" ht="15" x14ac:dyDescent="0.2">
      <c r="A6" s="187"/>
      <c r="B6" s="186"/>
      <c r="C6" s="60"/>
      <c r="D6" s="61"/>
      <c r="E6" s="61"/>
    </row>
    <row r="7" spans="1:5" ht="12.75" thickBot="1" x14ac:dyDescent="0.25">
      <c r="A7" s="62"/>
      <c r="B7" s="21"/>
      <c r="C7" s="62"/>
      <c r="D7" s="21"/>
      <c r="E7" s="21"/>
    </row>
    <row r="8" spans="1:5" s="189" customFormat="1" ht="18" customHeight="1" thickBot="1" x14ac:dyDescent="0.25">
      <c r="A8" s="63">
        <v>1</v>
      </c>
      <c r="B8" s="64" t="s">
        <v>32</v>
      </c>
      <c r="C8" s="70"/>
      <c r="D8" s="188"/>
      <c r="E8" s="188"/>
    </row>
    <row r="9" spans="1:5" s="189" customFormat="1" ht="18" customHeight="1" thickBot="1" x14ac:dyDescent="0.25">
      <c r="A9" s="63">
        <f>1+A8</f>
        <v>2</v>
      </c>
      <c r="B9" s="64" t="s">
        <v>33</v>
      </c>
      <c r="C9" s="116"/>
      <c r="D9" s="188"/>
      <c r="E9" s="188"/>
    </row>
    <row r="10" spans="1:5" s="189" customFormat="1" ht="18" customHeight="1" thickBot="1" x14ac:dyDescent="0.25">
      <c r="A10" s="63">
        <f>1+A9</f>
        <v>3</v>
      </c>
      <c r="B10" s="64" t="s">
        <v>31</v>
      </c>
      <c r="C10" s="71"/>
      <c r="D10" s="188"/>
      <c r="E10" s="188"/>
    </row>
    <row r="11" spans="1:5" s="189" customFormat="1" ht="18" customHeight="1" thickBot="1" x14ac:dyDescent="0.25">
      <c r="A11" s="63">
        <f t="shared" ref="A11:A15" si="0">1+A10</f>
        <v>4</v>
      </c>
      <c r="B11" s="64" t="s">
        <v>83</v>
      </c>
      <c r="C11" s="70"/>
      <c r="D11" s="188"/>
      <c r="E11" s="188"/>
    </row>
    <row r="12" spans="1:5" s="189" customFormat="1" ht="18" customHeight="1" thickBot="1" x14ac:dyDescent="0.25">
      <c r="A12" s="63">
        <f t="shared" si="0"/>
        <v>5</v>
      </c>
      <c r="B12" s="64" t="s">
        <v>115</v>
      </c>
      <c r="C12" s="72"/>
      <c r="D12" s="190" t="s">
        <v>118</v>
      </c>
      <c r="E12" s="188"/>
    </row>
    <row r="13" spans="1:5" s="189" customFormat="1" ht="18" customHeight="1" thickBot="1" x14ac:dyDescent="0.25">
      <c r="A13" s="63">
        <f t="shared" si="0"/>
        <v>6</v>
      </c>
      <c r="B13" s="65" t="s">
        <v>116</v>
      </c>
      <c r="C13" s="72"/>
      <c r="D13" s="190" t="s">
        <v>118</v>
      </c>
      <c r="E13" s="188"/>
    </row>
    <row r="14" spans="1:5" s="189" customFormat="1" ht="18" customHeight="1" thickBot="1" x14ac:dyDescent="0.25">
      <c r="A14" s="63">
        <f t="shared" si="0"/>
        <v>7</v>
      </c>
      <c r="B14" s="66" t="s">
        <v>117</v>
      </c>
      <c r="C14" s="72"/>
      <c r="D14" s="190" t="s">
        <v>118</v>
      </c>
      <c r="E14" s="188"/>
    </row>
    <row r="15" spans="1:5" s="189" customFormat="1" ht="18" customHeight="1" thickBot="1" x14ac:dyDescent="0.25">
      <c r="A15" s="63">
        <f t="shared" si="0"/>
        <v>8</v>
      </c>
      <c r="B15" s="66" t="s">
        <v>129</v>
      </c>
      <c r="C15" s="72"/>
      <c r="D15" s="190" t="s">
        <v>145</v>
      </c>
      <c r="E15" s="188"/>
    </row>
    <row r="16" spans="1:5" s="189" customFormat="1" ht="18" customHeight="1" x14ac:dyDescent="0.2">
      <c r="A16" s="63"/>
      <c r="B16" s="66"/>
      <c r="C16" s="68" t="str">
        <f>IF(C12="","",IF(C15&lt;&gt;"","","Error - Total Constructed Capacity must be Input"))</f>
        <v/>
      </c>
      <c r="D16" s="190"/>
      <c r="E16" s="188"/>
    </row>
    <row r="17" spans="1:5" s="189" customFormat="1" ht="18" customHeight="1" thickBot="1" x14ac:dyDescent="0.25">
      <c r="A17" s="63"/>
      <c r="B17" s="66"/>
      <c r="C17" s="68" t="str">
        <f>IFERROR(IF(C15&gt;'5. Section 53A Analysis'!C28,"Error - Total Constructed Disposal Capacity Exceeds Total Disposal Capacity",""),"")</f>
        <v/>
      </c>
      <c r="D17" s="66"/>
      <c r="E17" s="188"/>
    </row>
    <row r="18" spans="1:5" s="189" customFormat="1" ht="18" customHeight="1" thickBot="1" x14ac:dyDescent="0.25">
      <c r="A18" s="63">
        <f>A15+1</f>
        <v>9</v>
      </c>
      <c r="B18" s="64" t="s">
        <v>55</v>
      </c>
      <c r="C18" s="73"/>
      <c r="D18" s="188"/>
      <c r="E18" s="188"/>
    </row>
    <row r="19" spans="1:5" s="189" customFormat="1" ht="28.5" customHeight="1" thickBot="1" x14ac:dyDescent="0.25">
      <c r="A19" s="63">
        <f>A18+1</f>
        <v>10</v>
      </c>
      <c r="B19" s="65" t="s">
        <v>139</v>
      </c>
      <c r="C19" s="213"/>
      <c r="D19" s="214"/>
      <c r="E19" s="188"/>
    </row>
    <row r="20" spans="1:5" s="189" customFormat="1" ht="18" customHeight="1" x14ac:dyDescent="0.2">
      <c r="A20" s="63"/>
      <c r="B20" s="65"/>
      <c r="C20" s="117"/>
      <c r="D20" s="117"/>
      <c r="E20" s="188"/>
    </row>
    <row r="21" spans="1:5" s="189" customFormat="1" ht="18" customHeight="1" thickBot="1" x14ac:dyDescent="0.25">
      <c r="A21" s="63"/>
      <c r="B21" s="66"/>
      <c r="C21" s="69"/>
      <c r="D21" s="188"/>
      <c r="E21" s="188"/>
    </row>
    <row r="22" spans="1:5" s="189" customFormat="1" ht="18" customHeight="1" thickBot="1" x14ac:dyDescent="0.25">
      <c r="A22" s="63">
        <f>A19+1</f>
        <v>11</v>
      </c>
      <c r="B22" s="65" t="s">
        <v>43</v>
      </c>
      <c r="C22" s="70"/>
      <c r="D22" s="188"/>
      <c r="E22" s="188"/>
    </row>
    <row r="23" spans="1:5" s="189" customFormat="1" ht="18" customHeight="1" thickBot="1" x14ac:dyDescent="0.25">
      <c r="A23" s="63">
        <f>A22+1</f>
        <v>12</v>
      </c>
      <c r="B23" s="65" t="s">
        <v>130</v>
      </c>
      <c r="C23" s="213"/>
      <c r="D23" s="214"/>
      <c r="E23" s="188"/>
    </row>
    <row r="24" spans="1:5" s="189" customFormat="1" ht="18" customHeight="1" thickBot="1" x14ac:dyDescent="0.25">
      <c r="A24" s="63">
        <f>A23+1</f>
        <v>13</v>
      </c>
      <c r="B24" s="64" t="s">
        <v>131</v>
      </c>
      <c r="C24" s="70"/>
      <c r="D24" s="188"/>
      <c r="E24" s="188"/>
    </row>
    <row r="25" spans="1:5" s="189" customFormat="1" ht="18" customHeight="1" thickBot="1" x14ac:dyDescent="0.25">
      <c r="A25" s="63">
        <f t="shared" ref="A25" si="1">A24+1</f>
        <v>14</v>
      </c>
      <c r="B25" s="64" t="s">
        <v>132</v>
      </c>
      <c r="C25" s="70"/>
      <c r="D25" s="188"/>
      <c r="E25" s="188"/>
    </row>
    <row r="26" spans="1:5" s="104" customFormat="1" ht="18" customHeight="1" x14ac:dyDescent="0.2">
      <c r="A26" s="63"/>
      <c r="B26" s="33"/>
      <c r="C26" s="63"/>
      <c r="D26" s="67"/>
      <c r="E26" s="67"/>
    </row>
    <row r="27" spans="1:5" s="104" customFormat="1" ht="12.75" hidden="1" x14ac:dyDescent="0.2">
      <c r="A27" s="105"/>
      <c r="C27" s="106"/>
    </row>
    <row r="28" spans="1:5" hidden="1" x14ac:dyDescent="0.2">
      <c r="B28" s="108"/>
      <c r="C28" s="109"/>
    </row>
    <row r="29" spans="1:5" hidden="1" x14ac:dyDescent="0.2"/>
    <row r="30" spans="1:5" hidden="1" x14ac:dyDescent="0.2">
      <c r="B30" s="110"/>
    </row>
    <row r="31" spans="1:5" hidden="1" x14ac:dyDescent="0.2"/>
    <row r="32" spans="1:5" hidden="1" x14ac:dyDescent="0.2">
      <c r="B32" s="110"/>
    </row>
  </sheetData>
  <sheetProtection password="8AEE" sheet="1" objects="1" scenarios="1" selectLockedCells="1"/>
  <mergeCells count="2">
    <mergeCell ref="C19:D19"/>
    <mergeCell ref="C23:D23"/>
  </mergeCells>
  <dataValidations count="3">
    <dataValidation type="whole" allowBlank="1" showInputMessage="1" showErrorMessage="1" errorTitle="Error" error="Whole number only, no currencies, no commas, no words" prompt="Enter whole number only, no currencies, no commas, no words" sqref="C12:C15">
      <formula1>0</formula1>
      <formula2>999999999</formula2>
    </dataValidation>
    <dataValidation allowBlank="1" showInputMessage="1" showErrorMessage="1" prompt="Enter brief description" sqref="C19:C20"/>
    <dataValidation type="date" allowBlank="1" showInputMessage="1" showErrorMessage="1" prompt="Enter Date in Format DD/MM/YYYY" sqref="C9">
      <formula1>40179</formula1>
      <formula2>73415</formula2>
    </dataValidation>
  </dataValidations>
  <pageMargins left="0.70866141732283472" right="0.70866141732283472" top="1.1000000000000001" bottom="0.74803149606299213" header="0.31496062992125984" footer="0.31496062992125984"/>
  <pageSetup paperSize="9" scale="69" orientation="landscape" verticalDpi="0" r:id="rId1"/>
  <headerFooter scaleWithDoc="0">
    <oddHeader>&amp;R&amp;G</oddHead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prompt="Please select Tonnes or M3">
          <x14:formula1>
            <xm:f>'7. Data Sheet'!$A$5:$A$6</xm:f>
          </x14:formula1>
          <xm:sqref>C11</xm:sqref>
        </x14:dataValidation>
        <x14:dataValidation type="list" allowBlank="1" showInputMessage="1" showErrorMessage="1" prompt="Please select Yes or No">
          <x14:formula1>
            <xm:f>'7. Data Sheet'!$C$5:$C$6</xm:f>
          </x14:formula1>
          <xm:sqref>C18 C22</xm:sqref>
        </x14:dataValidation>
        <x14:dataValidation type="list" allowBlank="1" showInputMessage="1" showErrorMessage="1" prompt="Enter Year">
          <x14:formula1>
            <xm:f>'7. Data Sheet'!$B$5:$B$44</xm:f>
          </x14:formula1>
          <xm:sqref>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381"/>
  <sheetViews>
    <sheetView showGridLines="0" tabSelected="1" zoomScaleNormal="100" zoomScaleSheetLayoutView="80" workbookViewId="0">
      <pane xSplit="2" ySplit="8" topLeftCell="D9" activePane="bottomRight" state="frozen"/>
      <selection activeCell="B9" sqref="B9"/>
      <selection pane="topRight" activeCell="B9" sqref="B9"/>
      <selection pane="bottomLeft" activeCell="B9" sqref="B9"/>
      <selection pane="bottomRight" activeCell="D80" sqref="D80"/>
    </sheetView>
  </sheetViews>
  <sheetFormatPr defaultColWidth="9.140625" defaultRowHeight="12" zeroHeight="1" x14ac:dyDescent="0.2"/>
  <cols>
    <col min="1" max="1" width="5.42578125" style="47" customWidth="1"/>
    <col min="2" max="2" width="109.42578125" style="144" customWidth="1"/>
    <col min="3" max="3" width="18.28515625" style="5" customWidth="1"/>
    <col min="4" max="32" width="12.7109375" style="5" customWidth="1"/>
    <col min="33" max="16384" width="9.140625" style="46"/>
  </cols>
  <sheetData>
    <row r="1" spans="1:32" x14ac:dyDescent="0.2"/>
    <row r="2" spans="1:32" x14ac:dyDescent="0.2"/>
    <row r="3" spans="1:32" x14ac:dyDescent="0.2"/>
    <row r="4" spans="1:32" ht="18" x14ac:dyDescent="0.25">
      <c r="A4" s="45" t="s">
        <v>149</v>
      </c>
      <c r="C4" s="77"/>
      <c r="D4" s="78"/>
    </row>
    <row r="5" spans="1:32" x14ac:dyDescent="0.2"/>
    <row r="6" spans="1:32" x14ac:dyDescent="0.2">
      <c r="F6" s="53" t="s">
        <v>82</v>
      </c>
    </row>
    <row r="7" spans="1:32" ht="15" customHeight="1" x14ac:dyDescent="0.2">
      <c r="C7" s="7"/>
      <c r="D7" s="215" t="s">
        <v>68</v>
      </c>
      <c r="E7" s="215"/>
      <c r="F7" s="54" t="s">
        <v>81</v>
      </c>
      <c r="G7" s="55"/>
      <c r="H7" s="55"/>
      <c r="I7" s="55"/>
      <c r="J7" s="55"/>
      <c r="K7" s="55"/>
      <c r="L7" s="55"/>
      <c r="M7" s="55"/>
      <c r="N7" s="55"/>
      <c r="O7" s="55"/>
      <c r="P7" s="55"/>
      <c r="Q7" s="55"/>
      <c r="R7" s="55"/>
      <c r="S7" s="55"/>
      <c r="T7" s="55"/>
      <c r="U7" s="55"/>
      <c r="V7" s="55"/>
      <c r="W7" s="55"/>
      <c r="X7" s="55"/>
      <c r="Y7" s="55"/>
      <c r="Z7" s="55"/>
      <c r="AA7" s="55"/>
      <c r="AB7" s="55"/>
      <c r="AC7" s="55"/>
      <c r="AD7" s="55"/>
      <c r="AE7" s="55"/>
      <c r="AF7" s="55"/>
    </row>
    <row r="8" spans="1:32" s="49" customFormat="1" ht="48" x14ac:dyDescent="0.2">
      <c r="A8" s="48" t="s">
        <v>20</v>
      </c>
      <c r="B8" s="145"/>
      <c r="C8" s="7"/>
      <c r="D8" s="56" t="s">
        <v>108</v>
      </c>
      <c r="E8" s="57" t="s">
        <v>106</v>
      </c>
      <c r="F8" s="58" t="s">
        <v>107</v>
      </c>
      <c r="G8" s="58">
        <v>2005</v>
      </c>
      <c r="H8" s="58">
        <v>2006</v>
      </c>
      <c r="I8" s="58">
        <v>2007</v>
      </c>
      <c r="J8" s="58">
        <v>2008</v>
      </c>
      <c r="K8" s="58">
        <v>2009</v>
      </c>
      <c r="L8" s="58">
        <v>2010</v>
      </c>
      <c r="M8" s="58">
        <v>2011</v>
      </c>
      <c r="N8" s="58">
        <v>2012</v>
      </c>
      <c r="O8" s="58">
        <v>2013</v>
      </c>
      <c r="P8" s="58">
        <v>2014</v>
      </c>
      <c r="Q8" s="58">
        <v>2015</v>
      </c>
      <c r="R8" s="58">
        <v>2016</v>
      </c>
      <c r="S8" s="58">
        <v>2017</v>
      </c>
      <c r="T8" s="58">
        <v>2018</v>
      </c>
      <c r="U8" s="58">
        <v>2019</v>
      </c>
      <c r="V8" s="58">
        <v>2020</v>
      </c>
      <c r="W8" s="58">
        <v>2021</v>
      </c>
      <c r="X8" s="58">
        <v>2022</v>
      </c>
      <c r="Y8" s="58">
        <v>2023</v>
      </c>
      <c r="Z8" s="58">
        <v>2024</v>
      </c>
      <c r="AA8" s="58">
        <v>2025</v>
      </c>
      <c r="AB8" s="58">
        <v>2026</v>
      </c>
      <c r="AC8" s="58">
        <v>2027</v>
      </c>
      <c r="AD8" s="58">
        <v>2028</v>
      </c>
      <c r="AE8" s="58">
        <v>2029</v>
      </c>
      <c r="AF8" s="58" t="s">
        <v>66</v>
      </c>
    </row>
    <row r="9" spans="1:32" x14ac:dyDescent="0.2">
      <c r="C9" s="7"/>
    </row>
    <row r="10" spans="1:32" s="49" customFormat="1" x14ac:dyDescent="0.2">
      <c r="B10" s="145"/>
      <c r="C10" s="7"/>
      <c r="D10" s="79" t="str">
        <f>IF('3. Landfill Data - to Complete'!$C$11&gt;0,'3. Landfill Data - to Complete'!$C$11,"")</f>
        <v/>
      </c>
      <c r="E10" s="80" t="str">
        <f>IF('3. Landfill Data - to Complete'!$C$11&gt;0,'3. Landfill Data - to Complete'!$C$11,"")</f>
        <v/>
      </c>
      <c r="F10" s="80" t="str">
        <f>IF('3. Landfill Data - to Complete'!$C$11&gt;0,'3. Landfill Data - to Complete'!$C$11,"")</f>
        <v/>
      </c>
      <c r="G10" s="80" t="str">
        <f>IF('3. Landfill Data - to Complete'!$C$11&gt;0,'3. Landfill Data - to Complete'!$C$11,"")</f>
        <v/>
      </c>
      <c r="H10" s="80" t="str">
        <f>IF('3. Landfill Data - to Complete'!$C$11&gt;0,'3. Landfill Data - to Complete'!$C$11,"")</f>
        <v/>
      </c>
      <c r="I10" s="80" t="str">
        <f>IF('3. Landfill Data - to Complete'!$C$11&gt;0,'3. Landfill Data - to Complete'!$C$11,"")</f>
        <v/>
      </c>
      <c r="J10" s="80" t="str">
        <f>IF('3. Landfill Data - to Complete'!$C$11&gt;0,'3. Landfill Data - to Complete'!$C$11,"")</f>
        <v/>
      </c>
      <c r="K10" s="80" t="str">
        <f>IF('3. Landfill Data - to Complete'!$C$11&gt;0,'3. Landfill Data - to Complete'!$C$11,"")</f>
        <v/>
      </c>
      <c r="L10" s="80" t="str">
        <f>IF('3. Landfill Data - to Complete'!$C$11&gt;0,'3. Landfill Data - to Complete'!$C$11,"")</f>
        <v/>
      </c>
      <c r="M10" s="80" t="str">
        <f>IF('3. Landfill Data - to Complete'!$C$11&gt;0,'3. Landfill Data - to Complete'!$C$11,"")</f>
        <v/>
      </c>
      <c r="N10" s="80" t="str">
        <f>IF('3. Landfill Data - to Complete'!$C$11&gt;0,'3. Landfill Data - to Complete'!$C$11,"")</f>
        <v/>
      </c>
      <c r="O10" s="80" t="str">
        <f>IF('3. Landfill Data - to Complete'!$C$11&gt;0,'3. Landfill Data - to Complete'!$C$11,"")</f>
        <v/>
      </c>
      <c r="P10" s="80" t="str">
        <f>IF('3. Landfill Data - to Complete'!$C$11&gt;0,'3. Landfill Data - to Complete'!$C$11,"")</f>
        <v/>
      </c>
      <c r="Q10" s="80" t="str">
        <f>IF('3. Landfill Data - to Complete'!$C$11&gt;0,'3. Landfill Data - to Complete'!$C$11,"")</f>
        <v/>
      </c>
      <c r="R10" s="80" t="str">
        <f>IF('3. Landfill Data - to Complete'!$C$11&gt;0,'3. Landfill Data - to Complete'!$C$11,"")</f>
        <v/>
      </c>
      <c r="S10" s="80" t="str">
        <f>IF('3. Landfill Data - to Complete'!$C$11&gt;0,'3. Landfill Data - to Complete'!$C$11,"")</f>
        <v/>
      </c>
      <c r="T10" s="80" t="str">
        <f>IF('3. Landfill Data - to Complete'!$C$11&gt;0,'3. Landfill Data - to Complete'!$C$11,"")</f>
        <v/>
      </c>
      <c r="U10" s="80" t="str">
        <f>IF('3. Landfill Data - to Complete'!$C$11&gt;0,'3. Landfill Data - to Complete'!$C$11,"")</f>
        <v/>
      </c>
      <c r="V10" s="80" t="str">
        <f>IF('3. Landfill Data - to Complete'!$C$11&gt;0,'3. Landfill Data - to Complete'!$C$11,"")</f>
        <v/>
      </c>
      <c r="W10" s="80" t="str">
        <f>IF('3. Landfill Data - to Complete'!$C$11&gt;0,'3. Landfill Data - to Complete'!$C$11,"")</f>
        <v/>
      </c>
      <c r="X10" s="80" t="str">
        <f>IF('3. Landfill Data - to Complete'!$C$11&gt;0,'3. Landfill Data - to Complete'!$C$11,"")</f>
        <v/>
      </c>
      <c r="Y10" s="80" t="str">
        <f>IF('3. Landfill Data - to Complete'!$C$11&gt;0,'3. Landfill Data - to Complete'!$C$11,"")</f>
        <v/>
      </c>
      <c r="Z10" s="80" t="str">
        <f>IF('3. Landfill Data - to Complete'!$C$11&gt;0,'3. Landfill Data - to Complete'!$C$11,"")</f>
        <v/>
      </c>
      <c r="AA10" s="80" t="str">
        <f>IF('3. Landfill Data - to Complete'!$C$11&gt;0,'3. Landfill Data - to Complete'!$C$11,"")</f>
        <v/>
      </c>
      <c r="AB10" s="80" t="str">
        <f>IF('3. Landfill Data - to Complete'!$C$11&gt;0,'3. Landfill Data - to Complete'!$C$11,"")</f>
        <v/>
      </c>
      <c r="AC10" s="80" t="str">
        <f>IF('3. Landfill Data - to Complete'!$C$11&gt;0,'3. Landfill Data - to Complete'!$C$11,"")</f>
        <v/>
      </c>
      <c r="AD10" s="80" t="str">
        <f>IF('3. Landfill Data - to Complete'!$C$11&gt;0,'3. Landfill Data - to Complete'!$C$11,"")</f>
        <v/>
      </c>
      <c r="AE10" s="80" t="str">
        <f>IF('3. Landfill Data - to Complete'!$C$11&gt;0,'3. Landfill Data - to Complete'!$C$11,"")</f>
        <v/>
      </c>
      <c r="AF10" s="81" t="str">
        <f>IF('3. Landfill Data - to Complete'!$C$11&gt;0,'3. Landfill Data - to Complete'!$C$11,"")</f>
        <v/>
      </c>
    </row>
    <row r="11" spans="1:32" s="157" customFormat="1" ht="12.75" customHeight="1" x14ac:dyDescent="0.2">
      <c r="A11" s="157" t="s">
        <v>0</v>
      </c>
      <c r="B11" s="158" t="s">
        <v>59</v>
      </c>
      <c r="C11" s="159"/>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row>
    <row r="12" spans="1:32" s="162" customFormat="1" x14ac:dyDescent="0.2">
      <c r="A12" s="161"/>
      <c r="C12" s="159"/>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row>
    <row r="13" spans="1:32" s="162" customFormat="1" x14ac:dyDescent="0.2">
      <c r="A13" s="161"/>
      <c r="B13" s="162" t="s">
        <v>44</v>
      </c>
      <c r="C13" s="159"/>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row>
    <row r="14" spans="1:32" s="162" customFormat="1" x14ac:dyDescent="0.2">
      <c r="A14" s="161"/>
      <c r="B14" s="162" t="s">
        <v>45</v>
      </c>
      <c r="C14" s="159"/>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row>
    <row r="15" spans="1:32" s="162" customFormat="1" x14ac:dyDescent="0.2">
      <c r="A15" s="161"/>
      <c r="B15" s="201" t="s">
        <v>220</v>
      </c>
      <c r="C15" s="159"/>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row>
    <row r="16" spans="1:32" s="162" customFormat="1" ht="12.75" thickBot="1" x14ac:dyDescent="0.25">
      <c r="A16" s="161"/>
      <c r="B16" s="161" t="s">
        <v>60</v>
      </c>
      <c r="C16" s="159"/>
      <c r="D16" s="164">
        <f>SUM(D13:D15)</f>
        <v>0</v>
      </c>
      <c r="E16" s="164">
        <f t="shared" ref="E16:AF16" si="0">SUM(E13:E15)</f>
        <v>0</v>
      </c>
      <c r="F16" s="164">
        <f t="shared" si="0"/>
        <v>0</v>
      </c>
      <c r="G16" s="164">
        <f t="shared" si="0"/>
        <v>0</v>
      </c>
      <c r="H16" s="164">
        <f t="shared" si="0"/>
        <v>0</v>
      </c>
      <c r="I16" s="164">
        <f t="shared" si="0"/>
        <v>0</v>
      </c>
      <c r="J16" s="164">
        <f t="shared" si="0"/>
        <v>0</v>
      </c>
      <c r="K16" s="164">
        <f t="shared" si="0"/>
        <v>0</v>
      </c>
      <c r="L16" s="164">
        <f t="shared" si="0"/>
        <v>0</v>
      </c>
      <c r="M16" s="164">
        <f t="shared" si="0"/>
        <v>0</v>
      </c>
      <c r="N16" s="164">
        <f t="shared" si="0"/>
        <v>0</v>
      </c>
      <c r="O16" s="164">
        <f t="shared" si="0"/>
        <v>0</v>
      </c>
      <c r="P16" s="164">
        <f t="shared" si="0"/>
        <v>0</v>
      </c>
      <c r="Q16" s="164">
        <f t="shared" si="0"/>
        <v>0</v>
      </c>
      <c r="R16" s="164">
        <f t="shared" si="0"/>
        <v>0</v>
      </c>
      <c r="S16" s="164">
        <f t="shared" si="0"/>
        <v>0</v>
      </c>
      <c r="T16" s="164">
        <f t="shared" si="0"/>
        <v>0</v>
      </c>
      <c r="U16" s="164">
        <f t="shared" si="0"/>
        <v>0</v>
      </c>
      <c r="V16" s="164">
        <f t="shared" si="0"/>
        <v>0</v>
      </c>
      <c r="W16" s="164">
        <f t="shared" si="0"/>
        <v>0</v>
      </c>
      <c r="X16" s="164">
        <f t="shared" si="0"/>
        <v>0</v>
      </c>
      <c r="Y16" s="164">
        <f t="shared" si="0"/>
        <v>0</v>
      </c>
      <c r="Z16" s="164">
        <f t="shared" si="0"/>
        <v>0</v>
      </c>
      <c r="AA16" s="164">
        <f t="shared" si="0"/>
        <v>0</v>
      </c>
      <c r="AB16" s="164">
        <f t="shared" si="0"/>
        <v>0</v>
      </c>
      <c r="AC16" s="164">
        <f t="shared" si="0"/>
        <v>0</v>
      </c>
      <c r="AD16" s="164">
        <f t="shared" si="0"/>
        <v>0</v>
      </c>
      <c r="AE16" s="164">
        <f t="shared" si="0"/>
        <v>0</v>
      </c>
      <c r="AF16" s="164">
        <f t="shared" si="0"/>
        <v>0</v>
      </c>
    </row>
    <row r="17" spans="1:32" x14ac:dyDescent="0.2">
      <c r="B17" s="147"/>
      <c r="C17" s="7"/>
      <c r="D17" s="83"/>
      <c r="E17" s="83"/>
      <c r="F17" s="83"/>
      <c r="G17" s="84"/>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row>
    <row r="18" spans="1:32" s="134" customFormat="1" ht="9" x14ac:dyDescent="0.15">
      <c r="A18" s="130"/>
      <c r="B18" s="148"/>
      <c r="C18" s="132"/>
      <c r="D18" s="135" t="str">
        <f>IF(D16=0,"No Tonnage","")</f>
        <v>No Tonnage</v>
      </c>
      <c r="E18" s="135" t="str">
        <f t="shared" ref="E18:AF18" si="1">IF(E16=0,"No Tonnage","")</f>
        <v>No Tonnage</v>
      </c>
      <c r="F18" s="135" t="str">
        <f t="shared" si="1"/>
        <v>No Tonnage</v>
      </c>
      <c r="G18" s="135" t="str">
        <f t="shared" si="1"/>
        <v>No Tonnage</v>
      </c>
      <c r="H18" s="135" t="str">
        <f t="shared" si="1"/>
        <v>No Tonnage</v>
      </c>
      <c r="I18" s="135" t="str">
        <f t="shared" si="1"/>
        <v>No Tonnage</v>
      </c>
      <c r="J18" s="135" t="str">
        <f t="shared" si="1"/>
        <v>No Tonnage</v>
      </c>
      <c r="K18" s="135" t="str">
        <f t="shared" si="1"/>
        <v>No Tonnage</v>
      </c>
      <c r="L18" s="135" t="str">
        <f t="shared" si="1"/>
        <v>No Tonnage</v>
      </c>
      <c r="M18" s="135" t="str">
        <f t="shared" si="1"/>
        <v>No Tonnage</v>
      </c>
      <c r="N18" s="135" t="str">
        <f t="shared" si="1"/>
        <v>No Tonnage</v>
      </c>
      <c r="O18" s="135" t="str">
        <f t="shared" si="1"/>
        <v>No Tonnage</v>
      </c>
      <c r="P18" s="135" t="str">
        <f t="shared" si="1"/>
        <v>No Tonnage</v>
      </c>
      <c r="Q18" s="135" t="str">
        <f t="shared" si="1"/>
        <v>No Tonnage</v>
      </c>
      <c r="R18" s="135" t="str">
        <f t="shared" si="1"/>
        <v>No Tonnage</v>
      </c>
      <c r="S18" s="135" t="str">
        <f t="shared" si="1"/>
        <v>No Tonnage</v>
      </c>
      <c r="T18" s="135" t="str">
        <f t="shared" si="1"/>
        <v>No Tonnage</v>
      </c>
      <c r="U18" s="135" t="str">
        <f t="shared" si="1"/>
        <v>No Tonnage</v>
      </c>
      <c r="V18" s="135" t="str">
        <f t="shared" si="1"/>
        <v>No Tonnage</v>
      </c>
      <c r="W18" s="135" t="str">
        <f t="shared" si="1"/>
        <v>No Tonnage</v>
      </c>
      <c r="X18" s="135" t="str">
        <f t="shared" si="1"/>
        <v>No Tonnage</v>
      </c>
      <c r="Y18" s="135" t="str">
        <f t="shared" si="1"/>
        <v>No Tonnage</v>
      </c>
      <c r="Z18" s="135" t="str">
        <f t="shared" si="1"/>
        <v>No Tonnage</v>
      </c>
      <c r="AA18" s="135" t="str">
        <f t="shared" si="1"/>
        <v>No Tonnage</v>
      </c>
      <c r="AB18" s="135" t="str">
        <f t="shared" si="1"/>
        <v>No Tonnage</v>
      </c>
      <c r="AC18" s="135" t="str">
        <f t="shared" si="1"/>
        <v>No Tonnage</v>
      </c>
      <c r="AD18" s="135" t="str">
        <f t="shared" si="1"/>
        <v>No Tonnage</v>
      </c>
      <c r="AE18" s="135" t="str">
        <f t="shared" si="1"/>
        <v>No Tonnage</v>
      </c>
      <c r="AF18" s="135" t="str">
        <f t="shared" si="1"/>
        <v>No Tonnage</v>
      </c>
    </row>
    <row r="19" spans="1:32" x14ac:dyDescent="0.2">
      <c r="B19" s="149"/>
      <c r="C19" s="7"/>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row>
    <row r="20" spans="1:32" s="162" customFormat="1" x14ac:dyDescent="0.2">
      <c r="A20" s="161"/>
      <c r="B20" s="165" t="s">
        <v>157</v>
      </c>
      <c r="C20" s="159"/>
      <c r="D20" s="159"/>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row>
    <row r="21" spans="1:32" s="162" customFormat="1" x14ac:dyDescent="0.2">
      <c r="A21" s="161"/>
      <c r="B21" s="162" t="s">
        <v>46</v>
      </c>
      <c r="C21" s="159"/>
      <c r="D21" s="159"/>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row>
    <row r="22" spans="1:32" s="162" customFormat="1" x14ac:dyDescent="0.2">
      <c r="A22" s="161"/>
      <c r="B22" s="162" t="s">
        <v>47</v>
      </c>
      <c r="C22" s="159"/>
      <c r="D22" s="159"/>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row>
    <row r="23" spans="1:32" s="162" customFormat="1" ht="12.75" thickBot="1" x14ac:dyDescent="0.25">
      <c r="A23" s="161"/>
      <c r="B23" s="161" t="s">
        <v>158</v>
      </c>
      <c r="C23" s="167"/>
      <c r="D23" s="167"/>
      <c r="E23" s="164">
        <f>E13</f>
        <v>0</v>
      </c>
      <c r="F23" s="164">
        <f t="shared" ref="F23:AF23" si="2">F13</f>
        <v>0</v>
      </c>
      <c r="G23" s="164">
        <f t="shared" si="2"/>
        <v>0</v>
      </c>
      <c r="H23" s="164">
        <f t="shared" si="2"/>
        <v>0</v>
      </c>
      <c r="I23" s="164">
        <f t="shared" si="2"/>
        <v>0</v>
      </c>
      <c r="J23" s="164">
        <f t="shared" si="2"/>
        <v>0</v>
      </c>
      <c r="K23" s="164">
        <f t="shared" si="2"/>
        <v>0</v>
      </c>
      <c r="L23" s="164">
        <f t="shared" si="2"/>
        <v>0</v>
      </c>
      <c r="M23" s="164">
        <f t="shared" si="2"/>
        <v>0</v>
      </c>
      <c r="N23" s="164">
        <f t="shared" si="2"/>
        <v>0</v>
      </c>
      <c r="O23" s="164">
        <f t="shared" si="2"/>
        <v>0</v>
      </c>
      <c r="P23" s="164">
        <f t="shared" si="2"/>
        <v>0</v>
      </c>
      <c r="Q23" s="164">
        <f t="shared" si="2"/>
        <v>0</v>
      </c>
      <c r="R23" s="164">
        <f t="shared" si="2"/>
        <v>0</v>
      </c>
      <c r="S23" s="164">
        <f t="shared" si="2"/>
        <v>0</v>
      </c>
      <c r="T23" s="164">
        <f t="shared" si="2"/>
        <v>0</v>
      </c>
      <c r="U23" s="164">
        <f t="shared" si="2"/>
        <v>0</v>
      </c>
      <c r="V23" s="164">
        <f t="shared" si="2"/>
        <v>0</v>
      </c>
      <c r="W23" s="164">
        <f t="shared" si="2"/>
        <v>0</v>
      </c>
      <c r="X23" s="164">
        <f t="shared" si="2"/>
        <v>0</v>
      </c>
      <c r="Y23" s="164">
        <f t="shared" si="2"/>
        <v>0</v>
      </c>
      <c r="Z23" s="164">
        <f t="shared" si="2"/>
        <v>0</v>
      </c>
      <c r="AA23" s="164">
        <f t="shared" si="2"/>
        <v>0</v>
      </c>
      <c r="AB23" s="164">
        <f t="shared" si="2"/>
        <v>0</v>
      </c>
      <c r="AC23" s="164">
        <f t="shared" si="2"/>
        <v>0</v>
      </c>
      <c r="AD23" s="164">
        <f t="shared" si="2"/>
        <v>0</v>
      </c>
      <c r="AE23" s="164">
        <f t="shared" si="2"/>
        <v>0</v>
      </c>
      <c r="AF23" s="164">
        <f t="shared" si="2"/>
        <v>0</v>
      </c>
    </row>
    <row r="24" spans="1:32" x14ac:dyDescent="0.2">
      <c r="C24" s="7"/>
      <c r="D24" s="7"/>
    </row>
    <row r="25" spans="1:32" ht="19.5" customHeight="1" x14ac:dyDescent="0.2">
      <c r="B25" s="149"/>
      <c r="C25" s="86"/>
      <c r="D25" s="86"/>
      <c r="E25" s="136" t="str">
        <f>IF(AND(OR(E21&lt;&gt;"",E22&lt;&gt;""),E23&lt;&gt;SUM(E21:E22)),"Split must equal total","")</f>
        <v/>
      </c>
      <c r="F25" s="136" t="str">
        <f t="shared" ref="F25:AF25" si="3">IF(AND(OR(F21&lt;&gt;"",F22&lt;&gt;""),F23&lt;&gt;SUM(F21:F22)),"Split must equal total","")</f>
        <v/>
      </c>
      <c r="G25" s="136" t="str">
        <f t="shared" si="3"/>
        <v/>
      </c>
      <c r="H25" s="136" t="str">
        <f t="shared" si="3"/>
        <v/>
      </c>
      <c r="I25" s="136" t="str">
        <f t="shared" si="3"/>
        <v/>
      </c>
      <c r="J25" s="136" t="str">
        <f t="shared" si="3"/>
        <v/>
      </c>
      <c r="K25" s="136" t="str">
        <f t="shared" si="3"/>
        <v/>
      </c>
      <c r="L25" s="136" t="str">
        <f t="shared" si="3"/>
        <v/>
      </c>
      <c r="M25" s="136" t="str">
        <f t="shared" si="3"/>
        <v/>
      </c>
      <c r="N25" s="136" t="str">
        <f t="shared" si="3"/>
        <v/>
      </c>
      <c r="O25" s="136" t="str">
        <f t="shared" si="3"/>
        <v/>
      </c>
      <c r="P25" s="136" t="str">
        <f t="shared" si="3"/>
        <v/>
      </c>
      <c r="Q25" s="136" t="str">
        <f t="shared" si="3"/>
        <v/>
      </c>
      <c r="R25" s="136" t="str">
        <f t="shared" si="3"/>
        <v/>
      </c>
      <c r="S25" s="136" t="str">
        <f t="shared" si="3"/>
        <v/>
      </c>
      <c r="T25" s="136" t="str">
        <f t="shared" si="3"/>
        <v/>
      </c>
      <c r="U25" s="136" t="str">
        <f t="shared" si="3"/>
        <v/>
      </c>
      <c r="V25" s="136" t="str">
        <f t="shared" si="3"/>
        <v/>
      </c>
      <c r="W25" s="136" t="str">
        <f t="shared" si="3"/>
        <v/>
      </c>
      <c r="X25" s="136" t="str">
        <f t="shared" si="3"/>
        <v/>
      </c>
      <c r="Y25" s="136" t="str">
        <f t="shared" si="3"/>
        <v/>
      </c>
      <c r="Z25" s="136" t="str">
        <f t="shared" si="3"/>
        <v/>
      </c>
      <c r="AA25" s="136" t="str">
        <f t="shared" si="3"/>
        <v/>
      </c>
      <c r="AB25" s="136" t="str">
        <f t="shared" si="3"/>
        <v/>
      </c>
      <c r="AC25" s="136" t="str">
        <f t="shared" si="3"/>
        <v/>
      </c>
      <c r="AD25" s="136" t="str">
        <f t="shared" si="3"/>
        <v/>
      </c>
      <c r="AE25" s="136" t="str">
        <f t="shared" si="3"/>
        <v/>
      </c>
      <c r="AF25" s="136" t="str">
        <f t="shared" si="3"/>
        <v/>
      </c>
    </row>
    <row r="26" spans="1:32" x14ac:dyDescent="0.2">
      <c r="B26" s="149"/>
      <c r="C26" s="86"/>
      <c r="D26" s="7"/>
    </row>
    <row r="27" spans="1:32" s="50" customFormat="1" ht="12.75" x14ac:dyDescent="0.2">
      <c r="B27" s="150"/>
      <c r="C27" s="87"/>
      <c r="D27" s="88"/>
      <c r="E27" s="89" t="s">
        <v>79</v>
      </c>
      <c r="F27" s="89" t="s">
        <v>79</v>
      </c>
      <c r="G27" s="89" t="s">
        <v>79</v>
      </c>
      <c r="H27" s="89" t="s">
        <v>79</v>
      </c>
      <c r="I27" s="89" t="s">
        <v>79</v>
      </c>
      <c r="J27" s="89" t="s">
        <v>79</v>
      </c>
      <c r="K27" s="89" t="s">
        <v>79</v>
      </c>
      <c r="L27" s="89" t="s">
        <v>79</v>
      </c>
      <c r="M27" s="89" t="s">
        <v>79</v>
      </c>
      <c r="N27" s="89" t="s">
        <v>79</v>
      </c>
      <c r="O27" s="89" t="s">
        <v>79</v>
      </c>
      <c r="P27" s="89" t="s">
        <v>79</v>
      </c>
      <c r="Q27" s="89" t="s">
        <v>79</v>
      </c>
      <c r="R27" s="89" t="s">
        <v>79</v>
      </c>
      <c r="S27" s="89" t="s">
        <v>79</v>
      </c>
      <c r="T27" s="89" t="s">
        <v>79</v>
      </c>
      <c r="U27" s="89" t="s">
        <v>79</v>
      </c>
      <c r="V27" s="89" t="s">
        <v>79</v>
      </c>
      <c r="W27" s="89" t="s">
        <v>79</v>
      </c>
      <c r="X27" s="89" t="s">
        <v>79</v>
      </c>
      <c r="Y27" s="89" t="s">
        <v>79</v>
      </c>
      <c r="Z27" s="89" t="s">
        <v>79</v>
      </c>
      <c r="AA27" s="89" t="s">
        <v>79</v>
      </c>
      <c r="AB27" s="89" t="s">
        <v>79</v>
      </c>
      <c r="AC27" s="89" t="s">
        <v>79</v>
      </c>
      <c r="AD27" s="89" t="s">
        <v>79</v>
      </c>
      <c r="AE27" s="89" t="s">
        <v>79</v>
      </c>
      <c r="AF27" s="89" t="s">
        <v>79</v>
      </c>
    </row>
    <row r="28" spans="1:32" s="51" customFormat="1" x14ac:dyDescent="0.2">
      <c r="B28" s="151"/>
      <c r="C28" s="7"/>
      <c r="D28" s="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row>
    <row r="29" spans="1:32" s="49" customFormat="1" ht="12.75" customHeight="1" x14ac:dyDescent="0.2">
      <c r="A29" s="49" t="s">
        <v>1</v>
      </c>
      <c r="B29" s="146" t="s">
        <v>209</v>
      </c>
      <c r="C29" s="90"/>
      <c r="D29" s="7"/>
      <c r="E29" s="82"/>
      <c r="F29" s="82"/>
      <c r="G29" s="91"/>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row>
    <row r="30" spans="1:32" x14ac:dyDescent="0.2">
      <c r="C30" s="7"/>
      <c r="D30" s="7"/>
    </row>
    <row r="31" spans="1:32" s="162" customFormat="1" x14ac:dyDescent="0.2">
      <c r="A31" s="161"/>
      <c r="B31" s="162" t="s">
        <v>140</v>
      </c>
      <c r="C31" s="159"/>
      <c r="D31" s="159"/>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row>
    <row r="32" spans="1:32" s="162" customFormat="1" x14ac:dyDescent="0.2">
      <c r="A32" s="161"/>
      <c r="B32" s="162" t="s">
        <v>141</v>
      </c>
      <c r="C32" s="159"/>
      <c r="D32" s="159"/>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row>
    <row r="33" spans="1:32" s="162" customFormat="1" x14ac:dyDescent="0.2">
      <c r="A33" s="161"/>
      <c r="B33" s="162" t="s">
        <v>142</v>
      </c>
      <c r="C33" s="159"/>
      <c r="D33" s="159"/>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row>
    <row r="34" spans="1:32" s="162" customFormat="1" x14ac:dyDescent="0.2">
      <c r="A34" s="161"/>
      <c r="B34" s="162" t="s">
        <v>36</v>
      </c>
      <c r="C34" s="159"/>
      <c r="D34" s="159"/>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row>
    <row r="35" spans="1:32" s="162" customFormat="1" x14ac:dyDescent="0.2">
      <c r="A35" s="161"/>
      <c r="B35" s="201" t="s">
        <v>219</v>
      </c>
      <c r="C35" s="159"/>
      <c r="D35" s="159"/>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row>
    <row r="36" spans="1:32" s="162" customFormat="1" x14ac:dyDescent="0.2">
      <c r="A36" s="161"/>
      <c r="B36" s="161" t="s">
        <v>61</v>
      </c>
      <c r="C36" s="167"/>
      <c r="D36" s="159"/>
      <c r="E36" s="168">
        <f>SUM(E31:E35)</f>
        <v>0</v>
      </c>
      <c r="F36" s="168">
        <f t="shared" ref="F36:AF36" si="4">SUM(F31:F35)</f>
        <v>0</v>
      </c>
      <c r="G36" s="168">
        <f t="shared" si="4"/>
        <v>0</v>
      </c>
      <c r="H36" s="168">
        <f t="shared" si="4"/>
        <v>0</v>
      </c>
      <c r="I36" s="168">
        <f t="shared" si="4"/>
        <v>0</v>
      </c>
      <c r="J36" s="168">
        <f t="shared" si="4"/>
        <v>0</v>
      </c>
      <c r="K36" s="168">
        <f t="shared" si="4"/>
        <v>0</v>
      </c>
      <c r="L36" s="168">
        <f t="shared" si="4"/>
        <v>0</v>
      </c>
      <c r="M36" s="168">
        <f t="shared" si="4"/>
        <v>0</v>
      </c>
      <c r="N36" s="168">
        <f t="shared" si="4"/>
        <v>0</v>
      </c>
      <c r="O36" s="168">
        <f t="shared" si="4"/>
        <v>0</v>
      </c>
      <c r="P36" s="168">
        <f t="shared" si="4"/>
        <v>0</v>
      </c>
      <c r="Q36" s="168">
        <f t="shared" si="4"/>
        <v>0</v>
      </c>
      <c r="R36" s="168">
        <f t="shared" si="4"/>
        <v>0</v>
      </c>
      <c r="S36" s="168">
        <f t="shared" si="4"/>
        <v>0</v>
      </c>
      <c r="T36" s="168">
        <f t="shared" si="4"/>
        <v>0</v>
      </c>
      <c r="U36" s="168">
        <f t="shared" si="4"/>
        <v>0</v>
      </c>
      <c r="V36" s="168">
        <f t="shared" si="4"/>
        <v>0</v>
      </c>
      <c r="W36" s="168">
        <f t="shared" si="4"/>
        <v>0</v>
      </c>
      <c r="X36" s="168">
        <f t="shared" si="4"/>
        <v>0</v>
      </c>
      <c r="Y36" s="168">
        <f t="shared" si="4"/>
        <v>0</v>
      </c>
      <c r="Z36" s="168">
        <f t="shared" si="4"/>
        <v>0</v>
      </c>
      <c r="AA36" s="168">
        <f t="shared" si="4"/>
        <v>0</v>
      </c>
      <c r="AB36" s="168">
        <f t="shared" si="4"/>
        <v>0</v>
      </c>
      <c r="AC36" s="168">
        <f t="shared" si="4"/>
        <v>0</v>
      </c>
      <c r="AD36" s="168">
        <f t="shared" si="4"/>
        <v>0</v>
      </c>
      <c r="AE36" s="168">
        <f t="shared" si="4"/>
        <v>0</v>
      </c>
      <c r="AF36" s="168">
        <f t="shared" si="4"/>
        <v>0</v>
      </c>
    </row>
    <row r="37" spans="1:32" s="162" customFormat="1" x14ac:dyDescent="0.2">
      <c r="A37" s="161"/>
      <c r="C37" s="167"/>
      <c r="D37" s="159"/>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row>
    <row r="38" spans="1:32" s="162" customFormat="1" x14ac:dyDescent="0.2">
      <c r="A38" s="161"/>
      <c r="B38" s="165" t="s">
        <v>213</v>
      </c>
      <c r="C38" s="167"/>
      <c r="D38" s="159"/>
      <c r="E38" s="203" t="str">
        <f>IF(OR(E13&lt;&gt;"",E13&lt;&gt;0),E31/E13,"")</f>
        <v/>
      </c>
      <c r="F38" s="203" t="str">
        <f t="shared" ref="F38:AF38" si="5">IF(OR(F13&lt;&gt;"",F13&lt;&gt;0),F31/F13,"")</f>
        <v/>
      </c>
      <c r="G38" s="203" t="str">
        <f t="shared" si="5"/>
        <v/>
      </c>
      <c r="H38" s="203" t="str">
        <f t="shared" si="5"/>
        <v/>
      </c>
      <c r="I38" s="203" t="str">
        <f t="shared" si="5"/>
        <v/>
      </c>
      <c r="J38" s="203" t="str">
        <f t="shared" si="5"/>
        <v/>
      </c>
      <c r="K38" s="203" t="str">
        <f t="shared" si="5"/>
        <v/>
      </c>
      <c r="L38" s="203" t="str">
        <f t="shared" si="5"/>
        <v/>
      </c>
      <c r="M38" s="203" t="str">
        <f t="shared" si="5"/>
        <v/>
      </c>
      <c r="N38" s="203" t="str">
        <f t="shared" si="5"/>
        <v/>
      </c>
      <c r="O38" s="203" t="str">
        <f t="shared" si="5"/>
        <v/>
      </c>
      <c r="P38" s="203" t="str">
        <f t="shared" si="5"/>
        <v/>
      </c>
      <c r="Q38" s="203" t="str">
        <f t="shared" si="5"/>
        <v/>
      </c>
      <c r="R38" s="203" t="str">
        <f t="shared" si="5"/>
        <v/>
      </c>
      <c r="S38" s="203" t="str">
        <f t="shared" si="5"/>
        <v/>
      </c>
      <c r="T38" s="203" t="str">
        <f t="shared" si="5"/>
        <v/>
      </c>
      <c r="U38" s="203" t="str">
        <f t="shared" si="5"/>
        <v/>
      </c>
      <c r="V38" s="203" t="str">
        <f t="shared" si="5"/>
        <v/>
      </c>
      <c r="W38" s="203" t="str">
        <f t="shared" si="5"/>
        <v/>
      </c>
      <c r="X38" s="203" t="str">
        <f t="shared" si="5"/>
        <v/>
      </c>
      <c r="Y38" s="203" t="str">
        <f t="shared" si="5"/>
        <v/>
      </c>
      <c r="Z38" s="203" t="str">
        <f t="shared" si="5"/>
        <v/>
      </c>
      <c r="AA38" s="203" t="str">
        <f t="shared" si="5"/>
        <v/>
      </c>
      <c r="AB38" s="203" t="str">
        <f t="shared" si="5"/>
        <v/>
      </c>
      <c r="AC38" s="203" t="str">
        <f t="shared" si="5"/>
        <v/>
      </c>
      <c r="AD38" s="203" t="str">
        <f t="shared" si="5"/>
        <v/>
      </c>
      <c r="AE38" s="203" t="str">
        <f t="shared" si="5"/>
        <v/>
      </c>
      <c r="AF38" s="203" t="str">
        <f t="shared" si="5"/>
        <v/>
      </c>
    </row>
    <row r="39" spans="1:32" s="162" customFormat="1" x14ac:dyDescent="0.2">
      <c r="A39" s="161"/>
      <c r="B39" s="165" t="s">
        <v>214</v>
      </c>
      <c r="C39" s="167"/>
      <c r="D39" s="159"/>
      <c r="E39" s="203" t="str">
        <f>IF(OR(E14&lt;&gt;"",E14&lt;&gt;0),E32/E14,"")</f>
        <v/>
      </c>
      <c r="F39" s="203" t="str">
        <f t="shared" ref="F39:AF39" si="6">IF(OR(F14&lt;&gt;"",F14&lt;&gt;0),F32/F14,"")</f>
        <v/>
      </c>
      <c r="G39" s="203" t="str">
        <f t="shared" si="6"/>
        <v/>
      </c>
      <c r="H39" s="203" t="str">
        <f t="shared" si="6"/>
        <v/>
      </c>
      <c r="I39" s="203" t="str">
        <f t="shared" si="6"/>
        <v/>
      </c>
      <c r="J39" s="203" t="str">
        <f t="shared" si="6"/>
        <v/>
      </c>
      <c r="K39" s="203" t="str">
        <f t="shared" si="6"/>
        <v/>
      </c>
      <c r="L39" s="203" t="str">
        <f t="shared" si="6"/>
        <v/>
      </c>
      <c r="M39" s="203" t="str">
        <f t="shared" si="6"/>
        <v/>
      </c>
      <c r="N39" s="203" t="str">
        <f t="shared" si="6"/>
        <v/>
      </c>
      <c r="O39" s="203" t="str">
        <f t="shared" si="6"/>
        <v/>
      </c>
      <c r="P39" s="203" t="str">
        <f t="shared" si="6"/>
        <v/>
      </c>
      <c r="Q39" s="203" t="str">
        <f t="shared" si="6"/>
        <v/>
      </c>
      <c r="R39" s="203" t="str">
        <f t="shared" si="6"/>
        <v/>
      </c>
      <c r="S39" s="203" t="str">
        <f t="shared" si="6"/>
        <v/>
      </c>
      <c r="T39" s="203" t="str">
        <f t="shared" si="6"/>
        <v/>
      </c>
      <c r="U39" s="203" t="str">
        <f t="shared" si="6"/>
        <v/>
      </c>
      <c r="V39" s="203" t="str">
        <f t="shared" si="6"/>
        <v/>
      </c>
      <c r="W39" s="203" t="str">
        <f t="shared" si="6"/>
        <v/>
      </c>
      <c r="X39" s="203" t="str">
        <f t="shared" si="6"/>
        <v/>
      </c>
      <c r="Y39" s="203" t="str">
        <f t="shared" si="6"/>
        <v/>
      </c>
      <c r="Z39" s="203" t="str">
        <f t="shared" si="6"/>
        <v/>
      </c>
      <c r="AA39" s="203" t="str">
        <f t="shared" si="6"/>
        <v/>
      </c>
      <c r="AB39" s="203" t="str">
        <f t="shared" si="6"/>
        <v/>
      </c>
      <c r="AC39" s="203" t="str">
        <f t="shared" si="6"/>
        <v/>
      </c>
      <c r="AD39" s="203" t="str">
        <f t="shared" si="6"/>
        <v/>
      </c>
      <c r="AE39" s="203" t="str">
        <f t="shared" si="6"/>
        <v/>
      </c>
      <c r="AF39" s="203" t="str">
        <f t="shared" si="6"/>
        <v/>
      </c>
    </row>
    <row r="40" spans="1:32" s="162" customFormat="1" ht="12.75" x14ac:dyDescent="0.2">
      <c r="A40" s="161"/>
      <c r="C40" s="159"/>
      <c r="D40" s="169"/>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row>
    <row r="41" spans="1:32" s="162" customFormat="1" x14ac:dyDescent="0.2">
      <c r="A41" s="161"/>
      <c r="B41" s="165" t="s">
        <v>159</v>
      </c>
      <c r="C41" s="159"/>
      <c r="D41" s="159"/>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row>
    <row r="42" spans="1:32" s="162" customFormat="1" x14ac:dyDescent="0.2">
      <c r="A42" s="161"/>
      <c r="B42" s="162" t="s">
        <v>46</v>
      </c>
      <c r="C42" s="159"/>
      <c r="D42" s="159"/>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1:32" s="162" customFormat="1" x14ac:dyDescent="0.2">
      <c r="A43" s="161"/>
      <c r="B43" s="162" t="s">
        <v>47</v>
      </c>
      <c r="C43" s="159"/>
      <c r="D43" s="159"/>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1:32" s="162" customFormat="1" x14ac:dyDescent="0.2">
      <c r="A44" s="161"/>
      <c r="B44" s="161" t="s">
        <v>61</v>
      </c>
      <c r="C44" s="167"/>
      <c r="D44" s="159"/>
      <c r="E44" s="168">
        <f>SUM(E42:E43)</f>
        <v>0</v>
      </c>
      <c r="F44" s="168">
        <f t="shared" ref="F44:AF44" si="7">SUM(F42:F43)</f>
        <v>0</v>
      </c>
      <c r="G44" s="168">
        <f t="shared" si="7"/>
        <v>0</v>
      </c>
      <c r="H44" s="168">
        <f t="shared" si="7"/>
        <v>0</v>
      </c>
      <c r="I44" s="168">
        <f t="shared" si="7"/>
        <v>0</v>
      </c>
      <c r="J44" s="168">
        <f t="shared" si="7"/>
        <v>0</v>
      </c>
      <c r="K44" s="168">
        <f t="shared" si="7"/>
        <v>0</v>
      </c>
      <c r="L44" s="168">
        <f t="shared" si="7"/>
        <v>0</v>
      </c>
      <c r="M44" s="168">
        <f t="shared" si="7"/>
        <v>0</v>
      </c>
      <c r="N44" s="168">
        <f t="shared" si="7"/>
        <v>0</v>
      </c>
      <c r="O44" s="168">
        <f t="shared" si="7"/>
        <v>0</v>
      </c>
      <c r="P44" s="168">
        <f t="shared" si="7"/>
        <v>0</v>
      </c>
      <c r="Q44" s="168">
        <f t="shared" si="7"/>
        <v>0</v>
      </c>
      <c r="R44" s="168">
        <f t="shared" si="7"/>
        <v>0</v>
      </c>
      <c r="S44" s="168">
        <f t="shared" si="7"/>
        <v>0</v>
      </c>
      <c r="T44" s="168">
        <f t="shared" si="7"/>
        <v>0</v>
      </c>
      <c r="U44" s="168">
        <f t="shared" si="7"/>
        <v>0</v>
      </c>
      <c r="V44" s="168">
        <f t="shared" si="7"/>
        <v>0</v>
      </c>
      <c r="W44" s="168">
        <f t="shared" si="7"/>
        <v>0</v>
      </c>
      <c r="X44" s="168">
        <f t="shared" si="7"/>
        <v>0</v>
      </c>
      <c r="Y44" s="168">
        <f t="shared" si="7"/>
        <v>0</v>
      </c>
      <c r="Z44" s="168">
        <f t="shared" si="7"/>
        <v>0</v>
      </c>
      <c r="AA44" s="168">
        <f t="shared" si="7"/>
        <v>0</v>
      </c>
      <c r="AB44" s="168">
        <f t="shared" si="7"/>
        <v>0</v>
      </c>
      <c r="AC44" s="168">
        <f t="shared" si="7"/>
        <v>0</v>
      </c>
      <c r="AD44" s="168">
        <f t="shared" si="7"/>
        <v>0</v>
      </c>
      <c r="AE44" s="168">
        <f t="shared" si="7"/>
        <v>0</v>
      </c>
      <c r="AF44" s="168">
        <f t="shared" si="7"/>
        <v>0</v>
      </c>
    </row>
    <row r="45" spans="1:32" x14ac:dyDescent="0.2">
      <c r="C45" s="7"/>
      <c r="D45" s="7"/>
    </row>
    <row r="46" spans="1:32" s="134" customFormat="1" ht="19.5" customHeight="1" x14ac:dyDescent="0.15">
      <c r="A46" s="130"/>
      <c r="B46" s="148"/>
      <c r="C46" s="131"/>
      <c r="D46" s="132" t="str">
        <f>IF(D44&gt;D36,"Error","")</f>
        <v/>
      </c>
      <c r="E46" s="133" t="str">
        <f>IF(AND(OR(E42&lt;&gt;"",E43&lt;&gt;""),E44&lt;&gt;E36),"Row 44 must equal Row 36","")</f>
        <v/>
      </c>
      <c r="F46" s="133" t="str">
        <f>IF(AND(OR(F42&lt;&gt;"",F43&lt;&gt;""),F44&lt;&gt;F36),"Row 44 must equal Row 36","")</f>
        <v/>
      </c>
      <c r="G46" s="133" t="str">
        <f t="shared" ref="G46:AF46" si="8">IF(AND(OR(G42&lt;&gt;"",G43&lt;&gt;""),G44&lt;&gt;G36),"Row 44 must equal Row 36","")</f>
        <v/>
      </c>
      <c r="H46" s="133" t="str">
        <f t="shared" si="8"/>
        <v/>
      </c>
      <c r="I46" s="133" t="str">
        <f t="shared" si="8"/>
        <v/>
      </c>
      <c r="J46" s="133" t="str">
        <f t="shared" si="8"/>
        <v/>
      </c>
      <c r="K46" s="133" t="str">
        <f t="shared" si="8"/>
        <v/>
      </c>
      <c r="L46" s="133" t="str">
        <f t="shared" si="8"/>
        <v/>
      </c>
      <c r="M46" s="133" t="str">
        <f t="shared" si="8"/>
        <v/>
      </c>
      <c r="N46" s="133" t="str">
        <f t="shared" si="8"/>
        <v/>
      </c>
      <c r="O46" s="133" t="str">
        <f t="shared" si="8"/>
        <v/>
      </c>
      <c r="P46" s="133" t="str">
        <f t="shared" si="8"/>
        <v/>
      </c>
      <c r="Q46" s="133" t="str">
        <f t="shared" si="8"/>
        <v/>
      </c>
      <c r="R46" s="133" t="str">
        <f t="shared" si="8"/>
        <v/>
      </c>
      <c r="S46" s="133" t="str">
        <f t="shared" si="8"/>
        <v/>
      </c>
      <c r="T46" s="133" t="str">
        <f t="shared" si="8"/>
        <v/>
      </c>
      <c r="U46" s="133" t="str">
        <f t="shared" si="8"/>
        <v/>
      </c>
      <c r="V46" s="133" t="str">
        <f t="shared" si="8"/>
        <v/>
      </c>
      <c r="W46" s="133" t="str">
        <f t="shared" si="8"/>
        <v/>
      </c>
      <c r="X46" s="133" t="str">
        <f t="shared" si="8"/>
        <v/>
      </c>
      <c r="Y46" s="133" t="str">
        <f t="shared" si="8"/>
        <v/>
      </c>
      <c r="Z46" s="133" t="str">
        <f t="shared" si="8"/>
        <v/>
      </c>
      <c r="AA46" s="133" t="str">
        <f t="shared" si="8"/>
        <v/>
      </c>
      <c r="AB46" s="133" t="str">
        <f t="shared" si="8"/>
        <v/>
      </c>
      <c r="AC46" s="133" t="str">
        <f t="shared" si="8"/>
        <v/>
      </c>
      <c r="AD46" s="133" t="str">
        <f t="shared" si="8"/>
        <v/>
      </c>
      <c r="AE46" s="133" t="str">
        <f t="shared" si="8"/>
        <v/>
      </c>
      <c r="AF46" s="133" t="str">
        <f t="shared" si="8"/>
        <v/>
      </c>
    </row>
    <row r="47" spans="1:32" x14ac:dyDescent="0.2">
      <c r="C47" s="7"/>
      <c r="D47" s="7"/>
    </row>
    <row r="48" spans="1:32" s="49" customFormat="1" ht="12.75" customHeight="1" x14ac:dyDescent="0.2">
      <c r="A48" s="49" t="s">
        <v>2</v>
      </c>
      <c r="B48" s="146" t="s">
        <v>207</v>
      </c>
      <c r="C48" s="90"/>
      <c r="D48" s="7"/>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row>
    <row r="49" spans="1:32" s="138" customFormat="1" ht="12.75" x14ac:dyDescent="0.2">
      <c r="A49" s="137"/>
      <c r="B49" s="204" t="s">
        <v>37</v>
      </c>
      <c r="C49" s="139"/>
      <c r="D49" s="139"/>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row>
    <row r="50" spans="1:32" s="162" customFormat="1" ht="12.75" x14ac:dyDescent="0.2">
      <c r="A50" s="161"/>
      <c r="B50" s="162" t="s">
        <v>216</v>
      </c>
      <c r="C50" s="159"/>
      <c r="D50" s="169"/>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row>
    <row r="51" spans="1:32" s="162" customFormat="1" x14ac:dyDescent="0.2">
      <c r="A51" s="161"/>
      <c r="B51" s="162" t="s">
        <v>215</v>
      </c>
      <c r="C51" s="159"/>
      <c r="D51" s="159"/>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row>
    <row r="52" spans="1:32" s="162" customFormat="1" x14ac:dyDescent="0.2">
      <c r="A52" s="161"/>
      <c r="B52" s="162" t="s">
        <v>133</v>
      </c>
      <c r="C52" s="159"/>
      <c r="D52" s="159"/>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row>
    <row r="53" spans="1:32" s="162" customFormat="1" x14ac:dyDescent="0.2">
      <c r="A53" s="161"/>
      <c r="B53" s="162" t="s">
        <v>5</v>
      </c>
      <c r="C53" s="159"/>
      <c r="D53" s="159"/>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row>
    <row r="54" spans="1:32" s="162" customFormat="1" x14ac:dyDescent="0.2">
      <c r="A54" s="161"/>
      <c r="B54" s="162" t="s">
        <v>6</v>
      </c>
      <c r="C54" s="159"/>
      <c r="D54" s="159"/>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row>
    <row r="55" spans="1:32" s="162" customFormat="1" x14ac:dyDescent="0.2">
      <c r="A55" s="161"/>
      <c r="B55" s="162" t="s">
        <v>8</v>
      </c>
      <c r="C55" s="159"/>
      <c r="D55" s="159"/>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row>
    <row r="56" spans="1:32" s="162" customFormat="1" x14ac:dyDescent="0.2">
      <c r="A56" s="161"/>
      <c r="B56" s="162" t="s">
        <v>48</v>
      </c>
      <c r="C56" s="159"/>
      <c r="D56" s="159"/>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row>
    <row r="57" spans="1:32" s="162" customFormat="1" x14ac:dyDescent="0.2">
      <c r="A57" s="161"/>
      <c r="B57" s="162" t="s">
        <v>4</v>
      </c>
      <c r="C57" s="159"/>
      <c r="D57" s="159"/>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row>
    <row r="58" spans="1:32" s="162" customFormat="1" ht="12.75" x14ac:dyDescent="0.2">
      <c r="A58" s="161"/>
      <c r="B58" s="162" t="s">
        <v>17</v>
      </c>
      <c r="C58" s="159"/>
      <c r="D58" s="169"/>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row>
    <row r="59" spans="1:32" s="162" customFormat="1" x14ac:dyDescent="0.2">
      <c r="A59" s="161"/>
      <c r="B59" s="162" t="s">
        <v>18</v>
      </c>
      <c r="C59" s="159"/>
      <c r="D59" s="159"/>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row>
    <row r="60" spans="1:32" s="162" customFormat="1" x14ac:dyDescent="0.2">
      <c r="A60" s="161"/>
      <c r="B60" s="161" t="s">
        <v>208</v>
      </c>
      <c r="C60" s="167"/>
      <c r="D60" s="159"/>
      <c r="E60" s="168">
        <f>SUM(E50:E59)</f>
        <v>0</v>
      </c>
      <c r="F60" s="168">
        <f t="shared" ref="F60:AF60" si="9">SUM(F50:F59)</f>
        <v>0</v>
      </c>
      <c r="G60" s="168">
        <f t="shared" si="9"/>
        <v>0</v>
      </c>
      <c r="H60" s="168">
        <f t="shared" si="9"/>
        <v>0</v>
      </c>
      <c r="I60" s="168">
        <f t="shared" si="9"/>
        <v>0</v>
      </c>
      <c r="J60" s="168">
        <f t="shared" si="9"/>
        <v>0</v>
      </c>
      <c r="K60" s="168">
        <f t="shared" si="9"/>
        <v>0</v>
      </c>
      <c r="L60" s="168">
        <f t="shared" si="9"/>
        <v>0</v>
      </c>
      <c r="M60" s="168">
        <f t="shared" si="9"/>
        <v>0</v>
      </c>
      <c r="N60" s="168">
        <f t="shared" si="9"/>
        <v>0</v>
      </c>
      <c r="O60" s="168">
        <f t="shared" si="9"/>
        <v>0</v>
      </c>
      <c r="P60" s="168">
        <f t="shared" si="9"/>
        <v>0</v>
      </c>
      <c r="Q60" s="168">
        <f t="shared" si="9"/>
        <v>0</v>
      </c>
      <c r="R60" s="168">
        <f t="shared" si="9"/>
        <v>0</v>
      </c>
      <c r="S60" s="168">
        <f t="shared" si="9"/>
        <v>0</v>
      </c>
      <c r="T60" s="168">
        <f t="shared" si="9"/>
        <v>0</v>
      </c>
      <c r="U60" s="168">
        <f t="shared" si="9"/>
        <v>0</v>
      </c>
      <c r="V60" s="168">
        <f t="shared" si="9"/>
        <v>0</v>
      </c>
      <c r="W60" s="168">
        <f t="shared" si="9"/>
        <v>0</v>
      </c>
      <c r="X60" s="168">
        <f t="shared" si="9"/>
        <v>0</v>
      </c>
      <c r="Y60" s="168">
        <f t="shared" si="9"/>
        <v>0</v>
      </c>
      <c r="Z60" s="168">
        <f t="shared" si="9"/>
        <v>0</v>
      </c>
      <c r="AA60" s="168">
        <f t="shared" si="9"/>
        <v>0</v>
      </c>
      <c r="AB60" s="168">
        <f t="shared" si="9"/>
        <v>0</v>
      </c>
      <c r="AC60" s="168">
        <f t="shared" si="9"/>
        <v>0</v>
      </c>
      <c r="AD60" s="168">
        <f t="shared" si="9"/>
        <v>0</v>
      </c>
      <c r="AE60" s="168">
        <f t="shared" si="9"/>
        <v>0</v>
      </c>
      <c r="AF60" s="168">
        <f t="shared" si="9"/>
        <v>0</v>
      </c>
    </row>
    <row r="61" spans="1:32" x14ac:dyDescent="0.2">
      <c r="C61" s="7"/>
      <c r="D61" s="7"/>
    </row>
    <row r="62" spans="1:32" s="138" customFormat="1" ht="13.5" thickBot="1" x14ac:dyDescent="0.25">
      <c r="A62" s="137"/>
      <c r="B62" s="146" t="s">
        <v>7</v>
      </c>
      <c r="C62" s="142"/>
      <c r="D62" s="139"/>
      <c r="E62" s="143">
        <f t="shared" ref="E62:AF62" si="10">E36-E60</f>
        <v>0</v>
      </c>
      <c r="F62" s="143">
        <f>F36-F60</f>
        <v>0</v>
      </c>
      <c r="G62" s="143">
        <f t="shared" si="10"/>
        <v>0</v>
      </c>
      <c r="H62" s="143">
        <f t="shared" si="10"/>
        <v>0</v>
      </c>
      <c r="I62" s="143">
        <f t="shared" si="10"/>
        <v>0</v>
      </c>
      <c r="J62" s="143">
        <f t="shared" si="10"/>
        <v>0</v>
      </c>
      <c r="K62" s="143">
        <f t="shared" si="10"/>
        <v>0</v>
      </c>
      <c r="L62" s="143">
        <f t="shared" si="10"/>
        <v>0</v>
      </c>
      <c r="M62" s="143">
        <f t="shared" si="10"/>
        <v>0</v>
      </c>
      <c r="N62" s="143">
        <f t="shared" si="10"/>
        <v>0</v>
      </c>
      <c r="O62" s="143">
        <f t="shared" si="10"/>
        <v>0</v>
      </c>
      <c r="P62" s="143">
        <f t="shared" si="10"/>
        <v>0</v>
      </c>
      <c r="Q62" s="143">
        <f t="shared" si="10"/>
        <v>0</v>
      </c>
      <c r="R62" s="143">
        <f t="shared" si="10"/>
        <v>0</v>
      </c>
      <c r="S62" s="143">
        <f t="shared" si="10"/>
        <v>0</v>
      </c>
      <c r="T62" s="143">
        <f t="shared" si="10"/>
        <v>0</v>
      </c>
      <c r="U62" s="143">
        <f t="shared" si="10"/>
        <v>0</v>
      </c>
      <c r="V62" s="143">
        <f t="shared" si="10"/>
        <v>0</v>
      </c>
      <c r="W62" s="143">
        <f t="shared" si="10"/>
        <v>0</v>
      </c>
      <c r="X62" s="143">
        <f t="shared" si="10"/>
        <v>0</v>
      </c>
      <c r="Y62" s="143">
        <f t="shared" si="10"/>
        <v>0</v>
      </c>
      <c r="Z62" s="143">
        <f t="shared" si="10"/>
        <v>0</v>
      </c>
      <c r="AA62" s="143">
        <f t="shared" si="10"/>
        <v>0</v>
      </c>
      <c r="AB62" s="143">
        <f t="shared" si="10"/>
        <v>0</v>
      </c>
      <c r="AC62" s="143">
        <f t="shared" si="10"/>
        <v>0</v>
      </c>
      <c r="AD62" s="143">
        <f t="shared" si="10"/>
        <v>0</v>
      </c>
      <c r="AE62" s="143">
        <f t="shared" si="10"/>
        <v>0</v>
      </c>
      <c r="AF62" s="143">
        <f t="shared" si="10"/>
        <v>0</v>
      </c>
    </row>
    <row r="63" spans="1:32" ht="12.75" thickTop="1" x14ac:dyDescent="0.2">
      <c r="B63" s="149" t="s">
        <v>9</v>
      </c>
      <c r="C63" s="7"/>
      <c r="D63" s="7"/>
      <c r="E63" s="6" t="str">
        <f t="shared" ref="E63:AF63" si="11">IF(E62&gt;-0.01,"Yes","No")</f>
        <v>Yes</v>
      </c>
      <c r="F63" s="6" t="str">
        <f t="shared" si="11"/>
        <v>Yes</v>
      </c>
      <c r="G63" s="6" t="str">
        <f t="shared" si="11"/>
        <v>Yes</v>
      </c>
      <c r="H63" s="6" t="str">
        <f t="shared" si="11"/>
        <v>Yes</v>
      </c>
      <c r="I63" s="6" t="str">
        <f t="shared" si="11"/>
        <v>Yes</v>
      </c>
      <c r="J63" s="6" t="str">
        <f t="shared" si="11"/>
        <v>Yes</v>
      </c>
      <c r="K63" s="6" t="str">
        <f t="shared" si="11"/>
        <v>Yes</v>
      </c>
      <c r="L63" s="6" t="str">
        <f t="shared" si="11"/>
        <v>Yes</v>
      </c>
      <c r="M63" s="6" t="str">
        <f t="shared" si="11"/>
        <v>Yes</v>
      </c>
      <c r="N63" s="6" t="str">
        <f t="shared" si="11"/>
        <v>Yes</v>
      </c>
      <c r="O63" s="6" t="str">
        <f t="shared" si="11"/>
        <v>Yes</v>
      </c>
      <c r="P63" s="6" t="str">
        <f t="shared" si="11"/>
        <v>Yes</v>
      </c>
      <c r="Q63" s="6" t="str">
        <f t="shared" si="11"/>
        <v>Yes</v>
      </c>
      <c r="R63" s="6" t="str">
        <f t="shared" si="11"/>
        <v>Yes</v>
      </c>
      <c r="S63" s="6" t="str">
        <f t="shared" si="11"/>
        <v>Yes</v>
      </c>
      <c r="T63" s="6" t="str">
        <f t="shared" si="11"/>
        <v>Yes</v>
      </c>
      <c r="U63" s="6" t="str">
        <f t="shared" si="11"/>
        <v>Yes</v>
      </c>
      <c r="V63" s="6" t="str">
        <f t="shared" si="11"/>
        <v>Yes</v>
      </c>
      <c r="W63" s="6" t="str">
        <f t="shared" si="11"/>
        <v>Yes</v>
      </c>
      <c r="X63" s="6" t="str">
        <f t="shared" si="11"/>
        <v>Yes</v>
      </c>
      <c r="Y63" s="6" t="str">
        <f t="shared" si="11"/>
        <v>Yes</v>
      </c>
      <c r="Z63" s="6" t="str">
        <f t="shared" si="11"/>
        <v>Yes</v>
      </c>
      <c r="AA63" s="6" t="str">
        <f t="shared" si="11"/>
        <v>Yes</v>
      </c>
      <c r="AB63" s="6" t="str">
        <f t="shared" si="11"/>
        <v>Yes</v>
      </c>
      <c r="AC63" s="6" t="str">
        <f t="shared" si="11"/>
        <v>Yes</v>
      </c>
      <c r="AD63" s="6" t="str">
        <f t="shared" si="11"/>
        <v>Yes</v>
      </c>
      <c r="AE63" s="6" t="str">
        <f t="shared" si="11"/>
        <v>Yes</v>
      </c>
      <c r="AF63" s="6" t="str">
        <f t="shared" si="11"/>
        <v>Yes</v>
      </c>
    </row>
    <row r="64" spans="1:32" ht="19.5" customHeight="1" x14ac:dyDescent="0.2">
      <c r="B64" s="149" t="s">
        <v>62</v>
      </c>
      <c r="C64" s="7"/>
      <c r="D64" s="7"/>
      <c r="E64" s="133" t="str">
        <f>IF(E33&lt;&gt;E52,"Error on Levy","")</f>
        <v/>
      </c>
      <c r="F64" s="133" t="str">
        <f t="shared" ref="F64:AF64" si="12">IF(F33&lt;&gt;F52,"Error on Levy","")</f>
        <v/>
      </c>
      <c r="G64" s="133" t="str">
        <f t="shared" si="12"/>
        <v/>
      </c>
      <c r="H64" s="133" t="str">
        <f t="shared" si="12"/>
        <v/>
      </c>
      <c r="I64" s="133" t="str">
        <f t="shared" si="12"/>
        <v/>
      </c>
      <c r="J64" s="133" t="str">
        <f t="shared" si="12"/>
        <v/>
      </c>
      <c r="K64" s="133" t="str">
        <f t="shared" si="12"/>
        <v/>
      </c>
      <c r="L64" s="133" t="str">
        <f t="shared" si="12"/>
        <v/>
      </c>
      <c r="M64" s="133" t="str">
        <f t="shared" si="12"/>
        <v/>
      </c>
      <c r="N64" s="133" t="str">
        <f t="shared" si="12"/>
        <v/>
      </c>
      <c r="O64" s="133" t="str">
        <f t="shared" si="12"/>
        <v/>
      </c>
      <c r="P64" s="133" t="str">
        <f t="shared" si="12"/>
        <v/>
      </c>
      <c r="Q64" s="133" t="str">
        <f t="shared" si="12"/>
        <v/>
      </c>
      <c r="R64" s="133" t="str">
        <f t="shared" si="12"/>
        <v/>
      </c>
      <c r="S64" s="133" t="str">
        <f t="shared" si="12"/>
        <v/>
      </c>
      <c r="T64" s="133" t="str">
        <f t="shared" si="12"/>
        <v/>
      </c>
      <c r="U64" s="133" t="str">
        <f t="shared" si="12"/>
        <v/>
      </c>
      <c r="V64" s="133" t="str">
        <f t="shared" si="12"/>
        <v/>
      </c>
      <c r="W64" s="133" t="str">
        <f t="shared" si="12"/>
        <v/>
      </c>
      <c r="X64" s="133" t="str">
        <f t="shared" si="12"/>
        <v/>
      </c>
      <c r="Y64" s="133" t="str">
        <f t="shared" si="12"/>
        <v/>
      </c>
      <c r="Z64" s="133" t="str">
        <f t="shared" si="12"/>
        <v/>
      </c>
      <c r="AA64" s="133" t="str">
        <f t="shared" si="12"/>
        <v/>
      </c>
      <c r="AB64" s="133" t="str">
        <f t="shared" si="12"/>
        <v/>
      </c>
      <c r="AC64" s="133" t="str">
        <f t="shared" si="12"/>
        <v/>
      </c>
      <c r="AD64" s="133" t="str">
        <f t="shared" si="12"/>
        <v/>
      </c>
      <c r="AE64" s="133" t="str">
        <f t="shared" si="12"/>
        <v/>
      </c>
      <c r="AF64" s="133" t="str">
        <f t="shared" si="12"/>
        <v/>
      </c>
    </row>
    <row r="65" spans="1:32" x14ac:dyDescent="0.2">
      <c r="C65" s="7"/>
      <c r="D65" s="7"/>
    </row>
    <row r="66" spans="1:32" ht="12.75" x14ac:dyDescent="0.2">
      <c r="A66" s="47" t="s">
        <v>3</v>
      </c>
      <c r="B66" s="152" t="s">
        <v>16</v>
      </c>
      <c r="C66" s="92"/>
      <c r="D66" s="7"/>
    </row>
    <row r="67" spans="1:32" s="162" customFormat="1" x14ac:dyDescent="0.2">
      <c r="A67" s="161"/>
      <c r="B67" s="162" t="str">
        <f>B62</f>
        <v>Operating Profit</v>
      </c>
      <c r="C67" s="159"/>
      <c r="D67" s="159"/>
      <c r="E67" s="170">
        <f t="shared" ref="E67:AF67" si="13">E62</f>
        <v>0</v>
      </c>
      <c r="F67" s="170">
        <f t="shared" si="13"/>
        <v>0</v>
      </c>
      <c r="G67" s="170">
        <f t="shared" si="13"/>
        <v>0</v>
      </c>
      <c r="H67" s="170">
        <f t="shared" si="13"/>
        <v>0</v>
      </c>
      <c r="I67" s="170">
        <f t="shared" si="13"/>
        <v>0</v>
      </c>
      <c r="J67" s="170">
        <f t="shared" si="13"/>
        <v>0</v>
      </c>
      <c r="K67" s="170">
        <f t="shared" si="13"/>
        <v>0</v>
      </c>
      <c r="L67" s="170">
        <f t="shared" si="13"/>
        <v>0</v>
      </c>
      <c r="M67" s="170">
        <f t="shared" si="13"/>
        <v>0</v>
      </c>
      <c r="N67" s="170">
        <f t="shared" si="13"/>
        <v>0</v>
      </c>
      <c r="O67" s="170">
        <f t="shared" si="13"/>
        <v>0</v>
      </c>
      <c r="P67" s="170">
        <f t="shared" si="13"/>
        <v>0</v>
      </c>
      <c r="Q67" s="170">
        <f t="shared" si="13"/>
        <v>0</v>
      </c>
      <c r="R67" s="170">
        <f t="shared" si="13"/>
        <v>0</v>
      </c>
      <c r="S67" s="170">
        <f t="shared" si="13"/>
        <v>0</v>
      </c>
      <c r="T67" s="170">
        <f t="shared" si="13"/>
        <v>0</v>
      </c>
      <c r="U67" s="170">
        <f t="shared" si="13"/>
        <v>0</v>
      </c>
      <c r="V67" s="170">
        <f t="shared" si="13"/>
        <v>0</v>
      </c>
      <c r="W67" s="170">
        <f t="shared" si="13"/>
        <v>0</v>
      </c>
      <c r="X67" s="170">
        <f t="shared" si="13"/>
        <v>0</v>
      </c>
      <c r="Y67" s="170">
        <f t="shared" si="13"/>
        <v>0</v>
      </c>
      <c r="Z67" s="170">
        <f t="shared" si="13"/>
        <v>0</v>
      </c>
      <c r="AA67" s="170">
        <f t="shared" si="13"/>
        <v>0</v>
      </c>
      <c r="AB67" s="170">
        <f t="shared" si="13"/>
        <v>0</v>
      </c>
      <c r="AC67" s="170">
        <f t="shared" si="13"/>
        <v>0</v>
      </c>
      <c r="AD67" s="170">
        <f t="shared" si="13"/>
        <v>0</v>
      </c>
      <c r="AE67" s="170">
        <f t="shared" si="13"/>
        <v>0</v>
      </c>
      <c r="AF67" s="170">
        <f t="shared" si="13"/>
        <v>0</v>
      </c>
    </row>
    <row r="68" spans="1:32" s="162" customFormat="1" x14ac:dyDescent="0.2">
      <c r="A68" s="161"/>
      <c r="C68" s="159"/>
      <c r="D68" s="159"/>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row>
    <row r="69" spans="1:32" s="162" customFormat="1" x14ac:dyDescent="0.2">
      <c r="A69" s="161"/>
      <c r="B69" s="171" t="s">
        <v>39</v>
      </c>
      <c r="C69" s="172"/>
      <c r="D69" s="159"/>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row>
    <row r="70" spans="1:32" s="162" customFormat="1" x14ac:dyDescent="0.2">
      <c r="A70" s="161"/>
      <c r="C70" s="159"/>
      <c r="D70" s="159"/>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row>
    <row r="71" spans="1:32" s="162" customFormat="1" x14ac:dyDescent="0.2">
      <c r="A71" s="161"/>
      <c r="B71" s="162" t="str">
        <f>B53</f>
        <v>CRAMP Costs Provided For in the Profit and Loss Account/Income Statement but not actually paid</v>
      </c>
      <c r="C71" s="159"/>
      <c r="D71" s="159"/>
      <c r="E71" s="173">
        <f t="shared" ref="E71:AF71" si="14">E53</f>
        <v>0</v>
      </c>
      <c r="F71" s="173">
        <f t="shared" si="14"/>
        <v>0</v>
      </c>
      <c r="G71" s="173">
        <f t="shared" si="14"/>
        <v>0</v>
      </c>
      <c r="H71" s="173">
        <f t="shared" si="14"/>
        <v>0</v>
      </c>
      <c r="I71" s="173">
        <f t="shared" si="14"/>
        <v>0</v>
      </c>
      <c r="J71" s="173">
        <f t="shared" si="14"/>
        <v>0</v>
      </c>
      <c r="K71" s="173">
        <f t="shared" si="14"/>
        <v>0</v>
      </c>
      <c r="L71" s="173">
        <f t="shared" si="14"/>
        <v>0</v>
      </c>
      <c r="M71" s="173">
        <f t="shared" si="14"/>
        <v>0</v>
      </c>
      <c r="N71" s="173">
        <f t="shared" si="14"/>
        <v>0</v>
      </c>
      <c r="O71" s="173">
        <f t="shared" si="14"/>
        <v>0</v>
      </c>
      <c r="P71" s="173">
        <f t="shared" si="14"/>
        <v>0</v>
      </c>
      <c r="Q71" s="173">
        <f t="shared" si="14"/>
        <v>0</v>
      </c>
      <c r="R71" s="173">
        <f t="shared" si="14"/>
        <v>0</v>
      </c>
      <c r="S71" s="173">
        <f t="shared" si="14"/>
        <v>0</v>
      </c>
      <c r="T71" s="173">
        <f t="shared" si="14"/>
        <v>0</v>
      </c>
      <c r="U71" s="173">
        <f t="shared" si="14"/>
        <v>0</v>
      </c>
      <c r="V71" s="173">
        <f t="shared" si="14"/>
        <v>0</v>
      </c>
      <c r="W71" s="173">
        <f t="shared" si="14"/>
        <v>0</v>
      </c>
      <c r="X71" s="173">
        <f t="shared" si="14"/>
        <v>0</v>
      </c>
      <c r="Y71" s="173">
        <f t="shared" si="14"/>
        <v>0</v>
      </c>
      <c r="Z71" s="173">
        <f t="shared" si="14"/>
        <v>0</v>
      </c>
      <c r="AA71" s="173">
        <f t="shared" si="14"/>
        <v>0</v>
      </c>
      <c r="AB71" s="173">
        <f t="shared" si="14"/>
        <v>0</v>
      </c>
      <c r="AC71" s="173">
        <f t="shared" si="14"/>
        <v>0</v>
      </c>
      <c r="AD71" s="173">
        <f t="shared" si="14"/>
        <v>0</v>
      </c>
      <c r="AE71" s="173">
        <f t="shared" si="14"/>
        <v>0</v>
      </c>
      <c r="AF71" s="173">
        <f t="shared" si="14"/>
        <v>0</v>
      </c>
    </row>
    <row r="72" spans="1:32" s="162" customFormat="1" x14ac:dyDescent="0.2">
      <c r="A72" s="161"/>
      <c r="B72" s="162" t="str">
        <f>B54</f>
        <v>Leachate Costs Provided for in the Profit and Loss Account/Income Statement but not actually paid</v>
      </c>
      <c r="C72" s="159"/>
      <c r="D72" s="159"/>
      <c r="E72" s="173">
        <f t="shared" ref="E72:AF72" si="15">E54</f>
        <v>0</v>
      </c>
      <c r="F72" s="173">
        <f t="shared" si="15"/>
        <v>0</v>
      </c>
      <c r="G72" s="173">
        <f t="shared" si="15"/>
        <v>0</v>
      </c>
      <c r="H72" s="173">
        <f t="shared" si="15"/>
        <v>0</v>
      </c>
      <c r="I72" s="173">
        <f t="shared" si="15"/>
        <v>0</v>
      </c>
      <c r="J72" s="173">
        <f t="shared" si="15"/>
        <v>0</v>
      </c>
      <c r="K72" s="173">
        <f t="shared" si="15"/>
        <v>0</v>
      </c>
      <c r="L72" s="173">
        <f t="shared" si="15"/>
        <v>0</v>
      </c>
      <c r="M72" s="173">
        <f t="shared" si="15"/>
        <v>0</v>
      </c>
      <c r="N72" s="173">
        <f t="shared" si="15"/>
        <v>0</v>
      </c>
      <c r="O72" s="173">
        <f t="shared" si="15"/>
        <v>0</v>
      </c>
      <c r="P72" s="173">
        <f t="shared" si="15"/>
        <v>0</v>
      </c>
      <c r="Q72" s="173">
        <f t="shared" si="15"/>
        <v>0</v>
      </c>
      <c r="R72" s="173">
        <f t="shared" si="15"/>
        <v>0</v>
      </c>
      <c r="S72" s="173">
        <f t="shared" si="15"/>
        <v>0</v>
      </c>
      <c r="T72" s="173">
        <f t="shared" si="15"/>
        <v>0</v>
      </c>
      <c r="U72" s="173">
        <f t="shared" si="15"/>
        <v>0</v>
      </c>
      <c r="V72" s="173">
        <f t="shared" si="15"/>
        <v>0</v>
      </c>
      <c r="W72" s="173">
        <f t="shared" si="15"/>
        <v>0</v>
      </c>
      <c r="X72" s="173">
        <f t="shared" si="15"/>
        <v>0</v>
      </c>
      <c r="Y72" s="173">
        <f t="shared" si="15"/>
        <v>0</v>
      </c>
      <c r="Z72" s="173">
        <f t="shared" si="15"/>
        <v>0</v>
      </c>
      <c r="AA72" s="173">
        <f t="shared" si="15"/>
        <v>0</v>
      </c>
      <c r="AB72" s="173">
        <f t="shared" si="15"/>
        <v>0</v>
      </c>
      <c r="AC72" s="173">
        <f t="shared" si="15"/>
        <v>0</v>
      </c>
      <c r="AD72" s="173">
        <f t="shared" si="15"/>
        <v>0</v>
      </c>
      <c r="AE72" s="173">
        <f t="shared" si="15"/>
        <v>0</v>
      </c>
      <c r="AF72" s="173">
        <f t="shared" si="15"/>
        <v>0</v>
      </c>
    </row>
    <row r="73" spans="1:32" s="162" customFormat="1" x14ac:dyDescent="0.2">
      <c r="A73" s="161"/>
      <c r="B73" s="162" t="str">
        <f>B55</f>
        <v>Other Remediation Costs Provided for in the Profit and Loss Account/Income Statement but not actually paid</v>
      </c>
      <c r="C73" s="159"/>
      <c r="D73" s="159"/>
      <c r="E73" s="173">
        <f t="shared" ref="E73:AF73" si="16">E55</f>
        <v>0</v>
      </c>
      <c r="F73" s="173">
        <f t="shared" si="16"/>
        <v>0</v>
      </c>
      <c r="G73" s="173">
        <f t="shared" si="16"/>
        <v>0</v>
      </c>
      <c r="H73" s="173">
        <f t="shared" si="16"/>
        <v>0</v>
      </c>
      <c r="I73" s="173">
        <f t="shared" si="16"/>
        <v>0</v>
      </c>
      <c r="J73" s="173">
        <f t="shared" si="16"/>
        <v>0</v>
      </c>
      <c r="K73" s="173">
        <f t="shared" si="16"/>
        <v>0</v>
      </c>
      <c r="L73" s="173">
        <f t="shared" si="16"/>
        <v>0</v>
      </c>
      <c r="M73" s="173">
        <f t="shared" si="16"/>
        <v>0</v>
      </c>
      <c r="N73" s="173">
        <f t="shared" si="16"/>
        <v>0</v>
      </c>
      <c r="O73" s="173">
        <f t="shared" si="16"/>
        <v>0</v>
      </c>
      <c r="P73" s="173">
        <f t="shared" si="16"/>
        <v>0</v>
      </c>
      <c r="Q73" s="173">
        <f t="shared" si="16"/>
        <v>0</v>
      </c>
      <c r="R73" s="173">
        <f t="shared" si="16"/>
        <v>0</v>
      </c>
      <c r="S73" s="173">
        <f t="shared" si="16"/>
        <v>0</v>
      </c>
      <c r="T73" s="173">
        <f t="shared" si="16"/>
        <v>0</v>
      </c>
      <c r="U73" s="173">
        <f t="shared" si="16"/>
        <v>0</v>
      </c>
      <c r="V73" s="173">
        <f t="shared" si="16"/>
        <v>0</v>
      </c>
      <c r="W73" s="173">
        <f t="shared" si="16"/>
        <v>0</v>
      </c>
      <c r="X73" s="173">
        <f t="shared" si="16"/>
        <v>0</v>
      </c>
      <c r="Y73" s="173">
        <f t="shared" si="16"/>
        <v>0</v>
      </c>
      <c r="Z73" s="173">
        <f t="shared" si="16"/>
        <v>0</v>
      </c>
      <c r="AA73" s="173">
        <f t="shared" si="16"/>
        <v>0</v>
      </c>
      <c r="AB73" s="173">
        <f t="shared" si="16"/>
        <v>0</v>
      </c>
      <c r="AC73" s="173">
        <f t="shared" si="16"/>
        <v>0</v>
      </c>
      <c r="AD73" s="173">
        <f t="shared" si="16"/>
        <v>0</v>
      </c>
      <c r="AE73" s="173">
        <f t="shared" si="16"/>
        <v>0</v>
      </c>
      <c r="AF73" s="173">
        <f t="shared" si="16"/>
        <v>0</v>
      </c>
    </row>
    <row r="74" spans="1:32" s="162" customFormat="1" x14ac:dyDescent="0.2">
      <c r="A74" s="161"/>
      <c r="B74" s="162" t="str">
        <f>B56</f>
        <v>Depreciation of Fixed Assets - THIS MUST BE COMPLETED IF YOU HAVE A DEPRECIATION CHARGE</v>
      </c>
      <c r="C74" s="159"/>
      <c r="D74" s="159"/>
      <c r="E74" s="173">
        <f t="shared" ref="E74:AF74" si="17">E56</f>
        <v>0</v>
      </c>
      <c r="F74" s="173">
        <f t="shared" si="17"/>
        <v>0</v>
      </c>
      <c r="G74" s="173">
        <f t="shared" si="17"/>
        <v>0</v>
      </c>
      <c r="H74" s="173">
        <f t="shared" si="17"/>
        <v>0</v>
      </c>
      <c r="I74" s="173">
        <f t="shared" si="17"/>
        <v>0</v>
      </c>
      <c r="J74" s="173">
        <f t="shared" si="17"/>
        <v>0</v>
      </c>
      <c r="K74" s="173">
        <f t="shared" si="17"/>
        <v>0</v>
      </c>
      <c r="L74" s="173">
        <f t="shared" si="17"/>
        <v>0</v>
      </c>
      <c r="M74" s="173">
        <f t="shared" si="17"/>
        <v>0</v>
      </c>
      <c r="N74" s="173">
        <f t="shared" si="17"/>
        <v>0</v>
      </c>
      <c r="O74" s="173">
        <f t="shared" si="17"/>
        <v>0</v>
      </c>
      <c r="P74" s="173">
        <f t="shared" si="17"/>
        <v>0</v>
      </c>
      <c r="Q74" s="173">
        <f t="shared" si="17"/>
        <v>0</v>
      </c>
      <c r="R74" s="173">
        <f t="shared" si="17"/>
        <v>0</v>
      </c>
      <c r="S74" s="173">
        <f t="shared" si="17"/>
        <v>0</v>
      </c>
      <c r="T74" s="173">
        <f t="shared" si="17"/>
        <v>0</v>
      </c>
      <c r="U74" s="173">
        <f t="shared" si="17"/>
        <v>0</v>
      </c>
      <c r="V74" s="173">
        <f t="shared" si="17"/>
        <v>0</v>
      </c>
      <c r="W74" s="173">
        <f t="shared" si="17"/>
        <v>0</v>
      </c>
      <c r="X74" s="173">
        <f t="shared" si="17"/>
        <v>0</v>
      </c>
      <c r="Y74" s="173">
        <f t="shared" si="17"/>
        <v>0</v>
      </c>
      <c r="Z74" s="173">
        <f t="shared" si="17"/>
        <v>0</v>
      </c>
      <c r="AA74" s="173">
        <f t="shared" si="17"/>
        <v>0</v>
      </c>
      <c r="AB74" s="173">
        <f t="shared" si="17"/>
        <v>0</v>
      </c>
      <c r="AC74" s="173">
        <f t="shared" si="17"/>
        <v>0</v>
      </c>
      <c r="AD74" s="173">
        <f t="shared" si="17"/>
        <v>0</v>
      </c>
      <c r="AE74" s="173">
        <f t="shared" si="17"/>
        <v>0</v>
      </c>
      <c r="AF74" s="173">
        <f t="shared" si="17"/>
        <v>0</v>
      </c>
    </row>
    <row r="75" spans="1:32" s="162" customFormat="1" x14ac:dyDescent="0.2">
      <c r="A75" s="161"/>
      <c r="B75" s="162" t="s">
        <v>22</v>
      </c>
      <c r="C75" s="159"/>
      <c r="D75" s="159"/>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row>
    <row r="76" spans="1:32" s="162" customFormat="1" x14ac:dyDescent="0.2">
      <c r="A76" s="161"/>
      <c r="B76" s="162" t="s">
        <v>21</v>
      </c>
      <c r="C76" s="159"/>
      <c r="D76" s="159"/>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row>
    <row r="77" spans="1:32" s="162" customFormat="1" ht="12.75" thickBot="1" x14ac:dyDescent="0.25">
      <c r="A77" s="161"/>
      <c r="B77" s="162" t="s">
        <v>12</v>
      </c>
      <c r="C77" s="159"/>
      <c r="D77" s="159"/>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row>
    <row r="78" spans="1:32" x14ac:dyDescent="0.2">
      <c r="B78" s="205" t="s">
        <v>10</v>
      </c>
      <c r="C78" s="93"/>
      <c r="D78" s="209"/>
      <c r="E78" s="210"/>
    </row>
    <row r="79" spans="1:32" x14ac:dyDescent="0.2">
      <c r="B79" s="206"/>
      <c r="C79" s="93"/>
      <c r="D79" s="209"/>
      <c r="E79" s="210"/>
    </row>
    <row r="80" spans="1:32" x14ac:dyDescent="0.2">
      <c r="B80" s="206"/>
      <c r="C80" s="93"/>
      <c r="D80" s="209"/>
      <c r="E80" s="210"/>
    </row>
    <row r="81" spans="1:32" x14ac:dyDescent="0.2">
      <c r="B81" s="206"/>
      <c r="C81" s="94"/>
      <c r="D81" s="209"/>
      <c r="E81" s="210"/>
    </row>
    <row r="82" spans="1:32" ht="12.75" thickBot="1" x14ac:dyDescent="0.25">
      <c r="B82" s="207"/>
      <c r="C82" s="94"/>
      <c r="D82" s="209"/>
      <c r="E82" s="210"/>
    </row>
    <row r="83" spans="1:32" x14ac:dyDescent="0.2">
      <c r="A83" s="46"/>
      <c r="C83" s="7"/>
      <c r="D83" s="209"/>
      <c r="E83" s="210"/>
    </row>
    <row r="84" spans="1:32" s="162" customFormat="1" x14ac:dyDescent="0.2">
      <c r="A84" s="161"/>
      <c r="B84" s="162" t="s">
        <v>11</v>
      </c>
      <c r="C84" s="159"/>
      <c r="D84" s="208"/>
      <c r="E84" s="168">
        <f t="shared" ref="E84" si="18">SUM(E71:E77)</f>
        <v>0</v>
      </c>
      <c r="F84" s="168">
        <f t="shared" ref="F84:AF84" si="19">SUM(F71:F77)</f>
        <v>0</v>
      </c>
      <c r="G84" s="168">
        <f t="shared" si="19"/>
        <v>0</v>
      </c>
      <c r="H84" s="168">
        <f t="shared" si="19"/>
        <v>0</v>
      </c>
      <c r="I84" s="168">
        <f t="shared" si="19"/>
        <v>0</v>
      </c>
      <c r="J84" s="168">
        <f t="shared" si="19"/>
        <v>0</v>
      </c>
      <c r="K84" s="168">
        <f t="shared" si="19"/>
        <v>0</v>
      </c>
      <c r="L84" s="168">
        <f t="shared" si="19"/>
        <v>0</v>
      </c>
      <c r="M84" s="168">
        <f t="shared" si="19"/>
        <v>0</v>
      </c>
      <c r="N84" s="168">
        <f t="shared" si="19"/>
        <v>0</v>
      </c>
      <c r="O84" s="168">
        <f t="shared" si="19"/>
        <v>0</v>
      </c>
      <c r="P84" s="168">
        <f t="shared" si="19"/>
        <v>0</v>
      </c>
      <c r="Q84" s="168">
        <f t="shared" si="19"/>
        <v>0</v>
      </c>
      <c r="R84" s="168">
        <f t="shared" si="19"/>
        <v>0</v>
      </c>
      <c r="S84" s="168">
        <f t="shared" si="19"/>
        <v>0</v>
      </c>
      <c r="T84" s="168">
        <f t="shared" si="19"/>
        <v>0</v>
      </c>
      <c r="U84" s="168">
        <f t="shared" si="19"/>
        <v>0</v>
      </c>
      <c r="V84" s="168">
        <f t="shared" si="19"/>
        <v>0</v>
      </c>
      <c r="W84" s="168">
        <f t="shared" si="19"/>
        <v>0</v>
      </c>
      <c r="X84" s="168">
        <f t="shared" si="19"/>
        <v>0</v>
      </c>
      <c r="Y84" s="168">
        <f t="shared" si="19"/>
        <v>0</v>
      </c>
      <c r="Z84" s="168">
        <f t="shared" si="19"/>
        <v>0</v>
      </c>
      <c r="AA84" s="168">
        <f t="shared" si="19"/>
        <v>0</v>
      </c>
      <c r="AB84" s="168">
        <f t="shared" si="19"/>
        <v>0</v>
      </c>
      <c r="AC84" s="168">
        <f t="shared" si="19"/>
        <v>0</v>
      </c>
      <c r="AD84" s="168">
        <f t="shared" si="19"/>
        <v>0</v>
      </c>
      <c r="AE84" s="168">
        <f t="shared" si="19"/>
        <v>0</v>
      </c>
      <c r="AF84" s="168">
        <f t="shared" si="19"/>
        <v>0</v>
      </c>
    </row>
    <row r="85" spans="1:32" s="162" customFormat="1" x14ac:dyDescent="0.2">
      <c r="A85" s="161"/>
      <c r="C85" s="159"/>
      <c r="D85" s="208"/>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row>
    <row r="86" spans="1:32" s="161" customFormat="1" ht="12.75" thickBot="1" x14ac:dyDescent="0.25">
      <c r="B86" s="161" t="s">
        <v>13</v>
      </c>
      <c r="C86" s="167"/>
      <c r="D86" s="208"/>
      <c r="E86" s="174">
        <f t="shared" ref="E86" si="20">E67+E84</f>
        <v>0</v>
      </c>
      <c r="F86" s="174">
        <f t="shared" ref="F86:AF86" si="21">F67+F84</f>
        <v>0</v>
      </c>
      <c r="G86" s="174">
        <f t="shared" si="21"/>
        <v>0</v>
      </c>
      <c r="H86" s="174">
        <f t="shared" si="21"/>
        <v>0</v>
      </c>
      <c r="I86" s="174">
        <f t="shared" si="21"/>
        <v>0</v>
      </c>
      <c r="J86" s="174">
        <f t="shared" si="21"/>
        <v>0</v>
      </c>
      <c r="K86" s="174">
        <f t="shared" si="21"/>
        <v>0</v>
      </c>
      <c r="L86" s="174">
        <f t="shared" si="21"/>
        <v>0</v>
      </c>
      <c r="M86" s="174">
        <f t="shared" si="21"/>
        <v>0</v>
      </c>
      <c r="N86" s="174">
        <f t="shared" si="21"/>
        <v>0</v>
      </c>
      <c r="O86" s="174">
        <f t="shared" si="21"/>
        <v>0</v>
      </c>
      <c r="P86" s="174">
        <f t="shared" si="21"/>
        <v>0</v>
      </c>
      <c r="Q86" s="174">
        <f t="shared" si="21"/>
        <v>0</v>
      </c>
      <c r="R86" s="174">
        <f t="shared" si="21"/>
        <v>0</v>
      </c>
      <c r="S86" s="174">
        <f t="shared" si="21"/>
        <v>0</v>
      </c>
      <c r="T86" s="174">
        <f t="shared" si="21"/>
        <v>0</v>
      </c>
      <c r="U86" s="174">
        <f t="shared" si="21"/>
        <v>0</v>
      </c>
      <c r="V86" s="174">
        <f t="shared" si="21"/>
        <v>0</v>
      </c>
      <c r="W86" s="174">
        <f t="shared" si="21"/>
        <v>0</v>
      </c>
      <c r="X86" s="174">
        <f t="shared" si="21"/>
        <v>0</v>
      </c>
      <c r="Y86" s="174">
        <f t="shared" si="21"/>
        <v>0</v>
      </c>
      <c r="Z86" s="174">
        <f t="shared" si="21"/>
        <v>0</v>
      </c>
      <c r="AA86" s="174">
        <f t="shared" si="21"/>
        <v>0</v>
      </c>
      <c r="AB86" s="174">
        <f t="shared" si="21"/>
        <v>0</v>
      </c>
      <c r="AC86" s="174">
        <f t="shared" si="21"/>
        <v>0</v>
      </c>
      <c r="AD86" s="174">
        <f t="shared" si="21"/>
        <v>0</v>
      </c>
      <c r="AE86" s="174">
        <f t="shared" si="21"/>
        <v>0</v>
      </c>
      <c r="AF86" s="174">
        <f t="shared" si="21"/>
        <v>0</v>
      </c>
    </row>
    <row r="87" spans="1:32" x14ac:dyDescent="0.2">
      <c r="D87" s="210"/>
      <c r="E87" s="210"/>
    </row>
    <row r="88" spans="1:32" x14ac:dyDescent="0.2">
      <c r="C88" s="78" t="s">
        <v>79</v>
      </c>
      <c r="D88" s="211" t="s">
        <v>79</v>
      </c>
      <c r="E88" s="211" t="s">
        <v>79</v>
      </c>
      <c r="F88" s="78" t="s">
        <v>79</v>
      </c>
      <c r="G88" s="78" t="s">
        <v>79</v>
      </c>
      <c r="H88" s="78" t="s">
        <v>79</v>
      </c>
      <c r="I88" s="78" t="s">
        <v>79</v>
      </c>
      <c r="J88" s="78" t="s">
        <v>79</v>
      </c>
      <c r="K88" s="78" t="s">
        <v>79</v>
      </c>
      <c r="L88" s="78" t="s">
        <v>79</v>
      </c>
      <c r="M88" s="78" t="s">
        <v>79</v>
      </c>
      <c r="N88" s="78" t="s">
        <v>79</v>
      </c>
      <c r="O88" s="78" t="s">
        <v>79</v>
      </c>
      <c r="P88" s="78" t="s">
        <v>79</v>
      </c>
      <c r="Q88" s="78" t="s">
        <v>79</v>
      </c>
      <c r="R88" s="78" t="s">
        <v>79</v>
      </c>
      <c r="S88" s="78" t="s">
        <v>79</v>
      </c>
      <c r="T88" s="78" t="s">
        <v>79</v>
      </c>
      <c r="U88" s="78" t="s">
        <v>79</v>
      </c>
      <c r="V88" s="78" t="s">
        <v>79</v>
      </c>
      <c r="W88" s="78" t="s">
        <v>79</v>
      </c>
      <c r="X88" s="78" t="s">
        <v>79</v>
      </c>
      <c r="Y88" s="78" t="s">
        <v>79</v>
      </c>
      <c r="Z88" s="78" t="s">
        <v>79</v>
      </c>
      <c r="AA88" s="78" t="s">
        <v>79</v>
      </c>
      <c r="AB88" s="78" t="s">
        <v>79</v>
      </c>
      <c r="AC88" s="78" t="s">
        <v>79</v>
      </c>
      <c r="AD88" s="78" t="s">
        <v>79</v>
      </c>
      <c r="AE88" s="78" t="s">
        <v>79</v>
      </c>
      <c r="AF88" s="78" t="s">
        <v>79</v>
      </c>
    </row>
    <row r="89" spans="1:32" ht="12.75" x14ac:dyDescent="0.2">
      <c r="A89" s="47" t="s">
        <v>27</v>
      </c>
      <c r="B89" s="153" t="s">
        <v>88</v>
      </c>
      <c r="D89" s="210"/>
      <c r="E89" s="210"/>
    </row>
    <row r="90" spans="1:32" x14ac:dyDescent="0.2">
      <c r="D90" s="210"/>
      <c r="E90" s="210"/>
    </row>
    <row r="91" spans="1:32" s="162" customFormat="1" x14ac:dyDescent="0.2">
      <c r="A91" s="161"/>
      <c r="B91" s="162" t="s">
        <v>14</v>
      </c>
      <c r="C91" s="163"/>
      <c r="D91" s="208"/>
      <c r="E91" s="208"/>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row>
    <row r="92" spans="1:32" s="162" customFormat="1" x14ac:dyDescent="0.2">
      <c r="A92" s="161"/>
      <c r="B92" s="162" t="s">
        <v>15</v>
      </c>
      <c r="C92" s="163"/>
      <c r="D92" s="208"/>
      <c r="E92" s="208"/>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row>
    <row r="93" spans="1:32" s="162" customFormat="1" x14ac:dyDescent="0.2">
      <c r="A93" s="161"/>
      <c r="B93" s="162" t="s">
        <v>64</v>
      </c>
      <c r="C93" s="163"/>
      <c r="D93" s="208"/>
      <c r="E93" s="208"/>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row>
    <row r="94" spans="1:32" s="162" customFormat="1" x14ac:dyDescent="0.2">
      <c r="A94" s="161"/>
      <c r="B94" s="162" t="s">
        <v>19</v>
      </c>
      <c r="C94" s="163"/>
      <c r="D94" s="208"/>
      <c r="E94" s="208"/>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row>
    <row r="95" spans="1:32" s="162" customFormat="1" x14ac:dyDescent="0.2">
      <c r="A95" s="161"/>
      <c r="B95" s="162" t="s">
        <v>65</v>
      </c>
      <c r="C95" s="163"/>
      <c r="D95" s="208"/>
      <c r="E95" s="208"/>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row>
    <row r="96" spans="1:32" s="162" customFormat="1" ht="12.75" thickBot="1" x14ac:dyDescent="0.25">
      <c r="A96" s="161"/>
      <c r="B96" s="161" t="s">
        <v>89</v>
      </c>
      <c r="C96" s="164">
        <f>SUM(C91:C95)</f>
        <v>0</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row>
    <row r="97" spans="1:32" s="98" customFormat="1" x14ac:dyDescent="0.2">
      <c r="A97" s="52"/>
      <c r="B97" s="147" t="s">
        <v>120</v>
      </c>
      <c r="C97" s="96"/>
      <c r="D97" s="97"/>
      <c r="E97" s="97"/>
      <c r="F97" s="8" t="str">
        <f>IFERROR(F$13/'5. Section 53A Analysis'!$C$28,"")</f>
        <v/>
      </c>
      <c r="G97" s="8" t="str">
        <f>IFERROR(G$13/'5. Section 53A Analysis'!$C$28,"")</f>
        <v/>
      </c>
      <c r="H97" s="8" t="str">
        <f>IFERROR(H$13/'5. Section 53A Analysis'!$C$28,"")</f>
        <v/>
      </c>
      <c r="I97" s="8" t="str">
        <f>IFERROR(I$13/'5. Section 53A Analysis'!$C$28,"")</f>
        <v/>
      </c>
      <c r="J97" s="8" t="str">
        <f>IFERROR(J$13/'5. Section 53A Analysis'!$C$28,"")</f>
        <v/>
      </c>
      <c r="K97" s="8" t="str">
        <f>IFERROR(K$13/'5. Section 53A Analysis'!$C$28,"")</f>
        <v/>
      </c>
      <c r="L97" s="8" t="str">
        <f>IFERROR(L$13/'5. Section 53A Analysis'!$C$28,"")</f>
        <v/>
      </c>
      <c r="M97" s="8" t="str">
        <f>IFERROR(M$13/'5. Section 53A Analysis'!$C$28,"")</f>
        <v/>
      </c>
      <c r="N97" s="8" t="str">
        <f>IFERROR(N$13/'5. Section 53A Analysis'!$C$28,"")</f>
        <v/>
      </c>
      <c r="O97" s="8" t="str">
        <f>IFERROR(O$13/'5. Section 53A Analysis'!$C$28,"")</f>
        <v/>
      </c>
      <c r="P97" s="8" t="str">
        <f>IFERROR(P$13/'5. Section 53A Analysis'!$C$28,"")</f>
        <v/>
      </c>
      <c r="Q97" s="8" t="str">
        <f>IFERROR(Q$13/'5. Section 53A Analysis'!$C$28,"")</f>
        <v/>
      </c>
      <c r="R97" s="8" t="str">
        <f>IFERROR(R$13/'5. Section 53A Analysis'!$C$28,"")</f>
        <v/>
      </c>
      <c r="S97" s="8" t="str">
        <f>IFERROR(S$13/'5. Section 53A Analysis'!$C$28,"")</f>
        <v/>
      </c>
      <c r="T97" s="8" t="str">
        <f>IFERROR(T$13/'5. Section 53A Analysis'!$C$28,"")</f>
        <v/>
      </c>
      <c r="U97" s="8" t="str">
        <f>IFERROR(U$13/'5. Section 53A Analysis'!$C$28,"")</f>
        <v/>
      </c>
      <c r="V97" s="8" t="str">
        <f>IFERROR(V$13/'5. Section 53A Analysis'!$C$28,"")</f>
        <v/>
      </c>
      <c r="W97" s="8" t="str">
        <f>IFERROR(W$13/'5. Section 53A Analysis'!$C$28,"")</f>
        <v/>
      </c>
      <c r="X97" s="8" t="str">
        <f>IFERROR(X$13/'5. Section 53A Analysis'!$C$28,"")</f>
        <v/>
      </c>
      <c r="Y97" s="8" t="str">
        <f>IFERROR(Y$13/'5. Section 53A Analysis'!$C$28,"")</f>
        <v/>
      </c>
      <c r="Z97" s="8" t="str">
        <f>IFERROR(Z$13/'5. Section 53A Analysis'!$C$28,"")</f>
        <v/>
      </c>
      <c r="AA97" s="8" t="str">
        <f>IFERROR(AA$13/'5. Section 53A Analysis'!$C$28,"")</f>
        <v/>
      </c>
      <c r="AB97" s="8" t="str">
        <f>IFERROR(AB$13/'5. Section 53A Analysis'!$C$28,"")</f>
        <v/>
      </c>
      <c r="AC97" s="8" t="str">
        <f>IFERROR(AC$13/'5. Section 53A Analysis'!$C$28,"")</f>
        <v/>
      </c>
      <c r="AD97" s="8" t="str">
        <f>IFERROR(AD$13/'5. Section 53A Analysis'!$C$28,"")</f>
        <v/>
      </c>
      <c r="AE97" s="8" t="str">
        <f>IFERROR(AE$13/'5. Section 53A Analysis'!$C$28,"")</f>
        <v/>
      </c>
      <c r="AF97" s="8" t="str">
        <f>IFERROR(AF$13/'5. Section 53A Analysis'!$C$28,"")</f>
        <v/>
      </c>
    </row>
    <row r="98" spans="1:32" s="161" customFormat="1" x14ac:dyDescent="0.2">
      <c r="B98" s="161" t="s">
        <v>90</v>
      </c>
      <c r="C98" s="175"/>
      <c r="D98" s="176"/>
      <c r="E98" s="176"/>
      <c r="F98" s="177" t="str">
        <f>IFERROR($C$96*F97,"")</f>
        <v/>
      </c>
      <c r="G98" s="177" t="str">
        <f>IFERROR($C$96*G97,"")</f>
        <v/>
      </c>
      <c r="H98" s="177" t="str">
        <f t="shared" ref="H98:AF98" si="22">IFERROR($C$96*H97,"")</f>
        <v/>
      </c>
      <c r="I98" s="177" t="str">
        <f t="shared" si="22"/>
        <v/>
      </c>
      <c r="J98" s="177" t="str">
        <f t="shared" si="22"/>
        <v/>
      </c>
      <c r="K98" s="177" t="str">
        <f t="shared" si="22"/>
        <v/>
      </c>
      <c r="L98" s="177" t="str">
        <f t="shared" si="22"/>
        <v/>
      </c>
      <c r="M98" s="177" t="str">
        <f t="shared" si="22"/>
        <v/>
      </c>
      <c r="N98" s="177" t="str">
        <f t="shared" si="22"/>
        <v/>
      </c>
      <c r="O98" s="177" t="str">
        <f t="shared" si="22"/>
        <v/>
      </c>
      <c r="P98" s="177" t="str">
        <f t="shared" si="22"/>
        <v/>
      </c>
      <c r="Q98" s="177" t="str">
        <f t="shared" si="22"/>
        <v/>
      </c>
      <c r="R98" s="177" t="str">
        <f t="shared" si="22"/>
        <v/>
      </c>
      <c r="S98" s="177" t="str">
        <f t="shared" si="22"/>
        <v/>
      </c>
      <c r="T98" s="177" t="str">
        <f t="shared" si="22"/>
        <v/>
      </c>
      <c r="U98" s="177" t="str">
        <f t="shared" si="22"/>
        <v/>
      </c>
      <c r="V98" s="177" t="str">
        <f t="shared" si="22"/>
        <v/>
      </c>
      <c r="W98" s="177" t="str">
        <f t="shared" si="22"/>
        <v/>
      </c>
      <c r="X98" s="177" t="str">
        <f t="shared" si="22"/>
        <v/>
      </c>
      <c r="Y98" s="177" t="str">
        <f t="shared" si="22"/>
        <v/>
      </c>
      <c r="Z98" s="177" t="str">
        <f t="shared" si="22"/>
        <v/>
      </c>
      <c r="AA98" s="177" t="str">
        <f t="shared" si="22"/>
        <v/>
      </c>
      <c r="AB98" s="177" t="str">
        <f t="shared" si="22"/>
        <v/>
      </c>
      <c r="AC98" s="177" t="str">
        <f t="shared" si="22"/>
        <v/>
      </c>
      <c r="AD98" s="177" t="str">
        <f t="shared" si="22"/>
        <v/>
      </c>
      <c r="AE98" s="177" t="str">
        <f t="shared" si="22"/>
        <v/>
      </c>
      <c r="AF98" s="177" t="str">
        <f t="shared" si="22"/>
        <v/>
      </c>
    </row>
    <row r="99" spans="1:32" x14ac:dyDescent="0.2">
      <c r="B99" s="147"/>
      <c r="C99" s="83"/>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x14ac:dyDescent="0.2">
      <c r="B100" s="147"/>
      <c r="C100" s="83"/>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12.75" x14ac:dyDescent="0.2">
      <c r="A101" s="47" t="s">
        <v>28</v>
      </c>
      <c r="B101" s="153" t="s">
        <v>211</v>
      </c>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x14ac:dyDescent="0.2">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s="162" customFormat="1" x14ac:dyDescent="0.2">
      <c r="A103" s="161"/>
      <c r="B103" s="162" t="s">
        <v>63</v>
      </c>
      <c r="C103" s="163"/>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row>
    <row r="104" spans="1:32" s="162" customFormat="1" x14ac:dyDescent="0.2">
      <c r="A104" s="161"/>
      <c r="B104" s="162" t="s">
        <v>84</v>
      </c>
      <c r="C104" s="163"/>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row>
    <row r="105" spans="1:32" s="162" customFormat="1" ht="12.75" thickBot="1" x14ac:dyDescent="0.25">
      <c r="A105" s="161"/>
      <c r="B105" s="161" t="s">
        <v>211</v>
      </c>
      <c r="C105" s="164">
        <f>SUM(C103:C104)</f>
        <v>0</v>
      </c>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row>
    <row r="106" spans="1:32" s="98" customFormat="1" x14ac:dyDescent="0.2">
      <c r="A106" s="52"/>
      <c r="B106" s="147" t="s">
        <v>126</v>
      </c>
      <c r="C106" s="96"/>
      <c r="D106" s="97"/>
      <c r="E106" s="97"/>
      <c r="F106" s="8" t="str">
        <f>IFERROR(F$13/'5. Section 53A Analysis'!$C$41,"")</f>
        <v/>
      </c>
      <c r="G106" s="8" t="str">
        <f>IFERROR(G$13/'5. Section 53A Analysis'!$C$41,"")</f>
        <v/>
      </c>
      <c r="H106" s="8" t="str">
        <f>IFERROR(H$13/'5. Section 53A Analysis'!$C$41,"")</f>
        <v/>
      </c>
      <c r="I106" s="8" t="str">
        <f>IFERROR(I$13/'5. Section 53A Analysis'!$C$41,"")</f>
        <v/>
      </c>
      <c r="J106" s="8" t="str">
        <f>IFERROR(J$13/'5. Section 53A Analysis'!$C$41,"")</f>
        <v/>
      </c>
      <c r="K106" s="8" t="str">
        <f>IFERROR(K$13/'5. Section 53A Analysis'!$C$41,"")</f>
        <v/>
      </c>
      <c r="L106" s="8" t="str">
        <f>IFERROR(L$13/'5. Section 53A Analysis'!$C$41,"")</f>
        <v/>
      </c>
      <c r="M106" s="8" t="str">
        <f>IFERROR(M$13/'5. Section 53A Analysis'!$C$41,"")</f>
        <v/>
      </c>
      <c r="N106" s="8" t="str">
        <f>IFERROR(N$13/'5. Section 53A Analysis'!$C$41,"")</f>
        <v/>
      </c>
      <c r="O106" s="8" t="str">
        <f>IFERROR(O$13/'5. Section 53A Analysis'!$C$41,"")</f>
        <v/>
      </c>
      <c r="P106" s="8" t="str">
        <f>IFERROR(P$13/'5. Section 53A Analysis'!$C$41,"")</f>
        <v/>
      </c>
      <c r="Q106" s="8" t="str">
        <f>IFERROR(Q$13/'5. Section 53A Analysis'!$C$41,"")</f>
        <v/>
      </c>
      <c r="R106" s="8" t="str">
        <f>IFERROR(R$13/'5. Section 53A Analysis'!$C$41,"")</f>
        <v/>
      </c>
      <c r="S106" s="8" t="str">
        <f>IFERROR(S$13/'5. Section 53A Analysis'!$C$41,"")</f>
        <v/>
      </c>
      <c r="T106" s="8" t="str">
        <f>IFERROR(T$13/'5. Section 53A Analysis'!$C$41,"")</f>
        <v/>
      </c>
      <c r="U106" s="8" t="str">
        <f>IFERROR(U$13/'5. Section 53A Analysis'!$C$41,"")</f>
        <v/>
      </c>
      <c r="V106" s="8" t="str">
        <f>IFERROR(V$13/'5. Section 53A Analysis'!$C$41,"")</f>
        <v/>
      </c>
      <c r="W106" s="8" t="str">
        <f>IFERROR(W$13/'5. Section 53A Analysis'!$C$41,"")</f>
        <v/>
      </c>
      <c r="X106" s="8" t="str">
        <f>IFERROR(X$13/'5. Section 53A Analysis'!$C$41,"")</f>
        <v/>
      </c>
      <c r="Y106" s="8" t="str">
        <f>IFERROR(Y$13/'5. Section 53A Analysis'!$C$41,"")</f>
        <v/>
      </c>
      <c r="Z106" s="8" t="str">
        <f>IFERROR(Z$13/'5. Section 53A Analysis'!$C$41,"")</f>
        <v/>
      </c>
      <c r="AA106" s="8" t="str">
        <f>IFERROR(AA$13/'5. Section 53A Analysis'!$C$41,"")</f>
        <v/>
      </c>
      <c r="AB106" s="8" t="str">
        <f>IFERROR(AB$13/'5. Section 53A Analysis'!$C$41,"")</f>
        <v/>
      </c>
      <c r="AC106" s="8" t="str">
        <f>IFERROR(AC$13/'5. Section 53A Analysis'!$C$41,"")</f>
        <v/>
      </c>
      <c r="AD106" s="8" t="str">
        <f>IFERROR(AD$13/'5. Section 53A Analysis'!$C$41,"")</f>
        <v/>
      </c>
      <c r="AE106" s="8" t="str">
        <f>IFERROR(AE$13/'5. Section 53A Analysis'!$C$41,"")</f>
        <v/>
      </c>
      <c r="AF106" s="8" t="str">
        <f>IFERROR(AF$13/'5. Section 53A Analysis'!$C$41,"")</f>
        <v/>
      </c>
    </row>
    <row r="107" spans="1:32" s="161" customFormat="1" x14ac:dyDescent="0.2">
      <c r="B107" s="161" t="s">
        <v>210</v>
      </c>
      <c r="C107" s="175"/>
      <c r="D107" s="176"/>
      <c r="E107" s="176"/>
      <c r="F107" s="177" t="str">
        <f>IFERROR($C$105*F106,"")</f>
        <v/>
      </c>
      <c r="G107" s="177" t="str">
        <f>IFERROR($C$105*G106,"")</f>
        <v/>
      </c>
      <c r="H107" s="177" t="str">
        <f t="shared" ref="H107:N107" si="23">IFERROR($C$105*H106,"")</f>
        <v/>
      </c>
      <c r="I107" s="177" t="str">
        <f t="shared" si="23"/>
        <v/>
      </c>
      <c r="J107" s="177" t="str">
        <f t="shared" si="23"/>
        <v/>
      </c>
      <c r="K107" s="177" t="str">
        <f t="shared" si="23"/>
        <v/>
      </c>
      <c r="L107" s="177" t="str">
        <f t="shared" si="23"/>
        <v/>
      </c>
      <c r="M107" s="177" t="str">
        <f t="shared" si="23"/>
        <v/>
      </c>
      <c r="N107" s="177" t="str">
        <f t="shared" si="23"/>
        <v/>
      </c>
      <c r="O107" s="177" t="str">
        <f t="shared" ref="O107:AF107" si="24">IFERROR($C$105*O106,"")</f>
        <v/>
      </c>
      <c r="P107" s="177" t="str">
        <f t="shared" si="24"/>
        <v/>
      </c>
      <c r="Q107" s="177" t="str">
        <f t="shared" si="24"/>
        <v/>
      </c>
      <c r="R107" s="177" t="str">
        <f t="shared" si="24"/>
        <v/>
      </c>
      <c r="S107" s="177" t="str">
        <f t="shared" si="24"/>
        <v/>
      </c>
      <c r="T107" s="177" t="str">
        <f t="shared" si="24"/>
        <v/>
      </c>
      <c r="U107" s="177" t="str">
        <f t="shared" si="24"/>
        <v/>
      </c>
      <c r="V107" s="177" t="str">
        <f t="shared" si="24"/>
        <v/>
      </c>
      <c r="W107" s="177" t="str">
        <f t="shared" si="24"/>
        <v/>
      </c>
      <c r="X107" s="177" t="str">
        <f t="shared" si="24"/>
        <v/>
      </c>
      <c r="Y107" s="177" t="str">
        <f t="shared" si="24"/>
        <v/>
      </c>
      <c r="Z107" s="177" t="str">
        <f t="shared" si="24"/>
        <v/>
      </c>
      <c r="AA107" s="177" t="str">
        <f t="shared" si="24"/>
        <v/>
      </c>
      <c r="AB107" s="177" t="str">
        <f t="shared" si="24"/>
        <v/>
      </c>
      <c r="AC107" s="177" t="str">
        <f t="shared" si="24"/>
        <v/>
      </c>
      <c r="AD107" s="177" t="str">
        <f t="shared" si="24"/>
        <v/>
      </c>
      <c r="AE107" s="177" t="str">
        <f t="shared" si="24"/>
        <v/>
      </c>
      <c r="AF107" s="177" t="str">
        <f t="shared" si="24"/>
        <v/>
      </c>
    </row>
    <row r="108" spans="1:32" x14ac:dyDescent="0.2">
      <c r="B108" s="147"/>
      <c r="C108" s="83"/>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x14ac:dyDescent="0.2">
      <c r="B109" s="147"/>
      <c r="C109" s="83"/>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12.75" x14ac:dyDescent="0.2">
      <c r="A110" s="47" t="s">
        <v>29</v>
      </c>
      <c r="B110" s="153" t="s">
        <v>94</v>
      </c>
      <c r="C110" s="99"/>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x14ac:dyDescent="0.2">
      <c r="C111" s="99"/>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s="162" customFormat="1" x14ac:dyDescent="0.2">
      <c r="A112" s="161"/>
      <c r="B112" s="162" t="s">
        <v>92</v>
      </c>
      <c r="C112" s="163"/>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row>
    <row r="113" spans="1:32" s="162" customFormat="1" x14ac:dyDescent="0.2">
      <c r="A113" s="161"/>
      <c r="B113" s="162" t="s">
        <v>93</v>
      </c>
      <c r="C113" s="163"/>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row>
    <row r="114" spans="1:32" s="138" customFormat="1" ht="12.75" thickBot="1" x14ac:dyDescent="0.25">
      <c r="A114" s="137"/>
      <c r="B114" s="147" t="s">
        <v>96</v>
      </c>
      <c r="C114" s="140">
        <f>SUM(C112:C113)</f>
        <v>0</v>
      </c>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row>
    <row r="115" spans="1:32" x14ac:dyDescent="0.2">
      <c r="A115" s="52"/>
      <c r="B115" s="147" t="s">
        <v>126</v>
      </c>
      <c r="C115" s="96"/>
      <c r="D115" s="97"/>
      <c r="E115" s="97"/>
      <c r="F115" s="8" t="str">
        <f>IFERROR(F$13/'5. Section 53A Analysis'!$C$41,"")</f>
        <v/>
      </c>
      <c r="G115" s="8" t="str">
        <f>IFERROR(G$13/'5. Section 53A Analysis'!$C$41,"")</f>
        <v/>
      </c>
      <c r="H115" s="8" t="str">
        <f>IFERROR(H$13/'5. Section 53A Analysis'!$C$41,"")</f>
        <v/>
      </c>
      <c r="I115" s="8" t="str">
        <f>IFERROR(I$13/'5. Section 53A Analysis'!$C$41,"")</f>
        <v/>
      </c>
      <c r="J115" s="8" t="str">
        <f>IFERROR(J$13/'5. Section 53A Analysis'!$C$41,"")</f>
        <v/>
      </c>
      <c r="K115" s="8" t="str">
        <f>IFERROR(K$13/'5. Section 53A Analysis'!$C$41,"")</f>
        <v/>
      </c>
      <c r="L115" s="8" t="str">
        <f>IFERROR(L$13/'5. Section 53A Analysis'!$C$41,"")</f>
        <v/>
      </c>
      <c r="M115" s="8" t="str">
        <f>IFERROR(M$13/'5. Section 53A Analysis'!$C$41,"")</f>
        <v/>
      </c>
      <c r="N115" s="8" t="str">
        <f>IFERROR(N$13/'5. Section 53A Analysis'!$C$41,"")</f>
        <v/>
      </c>
      <c r="O115" s="8" t="str">
        <f>IFERROR(O$13/'5. Section 53A Analysis'!$C$41,"")</f>
        <v/>
      </c>
      <c r="P115" s="8" t="str">
        <f>IFERROR(P$13/'5. Section 53A Analysis'!$C$41,"")</f>
        <v/>
      </c>
      <c r="Q115" s="8" t="str">
        <f>IFERROR(Q$13/'5. Section 53A Analysis'!$C$41,"")</f>
        <v/>
      </c>
      <c r="R115" s="8" t="str">
        <f>IFERROR(R$13/'5. Section 53A Analysis'!$C$41,"")</f>
        <v/>
      </c>
      <c r="S115" s="8" t="str">
        <f>IFERROR(S$13/'5. Section 53A Analysis'!$C$41,"")</f>
        <v/>
      </c>
      <c r="T115" s="8" t="str">
        <f>IFERROR(T$13/'5. Section 53A Analysis'!$C$41,"")</f>
        <v/>
      </c>
      <c r="U115" s="8" t="str">
        <f>IFERROR(U$13/'5. Section 53A Analysis'!$C$41,"")</f>
        <v/>
      </c>
      <c r="V115" s="8" t="str">
        <f>IFERROR(V$13/'5. Section 53A Analysis'!$C$41,"")</f>
        <v/>
      </c>
      <c r="W115" s="8" t="str">
        <f>IFERROR(W$13/'5. Section 53A Analysis'!$C$41,"")</f>
        <v/>
      </c>
      <c r="X115" s="8" t="str">
        <f>IFERROR(X$13/'5. Section 53A Analysis'!$C$41,"")</f>
        <v/>
      </c>
      <c r="Y115" s="8" t="str">
        <f>IFERROR(Y$13/'5. Section 53A Analysis'!$C$41,"")</f>
        <v/>
      </c>
      <c r="Z115" s="8" t="str">
        <f>IFERROR(Z$13/'5. Section 53A Analysis'!$C$41,"")</f>
        <v/>
      </c>
      <c r="AA115" s="8" t="str">
        <f>IFERROR(AA$13/'5. Section 53A Analysis'!$C$41,"")</f>
        <v/>
      </c>
      <c r="AB115" s="8" t="str">
        <f>IFERROR(AB$13/'5. Section 53A Analysis'!$C$41,"")</f>
        <v/>
      </c>
      <c r="AC115" s="8" t="str">
        <f>IFERROR(AC$13/'5. Section 53A Analysis'!$C$41,"")</f>
        <v/>
      </c>
      <c r="AD115" s="8" t="str">
        <f>IFERROR(AD$13/'5. Section 53A Analysis'!$C$41,"")</f>
        <v/>
      </c>
      <c r="AE115" s="8" t="str">
        <f>IFERROR(AE$13/'5. Section 53A Analysis'!$C$41,"")</f>
        <v/>
      </c>
      <c r="AF115" s="8" t="str">
        <f>IFERROR(AF$13/'5. Section 53A Analysis'!$C$41,"")</f>
        <v/>
      </c>
    </row>
    <row r="116" spans="1:32" s="162" customFormat="1" x14ac:dyDescent="0.2">
      <c r="A116" s="161"/>
      <c r="B116" s="161" t="s">
        <v>95</v>
      </c>
      <c r="C116" s="175"/>
      <c r="D116" s="176"/>
      <c r="E116" s="176"/>
      <c r="F116" s="177" t="str">
        <f>IFERROR($C$114*F115,"")</f>
        <v/>
      </c>
      <c r="G116" s="177" t="str">
        <f t="shared" ref="G116:AF116" si="25">IFERROR($C$114*G115,"")</f>
        <v/>
      </c>
      <c r="H116" s="177" t="str">
        <f t="shared" si="25"/>
        <v/>
      </c>
      <c r="I116" s="177" t="str">
        <f t="shared" si="25"/>
        <v/>
      </c>
      <c r="J116" s="177" t="str">
        <f t="shared" si="25"/>
        <v/>
      </c>
      <c r="K116" s="177" t="str">
        <f t="shared" si="25"/>
        <v/>
      </c>
      <c r="L116" s="177" t="str">
        <f t="shared" si="25"/>
        <v/>
      </c>
      <c r="M116" s="177" t="str">
        <f t="shared" si="25"/>
        <v/>
      </c>
      <c r="N116" s="177" t="str">
        <f t="shared" si="25"/>
        <v/>
      </c>
      <c r="O116" s="177" t="str">
        <f t="shared" si="25"/>
        <v/>
      </c>
      <c r="P116" s="177" t="str">
        <f t="shared" si="25"/>
        <v/>
      </c>
      <c r="Q116" s="177" t="str">
        <f t="shared" si="25"/>
        <v/>
      </c>
      <c r="R116" s="177" t="str">
        <f t="shared" si="25"/>
        <v/>
      </c>
      <c r="S116" s="177" t="str">
        <f t="shared" si="25"/>
        <v/>
      </c>
      <c r="T116" s="177" t="str">
        <f t="shared" si="25"/>
        <v/>
      </c>
      <c r="U116" s="177" t="str">
        <f t="shared" si="25"/>
        <v/>
      </c>
      <c r="V116" s="177" t="str">
        <f t="shared" si="25"/>
        <v/>
      </c>
      <c r="W116" s="177" t="str">
        <f t="shared" si="25"/>
        <v/>
      </c>
      <c r="X116" s="177" t="str">
        <f t="shared" si="25"/>
        <v/>
      </c>
      <c r="Y116" s="177" t="str">
        <f t="shared" si="25"/>
        <v/>
      </c>
      <c r="Z116" s="177" t="str">
        <f t="shared" si="25"/>
        <v/>
      </c>
      <c r="AA116" s="177" t="str">
        <f t="shared" si="25"/>
        <v/>
      </c>
      <c r="AB116" s="177" t="str">
        <f t="shared" si="25"/>
        <v/>
      </c>
      <c r="AC116" s="177" t="str">
        <f t="shared" si="25"/>
        <v/>
      </c>
      <c r="AD116" s="177" t="str">
        <f t="shared" si="25"/>
        <v/>
      </c>
      <c r="AE116" s="177" t="str">
        <f t="shared" si="25"/>
        <v/>
      </c>
      <c r="AF116" s="177" t="str">
        <f t="shared" si="25"/>
        <v/>
      </c>
    </row>
    <row r="117" spans="1:32" x14ac:dyDescent="0.2">
      <c r="B117" s="147"/>
      <c r="C117" s="83"/>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x14ac:dyDescent="0.2">
      <c r="B118" s="147"/>
      <c r="C118" s="83"/>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12.75" x14ac:dyDescent="0.2">
      <c r="A119" s="47" t="s">
        <v>30</v>
      </c>
      <c r="B119" s="153" t="s">
        <v>134</v>
      </c>
      <c r="C119" s="99"/>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x14ac:dyDescent="0.2">
      <c r="C120" s="99"/>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s="162" customFormat="1" x14ac:dyDescent="0.2">
      <c r="A121" s="161"/>
      <c r="B121" s="162" t="s">
        <v>101</v>
      </c>
      <c r="C121" s="163"/>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row>
    <row r="122" spans="1:32" s="162" customFormat="1" x14ac:dyDescent="0.2">
      <c r="A122" s="161"/>
      <c r="B122" s="162" t="s">
        <v>135</v>
      </c>
      <c r="C122" s="163"/>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row>
    <row r="123" spans="1:32" s="162" customFormat="1" ht="12.75" thickBot="1" x14ac:dyDescent="0.25">
      <c r="A123" s="161"/>
      <c r="B123" s="161" t="s">
        <v>97</v>
      </c>
      <c r="C123" s="164">
        <f>SUM(C121:C122)</f>
        <v>0</v>
      </c>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row>
    <row r="124" spans="1:32" s="98" customFormat="1" x14ac:dyDescent="0.2">
      <c r="A124" s="52"/>
      <c r="B124" s="147" t="s">
        <v>126</v>
      </c>
      <c r="C124" s="96"/>
      <c r="D124" s="97"/>
      <c r="E124" s="97"/>
      <c r="F124" s="8" t="str">
        <f>IFERROR(F$13/'5. Section 53A Analysis'!$C$41,"")</f>
        <v/>
      </c>
      <c r="G124" s="8" t="str">
        <f>IFERROR(G$13/'5. Section 53A Analysis'!$C$41,"")</f>
        <v/>
      </c>
      <c r="H124" s="8" t="str">
        <f>IFERROR(H$13/'5. Section 53A Analysis'!$C$41,"")</f>
        <v/>
      </c>
      <c r="I124" s="8" t="str">
        <f>IFERROR(I$13/'5. Section 53A Analysis'!$C$41,"")</f>
        <v/>
      </c>
      <c r="J124" s="8" t="str">
        <f>IFERROR(J$13/'5. Section 53A Analysis'!$C$41,"")</f>
        <v/>
      </c>
      <c r="K124" s="8" t="str">
        <f>IFERROR(K$13/'5. Section 53A Analysis'!$C$41,"")</f>
        <v/>
      </c>
      <c r="L124" s="8" t="str">
        <f>IFERROR(L$13/'5. Section 53A Analysis'!$C$41,"")</f>
        <v/>
      </c>
      <c r="M124" s="8" t="str">
        <f>IFERROR(M$13/'5. Section 53A Analysis'!$C$41,"")</f>
        <v/>
      </c>
      <c r="N124" s="8" t="str">
        <f>IFERROR(N$13/'5. Section 53A Analysis'!$C$41,"")</f>
        <v/>
      </c>
      <c r="O124" s="8" t="str">
        <f>IFERROR(O$13/'5. Section 53A Analysis'!$C$41,"")</f>
        <v/>
      </c>
      <c r="P124" s="8" t="str">
        <f>IFERROR(P$13/'5. Section 53A Analysis'!$C$41,"")</f>
        <v/>
      </c>
      <c r="Q124" s="8" t="str">
        <f>IFERROR(Q$13/'5. Section 53A Analysis'!$C$41,"")</f>
        <v/>
      </c>
      <c r="R124" s="8" t="str">
        <f>IFERROR(R$13/'5. Section 53A Analysis'!$C$41,"")</f>
        <v/>
      </c>
      <c r="S124" s="8" t="str">
        <f>IFERROR(S$13/'5. Section 53A Analysis'!$C$41,"")</f>
        <v/>
      </c>
      <c r="T124" s="8" t="str">
        <f>IFERROR(T$13/'5. Section 53A Analysis'!$C$41,"")</f>
        <v/>
      </c>
      <c r="U124" s="8" t="str">
        <f>IFERROR(U$13/'5. Section 53A Analysis'!$C$41,"")</f>
        <v/>
      </c>
      <c r="V124" s="8" t="str">
        <f>IFERROR(V$13/'5. Section 53A Analysis'!$C$41,"")</f>
        <v/>
      </c>
      <c r="W124" s="8" t="str">
        <f>IFERROR(W$13/'5. Section 53A Analysis'!$C$41,"")</f>
        <v/>
      </c>
      <c r="X124" s="8" t="str">
        <f>IFERROR(X$13/'5. Section 53A Analysis'!$C$41,"")</f>
        <v/>
      </c>
      <c r="Y124" s="8" t="str">
        <f>IFERROR(Y$13/'5. Section 53A Analysis'!$C$41,"")</f>
        <v/>
      </c>
      <c r="Z124" s="8" t="str">
        <f>IFERROR(Z$13/'5. Section 53A Analysis'!$C$41,"")</f>
        <v/>
      </c>
      <c r="AA124" s="8" t="str">
        <f>IFERROR(AA$13/'5. Section 53A Analysis'!$C$41,"")</f>
        <v/>
      </c>
      <c r="AB124" s="8" t="str">
        <f>IFERROR(AB$13/'5. Section 53A Analysis'!$C$41,"")</f>
        <v/>
      </c>
      <c r="AC124" s="8" t="str">
        <f>IFERROR(AC$13/'5. Section 53A Analysis'!$C$41,"")</f>
        <v/>
      </c>
      <c r="AD124" s="8" t="str">
        <f>IFERROR(AD$13/'5. Section 53A Analysis'!$C$41,"")</f>
        <v/>
      </c>
      <c r="AE124" s="8" t="str">
        <f>IFERROR(AE$13/'5. Section 53A Analysis'!$C$41,"")</f>
        <v/>
      </c>
      <c r="AF124" s="8" t="str">
        <f>IFERROR(AF$13/'5. Section 53A Analysis'!$C$41,"")</f>
        <v/>
      </c>
    </row>
    <row r="125" spans="1:32" s="161" customFormat="1" x14ac:dyDescent="0.2">
      <c r="B125" s="161" t="s">
        <v>98</v>
      </c>
      <c r="C125" s="175"/>
      <c r="D125" s="176"/>
      <c r="E125" s="176"/>
      <c r="F125" s="177" t="str">
        <f>IFERROR($C$123*F124,"")</f>
        <v/>
      </c>
      <c r="G125" s="177" t="str">
        <f t="shared" ref="G125:AF125" si="26">IFERROR($C$123*G124,"")</f>
        <v/>
      </c>
      <c r="H125" s="177" t="str">
        <f t="shared" si="26"/>
        <v/>
      </c>
      <c r="I125" s="177" t="str">
        <f t="shared" si="26"/>
        <v/>
      </c>
      <c r="J125" s="177" t="str">
        <f t="shared" si="26"/>
        <v/>
      </c>
      <c r="K125" s="177" t="str">
        <f t="shared" si="26"/>
        <v/>
      </c>
      <c r="L125" s="177" t="str">
        <f t="shared" si="26"/>
        <v/>
      </c>
      <c r="M125" s="177" t="str">
        <f t="shared" si="26"/>
        <v/>
      </c>
      <c r="N125" s="177" t="str">
        <f t="shared" si="26"/>
        <v/>
      </c>
      <c r="O125" s="177" t="str">
        <f t="shared" si="26"/>
        <v/>
      </c>
      <c r="P125" s="177" t="str">
        <f t="shared" si="26"/>
        <v/>
      </c>
      <c r="Q125" s="177" t="str">
        <f t="shared" si="26"/>
        <v/>
      </c>
      <c r="R125" s="177" t="str">
        <f t="shared" si="26"/>
        <v/>
      </c>
      <c r="S125" s="177" t="str">
        <f t="shared" si="26"/>
        <v/>
      </c>
      <c r="T125" s="177" t="str">
        <f t="shared" si="26"/>
        <v/>
      </c>
      <c r="U125" s="177" t="str">
        <f t="shared" si="26"/>
        <v/>
      </c>
      <c r="V125" s="177" t="str">
        <f t="shared" si="26"/>
        <v/>
      </c>
      <c r="W125" s="177" t="str">
        <f t="shared" si="26"/>
        <v/>
      </c>
      <c r="X125" s="177" t="str">
        <f t="shared" si="26"/>
        <v/>
      </c>
      <c r="Y125" s="177" t="str">
        <f t="shared" si="26"/>
        <v/>
      </c>
      <c r="Z125" s="177" t="str">
        <f t="shared" si="26"/>
        <v/>
      </c>
      <c r="AA125" s="177" t="str">
        <f t="shared" si="26"/>
        <v/>
      </c>
      <c r="AB125" s="177" t="str">
        <f t="shared" si="26"/>
        <v/>
      </c>
      <c r="AC125" s="177" t="str">
        <f t="shared" si="26"/>
        <v/>
      </c>
      <c r="AD125" s="177" t="str">
        <f t="shared" si="26"/>
        <v/>
      </c>
      <c r="AE125" s="177" t="str">
        <f t="shared" si="26"/>
        <v/>
      </c>
      <c r="AF125" s="177" t="str">
        <f t="shared" si="26"/>
        <v/>
      </c>
    </row>
    <row r="126" spans="1:32" x14ac:dyDescent="0.2">
      <c r="B126" s="147"/>
      <c r="C126" s="83"/>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x14ac:dyDescent="0.2">
      <c r="B127" s="147"/>
      <c r="C127" s="83"/>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12.75" x14ac:dyDescent="0.2">
      <c r="A128" s="47" t="s">
        <v>91</v>
      </c>
      <c r="B128" s="153" t="s">
        <v>102</v>
      </c>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x14ac:dyDescent="0.2">
      <c r="C129" s="99"/>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s="162" customFormat="1" x14ac:dyDescent="0.2">
      <c r="A130" s="161"/>
      <c r="B130" s="162" t="s">
        <v>103</v>
      </c>
      <c r="C130" s="163"/>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row>
    <row r="131" spans="1:32" s="162" customFormat="1" x14ac:dyDescent="0.2">
      <c r="A131" s="161"/>
      <c r="B131" s="162" t="s">
        <v>25</v>
      </c>
      <c r="C131" s="163"/>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row>
    <row r="132" spans="1:32" s="162" customFormat="1" x14ac:dyDescent="0.2">
      <c r="A132" s="161"/>
      <c r="B132" s="162" t="s">
        <v>23</v>
      </c>
      <c r="C132" s="163"/>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row>
    <row r="133" spans="1:32" s="162" customFormat="1" x14ac:dyDescent="0.2">
      <c r="A133" s="161"/>
      <c r="B133" s="162" t="s">
        <v>24</v>
      </c>
      <c r="C133" s="163"/>
      <c r="D133" s="15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row>
    <row r="134" spans="1:32" s="162" customFormat="1" x14ac:dyDescent="0.2">
      <c r="A134" s="161"/>
      <c r="B134" s="162" t="s">
        <v>35</v>
      </c>
      <c r="C134" s="163"/>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row>
    <row r="135" spans="1:32" s="162" customFormat="1" ht="12.75" thickBot="1" x14ac:dyDescent="0.25">
      <c r="A135" s="161"/>
      <c r="B135" s="162" t="s">
        <v>137</v>
      </c>
      <c r="C135" s="163"/>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row>
    <row r="136" spans="1:32" x14ac:dyDescent="0.2">
      <c r="B136" s="205" t="s">
        <v>26</v>
      </c>
      <c r="C136" s="99"/>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x14ac:dyDescent="0.2">
      <c r="B137" s="206"/>
      <c r="C137" s="99"/>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x14ac:dyDescent="0.2">
      <c r="B138" s="206"/>
      <c r="C138" s="99"/>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x14ac:dyDescent="0.2">
      <c r="B139" s="206"/>
      <c r="C139" s="99"/>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12.75" thickBot="1" x14ac:dyDescent="0.25">
      <c r="B140" s="207"/>
      <c r="C140" s="99"/>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x14ac:dyDescent="0.2">
      <c r="C141" s="99"/>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s="162" customFormat="1" ht="12.75" thickBot="1" x14ac:dyDescent="0.25">
      <c r="A142" s="161"/>
      <c r="B142" s="161" t="s">
        <v>104</v>
      </c>
      <c r="C142" s="164">
        <f>SUM(C130:C135)</f>
        <v>0</v>
      </c>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row>
    <row r="143" spans="1:32" s="98" customFormat="1" x14ac:dyDescent="0.2">
      <c r="A143" s="52"/>
      <c r="B143" s="147" t="s">
        <v>120</v>
      </c>
      <c r="C143" s="96"/>
      <c r="D143" s="97"/>
      <c r="E143" s="97"/>
      <c r="F143" s="8" t="str">
        <f>IFERROR(F$13/'5. Section 53A Analysis'!$C$28,"")</f>
        <v/>
      </c>
      <c r="G143" s="8" t="str">
        <f>IFERROR(G$13/'5. Section 53A Analysis'!$C$28,"")</f>
        <v/>
      </c>
      <c r="H143" s="8" t="str">
        <f>IFERROR(H$13/'5. Section 53A Analysis'!$C$28,"")</f>
        <v/>
      </c>
      <c r="I143" s="8" t="str">
        <f>IFERROR(I$13/'5. Section 53A Analysis'!$C$28,"")</f>
        <v/>
      </c>
      <c r="J143" s="8" t="str">
        <f>IFERROR(J$13/'5. Section 53A Analysis'!$C$28,"")</f>
        <v/>
      </c>
      <c r="K143" s="8" t="str">
        <f>IFERROR(K$13/'5. Section 53A Analysis'!$C$28,"")</f>
        <v/>
      </c>
      <c r="L143" s="8" t="str">
        <f>IFERROR(L$13/'5. Section 53A Analysis'!$C$28,"")</f>
        <v/>
      </c>
      <c r="M143" s="8" t="str">
        <f>IFERROR(M$13/'5. Section 53A Analysis'!$C$28,"")</f>
        <v/>
      </c>
      <c r="N143" s="8" t="str">
        <f>IFERROR(N$13/'5. Section 53A Analysis'!$C$28,"")</f>
        <v/>
      </c>
      <c r="O143" s="8" t="str">
        <f>IFERROR(O$13/'5. Section 53A Analysis'!$C$28,"")</f>
        <v/>
      </c>
      <c r="P143" s="8" t="str">
        <f>IFERROR(P$13/'5. Section 53A Analysis'!$C$28,"")</f>
        <v/>
      </c>
      <c r="Q143" s="8" t="str">
        <f>IFERROR(Q$13/'5. Section 53A Analysis'!$C$28,"")</f>
        <v/>
      </c>
      <c r="R143" s="8" t="str">
        <f>IFERROR(R$13/'5. Section 53A Analysis'!$C$28,"")</f>
        <v/>
      </c>
      <c r="S143" s="8" t="str">
        <f>IFERROR(S$13/'5. Section 53A Analysis'!$C$28,"")</f>
        <v/>
      </c>
      <c r="T143" s="8" t="str">
        <f>IFERROR(T$13/'5. Section 53A Analysis'!$C$28,"")</f>
        <v/>
      </c>
      <c r="U143" s="8" t="str">
        <f>IFERROR(U$13/'5. Section 53A Analysis'!$C$28,"")</f>
        <v/>
      </c>
      <c r="V143" s="8" t="str">
        <f>IFERROR(V$13/'5. Section 53A Analysis'!$C$28,"")</f>
        <v/>
      </c>
      <c r="W143" s="8" t="str">
        <f>IFERROR(W$13/'5. Section 53A Analysis'!$C$28,"")</f>
        <v/>
      </c>
      <c r="X143" s="8" t="str">
        <f>IFERROR(X$13/'5. Section 53A Analysis'!$C$28,"")</f>
        <v/>
      </c>
      <c r="Y143" s="8" t="str">
        <f>IFERROR(Y$13/'5. Section 53A Analysis'!$C$28,"")</f>
        <v/>
      </c>
      <c r="Z143" s="8" t="str">
        <f>IFERROR(Z$13/'5. Section 53A Analysis'!$C$28,"")</f>
        <v/>
      </c>
      <c r="AA143" s="8" t="str">
        <f>IFERROR(AA$13/'5. Section 53A Analysis'!$C$28,"")</f>
        <v/>
      </c>
      <c r="AB143" s="8" t="str">
        <f>IFERROR(AB$13/'5. Section 53A Analysis'!$C$28,"")</f>
        <v/>
      </c>
      <c r="AC143" s="8" t="str">
        <f>IFERROR(AC$13/'5. Section 53A Analysis'!$C$28,"")</f>
        <v/>
      </c>
      <c r="AD143" s="8" t="str">
        <f>IFERROR(AD$13/'5. Section 53A Analysis'!$C$28,"")</f>
        <v/>
      </c>
      <c r="AE143" s="8" t="str">
        <f>IFERROR(AE$13/'5. Section 53A Analysis'!$C$28,"")</f>
        <v/>
      </c>
      <c r="AF143" s="8" t="str">
        <f>IFERROR(AF$13/'5. Section 53A Analysis'!$C$28,"")</f>
        <v/>
      </c>
    </row>
    <row r="144" spans="1:32" s="161" customFormat="1" x14ac:dyDescent="0.2">
      <c r="B144" s="161" t="s">
        <v>105</v>
      </c>
      <c r="C144" s="178"/>
      <c r="D144" s="176"/>
      <c r="E144" s="176"/>
      <c r="F144" s="177" t="str">
        <f>IFERROR($C$142*F143,"")</f>
        <v/>
      </c>
      <c r="G144" s="177" t="str">
        <f t="shared" ref="G144:AF144" si="27">IFERROR($C$142*G143,"")</f>
        <v/>
      </c>
      <c r="H144" s="177" t="str">
        <f t="shared" si="27"/>
        <v/>
      </c>
      <c r="I144" s="177" t="str">
        <f t="shared" si="27"/>
        <v/>
      </c>
      <c r="J144" s="177" t="str">
        <f t="shared" si="27"/>
        <v/>
      </c>
      <c r="K144" s="177" t="str">
        <f t="shared" si="27"/>
        <v/>
      </c>
      <c r="L144" s="177" t="str">
        <f t="shared" si="27"/>
        <v/>
      </c>
      <c r="M144" s="177" t="str">
        <f t="shared" si="27"/>
        <v/>
      </c>
      <c r="N144" s="177" t="str">
        <f t="shared" si="27"/>
        <v/>
      </c>
      <c r="O144" s="177" t="str">
        <f t="shared" si="27"/>
        <v/>
      </c>
      <c r="P144" s="177" t="str">
        <f t="shared" si="27"/>
        <v/>
      </c>
      <c r="Q144" s="177" t="str">
        <f t="shared" si="27"/>
        <v/>
      </c>
      <c r="R144" s="177" t="str">
        <f t="shared" si="27"/>
        <v/>
      </c>
      <c r="S144" s="177" t="str">
        <f t="shared" si="27"/>
        <v/>
      </c>
      <c r="T144" s="177" t="str">
        <f t="shared" si="27"/>
        <v/>
      </c>
      <c r="U144" s="177" t="str">
        <f t="shared" si="27"/>
        <v/>
      </c>
      <c r="V144" s="177" t="str">
        <f t="shared" si="27"/>
        <v/>
      </c>
      <c r="W144" s="177" t="str">
        <f t="shared" si="27"/>
        <v/>
      </c>
      <c r="X144" s="177" t="str">
        <f t="shared" si="27"/>
        <v/>
      </c>
      <c r="Y144" s="177" t="str">
        <f t="shared" si="27"/>
        <v/>
      </c>
      <c r="Z144" s="177" t="str">
        <f t="shared" si="27"/>
        <v/>
      </c>
      <c r="AA144" s="177" t="str">
        <f t="shared" si="27"/>
        <v/>
      </c>
      <c r="AB144" s="177" t="str">
        <f t="shared" si="27"/>
        <v/>
      </c>
      <c r="AC144" s="177" t="str">
        <f t="shared" si="27"/>
        <v/>
      </c>
      <c r="AD144" s="177" t="str">
        <f t="shared" si="27"/>
        <v/>
      </c>
      <c r="AE144" s="177" t="str">
        <f t="shared" si="27"/>
        <v/>
      </c>
      <c r="AF144" s="177" t="str">
        <f t="shared" si="27"/>
        <v/>
      </c>
    </row>
    <row r="145" spans="1:32" x14ac:dyDescent="0.2">
      <c r="B145" s="14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x14ac:dyDescent="0.2">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x14ac:dyDescent="0.2">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s="182" customFormat="1" ht="12.75" x14ac:dyDescent="0.2">
      <c r="A148" s="179"/>
      <c r="B148" s="179" t="s">
        <v>99</v>
      </c>
      <c r="C148" s="180"/>
      <c r="D148" s="169"/>
      <c r="E148" s="169"/>
      <c r="F148" s="181" t="str">
        <f>IFERROR(F86-F98-F107-F116-F125-F144,"")</f>
        <v/>
      </c>
      <c r="G148" s="181" t="str">
        <f t="shared" ref="G148:AF148" si="28">IFERROR(G86-G98-G107-G116-G125-G144,"")</f>
        <v/>
      </c>
      <c r="H148" s="181" t="str">
        <f t="shared" si="28"/>
        <v/>
      </c>
      <c r="I148" s="181" t="str">
        <f t="shared" si="28"/>
        <v/>
      </c>
      <c r="J148" s="181" t="str">
        <f t="shared" si="28"/>
        <v/>
      </c>
      <c r="K148" s="181" t="str">
        <f t="shared" si="28"/>
        <v/>
      </c>
      <c r="L148" s="181" t="str">
        <f t="shared" si="28"/>
        <v/>
      </c>
      <c r="M148" s="181" t="str">
        <f t="shared" si="28"/>
        <v/>
      </c>
      <c r="N148" s="181" t="str">
        <f t="shared" si="28"/>
        <v/>
      </c>
      <c r="O148" s="181" t="str">
        <f t="shared" si="28"/>
        <v/>
      </c>
      <c r="P148" s="181" t="str">
        <f t="shared" si="28"/>
        <v/>
      </c>
      <c r="Q148" s="181" t="str">
        <f t="shared" si="28"/>
        <v/>
      </c>
      <c r="R148" s="181" t="str">
        <f t="shared" si="28"/>
        <v/>
      </c>
      <c r="S148" s="181" t="str">
        <f t="shared" si="28"/>
        <v/>
      </c>
      <c r="T148" s="181" t="str">
        <f t="shared" si="28"/>
        <v/>
      </c>
      <c r="U148" s="181" t="str">
        <f t="shared" si="28"/>
        <v/>
      </c>
      <c r="V148" s="181" t="str">
        <f t="shared" si="28"/>
        <v/>
      </c>
      <c r="W148" s="181" t="str">
        <f t="shared" si="28"/>
        <v/>
      </c>
      <c r="X148" s="181" t="str">
        <f t="shared" si="28"/>
        <v/>
      </c>
      <c r="Y148" s="181" t="str">
        <f t="shared" si="28"/>
        <v/>
      </c>
      <c r="Z148" s="181" t="str">
        <f t="shared" si="28"/>
        <v/>
      </c>
      <c r="AA148" s="181" t="str">
        <f t="shared" si="28"/>
        <v/>
      </c>
      <c r="AB148" s="181" t="str">
        <f t="shared" si="28"/>
        <v/>
      </c>
      <c r="AC148" s="181" t="str">
        <f t="shared" si="28"/>
        <v/>
      </c>
      <c r="AD148" s="181" t="str">
        <f t="shared" si="28"/>
        <v/>
      </c>
      <c r="AE148" s="181" t="str">
        <f t="shared" si="28"/>
        <v/>
      </c>
      <c r="AF148" s="181" t="str">
        <f t="shared" si="28"/>
        <v/>
      </c>
    </row>
    <row r="149" spans="1:32" x14ac:dyDescent="0.2">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s="179" customFormat="1" ht="13.5" thickBot="1" x14ac:dyDescent="0.25">
      <c r="B150" s="179" t="s">
        <v>100</v>
      </c>
      <c r="C150" s="183"/>
      <c r="D150" s="184"/>
      <c r="E150" s="184"/>
      <c r="F150" s="185" t="str">
        <f>IFERROR(F148,"")</f>
        <v/>
      </c>
      <c r="G150" s="185" t="str">
        <f>IFERROR(F150+G148,"")</f>
        <v/>
      </c>
      <c r="H150" s="185" t="str">
        <f t="shared" ref="H150:AF150" si="29">IFERROR(G150+H148,"")</f>
        <v/>
      </c>
      <c r="I150" s="185" t="str">
        <f t="shared" si="29"/>
        <v/>
      </c>
      <c r="J150" s="185" t="str">
        <f t="shared" si="29"/>
        <v/>
      </c>
      <c r="K150" s="185" t="str">
        <f t="shared" si="29"/>
        <v/>
      </c>
      <c r="L150" s="185" t="str">
        <f t="shared" si="29"/>
        <v/>
      </c>
      <c r="M150" s="185" t="str">
        <f t="shared" si="29"/>
        <v/>
      </c>
      <c r="N150" s="185" t="str">
        <f t="shared" si="29"/>
        <v/>
      </c>
      <c r="O150" s="185" t="str">
        <f t="shared" si="29"/>
        <v/>
      </c>
      <c r="P150" s="185" t="str">
        <f t="shared" si="29"/>
        <v/>
      </c>
      <c r="Q150" s="185" t="str">
        <f t="shared" si="29"/>
        <v/>
      </c>
      <c r="R150" s="185" t="str">
        <f t="shared" si="29"/>
        <v/>
      </c>
      <c r="S150" s="185" t="str">
        <f t="shared" si="29"/>
        <v/>
      </c>
      <c r="T150" s="185" t="str">
        <f t="shared" si="29"/>
        <v/>
      </c>
      <c r="U150" s="185" t="str">
        <f t="shared" si="29"/>
        <v/>
      </c>
      <c r="V150" s="185" t="str">
        <f t="shared" si="29"/>
        <v/>
      </c>
      <c r="W150" s="185" t="str">
        <f t="shared" si="29"/>
        <v/>
      </c>
      <c r="X150" s="185" t="str">
        <f t="shared" si="29"/>
        <v/>
      </c>
      <c r="Y150" s="185" t="str">
        <f t="shared" si="29"/>
        <v/>
      </c>
      <c r="Z150" s="185" t="str">
        <f t="shared" si="29"/>
        <v/>
      </c>
      <c r="AA150" s="185" t="str">
        <f t="shared" si="29"/>
        <v/>
      </c>
      <c r="AB150" s="185" t="str">
        <f t="shared" si="29"/>
        <v/>
      </c>
      <c r="AC150" s="185" t="str">
        <f t="shared" si="29"/>
        <v/>
      </c>
      <c r="AD150" s="185" t="str">
        <f t="shared" si="29"/>
        <v/>
      </c>
      <c r="AE150" s="185" t="str">
        <f t="shared" si="29"/>
        <v/>
      </c>
      <c r="AF150" s="185" t="str">
        <f t="shared" si="29"/>
        <v/>
      </c>
    </row>
    <row r="151" spans="1:32" s="21" customFormat="1" x14ac:dyDescent="0.2">
      <c r="A151" s="23"/>
      <c r="B151" s="154"/>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row>
    <row r="152" spans="1:32" s="32" customFormat="1" hidden="1" x14ac:dyDescent="0.2">
      <c r="A152" s="95"/>
      <c r="B152" s="155"/>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row>
    <row r="153" spans="1:32" s="32" customFormat="1" hidden="1" x14ac:dyDescent="0.2">
      <c r="A153" s="95"/>
      <c r="B153" s="155"/>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row>
    <row r="154" spans="1:32" s="32" customFormat="1" hidden="1" x14ac:dyDescent="0.2">
      <c r="A154" s="95"/>
      <c r="B154" s="155"/>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row>
    <row r="155" spans="1:32" s="32" customFormat="1" hidden="1" x14ac:dyDescent="0.2">
      <c r="A155" s="95"/>
      <c r="B155" s="155"/>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row>
    <row r="156" spans="1:32" s="32" customFormat="1" hidden="1" x14ac:dyDescent="0.2">
      <c r="A156" s="95"/>
      <c r="B156" s="155"/>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row>
    <row r="157" spans="1:32" s="32" customFormat="1" hidden="1" x14ac:dyDescent="0.2">
      <c r="A157" s="95"/>
      <c r="B157" s="155"/>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row>
    <row r="158" spans="1:32" s="32" customFormat="1" hidden="1" x14ac:dyDescent="0.2">
      <c r="A158" s="95"/>
      <c r="B158" s="155"/>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row>
    <row r="159" spans="1:32" s="32" customFormat="1" hidden="1" x14ac:dyDescent="0.2">
      <c r="A159" s="95"/>
      <c r="B159" s="155"/>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row>
    <row r="160" spans="1:32" s="32" customFormat="1" hidden="1" x14ac:dyDescent="0.2">
      <c r="A160" s="95"/>
      <c r="B160" s="155"/>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row>
    <row r="161" spans="1:32" s="32" customFormat="1" hidden="1" x14ac:dyDescent="0.2">
      <c r="A161" s="95"/>
      <c r="B161" s="155"/>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row>
    <row r="162" spans="1:32" s="32" customFormat="1" hidden="1" x14ac:dyDescent="0.2">
      <c r="A162" s="95"/>
      <c r="B162" s="155"/>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row>
    <row r="163" spans="1:32" s="32" customFormat="1" hidden="1" x14ac:dyDescent="0.2">
      <c r="A163" s="95"/>
      <c r="B163" s="155"/>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row>
    <row r="164" spans="1:32" s="32" customFormat="1" hidden="1" x14ac:dyDescent="0.2">
      <c r="A164" s="95"/>
      <c r="B164" s="155"/>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row>
    <row r="165" spans="1:32" s="32" customFormat="1" hidden="1" x14ac:dyDescent="0.2">
      <c r="A165" s="95"/>
      <c r="B165" s="155"/>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row>
    <row r="166" spans="1:32" s="32" customFormat="1" hidden="1" x14ac:dyDescent="0.2">
      <c r="A166" s="95"/>
      <c r="B166" s="155"/>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row>
    <row r="167" spans="1:32" s="32" customFormat="1" hidden="1" x14ac:dyDescent="0.2">
      <c r="A167" s="95"/>
      <c r="B167" s="155"/>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row>
    <row r="168" spans="1:32" s="32" customFormat="1" hidden="1" x14ac:dyDescent="0.2">
      <c r="A168" s="95"/>
      <c r="B168" s="155"/>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row>
    <row r="169" spans="1:32" s="32" customFormat="1" hidden="1" x14ac:dyDescent="0.2">
      <c r="A169" s="95"/>
      <c r="B169" s="155"/>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row>
    <row r="170" spans="1:32" s="32" customFormat="1" hidden="1" x14ac:dyDescent="0.2">
      <c r="A170" s="95"/>
      <c r="B170" s="155"/>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row>
    <row r="171" spans="1:32" s="32" customFormat="1" hidden="1" x14ac:dyDescent="0.2">
      <c r="A171" s="95"/>
      <c r="B171" s="155"/>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row>
    <row r="172" spans="1:32" s="32" customFormat="1" hidden="1" x14ac:dyDescent="0.2">
      <c r="A172" s="95"/>
      <c r="B172" s="155"/>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row>
    <row r="173" spans="1:32" s="32" customFormat="1" hidden="1" x14ac:dyDescent="0.2">
      <c r="A173" s="95"/>
      <c r="B173" s="155"/>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row>
    <row r="174" spans="1:32" s="32" customFormat="1" hidden="1" x14ac:dyDescent="0.2">
      <c r="A174" s="95"/>
      <c r="B174" s="155"/>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row>
    <row r="175" spans="1:32" s="32" customFormat="1" hidden="1" x14ac:dyDescent="0.2">
      <c r="A175" s="95"/>
      <c r="B175" s="155"/>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row>
    <row r="176" spans="1:32" s="32" customFormat="1" hidden="1" x14ac:dyDescent="0.2">
      <c r="A176" s="95"/>
      <c r="B176" s="155"/>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row>
    <row r="177" spans="1:32" s="32" customFormat="1" hidden="1" x14ac:dyDescent="0.2">
      <c r="A177" s="95"/>
      <c r="B177" s="155"/>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row>
    <row r="178" spans="1:32" s="32" customFormat="1" hidden="1" x14ac:dyDescent="0.2">
      <c r="A178" s="95"/>
      <c r="B178" s="155"/>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row>
    <row r="179" spans="1:32" s="32" customFormat="1" hidden="1" x14ac:dyDescent="0.2">
      <c r="A179" s="95"/>
      <c r="B179" s="155"/>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row>
    <row r="180" spans="1:32" s="32" customFormat="1" hidden="1" x14ac:dyDescent="0.2">
      <c r="A180" s="95"/>
      <c r="B180" s="155"/>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row>
    <row r="181" spans="1:32" s="32" customFormat="1" hidden="1" x14ac:dyDescent="0.2">
      <c r="A181" s="95"/>
      <c r="B181" s="155"/>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row>
    <row r="182" spans="1:32" s="32" customFormat="1" hidden="1" x14ac:dyDescent="0.2">
      <c r="A182" s="95"/>
      <c r="B182" s="155"/>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row>
    <row r="183" spans="1:32" s="32" customFormat="1" hidden="1" x14ac:dyDescent="0.2">
      <c r="A183" s="95"/>
      <c r="B183" s="155"/>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row>
    <row r="184" spans="1:32" s="32" customFormat="1" hidden="1" x14ac:dyDescent="0.2">
      <c r="A184" s="95"/>
      <c r="B184" s="155"/>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row>
    <row r="185" spans="1:32" s="32" customFormat="1" hidden="1" x14ac:dyDescent="0.2">
      <c r="A185" s="95"/>
      <c r="B185" s="155"/>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row>
    <row r="186" spans="1:32" s="32" customFormat="1" hidden="1" x14ac:dyDescent="0.2">
      <c r="A186" s="95"/>
      <c r="B186" s="155"/>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row>
    <row r="187" spans="1:32" s="32" customFormat="1" hidden="1" x14ac:dyDescent="0.2">
      <c r="A187" s="95"/>
      <c r="B187" s="155"/>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row>
    <row r="188" spans="1:32" s="32" customFormat="1" hidden="1" x14ac:dyDescent="0.2">
      <c r="A188" s="95"/>
      <c r="B188" s="155"/>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row>
    <row r="189" spans="1:32" s="32" customFormat="1" hidden="1" x14ac:dyDescent="0.2">
      <c r="A189" s="95"/>
      <c r="B189" s="155"/>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row>
    <row r="190" spans="1:32" s="32" customFormat="1" hidden="1" x14ac:dyDescent="0.2">
      <c r="A190" s="95"/>
      <c r="B190" s="155"/>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row>
    <row r="191" spans="1:32" s="32" customFormat="1" hidden="1" x14ac:dyDescent="0.2">
      <c r="A191" s="95"/>
      <c r="B191" s="155"/>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row>
    <row r="192" spans="1:32" s="32" customFormat="1" hidden="1" x14ac:dyDescent="0.2">
      <c r="A192" s="95"/>
      <c r="B192" s="155"/>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row>
    <row r="193" spans="1:32" s="32" customFormat="1" hidden="1" x14ac:dyDescent="0.2">
      <c r="A193" s="95"/>
      <c r="B193" s="155"/>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row>
    <row r="194" spans="1:32" s="32" customFormat="1" hidden="1" x14ac:dyDescent="0.2">
      <c r="A194" s="95"/>
      <c r="B194" s="155"/>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row>
    <row r="195" spans="1:32" s="32" customFormat="1" hidden="1" x14ac:dyDescent="0.2">
      <c r="A195" s="95"/>
      <c r="B195" s="155"/>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row>
    <row r="196" spans="1:32" s="32" customFormat="1" hidden="1" x14ac:dyDescent="0.2">
      <c r="A196" s="95"/>
      <c r="B196" s="155"/>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row>
    <row r="197" spans="1:32" s="32" customFormat="1" hidden="1" x14ac:dyDescent="0.2">
      <c r="A197" s="95"/>
      <c r="B197" s="155"/>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row>
    <row r="198" spans="1:32" s="32" customFormat="1" hidden="1" x14ac:dyDescent="0.2">
      <c r="A198" s="95"/>
      <c r="B198" s="155"/>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row>
    <row r="199" spans="1:32" s="32" customFormat="1" hidden="1" x14ac:dyDescent="0.2">
      <c r="A199" s="95"/>
      <c r="B199" s="155"/>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row>
    <row r="200" spans="1:32" s="32" customFormat="1" hidden="1" x14ac:dyDescent="0.2">
      <c r="A200" s="95"/>
      <c r="B200" s="155"/>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row>
    <row r="201" spans="1:32" s="32" customFormat="1" hidden="1" x14ac:dyDescent="0.2">
      <c r="A201" s="95"/>
      <c r="B201" s="155"/>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row>
    <row r="202" spans="1:32" s="32" customFormat="1" hidden="1" x14ac:dyDescent="0.2">
      <c r="A202" s="95"/>
      <c r="B202" s="155"/>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row>
    <row r="203" spans="1:32" s="32" customFormat="1" hidden="1" x14ac:dyDescent="0.2">
      <c r="A203" s="95"/>
      <c r="B203" s="155"/>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row>
    <row r="204" spans="1:32" s="32" customFormat="1" hidden="1" x14ac:dyDescent="0.2">
      <c r="A204" s="95"/>
      <c r="B204" s="155"/>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row>
    <row r="205" spans="1:32" s="32" customFormat="1" hidden="1" x14ac:dyDescent="0.2">
      <c r="A205" s="95"/>
      <c r="B205" s="155"/>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row>
    <row r="206" spans="1:32" s="32" customFormat="1" hidden="1" x14ac:dyDescent="0.2">
      <c r="A206" s="95"/>
      <c r="B206" s="155"/>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row>
    <row r="207" spans="1:32" s="32" customFormat="1" hidden="1" x14ac:dyDescent="0.2">
      <c r="A207" s="95"/>
      <c r="B207" s="155"/>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row>
    <row r="208" spans="1:32" s="32" customFormat="1" hidden="1" x14ac:dyDescent="0.2">
      <c r="A208" s="95"/>
      <c r="B208" s="155"/>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row>
    <row r="209" spans="1:32" s="32" customFormat="1" hidden="1" x14ac:dyDescent="0.2">
      <c r="A209" s="95"/>
      <c r="B209" s="155"/>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row>
    <row r="210" spans="1:32" s="32" customFormat="1" hidden="1" x14ac:dyDescent="0.2">
      <c r="A210" s="95"/>
      <c r="B210" s="155"/>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row>
    <row r="211" spans="1:32" s="32" customFormat="1" hidden="1" x14ac:dyDescent="0.2">
      <c r="A211" s="95"/>
      <c r="B211" s="155"/>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row>
    <row r="212" spans="1:32" s="32" customFormat="1" hidden="1" x14ac:dyDescent="0.2">
      <c r="A212" s="95"/>
      <c r="B212" s="155"/>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row>
    <row r="213" spans="1:32" s="32" customFormat="1" hidden="1" x14ac:dyDescent="0.2">
      <c r="A213" s="95"/>
      <c r="B213" s="155"/>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row>
    <row r="214" spans="1:32" s="32" customFormat="1" hidden="1" x14ac:dyDescent="0.2">
      <c r="A214" s="95"/>
      <c r="B214" s="155"/>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row>
    <row r="215" spans="1:32" s="32" customFormat="1" hidden="1" x14ac:dyDescent="0.2">
      <c r="A215" s="95"/>
      <c r="B215" s="155"/>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row>
    <row r="216" spans="1:32" s="32" customFormat="1" hidden="1" x14ac:dyDescent="0.2">
      <c r="A216" s="95"/>
      <c r="B216" s="155"/>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row>
    <row r="217" spans="1:32" s="32" customFormat="1" hidden="1" x14ac:dyDescent="0.2">
      <c r="A217" s="95"/>
      <c r="B217" s="155"/>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row>
    <row r="218" spans="1:32" s="32" customFormat="1" hidden="1" x14ac:dyDescent="0.2">
      <c r="A218" s="95"/>
      <c r="B218" s="155"/>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row>
    <row r="219" spans="1:32" s="32" customFormat="1" hidden="1" x14ac:dyDescent="0.2">
      <c r="A219" s="95"/>
      <c r="B219" s="155"/>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row>
    <row r="220" spans="1:32" s="32" customFormat="1" hidden="1" x14ac:dyDescent="0.2">
      <c r="A220" s="95"/>
      <c r="B220" s="155"/>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row>
    <row r="221" spans="1:32" s="32" customFormat="1" hidden="1" x14ac:dyDescent="0.2">
      <c r="A221" s="95"/>
      <c r="B221" s="155"/>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row>
    <row r="222" spans="1:32" s="32" customFormat="1" hidden="1" x14ac:dyDescent="0.2">
      <c r="A222" s="95"/>
      <c r="B222" s="155"/>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row>
    <row r="223" spans="1:32" s="32" customFormat="1" hidden="1" x14ac:dyDescent="0.2">
      <c r="A223" s="95"/>
      <c r="B223" s="155"/>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row>
    <row r="224" spans="1:32" s="32" customFormat="1" hidden="1" x14ac:dyDescent="0.2">
      <c r="A224" s="95"/>
      <c r="B224" s="155"/>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row>
    <row r="225" spans="1:32" s="32" customFormat="1" hidden="1" x14ac:dyDescent="0.2">
      <c r="A225" s="95"/>
      <c r="B225" s="155"/>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row>
    <row r="226" spans="1:32" s="32" customFormat="1" hidden="1" x14ac:dyDescent="0.2">
      <c r="A226" s="95"/>
      <c r="B226" s="155"/>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row>
    <row r="227" spans="1:32" s="32" customFormat="1" hidden="1" x14ac:dyDescent="0.2">
      <c r="A227" s="95"/>
      <c r="B227" s="155"/>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row>
    <row r="228" spans="1:32" s="32" customFormat="1" hidden="1" x14ac:dyDescent="0.2">
      <c r="A228" s="95"/>
      <c r="B228" s="155"/>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row>
    <row r="229" spans="1:32" s="32" customFormat="1" hidden="1" x14ac:dyDescent="0.2">
      <c r="A229" s="95"/>
      <c r="B229" s="155"/>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row>
    <row r="230" spans="1:32" s="32" customFormat="1" hidden="1" x14ac:dyDescent="0.2">
      <c r="A230" s="95"/>
      <c r="B230" s="155"/>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row>
    <row r="231" spans="1:32" s="32" customFormat="1" hidden="1" x14ac:dyDescent="0.2">
      <c r="A231" s="95"/>
      <c r="B231" s="155"/>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row>
    <row r="232" spans="1:32" s="32" customFormat="1" hidden="1" x14ac:dyDescent="0.2">
      <c r="A232" s="95"/>
      <c r="B232" s="155"/>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row>
    <row r="233" spans="1:32" s="32" customFormat="1" hidden="1" x14ac:dyDescent="0.2">
      <c r="A233" s="95"/>
      <c r="B233" s="155"/>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row>
    <row r="234" spans="1:32" s="32" customFormat="1" hidden="1" x14ac:dyDescent="0.2">
      <c r="A234" s="95"/>
      <c r="B234" s="155"/>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row>
    <row r="235" spans="1:32" s="32" customFormat="1" hidden="1" x14ac:dyDescent="0.2">
      <c r="A235" s="95"/>
      <c r="B235" s="155"/>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row>
    <row r="236" spans="1:32" s="32" customFormat="1" hidden="1" x14ac:dyDescent="0.2">
      <c r="A236" s="95"/>
      <c r="B236" s="155"/>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row>
    <row r="237" spans="1:32" s="32" customFormat="1" hidden="1" x14ac:dyDescent="0.2">
      <c r="A237" s="95"/>
      <c r="B237" s="155"/>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row>
    <row r="238" spans="1:32" s="32" customFormat="1" hidden="1" x14ac:dyDescent="0.2">
      <c r="A238" s="95"/>
      <c r="B238" s="155"/>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row>
    <row r="239" spans="1:32" s="32" customFormat="1" hidden="1" x14ac:dyDescent="0.2">
      <c r="A239" s="95"/>
      <c r="B239" s="155"/>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row>
    <row r="240" spans="1:32" s="32" customFormat="1" hidden="1" x14ac:dyDescent="0.2">
      <c r="A240" s="95"/>
      <c r="B240" s="155"/>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row>
    <row r="241" spans="1:32" s="32" customFormat="1" hidden="1" x14ac:dyDescent="0.2">
      <c r="A241" s="95"/>
      <c r="B241" s="155"/>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row>
    <row r="242" spans="1:32" s="32" customFormat="1" hidden="1" x14ac:dyDescent="0.2">
      <c r="A242" s="95"/>
      <c r="B242" s="155"/>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row>
    <row r="243" spans="1:32" s="32" customFormat="1" hidden="1" x14ac:dyDescent="0.2">
      <c r="A243" s="95"/>
      <c r="B243" s="155"/>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row>
    <row r="244" spans="1:32" s="32" customFormat="1" hidden="1" x14ac:dyDescent="0.2">
      <c r="A244" s="95"/>
      <c r="B244" s="155"/>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row>
    <row r="245" spans="1:32" s="32" customFormat="1" hidden="1" x14ac:dyDescent="0.2">
      <c r="A245" s="95"/>
      <c r="B245" s="155"/>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row>
    <row r="246" spans="1:32" s="32" customFormat="1" hidden="1" x14ac:dyDescent="0.2">
      <c r="A246" s="95"/>
      <c r="B246" s="155"/>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row>
    <row r="247" spans="1:32" s="32" customFormat="1" hidden="1" x14ac:dyDescent="0.2">
      <c r="A247" s="95"/>
      <c r="B247" s="155"/>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row>
    <row r="248" spans="1:32" s="32" customFormat="1" hidden="1" x14ac:dyDescent="0.2">
      <c r="A248" s="95"/>
      <c r="B248" s="155"/>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row>
    <row r="249" spans="1:32" s="32" customFormat="1" hidden="1" x14ac:dyDescent="0.2">
      <c r="A249" s="95"/>
      <c r="B249" s="155"/>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row>
    <row r="250" spans="1:32" s="32" customFormat="1" hidden="1" x14ac:dyDescent="0.2">
      <c r="A250" s="95"/>
      <c r="B250" s="155"/>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row>
    <row r="251" spans="1:32" s="32" customFormat="1" hidden="1" x14ac:dyDescent="0.2">
      <c r="A251" s="95"/>
      <c r="B251" s="155"/>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row>
    <row r="252" spans="1:32" s="32" customFormat="1" hidden="1" x14ac:dyDescent="0.2">
      <c r="A252" s="95"/>
      <c r="B252" s="155"/>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row>
    <row r="253" spans="1:32" s="32" customFormat="1" hidden="1" x14ac:dyDescent="0.2">
      <c r="A253" s="95"/>
      <c r="B253" s="155"/>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row>
    <row r="254" spans="1:32" s="32" customFormat="1" hidden="1" x14ac:dyDescent="0.2">
      <c r="A254" s="95"/>
      <c r="B254" s="155"/>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row>
    <row r="255" spans="1:32" s="32" customFormat="1" hidden="1" x14ac:dyDescent="0.2">
      <c r="A255" s="95"/>
      <c r="B255" s="155"/>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row>
    <row r="256" spans="1:32" s="32" customFormat="1" hidden="1" x14ac:dyDescent="0.2">
      <c r="A256" s="95"/>
      <c r="B256" s="155"/>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row>
    <row r="257" spans="1:32" s="32" customFormat="1" hidden="1" x14ac:dyDescent="0.2">
      <c r="A257" s="95"/>
      <c r="B257" s="155"/>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row>
    <row r="258" spans="1:32" s="32" customFormat="1" hidden="1" x14ac:dyDescent="0.2">
      <c r="A258" s="95"/>
      <c r="B258" s="155"/>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row>
    <row r="259" spans="1:32" s="32" customFormat="1" hidden="1" x14ac:dyDescent="0.2">
      <c r="A259" s="95"/>
      <c r="B259" s="155"/>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row>
    <row r="260" spans="1:32" s="32" customFormat="1" hidden="1" x14ac:dyDescent="0.2">
      <c r="A260" s="95"/>
      <c r="B260" s="155"/>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row>
    <row r="261" spans="1:32" s="32" customFormat="1" hidden="1" x14ac:dyDescent="0.2">
      <c r="A261" s="95"/>
      <c r="B261" s="155"/>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row>
    <row r="262" spans="1:32" s="32" customFormat="1" hidden="1" x14ac:dyDescent="0.2">
      <c r="A262" s="95"/>
      <c r="B262" s="155"/>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row>
    <row r="263" spans="1:32" s="32" customFormat="1" hidden="1" x14ac:dyDescent="0.2">
      <c r="A263" s="95"/>
      <c r="B263" s="155"/>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row>
    <row r="264" spans="1:32" s="32" customFormat="1" hidden="1" x14ac:dyDescent="0.2">
      <c r="A264" s="95"/>
      <c r="B264" s="155"/>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row>
    <row r="265" spans="1:32" s="32" customFormat="1" hidden="1" x14ac:dyDescent="0.2">
      <c r="A265" s="95"/>
      <c r="B265" s="155"/>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row>
    <row r="266" spans="1:32" s="32" customFormat="1" hidden="1" x14ac:dyDescent="0.2">
      <c r="A266" s="95"/>
      <c r="B266" s="155"/>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row>
    <row r="267" spans="1:32" s="32" customFormat="1" hidden="1" x14ac:dyDescent="0.2">
      <c r="A267" s="95"/>
      <c r="B267" s="155"/>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row>
    <row r="268" spans="1:32" s="32" customFormat="1" hidden="1" x14ac:dyDescent="0.2">
      <c r="A268" s="95"/>
      <c r="B268" s="155"/>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row>
    <row r="269" spans="1:32" s="32" customFormat="1" hidden="1" x14ac:dyDescent="0.2">
      <c r="A269" s="95"/>
      <c r="B269" s="155"/>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row>
    <row r="270" spans="1:32" s="32" customFormat="1" hidden="1" x14ac:dyDescent="0.2">
      <c r="A270" s="95"/>
      <c r="B270" s="155"/>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row>
    <row r="271" spans="1:32" s="32" customFormat="1" hidden="1" x14ac:dyDescent="0.2">
      <c r="A271" s="95"/>
      <c r="B271" s="155"/>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row>
    <row r="272" spans="1:32" s="32" customFormat="1" hidden="1" x14ac:dyDescent="0.2">
      <c r="A272" s="95"/>
      <c r="B272" s="155"/>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row>
    <row r="273" spans="1:32" s="32" customFormat="1" hidden="1" x14ac:dyDescent="0.2">
      <c r="A273" s="95"/>
      <c r="B273" s="155"/>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row>
    <row r="274" spans="1:32" s="32" customFormat="1" hidden="1" x14ac:dyDescent="0.2">
      <c r="A274" s="95"/>
      <c r="B274" s="155"/>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row>
    <row r="275" spans="1:32" s="32" customFormat="1" hidden="1" x14ac:dyDescent="0.2">
      <c r="A275" s="95"/>
      <c r="B275" s="155"/>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row>
    <row r="276" spans="1:32" s="32" customFormat="1" hidden="1" x14ac:dyDescent="0.2">
      <c r="A276" s="95"/>
      <c r="B276" s="155"/>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row>
    <row r="277" spans="1:32" s="32" customFormat="1" hidden="1" x14ac:dyDescent="0.2">
      <c r="A277" s="95"/>
      <c r="B277" s="155"/>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row>
    <row r="278" spans="1:32" s="32" customFormat="1" hidden="1" x14ac:dyDescent="0.2">
      <c r="A278" s="95"/>
      <c r="B278" s="155"/>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row>
    <row r="279" spans="1:32" s="32" customFormat="1" hidden="1" x14ac:dyDescent="0.2">
      <c r="A279" s="95"/>
      <c r="B279" s="155"/>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row>
    <row r="280" spans="1:32" s="32" customFormat="1" hidden="1" x14ac:dyDescent="0.2">
      <c r="A280" s="95"/>
      <c r="B280" s="155"/>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row>
    <row r="281" spans="1:32" s="32" customFormat="1" hidden="1" x14ac:dyDescent="0.2">
      <c r="A281" s="95"/>
      <c r="B281" s="155"/>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row>
    <row r="282" spans="1:32" s="32" customFormat="1" hidden="1" x14ac:dyDescent="0.2">
      <c r="A282" s="95"/>
      <c r="B282" s="155"/>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row>
    <row r="283" spans="1:32" s="32" customFormat="1" hidden="1" x14ac:dyDescent="0.2">
      <c r="A283" s="95"/>
      <c r="B283" s="155"/>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row>
    <row r="284" spans="1:32" s="32" customFormat="1" hidden="1" x14ac:dyDescent="0.2">
      <c r="A284" s="95"/>
      <c r="B284" s="155"/>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row>
    <row r="285" spans="1:32" s="32" customFormat="1" hidden="1" x14ac:dyDescent="0.2">
      <c r="A285" s="95"/>
      <c r="B285" s="155"/>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row>
    <row r="286" spans="1:32" s="32" customFormat="1" hidden="1" x14ac:dyDescent="0.2">
      <c r="A286" s="95"/>
      <c r="B286" s="155"/>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row>
    <row r="287" spans="1:32" s="32" customFormat="1" hidden="1" x14ac:dyDescent="0.2">
      <c r="A287" s="95"/>
      <c r="B287" s="155"/>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row>
    <row r="288" spans="1:32" s="32" customFormat="1" hidden="1" x14ac:dyDescent="0.2">
      <c r="A288" s="95"/>
      <c r="B288" s="155"/>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row>
    <row r="289" spans="1:32" s="32" customFormat="1" hidden="1" x14ac:dyDescent="0.2">
      <c r="A289" s="95"/>
      <c r="B289" s="155"/>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row>
    <row r="290" spans="1:32" s="32" customFormat="1" hidden="1" x14ac:dyDescent="0.2">
      <c r="A290" s="95"/>
      <c r="B290" s="155"/>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row>
    <row r="291" spans="1:32" s="32" customFormat="1" hidden="1" x14ac:dyDescent="0.2">
      <c r="A291" s="95"/>
      <c r="B291" s="155"/>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row>
    <row r="292" spans="1:32" s="32" customFormat="1" hidden="1" x14ac:dyDescent="0.2">
      <c r="A292" s="95"/>
      <c r="B292" s="155"/>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row>
    <row r="293" spans="1:32" s="32" customFormat="1" hidden="1" x14ac:dyDescent="0.2">
      <c r="A293" s="95"/>
      <c r="B293" s="155"/>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row>
    <row r="294" spans="1:32" s="32" customFormat="1" hidden="1" x14ac:dyDescent="0.2">
      <c r="A294" s="95"/>
      <c r="B294" s="155"/>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row>
    <row r="295" spans="1:32" s="32" customFormat="1" hidden="1" x14ac:dyDescent="0.2">
      <c r="A295" s="95"/>
      <c r="B295" s="155"/>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row>
    <row r="296" spans="1:32" s="32" customFormat="1" hidden="1" x14ac:dyDescent="0.2">
      <c r="A296" s="95"/>
      <c r="B296" s="155"/>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row>
    <row r="297" spans="1:32" s="32" customFormat="1" hidden="1" x14ac:dyDescent="0.2">
      <c r="A297" s="95"/>
      <c r="B297" s="155"/>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row>
    <row r="298" spans="1:32" s="32" customFormat="1" hidden="1" x14ac:dyDescent="0.2">
      <c r="A298" s="95"/>
      <c r="B298" s="155"/>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row>
    <row r="299" spans="1:32" s="32" customFormat="1" hidden="1" x14ac:dyDescent="0.2">
      <c r="A299" s="95"/>
      <c r="B299" s="155"/>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row>
    <row r="300" spans="1:32" s="32" customFormat="1" hidden="1" x14ac:dyDescent="0.2">
      <c r="A300" s="95"/>
      <c r="B300" s="155"/>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row>
    <row r="301" spans="1:32" s="32" customFormat="1" hidden="1" x14ac:dyDescent="0.2">
      <c r="A301" s="95"/>
      <c r="B301" s="155"/>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row>
    <row r="302" spans="1:32" s="32" customFormat="1" hidden="1" x14ac:dyDescent="0.2">
      <c r="A302" s="95"/>
      <c r="B302" s="155"/>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row>
    <row r="303" spans="1:32" s="32" customFormat="1" hidden="1" x14ac:dyDescent="0.2">
      <c r="A303" s="95"/>
      <c r="B303" s="155"/>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row>
    <row r="304" spans="1:32" s="32" customFormat="1" hidden="1" x14ac:dyDescent="0.2">
      <c r="A304" s="95"/>
      <c r="B304" s="155"/>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row>
    <row r="305" spans="1:32" s="32" customFormat="1" hidden="1" x14ac:dyDescent="0.2">
      <c r="A305" s="95"/>
      <c r="B305" s="155"/>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row>
    <row r="306" spans="1:32" s="32" customFormat="1" hidden="1" x14ac:dyDescent="0.2">
      <c r="A306" s="95"/>
      <c r="B306" s="155"/>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row>
    <row r="307" spans="1:32" s="32" customFormat="1" hidden="1" x14ac:dyDescent="0.2">
      <c r="A307" s="95"/>
      <c r="B307" s="155"/>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row>
    <row r="308" spans="1:32" s="32" customFormat="1" hidden="1" x14ac:dyDescent="0.2">
      <c r="A308" s="95"/>
      <c r="B308" s="155"/>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row>
    <row r="309" spans="1:32" s="32" customFormat="1" hidden="1" x14ac:dyDescent="0.2">
      <c r="A309" s="95"/>
      <c r="B309" s="155"/>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row>
    <row r="310" spans="1:32" s="32" customFormat="1" hidden="1" x14ac:dyDescent="0.2">
      <c r="A310" s="95"/>
      <c r="B310" s="155"/>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row>
    <row r="311" spans="1:32" s="32" customFormat="1" hidden="1" x14ac:dyDescent="0.2">
      <c r="A311" s="95"/>
      <c r="B311" s="155"/>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row>
    <row r="312" spans="1:32" s="32" customFormat="1" hidden="1" x14ac:dyDescent="0.2">
      <c r="A312" s="95"/>
      <c r="B312" s="155"/>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row>
    <row r="313" spans="1:32" s="32" customFormat="1" hidden="1" x14ac:dyDescent="0.2">
      <c r="A313" s="95"/>
      <c r="B313" s="155"/>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row>
    <row r="314" spans="1:32" s="32" customFormat="1" hidden="1" x14ac:dyDescent="0.2">
      <c r="A314" s="95"/>
      <c r="B314" s="155"/>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row>
    <row r="315" spans="1:32" s="32" customFormat="1" hidden="1" x14ac:dyDescent="0.2">
      <c r="A315" s="95"/>
      <c r="B315" s="155"/>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row>
    <row r="316" spans="1:32" s="32" customFormat="1" hidden="1" x14ac:dyDescent="0.2">
      <c r="A316" s="95"/>
      <c r="B316" s="155"/>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row>
    <row r="317" spans="1:32" s="32" customFormat="1" hidden="1" x14ac:dyDescent="0.2">
      <c r="A317" s="95"/>
      <c r="B317" s="155"/>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row>
    <row r="318" spans="1:32" s="32" customFormat="1" hidden="1" x14ac:dyDescent="0.2">
      <c r="A318" s="95"/>
      <c r="B318" s="155"/>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row>
    <row r="319" spans="1:32" s="32" customFormat="1" hidden="1" x14ac:dyDescent="0.2">
      <c r="A319" s="95"/>
      <c r="B319" s="155"/>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row>
    <row r="320" spans="1:32" s="32" customFormat="1" hidden="1" x14ac:dyDescent="0.2">
      <c r="A320" s="95"/>
      <c r="B320" s="155"/>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row>
    <row r="321" spans="1:32" s="32" customFormat="1" hidden="1" x14ac:dyDescent="0.2">
      <c r="A321" s="95"/>
      <c r="B321" s="155"/>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row>
    <row r="322" spans="1:32" s="32" customFormat="1" hidden="1" x14ac:dyDescent="0.2">
      <c r="A322" s="95"/>
      <c r="B322" s="155"/>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row>
    <row r="323" spans="1:32" s="32" customFormat="1" hidden="1" x14ac:dyDescent="0.2">
      <c r="A323" s="95"/>
      <c r="B323" s="155"/>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row>
    <row r="324" spans="1:32" s="32" customFormat="1" hidden="1" x14ac:dyDescent="0.2">
      <c r="A324" s="95"/>
      <c r="B324" s="155"/>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row>
    <row r="325" spans="1:32" s="32" customFormat="1" hidden="1" x14ac:dyDescent="0.2">
      <c r="A325" s="95"/>
      <c r="B325" s="155"/>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row>
    <row r="326" spans="1:32" s="32" customFormat="1" hidden="1" x14ac:dyDescent="0.2">
      <c r="A326" s="95"/>
      <c r="B326" s="155"/>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row>
    <row r="327" spans="1:32" s="32" customFormat="1" hidden="1" x14ac:dyDescent="0.2">
      <c r="A327" s="95"/>
      <c r="B327" s="155"/>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row>
    <row r="328" spans="1:32" s="32" customFormat="1" hidden="1" x14ac:dyDescent="0.2">
      <c r="A328" s="95"/>
      <c r="B328" s="155"/>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row>
    <row r="329" spans="1:32" s="32" customFormat="1" hidden="1" x14ac:dyDescent="0.2">
      <c r="A329" s="95"/>
      <c r="B329" s="155"/>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row>
    <row r="330" spans="1:32" s="32" customFormat="1" hidden="1" x14ac:dyDescent="0.2">
      <c r="A330" s="95"/>
      <c r="B330" s="155"/>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row>
    <row r="331" spans="1:32" s="32" customFormat="1" hidden="1" x14ac:dyDescent="0.2">
      <c r="A331" s="95"/>
      <c r="B331" s="155"/>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row>
    <row r="332" spans="1:32" s="32" customFormat="1" hidden="1" x14ac:dyDescent="0.2">
      <c r="A332" s="95"/>
      <c r="B332" s="155"/>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row>
    <row r="333" spans="1:32" s="32" customFormat="1" hidden="1" x14ac:dyDescent="0.2">
      <c r="A333" s="95"/>
      <c r="B333" s="155"/>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row>
    <row r="334" spans="1:32" s="32" customFormat="1" hidden="1" x14ac:dyDescent="0.2">
      <c r="A334" s="95"/>
      <c r="B334" s="155"/>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row>
    <row r="335" spans="1:32" s="32" customFormat="1" hidden="1" x14ac:dyDescent="0.2">
      <c r="A335" s="95"/>
      <c r="B335" s="155"/>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row>
    <row r="336" spans="1:32" s="32" customFormat="1" hidden="1" x14ac:dyDescent="0.2">
      <c r="A336" s="95"/>
      <c r="B336" s="155"/>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row>
    <row r="337" spans="1:32" s="32" customFormat="1" hidden="1" x14ac:dyDescent="0.2">
      <c r="A337" s="95"/>
      <c r="B337" s="155"/>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row>
    <row r="338" spans="1:32" s="32" customFormat="1" hidden="1" x14ac:dyDescent="0.2">
      <c r="A338" s="95"/>
      <c r="B338" s="155"/>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row>
    <row r="339" spans="1:32" s="32" customFormat="1" hidden="1" x14ac:dyDescent="0.2">
      <c r="A339" s="95"/>
      <c r="B339" s="155"/>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row>
    <row r="340" spans="1:32" s="32" customFormat="1" hidden="1" x14ac:dyDescent="0.2">
      <c r="A340" s="95"/>
      <c r="B340" s="155"/>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row>
    <row r="341" spans="1:32" s="32" customFormat="1" hidden="1" x14ac:dyDescent="0.2">
      <c r="A341" s="95"/>
      <c r="B341" s="155"/>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row>
    <row r="342" spans="1:32" s="32" customFormat="1" hidden="1" x14ac:dyDescent="0.2">
      <c r="A342" s="95"/>
      <c r="B342" s="155"/>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row>
    <row r="343" spans="1:32" s="32" customFormat="1" hidden="1" x14ac:dyDescent="0.2">
      <c r="A343" s="95"/>
      <c r="B343" s="155"/>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row>
    <row r="344" spans="1:32" s="32" customFormat="1" hidden="1" x14ac:dyDescent="0.2">
      <c r="A344" s="95"/>
      <c r="B344" s="155"/>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row>
    <row r="345" spans="1:32" s="32" customFormat="1" hidden="1" x14ac:dyDescent="0.2">
      <c r="A345" s="95"/>
      <c r="B345" s="155"/>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row>
    <row r="346" spans="1:32" s="32" customFormat="1" hidden="1" x14ac:dyDescent="0.2">
      <c r="A346" s="95"/>
      <c r="B346" s="155"/>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row>
    <row r="347" spans="1:32" s="32" customFormat="1" hidden="1" x14ac:dyDescent="0.2">
      <c r="A347" s="95"/>
      <c r="B347" s="155"/>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row>
    <row r="348" spans="1:32" s="32" customFormat="1" hidden="1" x14ac:dyDescent="0.2">
      <c r="A348" s="95"/>
      <c r="B348" s="155"/>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row>
    <row r="349" spans="1:32" s="32" customFormat="1" hidden="1" x14ac:dyDescent="0.2">
      <c r="A349" s="95"/>
      <c r="B349" s="155"/>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row>
    <row r="350" spans="1:32" s="32" customFormat="1" hidden="1" x14ac:dyDescent="0.2">
      <c r="A350" s="95"/>
      <c r="B350" s="155"/>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row>
    <row r="351" spans="1:32" s="32" customFormat="1" hidden="1" x14ac:dyDescent="0.2">
      <c r="A351" s="95"/>
      <c r="B351" s="155"/>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row>
    <row r="352" spans="1:32" s="32" customFormat="1" hidden="1" x14ac:dyDescent="0.2">
      <c r="A352" s="95"/>
      <c r="B352" s="155"/>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row>
    <row r="353" spans="1:32" s="32" customFormat="1" hidden="1" x14ac:dyDescent="0.2">
      <c r="A353" s="95"/>
      <c r="B353" s="155"/>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row>
    <row r="354" spans="1:32" s="32" customFormat="1" hidden="1" x14ac:dyDescent="0.2">
      <c r="A354" s="95"/>
      <c r="B354" s="155"/>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row>
    <row r="355" spans="1:32" s="32" customFormat="1" hidden="1" x14ac:dyDescent="0.2">
      <c r="A355" s="95"/>
      <c r="B355" s="155"/>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row>
    <row r="356" spans="1:32" s="32" customFormat="1" hidden="1" x14ac:dyDescent="0.2">
      <c r="A356" s="95"/>
      <c r="B356" s="155"/>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row>
    <row r="357" spans="1:32" s="32" customFormat="1" hidden="1" x14ac:dyDescent="0.2">
      <c r="A357" s="95"/>
      <c r="B357" s="155"/>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row>
    <row r="358" spans="1:32" s="32" customFormat="1" hidden="1" x14ac:dyDescent="0.2">
      <c r="A358" s="95"/>
      <c r="B358" s="155"/>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row>
    <row r="359" spans="1:32" s="32" customFormat="1" hidden="1" x14ac:dyDescent="0.2">
      <c r="A359" s="95"/>
      <c r="B359" s="155"/>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row>
    <row r="360" spans="1:32" s="32" customFormat="1" hidden="1" x14ac:dyDescent="0.2">
      <c r="A360" s="95"/>
      <c r="B360" s="155"/>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row>
    <row r="361" spans="1:32" s="32" customFormat="1" hidden="1" x14ac:dyDescent="0.2">
      <c r="A361" s="95"/>
      <c r="B361" s="155"/>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row>
    <row r="362" spans="1:32" s="32" customFormat="1" hidden="1" x14ac:dyDescent="0.2">
      <c r="A362" s="95"/>
      <c r="B362" s="155"/>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row>
    <row r="363" spans="1:32" s="32" customFormat="1" hidden="1" x14ac:dyDescent="0.2">
      <c r="A363" s="95"/>
      <c r="B363" s="155"/>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row>
    <row r="364" spans="1:32" s="32" customFormat="1" hidden="1" x14ac:dyDescent="0.2">
      <c r="A364" s="95"/>
      <c r="B364" s="155"/>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row>
    <row r="365" spans="1:32" s="32" customFormat="1" hidden="1" x14ac:dyDescent="0.2">
      <c r="A365" s="95"/>
      <c r="B365" s="155"/>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row>
    <row r="366" spans="1:32" s="32" customFormat="1" hidden="1" x14ac:dyDescent="0.2">
      <c r="A366" s="95"/>
      <c r="B366" s="155"/>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row>
    <row r="367" spans="1:32" s="32" customFormat="1" hidden="1" x14ac:dyDescent="0.2">
      <c r="A367" s="95"/>
      <c r="B367" s="155"/>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row>
    <row r="368" spans="1:32" s="32" customFormat="1" hidden="1" x14ac:dyDescent="0.2">
      <c r="A368" s="95"/>
      <c r="B368" s="155"/>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row>
    <row r="369" spans="1:32" s="32" customFormat="1" hidden="1" x14ac:dyDescent="0.2">
      <c r="A369" s="95"/>
      <c r="B369" s="155"/>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row>
    <row r="370" spans="1:32" s="32" customFormat="1" hidden="1" x14ac:dyDescent="0.2">
      <c r="A370" s="95"/>
      <c r="B370" s="155"/>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row>
    <row r="371" spans="1:32" s="32" customFormat="1" hidden="1" x14ac:dyDescent="0.2">
      <c r="A371" s="95"/>
      <c r="B371" s="155"/>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row>
    <row r="372" spans="1:32" s="32" customFormat="1" hidden="1" x14ac:dyDescent="0.2">
      <c r="A372" s="95"/>
      <c r="B372" s="155"/>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row>
    <row r="373" spans="1:32" s="32" customFormat="1" hidden="1" x14ac:dyDescent="0.2">
      <c r="A373" s="95"/>
      <c r="B373" s="155"/>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row>
    <row r="374" spans="1:32" s="32" customFormat="1" hidden="1" x14ac:dyDescent="0.2">
      <c r="A374" s="95"/>
      <c r="B374" s="155"/>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row>
    <row r="375" spans="1:32" s="32" customFormat="1" hidden="1" x14ac:dyDescent="0.2">
      <c r="A375" s="95"/>
      <c r="B375" s="155"/>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row>
    <row r="376" spans="1:32" s="32" customFormat="1" hidden="1" x14ac:dyDescent="0.2">
      <c r="A376" s="95"/>
      <c r="B376" s="155"/>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row>
    <row r="377" spans="1:32" s="32" customFormat="1" hidden="1" x14ac:dyDescent="0.2">
      <c r="A377" s="95"/>
      <c r="B377" s="155"/>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row>
    <row r="378" spans="1:32" s="32" customFormat="1" hidden="1" x14ac:dyDescent="0.2">
      <c r="A378" s="95"/>
      <c r="B378" s="155"/>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row>
    <row r="379" spans="1:32" s="32" customFormat="1" hidden="1" x14ac:dyDescent="0.2">
      <c r="A379" s="95"/>
      <c r="B379" s="155"/>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row>
    <row r="380" spans="1:32" s="32" customFormat="1" hidden="1" x14ac:dyDescent="0.2">
      <c r="A380" s="95"/>
      <c r="B380" s="155"/>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row>
    <row r="381" spans="1:32" s="32" customFormat="1" hidden="1" x14ac:dyDescent="0.2">
      <c r="A381" s="95"/>
      <c r="B381" s="155"/>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row>
  </sheetData>
  <sheetProtection password="8AEE" sheet="1" objects="1" scenarios="1" selectLockedCells="1"/>
  <mergeCells count="1">
    <mergeCell ref="D7:E7"/>
  </mergeCells>
  <dataValidations count="5">
    <dataValidation allowBlank="1" showInputMessage="1" showErrorMessage="1" promptTitle="Warning" prompt="Do not overwrite this cell" sqref="D144:AF144 E36:AF37 C123:C124 D107:AF107 C114:C115 E71:AF74 C105:C106 D98:AF98 C96:C97 E44:AF44 E62:AF62 E60:AF60 E84:AF84 D125:AF125 E23:AF23 D16:AF16 C142:C143 F148:AF148 F150:AF150 D116:AF116 E86:AF86"/>
    <dataValidation allowBlank="1" showInputMessage="1" showErrorMessage="1" promptTitle="Warning" prompt="Do not overwrite this Cell" sqref="E67:AF67"/>
    <dataValidation allowBlank="1" showErrorMessage="1" promptTitle="Warning" prompt="Do not overwrite this cell" sqref="E38:AF39"/>
    <dataValidation type="custom" allowBlank="1" showErrorMessage="1" errorTitle="Not text permitted here" promptTitle="Warning" prompt="No text here" sqref="E87:E90 E78:E83 D78:D90">
      <formula1>""</formula1>
    </dataValidation>
    <dataValidation type="custom" allowBlank="1" showInputMessage="1" showErrorMessage="1" errorTitle="Data may not be entered here" sqref="D91:E95">
      <formula1>""</formula1>
    </dataValidation>
  </dataValidations>
  <pageMargins left="0.51181102362204722" right="0.51181102362204722" top="0.94488188976377963" bottom="0.39370078740157483" header="0.15748031496062992" footer="0.31496062992125984"/>
  <pageSetup paperSize="9" scale="45" fitToHeight="2" pageOrder="overThenDown" orientation="landscape" verticalDpi="0" r:id="rId1"/>
  <headerFooter scaleWithDoc="0">
    <oddHeader>&amp;R&amp;G</oddHeader>
  </headerFooter>
  <rowBreaks count="1" manualBreakCount="1">
    <brk id="87" max="1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50"/>
  <sheetViews>
    <sheetView showGridLines="0" showRowColHeaders="0" workbookViewId="0">
      <selection activeCell="C3" sqref="C3"/>
    </sheetView>
  </sheetViews>
  <sheetFormatPr defaultColWidth="0" defaultRowHeight="12" zeroHeight="1" x14ac:dyDescent="0.2"/>
  <cols>
    <col min="1" max="1" width="8.28515625" style="17" customWidth="1"/>
    <col min="2" max="2" width="87.28515625" style="14" customWidth="1"/>
    <col min="3" max="3" width="14.5703125" style="18" customWidth="1"/>
    <col min="4" max="4" width="10.7109375" style="18" customWidth="1"/>
    <col min="5" max="16384" width="9.140625" style="14" hidden="1"/>
  </cols>
  <sheetData>
    <row r="1" spans="1:4" x14ac:dyDescent="0.2">
      <c r="A1" s="113"/>
      <c r="B1" s="114"/>
      <c r="C1" s="115"/>
      <c r="D1" s="115"/>
    </row>
    <row r="2" spans="1:4" x14ac:dyDescent="0.2">
      <c r="A2" s="113"/>
      <c r="B2" s="114"/>
      <c r="C2" s="115"/>
      <c r="D2" s="115"/>
    </row>
    <row r="3" spans="1:4" x14ac:dyDescent="0.2">
      <c r="A3" s="113"/>
      <c r="B3" s="114"/>
      <c r="C3" s="115"/>
      <c r="D3" s="115"/>
    </row>
    <row r="4" spans="1:4" ht="20.25" x14ac:dyDescent="0.3">
      <c r="A4" s="20" t="s">
        <v>69</v>
      </c>
      <c r="B4" s="21"/>
      <c r="C4" s="22"/>
      <c r="D4" s="22"/>
    </row>
    <row r="5" spans="1:4" x14ac:dyDescent="0.2">
      <c r="A5" s="23"/>
      <c r="B5" s="21"/>
      <c r="C5" s="22"/>
      <c r="D5" s="22"/>
    </row>
    <row r="6" spans="1:4" x14ac:dyDescent="0.2">
      <c r="A6" s="23"/>
      <c r="B6" s="21"/>
      <c r="C6" s="22"/>
      <c r="D6" s="22"/>
    </row>
    <row r="7" spans="1:4" x14ac:dyDescent="0.2">
      <c r="A7" s="23"/>
      <c r="B7" s="21"/>
      <c r="C7" s="22"/>
      <c r="D7" s="22"/>
    </row>
    <row r="8" spans="1:4" s="15" customFormat="1" ht="25.5" x14ac:dyDescent="0.2">
      <c r="A8" s="24" t="s">
        <v>20</v>
      </c>
      <c r="B8" s="24" t="s">
        <v>70</v>
      </c>
      <c r="C8" s="25" t="s">
        <v>79</v>
      </c>
      <c r="D8" s="34" t="s">
        <v>136</v>
      </c>
    </row>
    <row r="9" spans="1:4" x14ac:dyDescent="0.2">
      <c r="A9" s="23"/>
      <c r="B9" s="21"/>
      <c r="C9" s="22"/>
      <c r="D9" s="22"/>
    </row>
    <row r="10" spans="1:4" x14ac:dyDescent="0.2">
      <c r="A10" s="23" t="s">
        <v>3</v>
      </c>
      <c r="B10" s="21" t="s">
        <v>80</v>
      </c>
      <c r="C10" s="118">
        <f>SUM('4. Financial Data - To Complete'!F86:AF86)</f>
        <v>0</v>
      </c>
      <c r="D10" s="29"/>
    </row>
    <row r="11" spans="1:4" x14ac:dyDescent="0.2">
      <c r="A11" s="23"/>
      <c r="B11" s="21"/>
      <c r="C11" s="118"/>
      <c r="D11" s="29"/>
    </row>
    <row r="12" spans="1:4" x14ac:dyDescent="0.2">
      <c r="A12" s="23" t="s">
        <v>27</v>
      </c>
      <c r="B12" s="21" t="s">
        <v>109</v>
      </c>
      <c r="C12" s="118">
        <f>-SUM('4. Financial Data - To Complete'!F98:AF98)</f>
        <v>0</v>
      </c>
      <c r="D12" s="29" t="str">
        <f>IFERROR(-C12/'4. Financial Data - To Complete'!C96,"")</f>
        <v/>
      </c>
    </row>
    <row r="13" spans="1:4" x14ac:dyDescent="0.2">
      <c r="A13" s="23"/>
      <c r="B13" s="21"/>
      <c r="C13" s="118"/>
      <c r="D13" s="29"/>
    </row>
    <row r="14" spans="1:4" x14ac:dyDescent="0.2">
      <c r="A14" s="23" t="s">
        <v>28</v>
      </c>
      <c r="B14" s="21" t="s">
        <v>110</v>
      </c>
      <c r="C14" s="118">
        <f>-SUM('4. Financial Data - To Complete'!F107:AF107)</f>
        <v>0</v>
      </c>
      <c r="D14" s="29" t="str">
        <f>IFERROR(-C14/'4. Financial Data - To Complete'!C105,"")</f>
        <v/>
      </c>
    </row>
    <row r="15" spans="1:4" x14ac:dyDescent="0.2">
      <c r="A15" s="23"/>
      <c r="B15" s="21"/>
      <c r="C15" s="118"/>
      <c r="D15" s="29"/>
    </row>
    <row r="16" spans="1:4" x14ac:dyDescent="0.2">
      <c r="A16" s="23" t="s">
        <v>29</v>
      </c>
      <c r="B16" s="21" t="s">
        <v>111</v>
      </c>
      <c r="C16" s="118">
        <f>-SUM('4. Financial Data - To Complete'!F116:AF116)</f>
        <v>0</v>
      </c>
      <c r="D16" s="29" t="str">
        <f>IFERROR(-C16/'4. Financial Data - To Complete'!C114,"")</f>
        <v/>
      </c>
    </row>
    <row r="17" spans="1:4" x14ac:dyDescent="0.2">
      <c r="A17" s="23"/>
      <c r="B17" s="21"/>
      <c r="C17" s="118"/>
      <c r="D17" s="29"/>
    </row>
    <row r="18" spans="1:4" x14ac:dyDescent="0.2">
      <c r="A18" s="23" t="s">
        <v>30</v>
      </c>
      <c r="B18" s="21" t="s">
        <v>112</v>
      </c>
      <c r="C18" s="118">
        <f>-SUM('4. Financial Data - To Complete'!F125:AF125)</f>
        <v>0</v>
      </c>
      <c r="D18" s="29" t="str">
        <f>IFERROR(-C18/'4. Financial Data - To Complete'!C123,"")</f>
        <v/>
      </c>
    </row>
    <row r="19" spans="1:4" x14ac:dyDescent="0.2">
      <c r="A19" s="23"/>
      <c r="B19" s="21"/>
      <c r="C19" s="118"/>
      <c r="D19" s="29"/>
    </row>
    <row r="20" spans="1:4" x14ac:dyDescent="0.2">
      <c r="A20" s="23" t="s">
        <v>91</v>
      </c>
      <c r="B20" s="21" t="s">
        <v>113</v>
      </c>
      <c r="C20" s="118">
        <f>-SUM('4. Financial Data - To Complete'!F144:AF144)</f>
        <v>0</v>
      </c>
      <c r="D20" s="29" t="str">
        <f>IFERROR(-C20/'4. Financial Data - To Complete'!C142,"")</f>
        <v/>
      </c>
    </row>
    <row r="21" spans="1:4" x14ac:dyDescent="0.2">
      <c r="A21" s="23"/>
      <c r="B21" s="21"/>
      <c r="C21" s="118"/>
      <c r="D21" s="29"/>
    </row>
    <row r="22" spans="1:4" s="16" customFormat="1" ht="13.5" thickBot="1" x14ac:dyDescent="0.25">
      <c r="A22" s="24"/>
      <c r="B22" s="24" t="s">
        <v>204</v>
      </c>
      <c r="C22" s="119">
        <f>C10+C12+C14+C16+C18+C20</f>
        <v>0</v>
      </c>
      <c r="D22" s="35"/>
    </row>
    <row r="23" spans="1:4" s="16" customFormat="1" ht="12.75" x14ac:dyDescent="0.2">
      <c r="A23" s="24"/>
      <c r="B23" s="24"/>
      <c r="C23" s="120"/>
      <c r="D23" s="26"/>
    </row>
    <row r="24" spans="1:4" s="16" customFormat="1" ht="12.75" x14ac:dyDescent="0.2">
      <c r="A24" s="24"/>
      <c r="B24" s="33"/>
      <c r="C24" s="121"/>
      <c r="D24" s="26"/>
    </row>
    <row r="25" spans="1:4" s="16" customFormat="1" ht="12.75" x14ac:dyDescent="0.2">
      <c r="A25" s="24"/>
      <c r="B25" s="33"/>
      <c r="C25" s="121"/>
      <c r="D25" s="26"/>
    </row>
    <row r="26" spans="1:4" ht="12.75" hidden="1" x14ac:dyDescent="0.2">
      <c r="A26" s="23"/>
      <c r="B26" s="24" t="s">
        <v>127</v>
      </c>
      <c r="C26" s="156" t="str">
        <f>IF('3. Landfill Data - to Complete'!$C$11&gt;0,'3. Landfill Data - to Complete'!$C$11,"")</f>
        <v/>
      </c>
      <c r="D26" s="30"/>
    </row>
    <row r="27" spans="1:4" hidden="1" x14ac:dyDescent="0.2">
      <c r="A27" s="23"/>
      <c r="B27" s="21"/>
      <c r="C27" s="122"/>
      <c r="D27" s="22"/>
    </row>
    <row r="28" spans="1:4" hidden="1" x14ac:dyDescent="0.2">
      <c r="A28" s="23"/>
      <c r="B28" s="21" t="s">
        <v>119</v>
      </c>
      <c r="C28" s="123" t="str">
        <f>IFERROR(SMALL('3. Landfill Data - to Complete'!C12:C14,COUNTIF('3. Landfill Data - to Complete'!C12:C14,0)+1),"")</f>
        <v/>
      </c>
      <c r="D28" s="27">
        <v>1</v>
      </c>
    </row>
    <row r="29" spans="1:4" hidden="1" x14ac:dyDescent="0.2">
      <c r="A29" s="23"/>
      <c r="B29" s="21"/>
      <c r="C29" s="118"/>
      <c r="D29" s="22"/>
    </row>
    <row r="30" spans="1:4" hidden="1" x14ac:dyDescent="0.2">
      <c r="A30" s="23"/>
      <c r="B30" s="21" t="s">
        <v>74</v>
      </c>
      <c r="C30" s="124">
        <f>-SUM('4. Financial Data - To Complete'!D13:E13)</f>
        <v>0</v>
      </c>
      <c r="D30" s="28" t="str">
        <f>IFERROR(-C30/$C$28,"")</f>
        <v/>
      </c>
    </row>
    <row r="31" spans="1:4" hidden="1" x14ac:dyDescent="0.2">
      <c r="A31" s="23"/>
      <c r="B31" s="21"/>
      <c r="C31" s="125"/>
      <c r="D31" s="22"/>
    </row>
    <row r="32" spans="1:4" hidden="1" x14ac:dyDescent="0.2">
      <c r="A32" s="23"/>
      <c r="B32" s="21" t="s">
        <v>72</v>
      </c>
      <c r="C32" s="118">
        <f>SUM(C28:C30)</f>
        <v>0</v>
      </c>
      <c r="D32" s="29" t="str">
        <f>IFERROR(C32/$C$28,"")</f>
        <v/>
      </c>
    </row>
    <row r="33" spans="1:4" hidden="1" x14ac:dyDescent="0.2">
      <c r="A33" s="23"/>
      <c r="B33" s="21"/>
      <c r="C33" s="118"/>
      <c r="D33" s="22"/>
    </row>
    <row r="34" spans="1:4" hidden="1" x14ac:dyDescent="0.2">
      <c r="A34" s="23"/>
      <c r="B34" s="21" t="s">
        <v>73</v>
      </c>
      <c r="C34" s="118">
        <f>-SUM('4. Financial Data - To Complete'!F13:AF13)</f>
        <v>0</v>
      </c>
      <c r="D34" s="29" t="str">
        <f>IFERROR(-C34/$C$28,"")</f>
        <v/>
      </c>
    </row>
    <row r="35" spans="1:4" hidden="1" x14ac:dyDescent="0.2">
      <c r="A35" s="23"/>
      <c r="B35" s="21"/>
      <c r="C35" s="118"/>
      <c r="D35" s="22"/>
    </row>
    <row r="36" spans="1:4" ht="12.75" hidden="1" thickBot="1" x14ac:dyDescent="0.25">
      <c r="A36" s="23"/>
      <c r="B36" s="23" t="s">
        <v>86</v>
      </c>
      <c r="C36" s="126">
        <f>SUM(C32:C34)</f>
        <v>0</v>
      </c>
      <c r="D36" s="31" t="str">
        <f>IFERROR(C36/$C$28,"")</f>
        <v/>
      </c>
    </row>
    <row r="37" spans="1:4" hidden="1" x14ac:dyDescent="0.2">
      <c r="A37" s="23"/>
      <c r="B37" s="23"/>
      <c r="C37" s="127"/>
      <c r="D37" s="30"/>
    </row>
    <row r="38" spans="1:4" hidden="1" x14ac:dyDescent="0.2">
      <c r="A38" s="23"/>
      <c r="B38" s="23"/>
      <c r="C38" s="127"/>
      <c r="D38" s="30"/>
    </row>
    <row r="39" spans="1:4" ht="12.75" hidden="1" x14ac:dyDescent="0.2">
      <c r="A39" s="23"/>
      <c r="B39" s="24" t="s">
        <v>128</v>
      </c>
      <c r="C39" s="156" t="str">
        <f>IF('3. Landfill Data - to Complete'!$C$11&gt;0,'3. Landfill Data - to Complete'!$C$11,"")</f>
        <v/>
      </c>
      <c r="D39" s="30"/>
    </row>
    <row r="40" spans="1:4" hidden="1" x14ac:dyDescent="0.2">
      <c r="A40" s="23"/>
      <c r="B40" s="21"/>
      <c r="C40" s="122"/>
      <c r="D40" s="22"/>
    </row>
    <row r="41" spans="1:4" hidden="1" x14ac:dyDescent="0.2">
      <c r="A41" s="23"/>
      <c r="B41" s="21" t="s">
        <v>85</v>
      </c>
      <c r="C41" s="118">
        <f>'3. Landfill Data - to Complete'!C15</f>
        <v>0</v>
      </c>
      <c r="D41" s="27">
        <v>1</v>
      </c>
    </row>
    <row r="42" spans="1:4" hidden="1" x14ac:dyDescent="0.2">
      <c r="A42" s="23"/>
      <c r="B42" s="21"/>
      <c r="C42" s="122"/>
      <c r="D42" s="22"/>
    </row>
    <row r="43" spans="1:4" hidden="1" x14ac:dyDescent="0.2">
      <c r="A43" s="23"/>
      <c r="B43" s="21" t="s">
        <v>74</v>
      </c>
      <c r="C43" s="128">
        <f>C30</f>
        <v>0</v>
      </c>
      <c r="D43" s="28" t="str">
        <f>IFERROR(-C43/$C$41,"")</f>
        <v/>
      </c>
    </row>
    <row r="44" spans="1:4" hidden="1" x14ac:dyDescent="0.2">
      <c r="A44" s="23"/>
      <c r="B44" s="21"/>
      <c r="C44" s="122"/>
      <c r="D44" s="22"/>
    </row>
    <row r="45" spans="1:4" hidden="1" x14ac:dyDescent="0.2">
      <c r="A45" s="23"/>
      <c r="B45" s="21" t="s">
        <v>72</v>
      </c>
      <c r="C45" s="122">
        <f>SUM(C41:C43)</f>
        <v>0</v>
      </c>
      <c r="D45" s="30" t="str">
        <f>IFERROR(C45/$C$41,"")</f>
        <v/>
      </c>
    </row>
    <row r="46" spans="1:4" hidden="1" x14ac:dyDescent="0.2">
      <c r="A46" s="23"/>
      <c r="B46" s="21"/>
      <c r="C46" s="122"/>
      <c r="D46" s="37"/>
    </row>
    <row r="47" spans="1:4" hidden="1" x14ac:dyDescent="0.2">
      <c r="A47" s="23"/>
      <c r="B47" s="21" t="s">
        <v>73</v>
      </c>
      <c r="C47" s="122">
        <f>C34</f>
        <v>0</v>
      </c>
      <c r="D47" s="30" t="str">
        <f>IFERROR(-C47/$C$41,"")</f>
        <v/>
      </c>
    </row>
    <row r="48" spans="1:4" hidden="1" x14ac:dyDescent="0.2">
      <c r="A48" s="23"/>
      <c r="B48" s="21"/>
      <c r="C48" s="122"/>
      <c r="D48" s="37"/>
    </row>
    <row r="49" spans="1:4" ht="12.75" hidden="1" thickBot="1" x14ac:dyDescent="0.25">
      <c r="A49" s="23"/>
      <c r="B49" s="23" t="s">
        <v>87</v>
      </c>
      <c r="C49" s="129">
        <f>SUM(C45:C48)</f>
        <v>0</v>
      </c>
      <c r="D49" s="31" t="str">
        <f>IFERROR(C49/$C$41,"")</f>
        <v/>
      </c>
    </row>
    <row r="50" spans="1:4" hidden="1" x14ac:dyDescent="0.2">
      <c r="D50" s="19"/>
    </row>
  </sheetData>
  <sheetProtection password="8AEE" sheet="1" objects="1" scenarios="1" selectLockedCells="1"/>
  <pageMargins left="0.70866141732283472" right="0.70866141732283472" top="0.9055118110236221" bottom="0.74803149606299213" header="0.31496062992125984" footer="0.31496062992125984"/>
  <pageSetup paperSize="9" scale="84" orientation="landscape" verticalDpi="0" r:id="rId1"/>
  <headerFooter scaleWithDoc="0">
    <oddHeader>&amp;R&amp;G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39"/>
  <sheetViews>
    <sheetView showGridLines="0" showRowColHeaders="0" topLeftCell="A14" workbookViewId="0">
      <selection activeCell="D33" sqref="D33"/>
    </sheetView>
  </sheetViews>
  <sheetFormatPr defaultColWidth="0" defaultRowHeight="14.25" zeroHeight="1" x14ac:dyDescent="0.2"/>
  <cols>
    <col min="1" max="1" width="9.140625" style="2" customWidth="1"/>
    <col min="2" max="2" width="16.42578125" style="4" customWidth="1"/>
    <col min="3" max="3" width="33.7109375" style="2" customWidth="1"/>
    <col min="4" max="4" width="137.85546875" style="2" customWidth="1"/>
    <col min="5" max="16384" width="9.140625" style="2" hidden="1"/>
  </cols>
  <sheetData>
    <row r="1" spans="1:4" x14ac:dyDescent="0.2"/>
    <row r="2" spans="1:4" x14ac:dyDescent="0.2"/>
    <row r="3" spans="1:4" x14ac:dyDescent="0.2"/>
    <row r="4" spans="1:4" ht="18" x14ac:dyDescent="0.25">
      <c r="A4" s="3" t="s">
        <v>49</v>
      </c>
    </row>
    <row r="5" spans="1:4" x14ac:dyDescent="0.2"/>
    <row r="6" spans="1:4" x14ac:dyDescent="0.2"/>
    <row r="7" spans="1:4" ht="15" x14ac:dyDescent="0.25">
      <c r="A7" s="1" t="s">
        <v>42</v>
      </c>
      <c r="B7" s="36" t="s">
        <v>148</v>
      </c>
      <c r="C7" s="1" t="s">
        <v>40</v>
      </c>
      <c r="D7" s="1" t="s">
        <v>205</v>
      </c>
    </row>
    <row r="8" spans="1:4" x14ac:dyDescent="0.2"/>
    <row r="9" spans="1:4" ht="24.75" customHeight="1" x14ac:dyDescent="0.2">
      <c r="A9" s="4">
        <v>1</v>
      </c>
      <c r="B9" s="74"/>
      <c r="C9" s="75"/>
      <c r="D9" s="75"/>
    </row>
    <row r="10" spans="1:4" ht="24.75" customHeight="1" x14ac:dyDescent="0.2">
      <c r="A10" s="4">
        <v>2</v>
      </c>
      <c r="B10" s="74"/>
      <c r="C10" s="76"/>
      <c r="D10" s="76"/>
    </row>
    <row r="11" spans="1:4" ht="24.75" customHeight="1" x14ac:dyDescent="0.2">
      <c r="A11" s="4">
        <v>3</v>
      </c>
      <c r="B11" s="74"/>
      <c r="C11" s="76"/>
      <c r="D11" s="76"/>
    </row>
    <row r="12" spans="1:4" ht="24.75" customHeight="1" x14ac:dyDescent="0.2">
      <c r="A12" s="4">
        <v>4</v>
      </c>
      <c r="B12" s="74"/>
      <c r="C12" s="76"/>
      <c r="D12" s="76"/>
    </row>
    <row r="13" spans="1:4" ht="24.75" customHeight="1" x14ac:dyDescent="0.2">
      <c r="A13" s="4">
        <v>5</v>
      </c>
      <c r="B13" s="74"/>
      <c r="C13" s="76"/>
      <c r="D13" s="76"/>
    </row>
    <row r="14" spans="1:4" ht="24.75" customHeight="1" x14ac:dyDescent="0.2">
      <c r="A14" s="4">
        <v>6</v>
      </c>
      <c r="B14" s="74"/>
      <c r="C14" s="76"/>
      <c r="D14" s="76"/>
    </row>
    <row r="15" spans="1:4" ht="24.75" customHeight="1" x14ac:dyDescent="0.2">
      <c r="A15" s="4">
        <v>7</v>
      </c>
      <c r="B15" s="74"/>
      <c r="C15" s="76"/>
      <c r="D15" s="76"/>
    </row>
    <row r="16" spans="1:4" ht="24.75" customHeight="1" x14ac:dyDescent="0.2">
      <c r="A16" s="4">
        <v>8</v>
      </c>
      <c r="B16" s="74"/>
      <c r="C16" s="76"/>
      <c r="D16" s="76"/>
    </row>
    <row r="17" spans="1:4" ht="24.75" customHeight="1" x14ac:dyDescent="0.2">
      <c r="A17" s="4">
        <v>9</v>
      </c>
      <c r="B17" s="74"/>
      <c r="C17" s="76"/>
      <c r="D17" s="76"/>
    </row>
    <row r="18" spans="1:4" ht="24.75" customHeight="1" x14ac:dyDescent="0.2">
      <c r="A18" s="4">
        <v>10</v>
      </c>
      <c r="B18" s="74"/>
      <c r="C18" s="76"/>
      <c r="D18" s="76"/>
    </row>
    <row r="19" spans="1:4" ht="24.75" customHeight="1" x14ac:dyDescent="0.2">
      <c r="A19" s="4">
        <v>11</v>
      </c>
      <c r="B19" s="74"/>
      <c r="C19" s="76"/>
      <c r="D19" s="76"/>
    </row>
    <row r="20" spans="1:4" ht="24.75" customHeight="1" x14ac:dyDescent="0.2">
      <c r="A20" s="4">
        <v>12</v>
      </c>
      <c r="B20" s="74"/>
      <c r="C20" s="76"/>
      <c r="D20" s="76"/>
    </row>
    <row r="21" spans="1:4" ht="24.75" customHeight="1" x14ac:dyDescent="0.2">
      <c r="A21" s="4">
        <v>13</v>
      </c>
      <c r="B21" s="74"/>
      <c r="C21" s="76"/>
      <c r="D21" s="76"/>
    </row>
    <row r="22" spans="1:4" ht="24.75" customHeight="1" x14ac:dyDescent="0.2">
      <c r="A22" s="4">
        <v>14</v>
      </c>
      <c r="B22" s="74"/>
      <c r="C22" s="76"/>
      <c r="D22" s="76"/>
    </row>
    <row r="23" spans="1:4" ht="24.75" customHeight="1" x14ac:dyDescent="0.2">
      <c r="A23" s="4">
        <v>15</v>
      </c>
      <c r="B23" s="74"/>
      <c r="C23" s="76"/>
      <c r="D23" s="76"/>
    </row>
    <row r="24" spans="1:4" ht="24.75" customHeight="1" x14ac:dyDescent="0.2">
      <c r="A24" s="4">
        <v>16</v>
      </c>
      <c r="B24" s="74"/>
      <c r="C24" s="76"/>
      <c r="D24" s="76"/>
    </row>
    <row r="25" spans="1:4" ht="24.75" customHeight="1" x14ac:dyDescent="0.2">
      <c r="A25" s="4">
        <v>17</v>
      </c>
      <c r="B25" s="74"/>
      <c r="C25" s="76"/>
      <c r="D25" s="76"/>
    </row>
    <row r="26" spans="1:4" ht="24.75" customHeight="1" x14ac:dyDescent="0.2">
      <c r="A26" s="4">
        <v>18</v>
      </c>
      <c r="B26" s="74"/>
      <c r="C26" s="76"/>
      <c r="D26" s="76"/>
    </row>
    <row r="27" spans="1:4" ht="24.75" customHeight="1" x14ac:dyDescent="0.2">
      <c r="A27" s="4">
        <v>19</v>
      </c>
      <c r="B27" s="74"/>
      <c r="C27" s="76"/>
      <c r="D27" s="76"/>
    </row>
    <row r="28" spans="1:4" ht="24.75" customHeight="1" x14ac:dyDescent="0.2">
      <c r="A28" s="4">
        <v>20</v>
      </c>
      <c r="B28" s="74"/>
      <c r="C28" s="76"/>
      <c r="D28" s="76"/>
    </row>
    <row r="29" spans="1:4" ht="24.75" customHeight="1" x14ac:dyDescent="0.2">
      <c r="A29" s="4">
        <v>21</v>
      </c>
      <c r="B29" s="74"/>
      <c r="C29" s="76"/>
      <c r="D29" s="76"/>
    </row>
    <row r="30" spans="1:4" ht="24.75" customHeight="1" x14ac:dyDescent="0.2">
      <c r="A30" s="4">
        <v>22</v>
      </c>
      <c r="B30" s="74"/>
      <c r="C30" s="76"/>
      <c r="D30" s="76"/>
    </row>
    <row r="31" spans="1:4" ht="24.75" customHeight="1" x14ac:dyDescent="0.2">
      <c r="A31" s="4">
        <v>23</v>
      </c>
      <c r="B31" s="74"/>
      <c r="C31" s="76"/>
      <c r="D31" s="76"/>
    </row>
    <row r="32" spans="1:4" ht="24.75" customHeight="1" x14ac:dyDescent="0.2">
      <c r="A32" s="4">
        <v>24</v>
      </c>
      <c r="B32" s="74"/>
      <c r="C32" s="76"/>
      <c r="D32" s="76"/>
    </row>
    <row r="33" spans="1:4" ht="24.75" customHeight="1" x14ac:dyDescent="0.2">
      <c r="A33" s="4">
        <v>25</v>
      </c>
      <c r="B33" s="74"/>
      <c r="C33" s="76"/>
      <c r="D33" s="76"/>
    </row>
    <row r="34" spans="1:4" hidden="1" x14ac:dyDescent="0.2">
      <c r="A34" s="4"/>
    </row>
    <row r="35" spans="1:4" x14ac:dyDescent="0.2"/>
    <row r="36" spans="1:4" hidden="1" x14ac:dyDescent="0.2"/>
    <row r="37" spans="1:4" hidden="1" x14ac:dyDescent="0.2"/>
    <row r="38" spans="1:4" hidden="1" x14ac:dyDescent="0.2"/>
    <row r="39" spans="1:4" hidden="1" x14ac:dyDescent="0.2"/>
  </sheetData>
  <sheetProtection password="8AEE" sheet="1" objects="1" scenarios="1" selectLockedCells="1"/>
  <pageMargins left="0.70866141732283472" right="0.70866141732283472" top="0.86" bottom="0.86614173228346458" header="0.2" footer="0.39370078740157483"/>
  <pageSetup paperSize="9" scale="66" fitToHeight="3" orientation="landscape" verticalDpi="0" r:id="rId1"/>
  <headerFooter scaleWithDoc="0">
    <oddHeader>&amp;R&amp;G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enter: 4, 5, 6 or Other">
          <x14:formula1>
            <xm:f>'7. Data Sheet'!$D$5:$D$10</xm:f>
          </x14:formula1>
          <xm:sqref>B9:B33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44"/>
  <sheetViews>
    <sheetView showGridLines="0" showRowColHeaders="0" workbookViewId="0">
      <selection activeCell="D10" sqref="D10"/>
    </sheetView>
  </sheetViews>
  <sheetFormatPr defaultRowHeight="14.25" x14ac:dyDescent="0.2"/>
  <cols>
    <col min="1" max="1" width="9.140625" style="38"/>
    <col min="2" max="2" width="9.140625" style="40"/>
    <col min="3" max="3" width="18.7109375" style="40" customWidth="1"/>
    <col min="4" max="4" width="15.140625" style="41" customWidth="1"/>
    <col min="5" max="16384" width="9.140625" style="38"/>
  </cols>
  <sheetData>
    <row r="1" spans="1:4" ht="15" x14ac:dyDescent="0.25">
      <c r="A1" s="39" t="s">
        <v>54</v>
      </c>
    </row>
    <row r="4" spans="1:4" s="42" customFormat="1" ht="30" x14ac:dyDescent="0.25">
      <c r="A4" s="42" t="s">
        <v>50</v>
      </c>
      <c r="B4" s="43" t="s">
        <v>53</v>
      </c>
      <c r="C4" s="43" t="s">
        <v>56</v>
      </c>
      <c r="D4" s="44" t="s">
        <v>146</v>
      </c>
    </row>
    <row r="5" spans="1:4" x14ac:dyDescent="0.2">
      <c r="A5" s="38" t="s">
        <v>51</v>
      </c>
      <c r="B5" s="40">
        <v>2011</v>
      </c>
      <c r="C5" s="40" t="s">
        <v>57</v>
      </c>
      <c r="D5" s="40">
        <v>1</v>
      </c>
    </row>
    <row r="6" spans="1:4" x14ac:dyDescent="0.2">
      <c r="A6" s="38" t="s">
        <v>52</v>
      </c>
      <c r="B6" s="40">
        <v>2012</v>
      </c>
      <c r="C6" s="40" t="s">
        <v>58</v>
      </c>
      <c r="D6" s="40">
        <v>2</v>
      </c>
    </row>
    <row r="7" spans="1:4" x14ac:dyDescent="0.2">
      <c r="B7" s="40">
        <v>2013</v>
      </c>
      <c r="D7" s="40">
        <v>3</v>
      </c>
    </row>
    <row r="8" spans="1:4" x14ac:dyDescent="0.2">
      <c r="B8" s="40">
        <v>2014</v>
      </c>
      <c r="D8" s="40">
        <v>4</v>
      </c>
    </row>
    <row r="9" spans="1:4" x14ac:dyDescent="0.2">
      <c r="B9" s="40">
        <v>2015</v>
      </c>
      <c r="D9" s="40">
        <v>5</v>
      </c>
    </row>
    <row r="10" spans="1:4" x14ac:dyDescent="0.2">
      <c r="B10" s="40">
        <v>2016</v>
      </c>
      <c r="D10" s="40" t="s">
        <v>147</v>
      </c>
    </row>
    <row r="11" spans="1:4" x14ac:dyDescent="0.2">
      <c r="B11" s="40">
        <v>2017</v>
      </c>
    </row>
    <row r="12" spans="1:4" x14ac:dyDescent="0.2">
      <c r="B12" s="40">
        <v>2018</v>
      </c>
    </row>
    <row r="13" spans="1:4" x14ac:dyDescent="0.2">
      <c r="B13" s="40">
        <v>2019</v>
      </c>
    </row>
    <row r="14" spans="1:4" x14ac:dyDescent="0.2">
      <c r="B14" s="40">
        <v>2020</v>
      </c>
    </row>
    <row r="15" spans="1:4" x14ac:dyDescent="0.2">
      <c r="B15" s="40">
        <v>2021</v>
      </c>
    </row>
    <row r="16" spans="1:4" x14ac:dyDescent="0.2">
      <c r="B16" s="40">
        <v>2022</v>
      </c>
    </row>
    <row r="17" spans="2:2" x14ac:dyDescent="0.2">
      <c r="B17" s="40">
        <v>2023</v>
      </c>
    </row>
    <row r="18" spans="2:2" x14ac:dyDescent="0.2">
      <c r="B18" s="40">
        <v>2024</v>
      </c>
    </row>
    <row r="19" spans="2:2" x14ac:dyDescent="0.2">
      <c r="B19" s="40">
        <v>2025</v>
      </c>
    </row>
    <row r="20" spans="2:2" x14ac:dyDescent="0.2">
      <c r="B20" s="40">
        <v>2026</v>
      </c>
    </row>
    <row r="21" spans="2:2" x14ac:dyDescent="0.2">
      <c r="B21" s="40">
        <v>2027</v>
      </c>
    </row>
    <row r="22" spans="2:2" x14ac:dyDescent="0.2">
      <c r="B22" s="40">
        <v>2028</v>
      </c>
    </row>
    <row r="23" spans="2:2" x14ac:dyDescent="0.2">
      <c r="B23" s="40">
        <v>2029</v>
      </c>
    </row>
    <row r="24" spans="2:2" x14ac:dyDescent="0.2">
      <c r="B24" s="40">
        <v>2030</v>
      </c>
    </row>
    <row r="25" spans="2:2" x14ac:dyDescent="0.2">
      <c r="B25" s="40">
        <v>2031</v>
      </c>
    </row>
    <row r="26" spans="2:2" x14ac:dyDescent="0.2">
      <c r="B26" s="40">
        <v>2032</v>
      </c>
    </row>
    <row r="27" spans="2:2" x14ac:dyDescent="0.2">
      <c r="B27" s="40">
        <v>2033</v>
      </c>
    </row>
    <row r="28" spans="2:2" x14ac:dyDescent="0.2">
      <c r="B28" s="40">
        <v>2034</v>
      </c>
    </row>
    <row r="29" spans="2:2" x14ac:dyDescent="0.2">
      <c r="B29" s="40">
        <v>2035</v>
      </c>
    </row>
    <row r="30" spans="2:2" x14ac:dyDescent="0.2">
      <c r="B30" s="40">
        <v>2036</v>
      </c>
    </row>
    <row r="31" spans="2:2" x14ac:dyDescent="0.2">
      <c r="B31" s="40">
        <v>2037</v>
      </c>
    </row>
    <row r="32" spans="2:2" x14ac:dyDescent="0.2">
      <c r="B32" s="40">
        <v>2038</v>
      </c>
    </row>
    <row r="33" spans="2:2" x14ac:dyDescent="0.2">
      <c r="B33" s="40">
        <v>2039</v>
      </c>
    </row>
    <row r="34" spans="2:2" x14ac:dyDescent="0.2">
      <c r="B34" s="40">
        <v>2040</v>
      </c>
    </row>
    <row r="35" spans="2:2" x14ac:dyDescent="0.2">
      <c r="B35" s="40">
        <v>2041</v>
      </c>
    </row>
    <row r="36" spans="2:2" x14ac:dyDescent="0.2">
      <c r="B36" s="40">
        <v>2042</v>
      </c>
    </row>
    <row r="37" spans="2:2" x14ac:dyDescent="0.2">
      <c r="B37" s="40">
        <v>2043</v>
      </c>
    </row>
    <row r="38" spans="2:2" x14ac:dyDescent="0.2">
      <c r="B38" s="40">
        <v>2044</v>
      </c>
    </row>
    <row r="39" spans="2:2" x14ac:dyDescent="0.2">
      <c r="B39" s="40">
        <v>2045</v>
      </c>
    </row>
    <row r="40" spans="2:2" x14ac:dyDescent="0.2">
      <c r="B40" s="40">
        <v>2046</v>
      </c>
    </row>
    <row r="41" spans="2:2" x14ac:dyDescent="0.2">
      <c r="B41" s="40">
        <v>2047</v>
      </c>
    </row>
    <row r="42" spans="2:2" x14ac:dyDescent="0.2">
      <c r="B42" s="40">
        <v>2048</v>
      </c>
    </row>
    <row r="43" spans="2:2" x14ac:dyDescent="0.2">
      <c r="B43" s="40">
        <v>2049</v>
      </c>
    </row>
    <row r="44" spans="2:2" x14ac:dyDescent="0.2">
      <c r="B44" s="40">
        <v>2050</v>
      </c>
    </row>
  </sheetData>
  <sheetProtection selectLockedCells="1" selectUnlockedCell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Menu</vt:lpstr>
      <vt:lpstr>1. Declaration under S53A</vt:lpstr>
      <vt:lpstr>2. Notes to Complete Analysis</vt:lpstr>
      <vt:lpstr>3. Landfill Data - to Complete</vt:lpstr>
      <vt:lpstr>4. Financial Data - To Complete</vt:lpstr>
      <vt:lpstr>5. Section 53A Analysis</vt:lpstr>
      <vt:lpstr>6. Comments - To Complete</vt:lpstr>
      <vt:lpstr>7. Data Sheet</vt:lpstr>
      <vt:lpstr>'1. Declaration under S53A'!Print_Area</vt:lpstr>
      <vt:lpstr>'2. Notes to Complete Analysis'!Print_Area</vt:lpstr>
      <vt:lpstr>'3. Landfill Data - to Complete'!Print_Area</vt:lpstr>
      <vt:lpstr>'4. Financial Data - To Complete'!Print_Area</vt:lpstr>
      <vt:lpstr>'5. Section 53A Analysis'!Print_Area</vt:lpstr>
      <vt:lpstr>'6. Comments - To Complete'!Print_Area</vt:lpstr>
      <vt:lpstr>'4. Financial Data - To Complete'!Print_Titles</vt:lpstr>
      <vt:lpstr>'6. Comments - To Complete'!Print_Titles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Leahy</dc:creator>
  <cp:lastModifiedBy>Eileen Butler</cp:lastModifiedBy>
  <cp:lastPrinted>2012-03-09T13:02:24Z</cp:lastPrinted>
  <dcterms:created xsi:type="dcterms:W3CDTF">2011-12-05T14:13:46Z</dcterms:created>
  <dcterms:modified xsi:type="dcterms:W3CDTF">2013-02-26T12:08:58Z</dcterms:modified>
</cp:coreProperties>
</file>