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monfile\AIRQG\Air Emissions\Annual Inventory Compilation\2021data\Outputs\UNECE Reports\IIR 2023\Website annexes\"/>
    </mc:Choice>
  </mc:AlternateContent>
  <xr:revisionPtr revIDLastSave="0" documentId="13_ncr:1_{0FE81910-A636-4521-80F1-41DC2BC004FB}" xr6:coauthVersionLast="47" xr6:coauthVersionMax="47" xr10:uidLastSave="{00000000-0000-0000-0000-000000000000}"/>
  <bookViews>
    <workbookView xWindow="-120" yWindow="-120" windowWidth="29040" windowHeight="15840" tabRatio="955" activeTab="2" xr2:uid="{00000000-000D-0000-FFFF-FFFF00000000}"/>
  </bookViews>
  <sheets>
    <sheet name="A.2 Table 1.NOx" sheetId="2" r:id="rId1"/>
    <sheet name="A.2 Table 2.SO2" sheetId="18" r:id="rId2"/>
    <sheet name="A.2 Table 3.NMVOC" sheetId="17" r:id="rId3"/>
    <sheet name="A.2 Table 4.NH3,CO" sheetId="16" r:id="rId4"/>
    <sheet name="A.2 Table 5.TSP,PM10" sheetId="14" r:id="rId5"/>
    <sheet name="A.2 Table 6.PM2.5" sheetId="12" r:id="rId6"/>
    <sheet name="A.2 Table 7.Pb,Cd" sheetId="11" r:id="rId7"/>
    <sheet name="A.2 Table 8.Hg,As" sheetId="10" r:id="rId8"/>
    <sheet name="A.2 Table 9.Cr,Cu" sheetId="7" r:id="rId9"/>
    <sheet name="A.2 Table 10.Ni,Se" sheetId="5" r:id="rId10"/>
    <sheet name="A.2 Table 11.Zn" sheetId="3" r:id="rId11"/>
    <sheet name="A.2 Table 12.Dioxin,PCB,HCB" sheetId="23" r:id="rId12"/>
    <sheet name="A.2 Table 13.B(a)p,B(b)F" sheetId="25" r:id="rId13"/>
    <sheet name="A.2 Table 14.B(k)F,I(123-cd)P" sheetId="27" r:id="rId14"/>
    <sheet name="Table 15.PAH" sheetId="29" r:id="rId15"/>
    <sheet name="A.2 Table 16. KCA" sheetId="19" r:id="rId16"/>
    <sheet name="Annex A.3 Fuel tourism" sheetId="39" r:id="rId17"/>
    <sheet name="A.3 Fig.A3.1" sheetId="34" r:id="rId18"/>
    <sheet name="A.3 Fig.A3.2" sheetId="38" r:id="rId19"/>
    <sheet name="A.3 Table A3.1" sheetId="36" r:id="rId20"/>
  </sheets>
  <definedNames>
    <definedName name="_xlnm._FilterDatabase" localSheetId="0" hidden="1">'A.2 Table 1.NOx'!$B$4:$F$4</definedName>
    <definedName name="_xlnm._FilterDatabase" localSheetId="14" hidden="1">'Table 15.PAH'!$B$4:$F$4</definedName>
    <definedName name="Activity_Data__From_1990" localSheetId="16">#REF!</definedName>
    <definedName name="Activity_Data__From_1990">#REF!</definedName>
    <definedName name="Annex_III_TableIIIB_GNFR_Codes" localSheetId="16">#REF!</definedName>
    <definedName name="Annex_III_TableIIIB_GNFR_Codes">#REF!</definedName>
    <definedName name="fg" localSheetId="16">#REF!</definedName>
    <definedName name="fg">#REF!</definedName>
    <definedName name="Heavy_Metals__from_1990">#REF!</definedName>
    <definedName name="Main_Pollutants_and_Particulate">#REF!</definedName>
    <definedName name="Persistent_Organic_Pollutants__POPs_From_1990">#REF!</definedName>
    <definedName name="_xlnm.Print_Area" localSheetId="14">'Table 15.PAH'!$A$1:$F$26</definedName>
    <definedName name="xz" localSheetId="16">#REF!</definedName>
    <definedName name="x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7" i="36" l="1"/>
  <c r="AI5" i="36"/>
  <c r="AI6" i="36"/>
  <c r="AI9" i="36"/>
  <c r="I5" i="14" l="1"/>
  <c r="C5" i="14"/>
  <c r="D60" i="14"/>
  <c r="J59" i="14"/>
  <c r="AI10" i="36"/>
  <c r="AI8" i="36"/>
  <c r="D59" i="14"/>
  <c r="J60" i="14"/>
  <c r="AI11" i="36"/>
  <c r="C5" i="2" l="1"/>
  <c r="I5" i="7"/>
  <c r="I5" i="11"/>
  <c r="AI12" i="36" l="1"/>
  <c r="AH9" i="36"/>
  <c r="AH5" i="36"/>
  <c r="AH6" i="36"/>
  <c r="C5" i="29"/>
  <c r="J36" i="11"/>
  <c r="J35" i="11"/>
  <c r="J34" i="11"/>
  <c r="J33" i="11"/>
  <c r="J32" i="11"/>
  <c r="J31" i="11"/>
  <c r="J30" i="11"/>
  <c r="J29" i="11"/>
  <c r="J28" i="11"/>
  <c r="J27" i="11"/>
  <c r="J26" i="11"/>
  <c r="J25" i="11"/>
  <c r="J24" i="11"/>
  <c r="J23" i="11"/>
  <c r="J22" i="11"/>
  <c r="J21" i="11"/>
  <c r="J20" i="11"/>
  <c r="J19" i="11"/>
  <c r="J18" i="11"/>
  <c r="J17" i="11"/>
  <c r="J16" i="11"/>
  <c r="J15" i="11"/>
  <c r="J14" i="11"/>
  <c r="J13" i="11"/>
  <c r="J12" i="11"/>
  <c r="J11" i="11"/>
  <c r="J10" i="11"/>
  <c r="J9" i="11"/>
  <c r="J8" i="11"/>
  <c r="J7" i="11"/>
  <c r="J6" i="11"/>
  <c r="AH8" i="36" l="1"/>
  <c r="AH7" i="36"/>
  <c r="AH10" i="36"/>
  <c r="AH11" i="36"/>
  <c r="AG9" i="36"/>
  <c r="I5" i="27"/>
  <c r="C5" i="27"/>
  <c r="I5" i="25"/>
  <c r="C5" i="25"/>
  <c r="I32" i="23"/>
  <c r="I5" i="23"/>
  <c r="C5" i="23"/>
  <c r="C5" i="3"/>
  <c r="I5" i="5"/>
  <c r="C5" i="5"/>
  <c r="C5" i="7"/>
  <c r="I5" i="10"/>
  <c r="C5" i="10"/>
  <c r="C5" i="11"/>
  <c r="C5" i="12"/>
  <c r="J58" i="14"/>
  <c r="I5" i="16"/>
  <c r="C5" i="16"/>
  <c r="L59" i="17"/>
  <c r="C5" i="17"/>
  <c r="C5" i="18"/>
  <c r="D29" i="18" l="1"/>
  <c r="D58" i="14"/>
  <c r="J25" i="27"/>
  <c r="J19" i="27"/>
  <c r="J13" i="27"/>
  <c r="J7" i="27"/>
  <c r="J24" i="27"/>
  <c r="J18" i="27"/>
  <c r="J12" i="27"/>
  <c r="J6" i="27"/>
  <c r="J23" i="27"/>
  <c r="J17" i="27"/>
  <c r="J11" i="27"/>
  <c r="J22" i="27"/>
  <c r="J16" i="27"/>
  <c r="J10" i="27"/>
  <c r="J27" i="27"/>
  <c r="J21" i="27"/>
  <c r="J15" i="27"/>
  <c r="J9" i="27"/>
  <c r="J26" i="27"/>
  <c r="J20" i="27"/>
  <c r="J14" i="27"/>
  <c r="J8" i="27"/>
  <c r="D28" i="27"/>
  <c r="D27" i="27"/>
  <c r="D21" i="27"/>
  <c r="D15" i="27"/>
  <c r="D9" i="27"/>
  <c r="D13" i="27"/>
  <c r="D30" i="27"/>
  <c r="D26" i="27"/>
  <c r="D20" i="27"/>
  <c r="D14" i="27"/>
  <c r="D8" i="27"/>
  <c r="D6" i="27"/>
  <c r="D25" i="27"/>
  <c r="D12" i="27"/>
  <c r="D7" i="27"/>
  <c r="D18" i="27"/>
  <c r="D29" i="27"/>
  <c r="D23" i="27"/>
  <c r="D17" i="27"/>
  <c r="D11" i="27"/>
  <c r="D22" i="27"/>
  <c r="D16" i="27"/>
  <c r="D10" i="27"/>
  <c r="D19" i="27"/>
  <c r="D24" i="27"/>
  <c r="J46" i="23"/>
  <c r="J40" i="23"/>
  <c r="J34" i="23"/>
  <c r="J45" i="23"/>
  <c r="J39" i="23"/>
  <c r="J33" i="23"/>
  <c r="J44" i="23"/>
  <c r="J38" i="23"/>
  <c r="J49" i="23"/>
  <c r="J43" i="23"/>
  <c r="J37" i="23"/>
  <c r="J48" i="23"/>
  <c r="J42" i="23"/>
  <c r="J36" i="23"/>
  <c r="J47" i="23"/>
  <c r="J41" i="23"/>
  <c r="J35" i="23"/>
  <c r="J6" i="23"/>
  <c r="J22" i="23"/>
  <c r="J16" i="23"/>
  <c r="J10" i="23"/>
  <c r="J17" i="23"/>
  <c r="J21" i="23"/>
  <c r="J15" i="23"/>
  <c r="J9" i="23"/>
  <c r="J23" i="23"/>
  <c r="J20" i="23"/>
  <c r="J14" i="23"/>
  <c r="J8" i="23"/>
  <c r="J11" i="23"/>
  <c r="J25" i="23"/>
  <c r="J19" i="23"/>
  <c r="J13" i="23"/>
  <c r="J7" i="23"/>
  <c r="J24" i="23"/>
  <c r="J18" i="23"/>
  <c r="J12" i="23"/>
  <c r="D28" i="23"/>
  <c r="D22" i="23"/>
  <c r="D16" i="23"/>
  <c r="D10" i="23"/>
  <c r="D33" i="23"/>
  <c r="D27" i="23"/>
  <c r="D21" i="23"/>
  <c r="D15" i="23"/>
  <c r="D9" i="23"/>
  <c r="D17" i="23"/>
  <c r="D32" i="23"/>
  <c r="D26" i="23"/>
  <c r="D20" i="23"/>
  <c r="D14" i="23"/>
  <c r="D8" i="23"/>
  <c r="D11" i="23"/>
  <c r="D31" i="23"/>
  <c r="D25" i="23"/>
  <c r="D19" i="23"/>
  <c r="D13" i="23"/>
  <c r="D7" i="23"/>
  <c r="D29" i="23"/>
  <c r="D30" i="23"/>
  <c r="D24" i="23"/>
  <c r="D18" i="23"/>
  <c r="D12" i="23"/>
  <c r="D6" i="23"/>
  <c r="D23" i="23"/>
  <c r="J28" i="5"/>
  <c r="J22" i="5"/>
  <c r="J16" i="5"/>
  <c r="J10" i="5"/>
  <c r="J27" i="5"/>
  <c r="J21" i="5"/>
  <c r="J15" i="5"/>
  <c r="J9" i="5"/>
  <c r="J32" i="5"/>
  <c r="J26" i="5"/>
  <c r="J20" i="5"/>
  <c r="J14" i="5"/>
  <c r="J8" i="5"/>
  <c r="J31" i="5"/>
  <c r="J25" i="5"/>
  <c r="J19" i="5"/>
  <c r="J13" i="5"/>
  <c r="J7" i="5"/>
  <c r="J30" i="5"/>
  <c r="J24" i="5"/>
  <c r="J18" i="5"/>
  <c r="J12" i="5"/>
  <c r="J6" i="5"/>
  <c r="J29" i="5"/>
  <c r="J23" i="5"/>
  <c r="J17" i="5"/>
  <c r="J11" i="5"/>
  <c r="D34" i="5"/>
  <c r="D28" i="5"/>
  <c r="D22" i="5"/>
  <c r="D16" i="5"/>
  <c r="D10" i="5"/>
  <c r="D32" i="5"/>
  <c r="D20" i="5"/>
  <c r="D8" i="5"/>
  <c r="D33" i="5"/>
  <c r="D27" i="5"/>
  <c r="D21" i="5"/>
  <c r="D15" i="5"/>
  <c r="D9" i="5"/>
  <c r="D26" i="5"/>
  <c r="D14" i="5"/>
  <c r="D13" i="5"/>
  <c r="D19" i="5"/>
  <c r="D30" i="5"/>
  <c r="D24" i="5"/>
  <c r="D18" i="5"/>
  <c r="D12" i="5"/>
  <c r="D6" i="5"/>
  <c r="D25" i="5"/>
  <c r="D29" i="5"/>
  <c r="D23" i="5"/>
  <c r="D17" i="5"/>
  <c r="D11" i="5"/>
  <c r="D31" i="5"/>
  <c r="D7" i="5"/>
  <c r="D29" i="7"/>
  <c r="D23" i="7"/>
  <c r="D17" i="7"/>
  <c r="D11" i="7"/>
  <c r="D34" i="7"/>
  <c r="D28" i="7"/>
  <c r="D22" i="7"/>
  <c r="D16" i="7"/>
  <c r="D10" i="7"/>
  <c r="D33" i="7"/>
  <c r="D27" i="7"/>
  <c r="D21" i="7"/>
  <c r="D15" i="7"/>
  <c r="D9" i="7"/>
  <c r="D32" i="7"/>
  <c r="D26" i="7"/>
  <c r="D20" i="7"/>
  <c r="D14" i="7"/>
  <c r="D8" i="7"/>
  <c r="D31" i="7"/>
  <c r="D25" i="7"/>
  <c r="D19" i="7"/>
  <c r="D13" i="7"/>
  <c r="D7" i="7"/>
  <c r="D30" i="7"/>
  <c r="D24" i="7"/>
  <c r="D18" i="7"/>
  <c r="D12" i="7"/>
  <c r="D6" i="7"/>
  <c r="J31" i="10"/>
  <c r="J25" i="10"/>
  <c r="J19" i="10"/>
  <c r="J13" i="10"/>
  <c r="J7" i="10"/>
  <c r="J21" i="10"/>
  <c r="J30" i="10"/>
  <c r="J24" i="10"/>
  <c r="J18" i="10"/>
  <c r="J12" i="10"/>
  <c r="J6" i="10"/>
  <c r="J15" i="10"/>
  <c r="J29" i="10"/>
  <c r="J23" i="10"/>
  <c r="J17" i="10"/>
  <c r="J11" i="10"/>
  <c r="J27" i="10"/>
  <c r="J28" i="10"/>
  <c r="J22" i="10"/>
  <c r="J16" i="10"/>
  <c r="J10" i="10"/>
  <c r="J26" i="10"/>
  <c r="J20" i="10"/>
  <c r="J14" i="10"/>
  <c r="J8" i="10"/>
  <c r="J9" i="10"/>
  <c r="D6" i="10"/>
  <c r="D29" i="10"/>
  <c r="D23" i="10"/>
  <c r="D17" i="10"/>
  <c r="D11" i="10"/>
  <c r="D13" i="10"/>
  <c r="D28" i="10"/>
  <c r="D22" i="10"/>
  <c r="D16" i="10"/>
  <c r="D10" i="10"/>
  <c r="D19" i="10"/>
  <c r="D27" i="10"/>
  <c r="D21" i="10"/>
  <c r="D15" i="10"/>
  <c r="D9" i="10"/>
  <c r="D7" i="10"/>
  <c r="D26" i="10"/>
  <c r="D20" i="10"/>
  <c r="D14" i="10"/>
  <c r="D8" i="10"/>
  <c r="D31" i="10"/>
  <c r="D30" i="10"/>
  <c r="D24" i="10"/>
  <c r="D18" i="10"/>
  <c r="D12" i="10"/>
  <c r="D25" i="10"/>
  <c r="D30" i="11"/>
  <c r="D24" i="11"/>
  <c r="D18" i="11"/>
  <c r="D12" i="11"/>
  <c r="D6" i="11"/>
  <c r="D11" i="11"/>
  <c r="D34" i="11"/>
  <c r="D10" i="11"/>
  <c r="D16" i="11"/>
  <c r="D33" i="11"/>
  <c r="D27" i="11"/>
  <c r="D21" i="11"/>
  <c r="D15" i="11"/>
  <c r="D9" i="11"/>
  <c r="D32" i="11"/>
  <c r="D26" i="11"/>
  <c r="D20" i="11"/>
  <c r="D14" i="11"/>
  <c r="D8" i="11"/>
  <c r="D29" i="11"/>
  <c r="D17" i="11"/>
  <c r="D28" i="11"/>
  <c r="D31" i="11"/>
  <c r="D25" i="11"/>
  <c r="D19" i="11"/>
  <c r="D13" i="11"/>
  <c r="D7" i="11"/>
  <c r="D23" i="11"/>
  <c r="D22" i="11"/>
  <c r="D6" i="14"/>
  <c r="D52" i="14"/>
  <c r="D46" i="14"/>
  <c r="D40" i="14"/>
  <c r="D34" i="14"/>
  <c r="D28" i="14"/>
  <c r="D22" i="14"/>
  <c r="D16" i="14"/>
  <c r="D10" i="14"/>
  <c r="D36" i="14"/>
  <c r="D57" i="14"/>
  <c r="D51" i="14"/>
  <c r="D45" i="14"/>
  <c r="D39" i="14"/>
  <c r="D33" i="14"/>
  <c r="D27" i="14"/>
  <c r="D21" i="14"/>
  <c r="D15" i="14"/>
  <c r="D9" i="14"/>
  <c r="D42" i="14"/>
  <c r="D56" i="14"/>
  <c r="D50" i="14"/>
  <c r="D44" i="14"/>
  <c r="D38" i="14"/>
  <c r="D32" i="14"/>
  <c r="D26" i="14"/>
  <c r="D20" i="14"/>
  <c r="D14" i="14"/>
  <c r="D8" i="14"/>
  <c r="D48" i="14"/>
  <c r="D18" i="14"/>
  <c r="D55" i="14"/>
  <c r="D49" i="14"/>
  <c r="D43" i="14"/>
  <c r="D37" i="14"/>
  <c r="D31" i="14"/>
  <c r="D25" i="14"/>
  <c r="D19" i="14"/>
  <c r="D13" i="14"/>
  <c r="D7" i="14"/>
  <c r="D54" i="14"/>
  <c r="D12" i="14"/>
  <c r="D24" i="14"/>
  <c r="D53" i="14"/>
  <c r="D47" i="14"/>
  <c r="D41" i="14"/>
  <c r="D35" i="14"/>
  <c r="D29" i="14"/>
  <c r="D23" i="14"/>
  <c r="D17" i="14"/>
  <c r="D11" i="14"/>
  <c r="D30" i="14"/>
  <c r="J31" i="16"/>
  <c r="J25" i="16"/>
  <c r="J19" i="16"/>
  <c r="J13" i="16"/>
  <c r="J7" i="16"/>
  <c r="J32" i="16"/>
  <c r="J30" i="16"/>
  <c r="J24" i="16"/>
  <c r="J18" i="16"/>
  <c r="J12" i="16"/>
  <c r="J6" i="16"/>
  <c r="J20" i="16"/>
  <c r="J29" i="16"/>
  <c r="J23" i="16"/>
  <c r="J17" i="16"/>
  <c r="J11" i="16"/>
  <c r="J14" i="16"/>
  <c r="J28" i="16"/>
  <c r="J22" i="16"/>
  <c r="J16" i="16"/>
  <c r="J10" i="16"/>
  <c r="J8" i="16"/>
  <c r="J33" i="16"/>
  <c r="J27" i="16"/>
  <c r="J21" i="16"/>
  <c r="J15" i="16"/>
  <c r="J9" i="16"/>
  <c r="J26" i="16"/>
  <c r="D30" i="16"/>
  <c r="D24" i="16"/>
  <c r="D18" i="16"/>
  <c r="D12" i="16"/>
  <c r="D6" i="16"/>
  <c r="D20" i="16"/>
  <c r="D29" i="16"/>
  <c r="D23" i="16"/>
  <c r="D17" i="16"/>
  <c r="D11" i="16"/>
  <c r="D9" i="16"/>
  <c r="D26" i="16"/>
  <c r="D34" i="16"/>
  <c r="D28" i="16"/>
  <c r="D22" i="16"/>
  <c r="D16" i="16"/>
  <c r="D10" i="16"/>
  <c r="D14" i="16"/>
  <c r="D33" i="16"/>
  <c r="D27" i="16"/>
  <c r="D21" i="16"/>
  <c r="D15" i="16"/>
  <c r="D32" i="16"/>
  <c r="D31" i="16"/>
  <c r="D25" i="16"/>
  <c r="D19" i="16"/>
  <c r="D13" i="16"/>
  <c r="D7" i="16"/>
  <c r="D8" i="16"/>
  <c r="D55" i="17"/>
  <c r="D49" i="17"/>
  <c r="D43" i="17"/>
  <c r="D37" i="17"/>
  <c r="D31" i="17"/>
  <c r="D25" i="17"/>
  <c r="D19" i="17"/>
  <c r="D13" i="17"/>
  <c r="D7" i="17"/>
  <c r="D46" i="17"/>
  <c r="D34" i="17"/>
  <c r="D22" i="17"/>
  <c r="D50" i="17"/>
  <c r="D32" i="17"/>
  <c r="D8" i="17"/>
  <c r="D60" i="17"/>
  <c r="D54" i="17"/>
  <c r="D48" i="17"/>
  <c r="D42" i="17"/>
  <c r="D36" i="17"/>
  <c r="D30" i="17"/>
  <c r="D24" i="17"/>
  <c r="D18" i="17"/>
  <c r="D12" i="17"/>
  <c r="D6" i="17"/>
  <c r="D40" i="17"/>
  <c r="D16" i="17"/>
  <c r="D38" i="17"/>
  <c r="D26" i="17"/>
  <c r="D59" i="17"/>
  <c r="D53" i="17"/>
  <c r="D47" i="17"/>
  <c r="D41" i="17"/>
  <c r="D35" i="17"/>
  <c r="D29" i="17"/>
  <c r="D23" i="17"/>
  <c r="D17" i="17"/>
  <c r="D11" i="17"/>
  <c r="D52" i="17"/>
  <c r="D28" i="17"/>
  <c r="D10" i="17"/>
  <c r="D58" i="17"/>
  <c r="D44" i="17"/>
  <c r="D14" i="17"/>
  <c r="D57" i="17"/>
  <c r="D51" i="17"/>
  <c r="D45" i="17"/>
  <c r="D39" i="17"/>
  <c r="D33" i="17"/>
  <c r="D27" i="17"/>
  <c r="D21" i="17"/>
  <c r="D15" i="17"/>
  <c r="D9" i="17"/>
  <c r="D56" i="17"/>
  <c r="D20" i="17"/>
  <c r="D12" i="18"/>
  <c r="AH12" i="36"/>
  <c r="D31" i="29"/>
  <c r="D25" i="29"/>
  <c r="D19" i="29"/>
  <c r="D13" i="29"/>
  <c r="D7" i="29"/>
  <c r="D16" i="29"/>
  <c r="D21" i="29"/>
  <c r="D30" i="29"/>
  <c r="D24" i="29"/>
  <c r="D18" i="29"/>
  <c r="D12" i="29"/>
  <c r="D6" i="29"/>
  <c r="D22" i="29"/>
  <c r="D15" i="29"/>
  <c r="D29" i="29"/>
  <c r="D23" i="29"/>
  <c r="D17" i="29"/>
  <c r="D11" i="29"/>
  <c r="D28" i="29"/>
  <c r="D27" i="29"/>
  <c r="D26" i="29"/>
  <c r="D20" i="29"/>
  <c r="D14" i="29"/>
  <c r="D8" i="29"/>
  <c r="D10" i="29"/>
  <c r="D9" i="29"/>
  <c r="J30" i="25"/>
  <c r="J24" i="25"/>
  <c r="J18" i="25"/>
  <c r="J12" i="25"/>
  <c r="J6" i="25"/>
  <c r="J8" i="25"/>
  <c r="J7" i="25"/>
  <c r="J29" i="25"/>
  <c r="J23" i="25"/>
  <c r="J17" i="25"/>
  <c r="J11" i="25"/>
  <c r="J14" i="25"/>
  <c r="J13" i="25"/>
  <c r="J28" i="25"/>
  <c r="J22" i="25"/>
  <c r="J16" i="25"/>
  <c r="J10" i="25"/>
  <c r="J20" i="25"/>
  <c r="J19" i="25"/>
  <c r="J27" i="25"/>
  <c r="J21" i="25"/>
  <c r="J15" i="25"/>
  <c r="J9" i="25"/>
  <c r="J26" i="25"/>
  <c r="J25" i="25"/>
  <c r="D26" i="25"/>
  <c r="D20" i="25"/>
  <c r="D14" i="25"/>
  <c r="D8" i="25"/>
  <c r="D9" i="25"/>
  <c r="D31" i="25"/>
  <c r="D25" i="25"/>
  <c r="D19" i="25"/>
  <c r="D13" i="25"/>
  <c r="D7" i="25"/>
  <c r="D27" i="25"/>
  <c r="D30" i="25"/>
  <c r="D24" i="25"/>
  <c r="D18" i="25"/>
  <c r="D12" i="25"/>
  <c r="D6" i="25"/>
  <c r="D21" i="25"/>
  <c r="D29" i="25"/>
  <c r="D23" i="25"/>
  <c r="D17" i="25"/>
  <c r="D11" i="25"/>
  <c r="D28" i="25"/>
  <c r="D22" i="25"/>
  <c r="D16" i="25"/>
  <c r="D10" i="25"/>
  <c r="D15" i="25"/>
  <c r="D35" i="3"/>
  <c r="D29" i="3"/>
  <c r="D23" i="3"/>
  <c r="D17" i="3"/>
  <c r="D11" i="3"/>
  <c r="D7" i="3"/>
  <c r="D34" i="3"/>
  <c r="D28" i="3"/>
  <c r="D22" i="3"/>
  <c r="D16" i="3"/>
  <c r="D10" i="3"/>
  <c r="D13" i="3"/>
  <c r="D33" i="3"/>
  <c r="D27" i="3"/>
  <c r="D21" i="3"/>
  <c r="D15" i="3"/>
  <c r="D9" i="3"/>
  <c r="D19" i="3"/>
  <c r="D32" i="3"/>
  <c r="D26" i="3"/>
  <c r="D20" i="3"/>
  <c r="D14" i="3"/>
  <c r="D8" i="3"/>
  <c r="D31" i="3"/>
  <c r="D30" i="3"/>
  <c r="D24" i="3"/>
  <c r="D18" i="3"/>
  <c r="D12" i="3"/>
  <c r="D6" i="3"/>
  <c r="D25" i="3"/>
  <c r="J29" i="7"/>
  <c r="J23" i="7"/>
  <c r="J17" i="7"/>
  <c r="J11" i="7"/>
  <c r="J7" i="7"/>
  <c r="J34" i="7"/>
  <c r="J28" i="7"/>
  <c r="J22" i="7"/>
  <c r="J16" i="7"/>
  <c r="J10" i="7"/>
  <c r="J19" i="7"/>
  <c r="J33" i="7"/>
  <c r="J27" i="7"/>
  <c r="J21" i="7"/>
  <c r="J15" i="7"/>
  <c r="J9" i="7"/>
  <c r="J25" i="7"/>
  <c r="J32" i="7"/>
  <c r="J26" i="7"/>
  <c r="J20" i="7"/>
  <c r="J14" i="7"/>
  <c r="J8" i="7"/>
  <c r="J6" i="7"/>
  <c r="J31" i="7"/>
  <c r="J30" i="7"/>
  <c r="J24" i="7"/>
  <c r="J18" i="7"/>
  <c r="J12" i="7"/>
  <c r="J13" i="7"/>
  <c r="D58" i="12"/>
  <c r="D52" i="12"/>
  <c r="D46" i="12"/>
  <c r="D40" i="12"/>
  <c r="D34" i="12"/>
  <c r="D28" i="12"/>
  <c r="D22" i="12"/>
  <c r="D16" i="12"/>
  <c r="D10" i="12"/>
  <c r="D57" i="12"/>
  <c r="D45" i="12"/>
  <c r="D33" i="12"/>
  <c r="D21" i="12"/>
  <c r="D9" i="12"/>
  <c r="D6" i="12"/>
  <c r="D56" i="12"/>
  <c r="D50" i="12"/>
  <c r="D44" i="12"/>
  <c r="D38" i="12"/>
  <c r="D32" i="12"/>
  <c r="D26" i="12"/>
  <c r="D20" i="12"/>
  <c r="D14" i="12"/>
  <c r="D8" i="12"/>
  <c r="D30" i="12"/>
  <c r="D12" i="12"/>
  <c r="D55" i="12"/>
  <c r="D49" i="12"/>
  <c r="D43" i="12"/>
  <c r="D37" i="12"/>
  <c r="D31" i="12"/>
  <c r="D25" i="12"/>
  <c r="D19" i="12"/>
  <c r="D13" i="12"/>
  <c r="D7" i="12"/>
  <c r="D54" i="12"/>
  <c r="D48" i="12"/>
  <c r="D42" i="12"/>
  <c r="D36" i="12"/>
  <c r="D24" i="12"/>
  <c r="D18" i="12"/>
  <c r="D53" i="12"/>
  <c r="D47" i="12"/>
  <c r="D41" i="12"/>
  <c r="D35" i="12"/>
  <c r="D29" i="12"/>
  <c r="D23" i="12"/>
  <c r="D17" i="12"/>
  <c r="D11" i="12"/>
  <c r="D51" i="12"/>
  <c r="D39" i="12"/>
  <c r="D27" i="12"/>
  <c r="D15" i="12"/>
  <c r="J57" i="14"/>
  <c r="J51" i="14"/>
  <c r="J45" i="14"/>
  <c r="J39" i="14"/>
  <c r="J33" i="14"/>
  <c r="J27" i="14"/>
  <c r="J21" i="14"/>
  <c r="J15" i="14"/>
  <c r="J9" i="14"/>
  <c r="J6" i="14"/>
  <c r="J36" i="14"/>
  <c r="J30" i="14"/>
  <c r="J12" i="14"/>
  <c r="J47" i="14"/>
  <c r="J11" i="14"/>
  <c r="J56" i="14"/>
  <c r="J50" i="14"/>
  <c r="J44" i="14"/>
  <c r="J38" i="14"/>
  <c r="J32" i="14"/>
  <c r="J26" i="14"/>
  <c r="J20" i="14"/>
  <c r="J14" i="14"/>
  <c r="J8" i="14"/>
  <c r="J48" i="14"/>
  <c r="J53" i="14"/>
  <c r="J29" i="14"/>
  <c r="J55" i="14"/>
  <c r="J49" i="14"/>
  <c r="J43" i="14"/>
  <c r="J37" i="14"/>
  <c r="J31" i="14"/>
  <c r="J25" i="14"/>
  <c r="J19" i="14"/>
  <c r="J13" i="14"/>
  <c r="J7" i="14"/>
  <c r="J54" i="14"/>
  <c r="J24" i="14"/>
  <c r="J35" i="14"/>
  <c r="J23" i="14"/>
  <c r="J52" i="14"/>
  <c r="J46" i="14"/>
  <c r="J40" i="14"/>
  <c r="J34" i="14"/>
  <c r="J28" i="14"/>
  <c r="J22" i="14"/>
  <c r="J16" i="14"/>
  <c r="J10" i="14"/>
  <c r="J42" i="14"/>
  <c r="J18" i="14"/>
  <c r="J41" i="14"/>
  <c r="J17" i="14"/>
  <c r="D6" i="18"/>
  <c r="D8" i="18"/>
  <c r="D18" i="18"/>
  <c r="D30" i="18"/>
  <c r="D25" i="18"/>
  <c r="D9" i="18"/>
  <c r="D19" i="18"/>
  <c r="D10" i="18"/>
  <c r="D22" i="18"/>
  <c r="D24" i="18"/>
  <c r="D13" i="18"/>
  <c r="D7" i="18"/>
  <c r="D16" i="18"/>
  <c r="D28" i="18"/>
  <c r="AG8" i="36"/>
  <c r="D31" i="18"/>
  <c r="D14" i="18"/>
  <c r="D20" i="18"/>
  <c r="D26" i="18"/>
  <c r="D32" i="18"/>
  <c r="D15" i="18"/>
  <c r="D21" i="18"/>
  <c r="D27" i="18"/>
  <c r="D11" i="18"/>
  <c r="D17" i="18"/>
  <c r="D23" i="18"/>
  <c r="AG7" i="36"/>
  <c r="AG11" i="36"/>
  <c r="AG6" i="36"/>
  <c r="AG10" i="36"/>
  <c r="AG5" i="36"/>
  <c r="AG12" i="36" l="1"/>
  <c r="AF9" i="36" l="1"/>
  <c r="AF5" i="36"/>
  <c r="AF6" i="36" l="1"/>
  <c r="AF8" i="36"/>
  <c r="AF11" i="36"/>
  <c r="AF10" i="36"/>
  <c r="AF7" i="36"/>
  <c r="AF12" i="36" l="1"/>
  <c r="D6" i="2"/>
  <c r="AE9" i="36" l="1"/>
  <c r="AE5" i="36"/>
  <c r="AE8" i="36" l="1"/>
  <c r="AE10" i="36"/>
  <c r="AE7" i="36"/>
  <c r="AE6" i="36"/>
  <c r="AE11" i="36"/>
  <c r="N10" i="12" l="1"/>
  <c r="N19" i="12"/>
  <c r="N28" i="12"/>
  <c r="N37" i="12"/>
  <c r="N46" i="12"/>
  <c r="N55" i="12"/>
  <c r="N11" i="12"/>
  <c r="N20" i="12"/>
  <c r="N29" i="12"/>
  <c r="N38" i="12"/>
  <c r="N47" i="12"/>
  <c r="N57" i="12"/>
  <c r="N49" i="12"/>
  <c r="N5" i="12"/>
  <c r="N14" i="12"/>
  <c r="N23" i="12"/>
  <c r="N33" i="12"/>
  <c r="N42" i="12"/>
  <c r="N51" i="12"/>
  <c r="N31" i="12"/>
  <c r="N6" i="12"/>
  <c r="N15" i="12"/>
  <c r="N25" i="12"/>
  <c r="N34" i="12"/>
  <c r="N43" i="12"/>
  <c r="N52" i="12"/>
  <c r="N21" i="12"/>
  <c r="N39" i="12"/>
  <c r="N13" i="12"/>
  <c r="N41" i="12"/>
  <c r="N8" i="12"/>
  <c r="N17" i="12"/>
  <c r="N26" i="12"/>
  <c r="N35" i="12"/>
  <c r="N44" i="12"/>
  <c r="N53" i="12"/>
  <c r="N12" i="12"/>
  <c r="N30" i="12"/>
  <c r="N22" i="12"/>
  <c r="N50" i="12"/>
  <c r="N9" i="12"/>
  <c r="N18" i="12"/>
  <c r="N27" i="12"/>
  <c r="N36" i="12"/>
  <c r="N45" i="12"/>
  <c r="N54" i="12"/>
  <c r="N7" i="12"/>
  <c r="N16" i="12"/>
  <c r="N24" i="12"/>
  <c r="N32" i="12"/>
  <c r="N40" i="12"/>
  <c r="N48" i="12"/>
  <c r="N56" i="12"/>
  <c r="AE12" i="36"/>
  <c r="C10" i="36" l="1"/>
  <c r="AD5" i="36"/>
  <c r="AD8" i="36" l="1"/>
  <c r="AD10" i="36"/>
  <c r="AD6" i="36"/>
  <c r="AD7" i="36"/>
  <c r="L56" i="17" l="1"/>
  <c r="L57" i="17"/>
  <c r="L45" i="17"/>
  <c r="L28" i="17"/>
  <c r="L16" i="17"/>
  <c r="L49" i="17"/>
  <c r="L33" i="17"/>
  <c r="L21" i="17"/>
  <c r="L7" i="17"/>
  <c r="L55" i="17"/>
  <c r="L51" i="17"/>
  <c r="L47" i="17"/>
  <c r="L43" i="17"/>
  <c r="L39" i="17"/>
  <c r="L35" i="17"/>
  <c r="L31" i="17"/>
  <c r="L27" i="17"/>
  <c r="L23" i="17"/>
  <c r="L19" i="17"/>
  <c r="L48" i="17"/>
  <c r="L36" i="17"/>
  <c r="L24" i="17"/>
  <c r="L12" i="17"/>
  <c r="L58" i="17"/>
  <c r="L54" i="17"/>
  <c r="L50" i="17"/>
  <c r="L46" i="17"/>
  <c r="L42" i="17"/>
  <c r="L38" i="17"/>
  <c r="L34" i="17"/>
  <c r="L30" i="17"/>
  <c r="L26" i="17"/>
  <c r="L22" i="17"/>
  <c r="L18" i="17"/>
  <c r="L14" i="17"/>
  <c r="L10" i="17"/>
  <c r="L6" i="17"/>
  <c r="L53" i="17"/>
  <c r="L41" i="17"/>
  <c r="L17" i="17"/>
  <c r="L52" i="17"/>
  <c r="L44" i="17"/>
  <c r="L40" i="17"/>
  <c r="L32" i="17"/>
  <c r="L20" i="17"/>
  <c r="L8" i="17"/>
  <c r="L37" i="17"/>
  <c r="L29" i="17"/>
  <c r="L25" i="17"/>
  <c r="L13" i="17"/>
  <c r="L9" i="17"/>
  <c r="L5" i="17"/>
  <c r="M5" i="17" s="1"/>
  <c r="L15" i="17"/>
  <c r="L11" i="17"/>
  <c r="M6" i="17" l="1"/>
  <c r="M7" i="17" s="1"/>
  <c r="M8" i="17" s="1"/>
  <c r="M9" i="17" s="1"/>
  <c r="M10" i="17" s="1"/>
  <c r="M11" i="17" s="1"/>
  <c r="M12" i="17" s="1"/>
  <c r="M13" i="17" s="1"/>
  <c r="M14" i="17" s="1"/>
  <c r="M15" i="17" s="1"/>
  <c r="M16" i="17" s="1"/>
  <c r="M17" i="17" s="1"/>
  <c r="M18" i="17" s="1"/>
  <c r="M19" i="17" s="1"/>
  <c r="M20" i="17" s="1"/>
  <c r="M21" i="17" s="1"/>
  <c r="M22" i="17" s="1"/>
  <c r="M23" i="17" s="1"/>
  <c r="M24" i="17" s="1"/>
  <c r="M25" i="17" s="1"/>
  <c r="M26" i="17" s="1"/>
  <c r="M27" i="17" s="1"/>
  <c r="M28" i="17" s="1"/>
  <c r="M29" i="17" s="1"/>
  <c r="M30" i="17" s="1"/>
  <c r="M31" i="17" s="1"/>
  <c r="M32" i="17" s="1"/>
  <c r="M33" i="17" s="1"/>
  <c r="M34" i="17" s="1"/>
  <c r="M35" i="17" s="1"/>
  <c r="M36" i="17" s="1"/>
  <c r="M37" i="17" s="1"/>
  <c r="M38" i="17" s="1"/>
  <c r="M39" i="17" s="1"/>
  <c r="M40" i="17" s="1"/>
  <c r="M41" i="17" s="1"/>
  <c r="M42" i="17" s="1"/>
  <c r="M43" i="17" s="1"/>
  <c r="M44" i="17" s="1"/>
  <c r="M45" i="17" s="1"/>
  <c r="M46" i="17" s="1"/>
  <c r="M47" i="17" s="1"/>
  <c r="M48" i="17" s="1"/>
  <c r="M49" i="17" s="1"/>
  <c r="M50" i="17" s="1"/>
  <c r="M51" i="17" s="1"/>
  <c r="M52" i="17" s="1"/>
  <c r="M53" i="17" s="1"/>
  <c r="M54" i="17" s="1"/>
  <c r="M55" i="17" s="1"/>
  <c r="M56" i="17" s="1"/>
  <c r="M57" i="17" s="1"/>
  <c r="M58" i="17" s="1"/>
  <c r="M59" i="17" s="1"/>
  <c r="D33" i="2" l="1"/>
  <c r="D34" i="2"/>
  <c r="D35" i="2"/>
  <c r="D36" i="2"/>
  <c r="D37" i="2"/>
  <c r="D38" i="2"/>
  <c r="D39" i="2"/>
  <c r="D40" i="2"/>
  <c r="D41" i="2"/>
  <c r="D42" i="2"/>
  <c r="D43" i="2"/>
  <c r="D44" i="2"/>
  <c r="D45" i="2"/>
  <c r="D46" i="2"/>
  <c r="D47" i="2"/>
  <c r="D48" i="2"/>
  <c r="L32" i="2" l="1"/>
  <c r="L38" i="2"/>
  <c r="L31" i="2"/>
  <c r="L30" i="2"/>
  <c r="L42" i="2"/>
  <c r="L36" i="2"/>
  <c r="L45" i="2"/>
  <c r="L47" i="2"/>
  <c r="L44" i="2"/>
  <c r="L35" i="2"/>
  <c r="L43" i="2"/>
  <c r="L46" i="2"/>
  <c r="L29" i="2"/>
  <c r="L34" i="2"/>
  <c r="L37" i="2"/>
  <c r="L41" i="2"/>
  <c r="L40" i="2"/>
  <c r="L33" i="2"/>
  <c r="L39" i="2"/>
  <c r="L17" i="2"/>
  <c r="L7" i="2"/>
  <c r="L23" i="2"/>
  <c r="L27" i="2"/>
  <c r="L19" i="2"/>
  <c r="L11" i="2"/>
  <c r="L15" i="2"/>
  <c r="L26" i="2"/>
  <c r="L18" i="2"/>
  <c r="L10" i="2"/>
  <c r="L9" i="2"/>
  <c r="L24" i="2"/>
  <c r="L16" i="2"/>
  <c r="L8" i="2"/>
  <c r="L25" i="2"/>
  <c r="L22" i="2"/>
  <c r="L14" i="2"/>
  <c r="L6" i="2"/>
  <c r="L13" i="2"/>
  <c r="L21" i="2"/>
  <c r="L20" i="2"/>
  <c r="L5" i="2"/>
  <c r="M5" i="2" s="1"/>
  <c r="L28" i="2"/>
  <c r="L12" i="2"/>
  <c r="M6" i="2" l="1"/>
  <c r="M7" i="2" s="1"/>
  <c r="M8" i="2" s="1"/>
  <c r="M9" i="2" s="1"/>
  <c r="M10" i="2" s="1"/>
  <c r="M11" i="2" l="1"/>
  <c r="AC10" i="36"/>
  <c r="AB10" i="36"/>
  <c r="AA10" i="36"/>
  <c r="Z10" i="36"/>
  <c r="Y10" i="36"/>
  <c r="X10" i="36"/>
  <c r="W10" i="36"/>
  <c r="V10" i="36"/>
  <c r="U10" i="36"/>
  <c r="T10" i="36"/>
  <c r="S10" i="36"/>
  <c r="R10" i="36"/>
  <c r="Q10" i="36"/>
  <c r="P10" i="36"/>
  <c r="O10" i="36"/>
  <c r="N10" i="36"/>
  <c r="M10" i="36"/>
  <c r="L10" i="36"/>
  <c r="K10" i="36"/>
  <c r="J10" i="36"/>
  <c r="I10" i="36"/>
  <c r="H10" i="36"/>
  <c r="G10" i="36"/>
  <c r="F10" i="36"/>
  <c r="E10" i="36"/>
  <c r="D10" i="36"/>
  <c r="M12" i="2" l="1"/>
  <c r="M13" i="2" l="1"/>
  <c r="M14" i="2" s="1"/>
  <c r="M15" i="2" s="1"/>
  <c r="M16" i="2" s="1"/>
  <c r="M17" i="2" s="1"/>
  <c r="M18" i="2" s="1"/>
  <c r="M19" i="2" s="1"/>
  <c r="M20" i="2" s="1"/>
  <c r="M21" i="2" l="1"/>
  <c r="L5" i="18"/>
  <c r="L21" i="18"/>
  <c r="L13" i="18"/>
  <c r="L28" i="18"/>
  <c r="L24" i="18"/>
  <c r="L20" i="18"/>
  <c r="L16" i="18"/>
  <c r="L12" i="18"/>
  <c r="L8" i="18"/>
  <c r="L25" i="18"/>
  <c r="L9" i="18"/>
  <c r="L31" i="18"/>
  <c r="L27" i="18"/>
  <c r="L23" i="18"/>
  <c r="L19" i="18"/>
  <c r="L15" i="18"/>
  <c r="L11" i="18"/>
  <c r="L7" i="18"/>
  <c r="L29" i="18"/>
  <c r="L17" i="18"/>
  <c r="L30" i="18"/>
  <c r="L26" i="18"/>
  <c r="L22" i="18"/>
  <c r="L18" i="18"/>
  <c r="L14" i="18"/>
  <c r="L10" i="18"/>
  <c r="L6" i="18"/>
  <c r="O5" i="12"/>
  <c r="AC5" i="36"/>
  <c r="M22" i="2" l="1"/>
  <c r="O6" i="12"/>
  <c r="AC7" i="36"/>
  <c r="AC8" i="36"/>
  <c r="AC6" i="36"/>
  <c r="M23" i="2" l="1"/>
  <c r="O7" i="12"/>
  <c r="M24" i="2" l="1"/>
  <c r="O8" i="12"/>
  <c r="M25" i="2" l="1"/>
  <c r="O9" i="12"/>
  <c r="D32" i="2"/>
  <c r="M26" i="2" l="1"/>
  <c r="O10" i="12"/>
  <c r="M27" i="2" l="1"/>
  <c r="O11" i="12"/>
  <c r="M28" i="2" l="1"/>
  <c r="O12" i="12"/>
  <c r="D7" i="2"/>
  <c r="D8" i="2"/>
  <c r="D9" i="2"/>
  <c r="D10" i="2"/>
  <c r="D11" i="2"/>
  <c r="D12" i="2"/>
  <c r="D13" i="2"/>
  <c r="D14" i="2"/>
  <c r="D15" i="2"/>
  <c r="D16" i="2"/>
  <c r="D17" i="2"/>
  <c r="D18" i="2"/>
  <c r="D19" i="2"/>
  <c r="D20" i="2"/>
  <c r="D21" i="2"/>
  <c r="D22" i="2"/>
  <c r="D23" i="2"/>
  <c r="D24" i="2"/>
  <c r="D25" i="2"/>
  <c r="D26" i="2"/>
  <c r="D27" i="2"/>
  <c r="D28" i="2"/>
  <c r="D29" i="2"/>
  <c r="D30" i="2"/>
  <c r="D31" i="2"/>
  <c r="M29" i="2" l="1"/>
  <c r="O13" i="12"/>
  <c r="M30" i="2" l="1"/>
  <c r="O14" i="12"/>
  <c r="M31" i="2" l="1"/>
  <c r="O15" i="12"/>
  <c r="R13" i="16"/>
  <c r="R16" i="16"/>
  <c r="R18" i="16"/>
  <c r="R21" i="16"/>
  <c r="R23" i="16"/>
  <c r="R7" i="16"/>
  <c r="R8" i="16"/>
  <c r="R22" i="16"/>
  <c r="R28" i="16"/>
  <c r="R12" i="16"/>
  <c r="R14" i="16"/>
  <c r="R17" i="16"/>
  <c r="R19" i="16"/>
  <c r="R10" i="16"/>
  <c r="R6" i="16"/>
  <c r="R9" i="16"/>
  <c r="R25" i="16"/>
  <c r="R20" i="16"/>
  <c r="R26" i="16"/>
  <c r="R29" i="16"/>
  <c r="R27" i="16"/>
  <c r="R11" i="16"/>
  <c r="R24" i="16"/>
  <c r="R15" i="16"/>
  <c r="R5" i="16"/>
  <c r="S5" i="16" s="1"/>
  <c r="M32" i="2" l="1"/>
  <c r="O16" i="12"/>
  <c r="S6" i="16"/>
  <c r="M33" i="2" l="1"/>
  <c r="O17" i="12"/>
  <c r="S7" i="16"/>
  <c r="M34" i="2" l="1"/>
  <c r="O18" i="12"/>
  <c r="S8" i="16"/>
  <c r="M35" i="2" l="1"/>
  <c r="M36" i="2" s="1"/>
  <c r="O19" i="12"/>
  <c r="S9" i="16"/>
  <c r="M37" i="2" l="1"/>
  <c r="O20" i="12"/>
  <c r="S10" i="16"/>
  <c r="M38" i="2" l="1"/>
  <c r="O21" i="12"/>
  <c r="S11" i="16"/>
  <c r="M43" i="19"/>
  <c r="M42" i="19"/>
  <c r="L43" i="19"/>
  <c r="L42" i="19"/>
  <c r="M39" i="2" l="1"/>
  <c r="O22" i="12"/>
  <c r="S12" i="16"/>
  <c r="K33" i="23"/>
  <c r="M40" i="2" l="1"/>
  <c r="O23" i="12"/>
  <c r="S13" i="16"/>
  <c r="K34" i="23"/>
  <c r="M41" i="2" l="1"/>
  <c r="O24" i="12"/>
  <c r="S14" i="16"/>
  <c r="K35" i="23"/>
  <c r="M42" i="2" l="1"/>
  <c r="O25" i="12"/>
  <c r="S15" i="16"/>
  <c r="K36" i="23"/>
  <c r="M43" i="2" l="1"/>
  <c r="O26" i="12"/>
  <c r="S16" i="16"/>
  <c r="K37" i="23"/>
  <c r="M44" i="2" l="1"/>
  <c r="O27" i="12"/>
  <c r="S17" i="16"/>
  <c r="K38" i="23"/>
  <c r="M45" i="2" l="1"/>
  <c r="O28" i="12"/>
  <c r="S18" i="16"/>
  <c r="K39" i="23"/>
  <c r="M46" i="2" l="1"/>
  <c r="O29" i="12"/>
  <c r="S19" i="16"/>
  <c r="K40" i="23"/>
  <c r="M47" i="2" l="1"/>
  <c r="O30" i="12"/>
  <c r="S20" i="16"/>
  <c r="K41" i="23"/>
  <c r="O31" i="12" l="1"/>
  <c r="S21" i="16"/>
  <c r="K42" i="23"/>
  <c r="O32" i="12" l="1"/>
  <c r="S22" i="16"/>
  <c r="K43" i="23"/>
  <c r="O33" i="12" l="1"/>
  <c r="S23" i="16"/>
  <c r="K44" i="23"/>
  <c r="K45" i="23" s="1"/>
  <c r="K46" i="23" l="1"/>
  <c r="O34" i="12"/>
  <c r="S24" i="16"/>
  <c r="K47" i="23" l="1"/>
  <c r="O35" i="12"/>
  <c r="S25" i="16"/>
  <c r="K48" i="23" l="1"/>
  <c r="K49" i="23" s="1"/>
  <c r="O36" i="12"/>
  <c r="S26" i="16"/>
  <c r="O37" i="12" l="1"/>
  <c r="S27" i="16"/>
  <c r="O38" i="12" l="1"/>
  <c r="S28" i="16"/>
  <c r="V4" i="36"/>
  <c r="U4" i="36"/>
  <c r="T4" i="36"/>
  <c r="S4" i="36"/>
  <c r="R4" i="36"/>
  <c r="Q4" i="36"/>
  <c r="P4" i="36"/>
  <c r="O4" i="36"/>
  <c r="N4" i="36"/>
  <c r="M4" i="36"/>
  <c r="L4" i="36"/>
  <c r="K4" i="36"/>
  <c r="J4" i="36"/>
  <c r="I4" i="36"/>
  <c r="H4" i="36"/>
  <c r="G4" i="36"/>
  <c r="F4" i="36"/>
  <c r="E4" i="36"/>
  <c r="D4" i="36"/>
  <c r="C4" i="36"/>
  <c r="O39" i="12" l="1"/>
  <c r="S29" i="16"/>
  <c r="O40" i="12" l="1"/>
  <c r="M5" i="18"/>
  <c r="O41" i="12" l="1"/>
  <c r="M6" i="18"/>
  <c r="O42" i="12" l="1"/>
  <c r="M7" i="18"/>
  <c r="O43" i="12" l="1"/>
  <c r="M8" i="18"/>
  <c r="O44" i="12" l="1"/>
  <c r="M9" i="18"/>
  <c r="O45" i="12" l="1"/>
  <c r="M10" i="18"/>
  <c r="O46" i="12" l="1"/>
  <c r="M11" i="18"/>
  <c r="O47" i="12" l="1"/>
  <c r="M12" i="18"/>
  <c r="O48" i="12" l="1"/>
  <c r="M13" i="18"/>
  <c r="O49" i="12" l="1"/>
  <c r="M14" i="18"/>
  <c r="O50" i="12" l="1"/>
  <c r="M15" i="18"/>
  <c r="O51" i="12" l="1"/>
  <c r="M16" i="18"/>
  <c r="O52" i="12" l="1"/>
  <c r="M17" i="18"/>
  <c r="O53" i="12" l="1"/>
  <c r="M18" i="18"/>
  <c r="O54" i="12" l="1"/>
  <c r="M19" i="18"/>
  <c r="O55" i="12" l="1"/>
  <c r="M20" i="18"/>
  <c r="O56" i="12" l="1"/>
  <c r="M21" i="18"/>
  <c r="O57" i="12" l="1"/>
  <c r="M22" i="18"/>
  <c r="M23" i="18" l="1"/>
  <c r="M24" i="18" l="1"/>
  <c r="M25" i="18" l="1"/>
  <c r="M26" i="18" l="1"/>
  <c r="M27" i="18" l="1"/>
  <c r="M28" i="18" l="1"/>
  <c r="M29" i="18" l="1"/>
  <c r="M30" i="18" l="1"/>
  <c r="M31" i="18" l="1"/>
  <c r="K43" i="19" l="1"/>
  <c r="J43" i="19"/>
  <c r="I43" i="19"/>
  <c r="H43" i="19"/>
  <c r="G43" i="19"/>
  <c r="K42" i="19"/>
  <c r="J42" i="19"/>
  <c r="I42" i="19"/>
  <c r="H42" i="19"/>
  <c r="G42" i="19"/>
  <c r="E6" i="12"/>
  <c r="K6" i="14"/>
  <c r="E6" i="16" l="1"/>
  <c r="K6" i="5"/>
  <c r="E6" i="25"/>
  <c r="K6" i="27"/>
  <c r="E6" i="17"/>
  <c r="K6" i="16"/>
  <c r="E6" i="5"/>
  <c r="E6" i="3"/>
  <c r="E6" i="14"/>
  <c r="K7" i="14"/>
  <c r="K8" i="14" s="1"/>
  <c r="E7" i="12"/>
  <c r="K6" i="25"/>
  <c r="E6" i="27"/>
  <c r="E6" i="29"/>
  <c r="E6" i="2"/>
  <c r="C5" i="19" s="1"/>
  <c r="K6" i="23"/>
  <c r="E6" i="23"/>
  <c r="K6" i="7"/>
  <c r="E6" i="10"/>
  <c r="E6" i="11"/>
  <c r="K6" i="11"/>
  <c r="E6" i="7"/>
  <c r="K6" i="10"/>
  <c r="E6" i="18"/>
  <c r="E7" i="7" l="1"/>
  <c r="C38" i="19"/>
  <c r="E7" i="23"/>
  <c r="E8" i="23" s="1"/>
  <c r="E9" i="23" s="1"/>
  <c r="K7" i="27"/>
  <c r="E7" i="27"/>
  <c r="K7" i="25"/>
  <c r="E7" i="25"/>
  <c r="E7" i="3"/>
  <c r="C34" i="19"/>
  <c r="K7" i="5"/>
  <c r="C40" i="19"/>
  <c r="K7" i="23"/>
  <c r="C30" i="19"/>
  <c r="K7" i="7"/>
  <c r="C23" i="19"/>
  <c r="K7" i="11"/>
  <c r="D22" i="19" s="1"/>
  <c r="E7" i="11"/>
  <c r="C15" i="19"/>
  <c r="E7" i="14"/>
  <c r="E8" i="14" s="1"/>
  <c r="E9" i="14" s="1"/>
  <c r="E10" i="14" s="1"/>
  <c r="E11" i="14" s="1"/>
  <c r="E12" i="14" s="1"/>
  <c r="E13" i="14" s="1"/>
  <c r="E14" i="14" s="1"/>
  <c r="C21" i="19"/>
  <c r="C43" i="19"/>
  <c r="E7" i="18"/>
  <c r="E8" i="18" s="1"/>
  <c r="E7" i="29"/>
  <c r="E8" i="29" s="1"/>
  <c r="E9" i="29" s="1"/>
  <c r="C4" i="19"/>
  <c r="C9" i="19"/>
  <c r="C8" i="19"/>
  <c r="C13" i="19"/>
  <c r="C12" i="19"/>
  <c r="C17" i="19"/>
  <c r="C16" i="19"/>
  <c r="C19" i="19"/>
  <c r="C18" i="19"/>
  <c r="C26" i="19"/>
  <c r="C27" i="19"/>
  <c r="C45" i="19"/>
  <c r="C44" i="19"/>
  <c r="E7" i="2"/>
  <c r="D5" i="19" s="1"/>
  <c r="D19" i="19"/>
  <c r="D18" i="19"/>
  <c r="C25" i="19"/>
  <c r="C24" i="19"/>
  <c r="C33" i="19"/>
  <c r="C32" i="19"/>
  <c r="E7" i="5"/>
  <c r="E8" i="5" s="1"/>
  <c r="E8" i="7"/>
  <c r="K7" i="10"/>
  <c r="K8" i="10" s="1"/>
  <c r="K9" i="10" s="1"/>
  <c r="E7" i="10"/>
  <c r="E8" i="10" s="1"/>
  <c r="E9" i="10" s="1"/>
  <c r="E8" i="12"/>
  <c r="E9" i="12" s="1"/>
  <c r="K9" i="14"/>
  <c r="K7" i="16"/>
  <c r="E7" i="16"/>
  <c r="E8" i="16" s="1"/>
  <c r="E9" i="16" s="1"/>
  <c r="E7" i="17"/>
  <c r="E9" i="7" l="1"/>
  <c r="C39" i="19"/>
  <c r="K8" i="27"/>
  <c r="E8" i="27"/>
  <c r="K8" i="25"/>
  <c r="E8" i="25"/>
  <c r="E8" i="3"/>
  <c r="C35" i="19"/>
  <c r="D35" i="19"/>
  <c r="K8" i="5"/>
  <c r="C22" i="19"/>
  <c r="C41" i="19"/>
  <c r="K8" i="23"/>
  <c r="D40" i="19"/>
  <c r="C31" i="19"/>
  <c r="K8" i="7"/>
  <c r="K8" i="11"/>
  <c r="C14" i="19"/>
  <c r="E8" i="11"/>
  <c r="E15" i="14"/>
  <c r="F15" i="19"/>
  <c r="D37" i="19"/>
  <c r="D10" i="19"/>
  <c r="D45" i="19"/>
  <c r="C20" i="19"/>
  <c r="C42" i="19"/>
  <c r="D23" i="19"/>
  <c r="E9" i="5"/>
  <c r="F33" i="19" s="1"/>
  <c r="E45" i="19"/>
  <c r="D4" i="19"/>
  <c r="E11" i="19"/>
  <c r="E10" i="19"/>
  <c r="F26" i="19"/>
  <c r="F27" i="19"/>
  <c r="E33" i="19"/>
  <c r="E32" i="19"/>
  <c r="F45" i="19"/>
  <c r="F44" i="19"/>
  <c r="C11" i="19"/>
  <c r="C10" i="19"/>
  <c r="D7" i="19"/>
  <c r="D6" i="19"/>
  <c r="E17" i="19"/>
  <c r="E16" i="19"/>
  <c r="F19" i="19"/>
  <c r="F18" i="19"/>
  <c r="D9" i="19"/>
  <c r="D8" i="19"/>
  <c r="C7" i="19"/>
  <c r="C6" i="19"/>
  <c r="D17" i="19"/>
  <c r="D16" i="19"/>
  <c r="F17" i="19"/>
  <c r="F16" i="19"/>
  <c r="D29" i="19"/>
  <c r="D28" i="19"/>
  <c r="C29" i="19"/>
  <c r="C28" i="19"/>
  <c r="C37" i="19"/>
  <c r="C36" i="19"/>
  <c r="E8" i="2"/>
  <c r="E10" i="29"/>
  <c r="E10" i="23"/>
  <c r="K10" i="10"/>
  <c r="E10" i="10"/>
  <c r="E10" i="12"/>
  <c r="K10" i="14"/>
  <c r="K8" i="16"/>
  <c r="E8" i="17"/>
  <c r="E10" i="16"/>
  <c r="E9" i="18"/>
  <c r="E30" i="19" l="1"/>
  <c r="E10" i="7"/>
  <c r="K9" i="27"/>
  <c r="E9" i="27"/>
  <c r="K9" i="25"/>
  <c r="E9" i="25"/>
  <c r="E9" i="3"/>
  <c r="F37" i="19" s="1"/>
  <c r="E37" i="19"/>
  <c r="K9" i="5"/>
  <c r="K10" i="5" s="1"/>
  <c r="K9" i="23"/>
  <c r="F41" i="19" s="1"/>
  <c r="K9" i="7"/>
  <c r="K9" i="11"/>
  <c r="F22" i="19" s="1"/>
  <c r="E9" i="11"/>
  <c r="F14" i="19"/>
  <c r="E16" i="14"/>
  <c r="E40" i="19"/>
  <c r="E41" i="19"/>
  <c r="D36" i="19"/>
  <c r="D11" i="19"/>
  <c r="D44" i="19"/>
  <c r="D34" i="19"/>
  <c r="E23" i="19"/>
  <c r="D41" i="19"/>
  <c r="F32" i="19"/>
  <c r="E44" i="19"/>
  <c r="E10" i="5"/>
  <c r="G33" i="19" s="1"/>
  <c r="E9" i="17"/>
  <c r="F8" i="19" s="1"/>
  <c r="E5" i="19"/>
  <c r="E4" i="19"/>
  <c r="G45" i="19"/>
  <c r="G44" i="19"/>
  <c r="E13" i="19"/>
  <c r="E12" i="19"/>
  <c r="E7" i="19"/>
  <c r="E6" i="19"/>
  <c r="G26" i="19"/>
  <c r="G27" i="19"/>
  <c r="E25" i="19"/>
  <c r="E24" i="19"/>
  <c r="D26" i="19"/>
  <c r="D27" i="19"/>
  <c r="G13" i="19"/>
  <c r="G12" i="19"/>
  <c r="F13" i="19"/>
  <c r="F12" i="19"/>
  <c r="E9" i="19"/>
  <c r="E8" i="19"/>
  <c r="G15" i="19"/>
  <c r="G14" i="19"/>
  <c r="D15" i="19"/>
  <c r="D14" i="19"/>
  <c r="G25" i="19"/>
  <c r="G24" i="19"/>
  <c r="F25" i="19"/>
  <c r="F24" i="19"/>
  <c r="D30" i="19"/>
  <c r="D31" i="19"/>
  <c r="D25" i="19"/>
  <c r="D24" i="19"/>
  <c r="E15" i="19"/>
  <c r="E14" i="19"/>
  <c r="E34" i="19"/>
  <c r="E35" i="19"/>
  <c r="E21" i="19"/>
  <c r="E20" i="19"/>
  <c r="E19" i="19"/>
  <c r="E18" i="19"/>
  <c r="F29" i="19"/>
  <c r="F28" i="19"/>
  <c r="E9" i="2"/>
  <c r="D13" i="19"/>
  <c r="D12" i="19"/>
  <c r="G17" i="19"/>
  <c r="G16" i="19"/>
  <c r="E29" i="19"/>
  <c r="E28" i="19"/>
  <c r="E26" i="19"/>
  <c r="E27" i="19"/>
  <c r="D33" i="19"/>
  <c r="D32" i="19"/>
  <c r="D43" i="19"/>
  <c r="D42" i="19"/>
  <c r="D21" i="19"/>
  <c r="D20" i="19"/>
  <c r="F39" i="19"/>
  <c r="F38" i="19"/>
  <c r="D39" i="19"/>
  <c r="D38" i="19"/>
  <c r="G39" i="19"/>
  <c r="G38" i="19"/>
  <c r="E39" i="19"/>
  <c r="E38" i="19"/>
  <c r="E11" i="29"/>
  <c r="E11" i="23"/>
  <c r="K11" i="10"/>
  <c r="E11" i="10"/>
  <c r="E11" i="12"/>
  <c r="K11" i="14"/>
  <c r="K9" i="16"/>
  <c r="E11" i="16"/>
  <c r="E10" i="18"/>
  <c r="G29" i="19" l="1"/>
  <c r="G28" i="19"/>
  <c r="E11" i="7"/>
  <c r="F30" i="19"/>
  <c r="K10" i="27"/>
  <c r="E10" i="27"/>
  <c r="K10" i="25"/>
  <c r="K11" i="25" s="1"/>
  <c r="E10" i="25"/>
  <c r="E11" i="25" s="1"/>
  <c r="F36" i="19"/>
  <c r="E36" i="19"/>
  <c r="E10" i="3"/>
  <c r="K11" i="5"/>
  <c r="F40" i="19"/>
  <c r="K10" i="23"/>
  <c r="G41" i="19" s="1"/>
  <c r="E31" i="19"/>
  <c r="K10" i="7"/>
  <c r="K10" i="11"/>
  <c r="G23" i="19" s="1"/>
  <c r="E10" i="11"/>
  <c r="E17" i="14"/>
  <c r="H26" i="19"/>
  <c r="K12" i="10"/>
  <c r="F23" i="19"/>
  <c r="E22" i="19"/>
  <c r="G32" i="19"/>
  <c r="F20" i="19"/>
  <c r="E10" i="17"/>
  <c r="G8" i="19" s="1"/>
  <c r="E11" i="5"/>
  <c r="H32" i="19" s="1"/>
  <c r="F9" i="19"/>
  <c r="F5" i="19"/>
  <c r="F4" i="19"/>
  <c r="G11" i="19"/>
  <c r="G10" i="19"/>
  <c r="G19" i="19"/>
  <c r="G18" i="19"/>
  <c r="F11" i="19"/>
  <c r="F10" i="19"/>
  <c r="F7" i="19"/>
  <c r="F6" i="19"/>
  <c r="H17" i="19"/>
  <c r="H16" i="19"/>
  <c r="H19" i="19"/>
  <c r="H18" i="19"/>
  <c r="E10" i="2"/>
  <c r="H13" i="19"/>
  <c r="H12" i="19"/>
  <c r="H25" i="19"/>
  <c r="H24" i="19"/>
  <c r="H39" i="19"/>
  <c r="H38" i="19"/>
  <c r="E12" i="29"/>
  <c r="E12" i="23"/>
  <c r="E12" i="10"/>
  <c r="E12" i="12"/>
  <c r="K12" i="14"/>
  <c r="K10" i="16"/>
  <c r="E12" i="16"/>
  <c r="E11" i="18"/>
  <c r="H29" i="19" l="1"/>
  <c r="H28" i="19"/>
  <c r="E12" i="7"/>
  <c r="F31" i="19"/>
  <c r="K11" i="27"/>
  <c r="E11" i="27"/>
  <c r="E12" i="27" s="1"/>
  <c r="K12" i="25"/>
  <c r="E12" i="25"/>
  <c r="G37" i="19"/>
  <c r="G36" i="19"/>
  <c r="E11" i="3"/>
  <c r="H36" i="19" s="1"/>
  <c r="H34" i="19"/>
  <c r="H35" i="19"/>
  <c r="G35" i="19"/>
  <c r="G34" i="19"/>
  <c r="K12" i="5"/>
  <c r="K13" i="5" s="1"/>
  <c r="F34" i="19"/>
  <c r="F35" i="19"/>
  <c r="G40" i="19"/>
  <c r="K11" i="23"/>
  <c r="H41" i="19" s="1"/>
  <c r="G31" i="19"/>
  <c r="G30" i="19"/>
  <c r="K11" i="7"/>
  <c r="G22" i="19"/>
  <c r="K11" i="11"/>
  <c r="E11" i="11"/>
  <c r="E18" i="14"/>
  <c r="I18" i="19"/>
  <c r="I19" i="19"/>
  <c r="H27" i="19"/>
  <c r="K13" i="10"/>
  <c r="I26" i="19"/>
  <c r="I13" i="19"/>
  <c r="E13" i="16"/>
  <c r="E11" i="17"/>
  <c r="H9" i="19" s="1"/>
  <c r="G9" i="19"/>
  <c r="F21" i="19"/>
  <c r="H33" i="19"/>
  <c r="G21" i="19"/>
  <c r="G20" i="19"/>
  <c r="E12" i="5"/>
  <c r="I33" i="19" s="1"/>
  <c r="G5" i="19"/>
  <c r="G4" i="19"/>
  <c r="I45" i="19"/>
  <c r="I44" i="19"/>
  <c r="G6" i="19"/>
  <c r="G7" i="19"/>
  <c r="H11" i="19"/>
  <c r="H10" i="19"/>
  <c r="H15" i="19"/>
  <c r="H14" i="19"/>
  <c r="I17" i="19"/>
  <c r="I16" i="19"/>
  <c r="I25" i="19"/>
  <c r="I24" i="19"/>
  <c r="H45" i="19"/>
  <c r="H44" i="19"/>
  <c r="E11" i="2"/>
  <c r="I39" i="19"/>
  <c r="I38" i="19"/>
  <c r="E13" i="29"/>
  <c r="E13" i="23"/>
  <c r="E13" i="10"/>
  <c r="E13" i="12"/>
  <c r="K13" i="14"/>
  <c r="K11" i="16"/>
  <c r="E12" i="18"/>
  <c r="I29" i="19" l="1"/>
  <c r="I28" i="19"/>
  <c r="E13" i="7"/>
  <c r="K12" i="27"/>
  <c r="E13" i="27"/>
  <c r="K13" i="25"/>
  <c r="E13" i="25"/>
  <c r="E12" i="3"/>
  <c r="H37" i="19"/>
  <c r="I34" i="19"/>
  <c r="J34" i="19"/>
  <c r="K14" i="5"/>
  <c r="H40" i="19"/>
  <c r="K12" i="23"/>
  <c r="K12" i="7"/>
  <c r="H23" i="19"/>
  <c r="H22" i="19"/>
  <c r="K12" i="11"/>
  <c r="E12" i="11"/>
  <c r="E19" i="14"/>
  <c r="E12" i="17"/>
  <c r="E13" i="17" s="1"/>
  <c r="J8" i="19" s="1"/>
  <c r="I27" i="19"/>
  <c r="K14" i="10"/>
  <c r="I12" i="19"/>
  <c r="J13" i="19"/>
  <c r="E14" i="16"/>
  <c r="E13" i="5"/>
  <c r="J32" i="19" s="1"/>
  <c r="H8" i="19"/>
  <c r="H21" i="19"/>
  <c r="H20" i="19"/>
  <c r="I32" i="19"/>
  <c r="H5" i="19"/>
  <c r="H4" i="19"/>
  <c r="I11" i="19"/>
  <c r="I10" i="19"/>
  <c r="I15" i="19"/>
  <c r="I14" i="19"/>
  <c r="H6" i="19"/>
  <c r="H7" i="19"/>
  <c r="J15" i="19"/>
  <c r="J14" i="19"/>
  <c r="J19" i="19"/>
  <c r="J18" i="19"/>
  <c r="J26" i="19"/>
  <c r="J27" i="19"/>
  <c r="E12" i="2"/>
  <c r="J25" i="19"/>
  <c r="J24" i="19"/>
  <c r="J39" i="19"/>
  <c r="J38" i="19"/>
  <c r="E14" i="29"/>
  <c r="E14" i="23"/>
  <c r="E14" i="10"/>
  <c r="E14" i="12"/>
  <c r="K14" i="14"/>
  <c r="K12" i="16"/>
  <c r="E13" i="18"/>
  <c r="E14" i="7" l="1"/>
  <c r="K13" i="27"/>
  <c r="E14" i="27"/>
  <c r="K14" i="25"/>
  <c r="E14" i="25"/>
  <c r="E13" i="3"/>
  <c r="I35" i="19"/>
  <c r="J35" i="19"/>
  <c r="K15" i="5"/>
  <c r="I9" i="19"/>
  <c r="I40" i="19"/>
  <c r="I41" i="19"/>
  <c r="K13" i="23"/>
  <c r="K13" i="7"/>
  <c r="H30" i="19"/>
  <c r="H31" i="19"/>
  <c r="I23" i="19"/>
  <c r="I22" i="19"/>
  <c r="K13" i="11"/>
  <c r="E13" i="11"/>
  <c r="J20" i="19" s="1"/>
  <c r="K16" i="19"/>
  <c r="E20" i="14"/>
  <c r="K15" i="10"/>
  <c r="I20" i="19"/>
  <c r="J12" i="19"/>
  <c r="E15" i="16"/>
  <c r="E14" i="5"/>
  <c r="K32" i="19" s="1"/>
  <c r="J33" i="19"/>
  <c r="K45" i="19"/>
  <c r="K44" i="19"/>
  <c r="J11" i="19"/>
  <c r="J10" i="19"/>
  <c r="I6" i="19"/>
  <c r="I7" i="19"/>
  <c r="K19" i="19"/>
  <c r="K18" i="19"/>
  <c r="K26" i="19"/>
  <c r="K27" i="19"/>
  <c r="K34" i="19"/>
  <c r="K35" i="19"/>
  <c r="E13" i="2"/>
  <c r="J9" i="19"/>
  <c r="J17" i="19"/>
  <c r="J16" i="19"/>
  <c r="K15" i="19"/>
  <c r="K14" i="19"/>
  <c r="K25" i="19"/>
  <c r="K24" i="19"/>
  <c r="J45" i="19"/>
  <c r="J44" i="19"/>
  <c r="K39" i="19"/>
  <c r="K38" i="19"/>
  <c r="E15" i="29"/>
  <c r="E15" i="23"/>
  <c r="E15" i="10"/>
  <c r="E15" i="12"/>
  <c r="K15" i="14"/>
  <c r="K13" i="16"/>
  <c r="E14" i="17"/>
  <c r="E14" i="18"/>
  <c r="J28" i="19" l="1"/>
  <c r="J29" i="19"/>
  <c r="E15" i="7"/>
  <c r="K14" i="27"/>
  <c r="E15" i="27"/>
  <c r="K15" i="25"/>
  <c r="E15" i="25"/>
  <c r="E16" i="25" s="1"/>
  <c r="I37" i="19"/>
  <c r="I36" i="19"/>
  <c r="E14" i="3"/>
  <c r="K16" i="5"/>
  <c r="K17" i="5" s="1"/>
  <c r="I8" i="19"/>
  <c r="K14" i="23"/>
  <c r="K14" i="7"/>
  <c r="I30" i="19"/>
  <c r="I31" i="19"/>
  <c r="K14" i="11"/>
  <c r="J23" i="19"/>
  <c r="J22" i="19"/>
  <c r="E14" i="11"/>
  <c r="K17" i="19"/>
  <c r="L16" i="19"/>
  <c r="E21" i="14"/>
  <c r="L35" i="19"/>
  <c r="L34" i="19"/>
  <c r="L27" i="19"/>
  <c r="L26" i="19"/>
  <c r="L18" i="19"/>
  <c r="L19" i="19"/>
  <c r="L39" i="19"/>
  <c r="L38" i="19"/>
  <c r="L15" i="19"/>
  <c r="L14" i="19"/>
  <c r="K16" i="10"/>
  <c r="J21" i="19"/>
  <c r="I21" i="19"/>
  <c r="E15" i="5"/>
  <c r="E16" i="10"/>
  <c r="E16" i="16"/>
  <c r="K33" i="19"/>
  <c r="I5" i="19"/>
  <c r="I4" i="19"/>
  <c r="J5" i="19"/>
  <c r="J4" i="19"/>
  <c r="J6" i="19"/>
  <c r="J7" i="19"/>
  <c r="K11" i="19"/>
  <c r="K10" i="19"/>
  <c r="E14" i="2"/>
  <c r="E16" i="29"/>
  <c r="E16" i="23"/>
  <c r="E16" i="12"/>
  <c r="K16" i="14"/>
  <c r="K14" i="16"/>
  <c r="E15" i="17"/>
  <c r="E15" i="18"/>
  <c r="K29" i="19" l="1"/>
  <c r="K28" i="19"/>
  <c r="E16" i="7"/>
  <c r="K31" i="19"/>
  <c r="K15" i="27"/>
  <c r="E16" i="27"/>
  <c r="E17" i="27" s="1"/>
  <c r="K16" i="25"/>
  <c r="K17" i="25" s="1"/>
  <c r="E17" i="25"/>
  <c r="J37" i="19"/>
  <c r="J36" i="19"/>
  <c r="K37" i="19"/>
  <c r="K36" i="19"/>
  <c r="E15" i="3"/>
  <c r="M34" i="19"/>
  <c r="K18" i="5"/>
  <c r="K19" i="5" s="1"/>
  <c r="K15" i="23"/>
  <c r="J40" i="19"/>
  <c r="J41" i="19"/>
  <c r="J30" i="19"/>
  <c r="J31" i="19"/>
  <c r="K15" i="7"/>
  <c r="K22" i="19"/>
  <c r="K23" i="19"/>
  <c r="K15" i="11"/>
  <c r="E16" i="5"/>
  <c r="M32" i="19" s="1"/>
  <c r="L17" i="19"/>
  <c r="E15" i="11"/>
  <c r="M17" i="19"/>
  <c r="E22" i="14"/>
  <c r="L9" i="19"/>
  <c r="L8" i="19"/>
  <c r="L33" i="19"/>
  <c r="L32" i="19"/>
  <c r="L11" i="19"/>
  <c r="L10" i="19"/>
  <c r="L25" i="19"/>
  <c r="L24" i="19"/>
  <c r="M19" i="19"/>
  <c r="M18" i="19"/>
  <c r="L44" i="19"/>
  <c r="L45" i="19"/>
  <c r="M45" i="19"/>
  <c r="M44" i="19"/>
  <c r="M39" i="19"/>
  <c r="M38" i="19"/>
  <c r="M15" i="19"/>
  <c r="M14" i="19"/>
  <c r="K17" i="10"/>
  <c r="E17" i="10"/>
  <c r="E17" i="16"/>
  <c r="E15" i="2"/>
  <c r="L5" i="19" s="1"/>
  <c r="K6" i="19"/>
  <c r="K7" i="19"/>
  <c r="K9" i="19"/>
  <c r="K8" i="19"/>
  <c r="K4" i="19"/>
  <c r="E17" i="29"/>
  <c r="E17" i="23"/>
  <c r="E17" i="12"/>
  <c r="K17" i="14"/>
  <c r="K15" i="16"/>
  <c r="E16" i="17"/>
  <c r="E16" i="18"/>
  <c r="L28" i="19" l="1"/>
  <c r="L29" i="19"/>
  <c r="E17" i="7"/>
  <c r="K30" i="19"/>
  <c r="L36" i="19"/>
  <c r="L37" i="19"/>
  <c r="K16" i="27"/>
  <c r="E18" i="27"/>
  <c r="K18" i="25"/>
  <c r="E18" i="25"/>
  <c r="E16" i="3"/>
  <c r="M36" i="19" s="1"/>
  <c r="M35" i="19"/>
  <c r="K20" i="5"/>
  <c r="K16" i="23"/>
  <c r="K40" i="19"/>
  <c r="K41" i="19"/>
  <c r="M33" i="19"/>
  <c r="L30" i="19"/>
  <c r="L31" i="19"/>
  <c r="K16" i="7"/>
  <c r="L22" i="19"/>
  <c r="L23" i="19"/>
  <c r="K16" i="11"/>
  <c r="E17" i="5"/>
  <c r="M16" i="19"/>
  <c r="E16" i="11"/>
  <c r="E23" i="14"/>
  <c r="M24" i="19"/>
  <c r="M25" i="19"/>
  <c r="M11" i="19"/>
  <c r="M10" i="19"/>
  <c r="M27" i="19"/>
  <c r="M26" i="19"/>
  <c r="M8" i="19"/>
  <c r="M9" i="19"/>
  <c r="K18" i="10"/>
  <c r="K21" i="19"/>
  <c r="K20" i="19"/>
  <c r="K16" i="16"/>
  <c r="E18" i="10"/>
  <c r="E18" i="16"/>
  <c r="K5" i="19"/>
  <c r="M4" i="19"/>
  <c r="E16" i="2"/>
  <c r="M5" i="19" s="1"/>
  <c r="E18" i="29"/>
  <c r="E18" i="23"/>
  <c r="E18" i="12"/>
  <c r="K18" i="14"/>
  <c r="E17" i="17"/>
  <c r="E17" i="18"/>
  <c r="M28" i="19" l="1"/>
  <c r="M29" i="19"/>
  <c r="E18" i="7"/>
  <c r="K17" i="27"/>
  <c r="E19" i="27"/>
  <c r="K19" i="25"/>
  <c r="E19" i="25"/>
  <c r="M37" i="19"/>
  <c r="E17" i="3"/>
  <c r="K21" i="5"/>
  <c r="K17" i="23"/>
  <c r="L41" i="19"/>
  <c r="L40" i="19"/>
  <c r="M40" i="19"/>
  <c r="M41" i="19"/>
  <c r="E18" i="5"/>
  <c r="K17" i="7"/>
  <c r="M23" i="19"/>
  <c r="M22" i="19"/>
  <c r="K17" i="11"/>
  <c r="E17" i="11"/>
  <c r="E24" i="14"/>
  <c r="L7" i="19"/>
  <c r="L6" i="19"/>
  <c r="M7" i="19"/>
  <c r="M6" i="19"/>
  <c r="L21" i="19"/>
  <c r="L20" i="19"/>
  <c r="E43" i="19"/>
  <c r="K19" i="10"/>
  <c r="K17" i="16"/>
  <c r="E19" i="10"/>
  <c r="E19" i="16"/>
  <c r="E17" i="2"/>
  <c r="E19" i="29"/>
  <c r="E19" i="23"/>
  <c r="E19" i="12"/>
  <c r="K19" i="14"/>
  <c r="E18" i="17"/>
  <c r="E18" i="18"/>
  <c r="E19" i="7" l="1"/>
  <c r="K18" i="27"/>
  <c r="K19" i="27" s="1"/>
  <c r="E20" i="27"/>
  <c r="E21" i="27" s="1"/>
  <c r="K20" i="25"/>
  <c r="E20" i="25"/>
  <c r="E18" i="3"/>
  <c r="K22" i="5"/>
  <c r="K23" i="5" s="1"/>
  <c r="K18" i="23"/>
  <c r="E19" i="5"/>
  <c r="K18" i="7"/>
  <c r="M30" i="19"/>
  <c r="M31" i="19"/>
  <c r="K18" i="11"/>
  <c r="E18" i="11"/>
  <c r="E25" i="14"/>
  <c r="M20" i="19"/>
  <c r="M21" i="19"/>
  <c r="F42" i="19"/>
  <c r="E42" i="19"/>
  <c r="K20" i="10"/>
  <c r="K18" i="16"/>
  <c r="E20" i="10"/>
  <c r="E20" i="16"/>
  <c r="E18" i="2"/>
  <c r="E20" i="29"/>
  <c r="E20" i="23"/>
  <c r="E20" i="12"/>
  <c r="K20" i="14"/>
  <c r="E19" i="17"/>
  <c r="E19" i="18"/>
  <c r="E20" i="7" l="1"/>
  <c r="K20" i="27"/>
  <c r="E22" i="27"/>
  <c r="K21" i="25"/>
  <c r="E21" i="25"/>
  <c r="E19" i="3"/>
  <c r="K24" i="5"/>
  <c r="K19" i="23"/>
  <c r="E20" i="5"/>
  <c r="K19" i="7"/>
  <c r="K19" i="11"/>
  <c r="E19" i="11"/>
  <c r="E26" i="14"/>
  <c r="F43" i="19"/>
  <c r="K21" i="10"/>
  <c r="K19" i="16"/>
  <c r="E21" i="10"/>
  <c r="E21" i="16"/>
  <c r="E19" i="2"/>
  <c r="E21" i="29"/>
  <c r="E21" i="23"/>
  <c r="E21" i="12"/>
  <c r="K21" i="14"/>
  <c r="E20" i="17"/>
  <c r="E20" i="18"/>
  <c r="E21" i="7" l="1"/>
  <c r="K21" i="27"/>
  <c r="E23" i="27"/>
  <c r="K22" i="25"/>
  <c r="K23" i="25" s="1"/>
  <c r="E22" i="25"/>
  <c r="E23" i="25" s="1"/>
  <c r="E20" i="3"/>
  <c r="K25" i="5"/>
  <c r="K20" i="23"/>
  <c r="E21" i="5"/>
  <c r="K20" i="7"/>
  <c r="K20" i="11"/>
  <c r="E20" i="11"/>
  <c r="K22" i="14"/>
  <c r="E27" i="14"/>
  <c r="E22" i="16"/>
  <c r="K22" i="10"/>
  <c r="K20" i="16"/>
  <c r="E22" i="10"/>
  <c r="E20" i="2"/>
  <c r="E22" i="29"/>
  <c r="E22" i="23"/>
  <c r="E22" i="12"/>
  <c r="E21" i="17"/>
  <c r="E21" i="18"/>
  <c r="E22" i="7" l="1"/>
  <c r="K22" i="27"/>
  <c r="E24" i="27"/>
  <c r="K24" i="25"/>
  <c r="E24" i="25"/>
  <c r="E21" i="3"/>
  <c r="K26" i="5"/>
  <c r="K21" i="23"/>
  <c r="K22" i="23" s="1"/>
  <c r="E22" i="5"/>
  <c r="K21" i="7"/>
  <c r="K21" i="11"/>
  <c r="E21" i="11"/>
  <c r="K23" i="14"/>
  <c r="E28" i="14"/>
  <c r="E23" i="16"/>
  <c r="K23" i="10"/>
  <c r="K21" i="16"/>
  <c r="E23" i="23"/>
  <c r="E23" i="10"/>
  <c r="E21" i="2"/>
  <c r="E23" i="29"/>
  <c r="E23" i="12"/>
  <c r="E22" i="17"/>
  <c r="E22" i="18"/>
  <c r="E23" i="7" l="1"/>
  <c r="K23" i="27"/>
  <c r="K23" i="23"/>
  <c r="E25" i="27"/>
  <c r="K25" i="25"/>
  <c r="K26" i="25" s="1"/>
  <c r="E25" i="25"/>
  <c r="E26" i="25" s="1"/>
  <c r="E22" i="3"/>
  <c r="E23" i="3" s="1"/>
  <c r="K27" i="5"/>
  <c r="K28" i="5" s="1"/>
  <c r="E23" i="5"/>
  <c r="K22" i="7"/>
  <c r="K22" i="11"/>
  <c r="E22" i="11"/>
  <c r="K24" i="14"/>
  <c r="E29" i="14"/>
  <c r="E24" i="16"/>
  <c r="K24" i="10"/>
  <c r="K22" i="16"/>
  <c r="E24" i="23"/>
  <c r="E24" i="10"/>
  <c r="E22" i="2"/>
  <c r="E24" i="29"/>
  <c r="E24" i="12"/>
  <c r="E23" i="17"/>
  <c r="E23" i="18"/>
  <c r="E24" i="7" l="1"/>
  <c r="K27" i="25"/>
  <c r="K28" i="25" s="1"/>
  <c r="E26" i="27"/>
  <c r="K24" i="27"/>
  <c r="K25" i="27" s="1"/>
  <c r="K24" i="23"/>
  <c r="E27" i="25"/>
  <c r="E28" i="25" s="1"/>
  <c r="E24" i="3"/>
  <c r="K29" i="5"/>
  <c r="E24" i="5"/>
  <c r="K23" i="7"/>
  <c r="K23" i="11"/>
  <c r="E23" i="11"/>
  <c r="K25" i="14"/>
  <c r="E30" i="14"/>
  <c r="E25" i="16"/>
  <c r="K25" i="10"/>
  <c r="K23" i="16"/>
  <c r="E24" i="18"/>
  <c r="E25" i="23"/>
  <c r="E25" i="10"/>
  <c r="E23" i="2"/>
  <c r="E25" i="29"/>
  <c r="E25" i="12"/>
  <c r="E24" i="17"/>
  <c r="E25" i="7" l="1"/>
  <c r="K29" i="25"/>
  <c r="K30" i="25" s="1"/>
  <c r="K26" i="27"/>
  <c r="K27" i="27" s="1"/>
  <c r="E27" i="27"/>
  <c r="E28" i="27" s="1"/>
  <c r="E29" i="27" s="1"/>
  <c r="E30" i="27" s="1"/>
  <c r="E29" i="25"/>
  <c r="K25" i="23"/>
  <c r="E25" i="3"/>
  <c r="K30" i="5"/>
  <c r="K31" i="5" s="1"/>
  <c r="K32" i="5" s="1"/>
  <c r="E25" i="5"/>
  <c r="K26" i="10"/>
  <c r="K27" i="10" s="1"/>
  <c r="K28" i="10" s="1"/>
  <c r="K29" i="10" s="1"/>
  <c r="K30" i="10" s="1"/>
  <c r="K31" i="10" s="1"/>
  <c r="K24" i="7"/>
  <c r="K24" i="11"/>
  <c r="K26" i="14"/>
  <c r="E24" i="11"/>
  <c r="E31" i="14"/>
  <c r="E26" i="16"/>
  <c r="K24" i="16"/>
  <c r="E25" i="18"/>
  <c r="E26" i="23"/>
  <c r="E26" i="10"/>
  <c r="E24" i="2"/>
  <c r="E26" i="29"/>
  <c r="E26" i="12"/>
  <c r="E25" i="17"/>
  <c r="E26" i="7" l="1"/>
  <c r="E30" i="25"/>
  <c r="E31" i="25" s="1"/>
  <c r="E26" i="3"/>
  <c r="E26" i="5"/>
  <c r="E27" i="10"/>
  <c r="E28" i="10" s="1"/>
  <c r="E29" i="10" s="1"/>
  <c r="E30" i="10" s="1"/>
  <c r="E31" i="10" s="1"/>
  <c r="K27" i="14"/>
  <c r="K25" i="7"/>
  <c r="K25" i="11"/>
  <c r="K26" i="11" s="1"/>
  <c r="E25" i="11"/>
  <c r="E32" i="14"/>
  <c r="L12" i="19"/>
  <c r="M12" i="19"/>
  <c r="L13" i="19"/>
  <c r="M13" i="19"/>
  <c r="E27" i="16"/>
  <c r="K25" i="16"/>
  <c r="E26" i="18"/>
  <c r="E27" i="23"/>
  <c r="K12" i="19"/>
  <c r="K13" i="19"/>
  <c r="E25" i="2"/>
  <c r="E27" i="29"/>
  <c r="E27" i="12"/>
  <c r="E26" i="17"/>
  <c r="E27" i="7" l="1"/>
  <c r="E27" i="3"/>
  <c r="E27" i="5"/>
  <c r="K28" i="14"/>
  <c r="K29" i="14" s="1"/>
  <c r="K26" i="7"/>
  <c r="K27" i="11"/>
  <c r="E26" i="11"/>
  <c r="E33" i="14"/>
  <c r="E28" i="16"/>
  <c r="K26" i="16"/>
  <c r="E27" i="18"/>
  <c r="E28" i="23"/>
  <c r="E26" i="2"/>
  <c r="E28" i="29"/>
  <c r="E28" i="12"/>
  <c r="E27" i="17"/>
  <c r="E28" i="7" l="1"/>
  <c r="E29" i="29"/>
  <c r="E28" i="3"/>
  <c r="E28" i="5"/>
  <c r="K27" i="7"/>
  <c r="K28" i="11"/>
  <c r="E27" i="11"/>
  <c r="K30" i="14"/>
  <c r="E34" i="14"/>
  <c r="E29" i="16"/>
  <c r="E29" i="12"/>
  <c r="K27" i="16"/>
  <c r="E28" i="18"/>
  <c r="E29" i="23"/>
  <c r="E27" i="2"/>
  <c r="E28" i="17"/>
  <c r="E29" i="7" l="1"/>
  <c r="E30" i="29"/>
  <c r="E29" i="3"/>
  <c r="E29" i="5"/>
  <c r="K31" i="14"/>
  <c r="K32" i="14" s="1"/>
  <c r="K28" i="7"/>
  <c r="K29" i="11"/>
  <c r="E28" i="11"/>
  <c r="E35" i="14"/>
  <c r="E30" i="16"/>
  <c r="E30" i="12"/>
  <c r="K28" i="16"/>
  <c r="E29" i="18"/>
  <c r="E30" i="23"/>
  <c r="E28" i="2"/>
  <c r="E29" i="17"/>
  <c r="E30" i="7" l="1"/>
  <c r="E31" i="29"/>
  <c r="E30" i="3"/>
  <c r="E30" i="5"/>
  <c r="E31" i="5" s="1"/>
  <c r="K29" i="7"/>
  <c r="K30" i="11"/>
  <c r="E29" i="11"/>
  <c r="E36" i="14"/>
  <c r="E31" i="16"/>
  <c r="E31" i="12"/>
  <c r="K33" i="14"/>
  <c r="K29" i="16"/>
  <c r="E30" i="18"/>
  <c r="E31" i="18" s="1"/>
  <c r="E32" i="18" s="1"/>
  <c r="E31" i="23"/>
  <c r="E29" i="2"/>
  <c r="E30" i="17"/>
  <c r="E31" i="7" l="1"/>
  <c r="E32" i="7" s="1"/>
  <c r="E33" i="7" s="1"/>
  <c r="E34" i="7" s="1"/>
  <c r="E31" i="3"/>
  <c r="E32" i="5"/>
  <c r="E33" i="5" s="1"/>
  <c r="E34" i="5" s="1"/>
  <c r="K30" i="7"/>
  <c r="K31" i="11"/>
  <c r="E30" i="11"/>
  <c r="E37" i="14"/>
  <c r="E30" i="2"/>
  <c r="E31" i="2" s="1"/>
  <c r="E32" i="2" s="1"/>
  <c r="E33" i="2" s="1"/>
  <c r="E34" i="2" s="1"/>
  <c r="E35" i="2" s="1"/>
  <c r="E36" i="2" s="1"/>
  <c r="E37" i="2" s="1"/>
  <c r="E38" i="2" s="1"/>
  <c r="E39" i="2" s="1"/>
  <c r="E40" i="2" s="1"/>
  <c r="E41" i="2" s="1"/>
  <c r="E42" i="2" s="1"/>
  <c r="E43" i="2" s="1"/>
  <c r="E44" i="2" s="1"/>
  <c r="E45" i="2" s="1"/>
  <c r="E46" i="2" s="1"/>
  <c r="E47" i="2" s="1"/>
  <c r="E48" i="2" s="1"/>
  <c r="E32" i="23"/>
  <c r="E32" i="12"/>
  <c r="K34" i="14"/>
  <c r="E31" i="17"/>
  <c r="E32" i="17" s="1"/>
  <c r="E33" i="17" s="1"/>
  <c r="E34" i="17" s="1"/>
  <c r="E35" i="17" s="1"/>
  <c r="E36" i="17" s="1"/>
  <c r="E37" i="17" s="1"/>
  <c r="E38" i="17" s="1"/>
  <c r="E39" i="17" s="1"/>
  <c r="E40" i="17" s="1"/>
  <c r="E41" i="17" s="1"/>
  <c r="E42" i="17" s="1"/>
  <c r="E43" i="17" s="1"/>
  <c r="E44" i="17" s="1"/>
  <c r="E45" i="17" s="1"/>
  <c r="E46" i="17" s="1"/>
  <c r="E47" i="17" s="1"/>
  <c r="E48" i="17" s="1"/>
  <c r="E49" i="17" s="1"/>
  <c r="E50" i="17" s="1"/>
  <c r="E51" i="17" s="1"/>
  <c r="E52" i="17" s="1"/>
  <c r="E53" i="17" s="1"/>
  <c r="E32" i="16"/>
  <c r="K30" i="16"/>
  <c r="K31" i="16" s="1"/>
  <c r="K31" i="7" l="1"/>
  <c r="E32" i="3"/>
  <c r="E33" i="3" s="1"/>
  <c r="E34" i="3" s="1"/>
  <c r="E35" i="3" s="1"/>
  <c r="E33" i="23"/>
  <c r="K32" i="7"/>
  <c r="K33" i="7" s="1"/>
  <c r="K34" i="7" s="1"/>
  <c r="K32" i="11"/>
  <c r="K33" i="11" s="1"/>
  <c r="K34" i="11" s="1"/>
  <c r="K35" i="11" s="1"/>
  <c r="K36" i="11" s="1"/>
  <c r="K32" i="16"/>
  <c r="E31" i="11"/>
  <c r="E38" i="14"/>
  <c r="E33" i="12"/>
  <c r="K35" i="14"/>
  <c r="E33" i="16"/>
  <c r="E32" i="11" l="1"/>
  <c r="E33" i="11" s="1"/>
  <c r="E34" i="11" s="1"/>
  <c r="K33" i="16"/>
  <c r="E34" i="16"/>
  <c r="E39" i="14"/>
  <c r="E34" i="12"/>
  <c r="K36" i="14"/>
  <c r="E40" i="14" l="1"/>
  <c r="E35" i="12"/>
  <c r="K37" i="14"/>
  <c r="E41" i="14" l="1"/>
  <c r="E36" i="12"/>
  <c r="K38" i="14"/>
  <c r="E42" i="14" l="1"/>
  <c r="E37" i="12"/>
  <c r="K39" i="14"/>
  <c r="E43" i="14" l="1"/>
  <c r="E38" i="12"/>
  <c r="K40" i="14"/>
  <c r="E44" i="14" l="1"/>
  <c r="E39" i="12"/>
  <c r="K41" i="14"/>
  <c r="E45" i="14" l="1"/>
  <c r="E40" i="12"/>
  <c r="K42" i="14"/>
  <c r="E46" i="14" l="1"/>
  <c r="E41" i="12"/>
  <c r="K43" i="14"/>
  <c r="E47" i="14" l="1"/>
  <c r="E42" i="12"/>
  <c r="K44" i="14"/>
  <c r="K45" i="14" l="1"/>
  <c r="E48" i="14"/>
  <c r="E43" i="12"/>
  <c r="K46" i="14" l="1"/>
  <c r="E49" i="14"/>
  <c r="E44" i="12"/>
  <c r="E50" i="14" l="1"/>
  <c r="E51" i="14" s="1"/>
  <c r="E52" i="14" s="1"/>
  <c r="E53" i="14" s="1"/>
  <c r="E54" i="14" s="1"/>
  <c r="E55" i="14" s="1"/>
  <c r="E56" i="14" s="1"/>
  <c r="E57" i="14" s="1"/>
  <c r="E58" i="14" s="1"/>
  <c r="E59" i="14" s="1"/>
  <c r="E60" i="14" s="1"/>
  <c r="K47" i="14"/>
  <c r="E45" i="12"/>
  <c r="E46" i="12" l="1"/>
  <c r="K48" i="14"/>
  <c r="K49" i="14" s="1"/>
  <c r="E47" i="12" l="1"/>
  <c r="K50" i="14"/>
  <c r="K51" i="14" s="1"/>
  <c r="K52" i="14" s="1"/>
  <c r="K53" i="14" s="1"/>
  <c r="K54" i="14" s="1"/>
  <c r="K55" i="14" s="1"/>
  <c r="K56" i="14" s="1"/>
  <c r="K57" i="14" s="1"/>
  <c r="K58" i="14" s="1"/>
  <c r="K59" i="14" s="1"/>
  <c r="K60" i="14" s="1"/>
  <c r="E48" i="12" l="1"/>
  <c r="E49" i="12" s="1"/>
  <c r="E50" i="12" l="1"/>
  <c r="E51" i="12" l="1"/>
  <c r="E52" i="12" l="1"/>
  <c r="E53" i="12" l="1"/>
  <c r="E54" i="12" l="1"/>
  <c r="E54" i="17"/>
  <c r="N42" i="19"/>
  <c r="E55" i="12" l="1"/>
  <c r="E55" i="17"/>
  <c r="E56" i="17" s="1"/>
  <c r="E57" i="17" s="1"/>
  <c r="E58" i="17" s="1"/>
  <c r="E59" i="17" s="1"/>
  <c r="E60" i="17" s="1"/>
  <c r="N36" i="19"/>
  <c r="N30" i="19"/>
  <c r="E56" i="12" l="1"/>
  <c r="E57" i="12" s="1"/>
  <c r="N34" i="19"/>
  <c r="N26" i="19"/>
  <c r="N22" i="19"/>
  <c r="N28" i="19"/>
  <c r="N24" i="19"/>
  <c r="E58" i="12" l="1"/>
  <c r="N32" i="19"/>
  <c r="N20" i="19" l="1"/>
  <c r="N40" i="19"/>
  <c r="N38" i="19"/>
  <c r="N44" i="19" l="1"/>
  <c r="N14" i="19" l="1"/>
  <c r="N18" i="19" l="1"/>
  <c r="N16" i="19" l="1"/>
  <c r="N6" i="19" l="1"/>
  <c r="N12" i="19"/>
  <c r="N4" i="19" l="1"/>
  <c r="N10" i="19" l="1"/>
  <c r="N8" i="19" l="1"/>
  <c r="C7" i="36" l="1"/>
  <c r="C5" i="36"/>
  <c r="C11" i="36"/>
  <c r="C6" i="36"/>
  <c r="C8" i="36"/>
  <c r="N5" i="36" l="1"/>
  <c r="K5" i="36"/>
  <c r="J5" i="36"/>
  <c r="H7" i="36" l="1"/>
  <c r="L7" i="36"/>
  <c r="P7" i="36"/>
  <c r="T7" i="36"/>
  <c r="X7" i="36"/>
  <c r="I6" i="36"/>
  <c r="Y6" i="36"/>
  <c r="H8" i="36"/>
  <c r="P8" i="36"/>
  <c r="K8" i="36"/>
  <c r="I7" i="36"/>
  <c r="M7" i="36"/>
  <c r="U7" i="36"/>
  <c r="Y8" i="36"/>
  <c r="F7" i="36"/>
  <c r="J7" i="36"/>
  <c r="N7" i="36"/>
  <c r="V7" i="36"/>
  <c r="Z7" i="36"/>
  <c r="G6" i="36"/>
  <c r="O6" i="36"/>
  <c r="J8" i="36"/>
  <c r="Q7" i="36"/>
  <c r="Y7" i="36"/>
  <c r="I8" i="36"/>
  <c r="K7" i="36"/>
  <c r="O7" i="36"/>
  <c r="W7" i="36"/>
  <c r="AA7" i="36"/>
  <c r="H6" i="36"/>
  <c r="P6" i="36"/>
  <c r="W5" i="36"/>
  <c r="T6" i="36"/>
  <c r="L8" i="36"/>
  <c r="X8" i="36"/>
  <c r="D5" i="36"/>
  <c r="H5" i="36"/>
  <c r="L5" i="36"/>
  <c r="P5" i="36"/>
  <c r="T5" i="36"/>
  <c r="X5" i="36"/>
  <c r="E7" i="36"/>
  <c r="E6" i="36"/>
  <c r="M6" i="36"/>
  <c r="Q6" i="36"/>
  <c r="U6" i="36"/>
  <c r="E8" i="36"/>
  <c r="M8" i="36"/>
  <c r="Q8" i="36"/>
  <c r="U8" i="36"/>
  <c r="AB6" i="36"/>
  <c r="O5" i="36"/>
  <c r="L6" i="36"/>
  <c r="X6" i="36"/>
  <c r="T8" i="36"/>
  <c r="E5" i="36"/>
  <c r="I5" i="36"/>
  <c r="M5" i="36"/>
  <c r="Q5" i="36"/>
  <c r="U5" i="36"/>
  <c r="R7" i="36"/>
  <c r="F6" i="36"/>
  <c r="J6" i="36"/>
  <c r="N6" i="36"/>
  <c r="R6" i="36"/>
  <c r="V6" i="36"/>
  <c r="Z6" i="36"/>
  <c r="F8" i="36"/>
  <c r="N8" i="36"/>
  <c r="R8" i="36"/>
  <c r="V8" i="36"/>
  <c r="Z8" i="36"/>
  <c r="G5" i="36"/>
  <c r="S5" i="36"/>
  <c r="F5" i="36"/>
  <c r="R5" i="36"/>
  <c r="V5" i="36"/>
  <c r="G7" i="36"/>
  <c r="S7" i="36"/>
  <c r="K6" i="36"/>
  <c r="S6" i="36"/>
  <c r="W6" i="36"/>
  <c r="AA6" i="36"/>
  <c r="G8" i="36"/>
  <c r="O8" i="36"/>
  <c r="S8" i="36"/>
  <c r="W8" i="36"/>
  <c r="AA8" i="36"/>
  <c r="AB7" i="36"/>
  <c r="AB8" i="36"/>
  <c r="D7" i="36" l="1"/>
  <c r="D8" i="36"/>
  <c r="D6" i="36"/>
  <c r="AA5" i="36" l="1"/>
  <c r="Z5" i="36"/>
  <c r="Y5" i="36" l="1"/>
  <c r="AB5" i="36"/>
  <c r="P9" i="36" l="1"/>
  <c r="Q9" i="36"/>
  <c r="W9" i="36"/>
  <c r="V9" i="36"/>
  <c r="I9" i="36"/>
  <c r="K9" i="36"/>
  <c r="D9" i="36"/>
  <c r="U9" i="36"/>
  <c r="T9" i="36"/>
  <c r="AA9" i="36"/>
  <c r="R11" i="36" l="1"/>
  <c r="Y11" i="36"/>
  <c r="T11" i="36"/>
  <c r="O11" i="36"/>
  <c r="Q11" i="36"/>
  <c r="Z11" i="36"/>
  <c r="AD11" i="36"/>
  <c r="N11" i="36"/>
  <c r="X11" i="36"/>
  <c r="P11" i="36"/>
  <c r="S9" i="36"/>
  <c r="Z9" i="36"/>
  <c r="AD9" i="36"/>
  <c r="X9" i="36"/>
  <c r="AC9" i="36"/>
  <c r="M9" i="36"/>
  <c r="G9" i="36"/>
  <c r="F9" i="36"/>
  <c r="J9" i="36"/>
  <c r="O9" i="36"/>
  <c r="AB9" i="36"/>
  <c r="AB11" i="36"/>
  <c r="W11" i="36"/>
  <c r="AA11" i="36"/>
  <c r="S11" i="36"/>
  <c r="V11" i="36"/>
  <c r="E11" i="36"/>
  <c r="H11" i="36"/>
  <c r="G11" i="36"/>
  <c r="F11" i="36"/>
  <c r="M11" i="36"/>
  <c r="K11" i="36"/>
  <c r="J11" i="36"/>
  <c r="L11" i="36"/>
  <c r="H9" i="36"/>
  <c r="E9" i="36"/>
  <c r="N9" i="36"/>
  <c r="L9" i="36"/>
  <c r="R9" i="36"/>
  <c r="Y9" i="36"/>
  <c r="T12" i="36" l="1"/>
  <c r="U11" i="36"/>
  <c r="Q12" i="36"/>
  <c r="O12" i="36"/>
  <c r="J12" i="36"/>
  <c r="G12" i="36"/>
  <c r="W12" i="36"/>
  <c r="X12" i="36"/>
  <c r="S12" i="36"/>
  <c r="M12" i="36"/>
  <c r="F12" i="36"/>
  <c r="Z12" i="36"/>
  <c r="E12" i="36"/>
  <c r="AD12" i="36"/>
  <c r="AA12" i="36"/>
  <c r="N12" i="36"/>
  <c r="R12" i="36"/>
  <c r="AB12" i="36"/>
  <c r="Y12" i="36"/>
  <c r="C9" i="36"/>
  <c r="L12" i="36"/>
  <c r="H12" i="36"/>
  <c r="I11" i="36"/>
  <c r="V12" i="36"/>
  <c r="U12" i="36"/>
  <c r="AC11" i="36"/>
  <c r="D11" i="36"/>
  <c r="K12" i="36"/>
  <c r="P12" i="36" l="1"/>
  <c r="C12" i="36"/>
  <c r="I12" i="36"/>
  <c r="D12" i="36"/>
  <c r="AC12" i="36"/>
</calcChain>
</file>

<file path=xl/sharedStrings.xml><?xml version="1.0" encoding="utf-8"?>
<sst xmlns="http://schemas.openxmlformats.org/spreadsheetml/2006/main" count="2208" uniqueCount="198">
  <si>
    <t>NFR</t>
  </si>
  <si>
    <t>% Contribution Level</t>
  </si>
  <si>
    <t>% Cumulative</t>
  </si>
  <si>
    <t>Key Category</t>
  </si>
  <si>
    <t>Total (%)</t>
  </si>
  <si>
    <t>NMVOC</t>
  </si>
  <si>
    <t>CO</t>
  </si>
  <si>
    <t>TSP</t>
  </si>
  <si>
    <t>Pb</t>
  </si>
  <si>
    <t>Hg</t>
  </si>
  <si>
    <t>Cd</t>
  </si>
  <si>
    <t>As</t>
  </si>
  <si>
    <t>Cr</t>
  </si>
  <si>
    <t>Cu</t>
  </si>
  <si>
    <t>Ni</t>
  </si>
  <si>
    <t>Se</t>
  </si>
  <si>
    <t>Zn</t>
  </si>
  <si>
    <t>HCB</t>
  </si>
  <si>
    <t>1 Energy</t>
  </si>
  <si>
    <t>PCB (kg)</t>
  </si>
  <si>
    <t>Pollutant</t>
  </si>
  <si>
    <t>HCB (kg)</t>
  </si>
  <si>
    <t>Dioxin      (g l-TEQ)</t>
  </si>
  <si>
    <t>Key Categories</t>
  </si>
  <si>
    <t>PCBs</t>
  </si>
  <si>
    <t>PAHs</t>
  </si>
  <si>
    <t>PCDD/F</t>
  </si>
  <si>
    <t>Trend (magnitude)</t>
  </si>
  <si>
    <t>Trend %</t>
  </si>
  <si>
    <t>Level Assessment</t>
  </si>
  <si>
    <t>Trend Assessment</t>
  </si>
  <si>
    <t>IIR graph</t>
  </si>
  <si>
    <t>Public Electricity and Heat Production</t>
  </si>
  <si>
    <t>Residential &amp; Commercial/Institutional</t>
  </si>
  <si>
    <t>Manufacturing Industries and Construction</t>
  </si>
  <si>
    <t>Agriculture/Forestry/Fishing</t>
  </si>
  <si>
    <t xml:space="preserve">Transport </t>
  </si>
  <si>
    <t>Other NFR sectors</t>
  </si>
  <si>
    <t>Total</t>
  </si>
  <si>
    <t>Sofia Protocol target</t>
  </si>
  <si>
    <r>
      <t>NO</t>
    </r>
    <r>
      <rPr>
        <b/>
        <vertAlign val="subscript"/>
        <sz val="8"/>
        <rFont val="Arial"/>
        <family val="2"/>
      </rPr>
      <t>x</t>
    </r>
  </si>
  <si>
    <r>
      <t>SO</t>
    </r>
    <r>
      <rPr>
        <b/>
        <vertAlign val="subscript"/>
        <sz val="8"/>
        <rFont val="Arial"/>
        <family val="2"/>
      </rPr>
      <t>x</t>
    </r>
  </si>
  <si>
    <r>
      <t>NH</t>
    </r>
    <r>
      <rPr>
        <b/>
        <vertAlign val="subscript"/>
        <sz val="8"/>
        <rFont val="Arial"/>
        <family val="2"/>
      </rPr>
      <t>3</t>
    </r>
  </si>
  <si>
    <r>
      <t>PM</t>
    </r>
    <r>
      <rPr>
        <b/>
        <vertAlign val="subscript"/>
        <sz val="8"/>
        <rFont val="Arial"/>
        <family val="2"/>
      </rPr>
      <t>10</t>
    </r>
  </si>
  <si>
    <r>
      <t>PM</t>
    </r>
    <r>
      <rPr>
        <b/>
        <vertAlign val="subscript"/>
        <sz val="8"/>
        <rFont val="Arial"/>
        <family val="2"/>
      </rPr>
      <t>2.5</t>
    </r>
  </si>
  <si>
    <t>1A1a</t>
  </si>
  <si>
    <t>1A1b</t>
  </si>
  <si>
    <t>1A1c</t>
  </si>
  <si>
    <t>1A2a</t>
  </si>
  <si>
    <t>1A2b</t>
  </si>
  <si>
    <t>1A2c</t>
  </si>
  <si>
    <t>1A2d</t>
  </si>
  <si>
    <t>1A2e</t>
  </si>
  <si>
    <t>1A2f</t>
  </si>
  <si>
    <t>1A2gviii</t>
  </si>
  <si>
    <t>1A3ai(i)</t>
  </si>
  <si>
    <t>1A3aii(i)</t>
  </si>
  <si>
    <t>1A3bi</t>
  </si>
  <si>
    <t>1A3bii</t>
  </si>
  <si>
    <t>1A3biii</t>
  </si>
  <si>
    <t>1A3biv</t>
  </si>
  <si>
    <t>1A3bv</t>
  </si>
  <si>
    <t>1A3bvi</t>
  </si>
  <si>
    <t>1A3bvii</t>
  </si>
  <si>
    <t>1A3c</t>
  </si>
  <si>
    <t>1A3dii</t>
  </si>
  <si>
    <t>1A3ei</t>
  </si>
  <si>
    <t>1A4ai</t>
  </si>
  <si>
    <t>1A4bi</t>
  </si>
  <si>
    <t>1A4ci</t>
  </si>
  <si>
    <t>1A4cii</t>
  </si>
  <si>
    <t>1A4ciii</t>
  </si>
  <si>
    <t>1B1a</t>
  </si>
  <si>
    <t>1B2aiv</t>
  </si>
  <si>
    <t>1B2av</t>
  </si>
  <si>
    <t>1B2b</t>
  </si>
  <si>
    <t>2A1</t>
  </si>
  <si>
    <t>2A2</t>
  </si>
  <si>
    <t>2A5a</t>
  </si>
  <si>
    <t>2A5b</t>
  </si>
  <si>
    <t>2A5c</t>
  </si>
  <si>
    <t>2A6</t>
  </si>
  <si>
    <t>2B10b</t>
  </si>
  <si>
    <t>2C2</t>
  </si>
  <si>
    <t>2C7c</t>
  </si>
  <si>
    <t>2D3a</t>
  </si>
  <si>
    <t>2D3b</t>
  </si>
  <si>
    <t>2D3d</t>
  </si>
  <si>
    <t>2D3e</t>
  </si>
  <si>
    <t>2D3f</t>
  </si>
  <si>
    <t>2D3g</t>
  </si>
  <si>
    <t>2D3h</t>
  </si>
  <si>
    <t>2D3i</t>
  </si>
  <si>
    <t>2H2</t>
  </si>
  <si>
    <t>2L</t>
  </si>
  <si>
    <t>3B1a</t>
  </si>
  <si>
    <t>3B1b</t>
  </si>
  <si>
    <t>3B2</t>
  </si>
  <si>
    <t>3B3</t>
  </si>
  <si>
    <t>3B4d</t>
  </si>
  <si>
    <t>3B4e</t>
  </si>
  <si>
    <t>3B4f</t>
  </si>
  <si>
    <t>3B4gi</t>
  </si>
  <si>
    <t>3B4gii</t>
  </si>
  <si>
    <t>3B4giii</t>
  </si>
  <si>
    <t>3B4giv</t>
  </si>
  <si>
    <t>3B4h</t>
  </si>
  <si>
    <t>3Da1</t>
  </si>
  <si>
    <t>3Da2a</t>
  </si>
  <si>
    <t>3Da2b</t>
  </si>
  <si>
    <t>3Da3</t>
  </si>
  <si>
    <t>3Dc</t>
  </si>
  <si>
    <t>3Dd</t>
  </si>
  <si>
    <t>3De</t>
  </si>
  <si>
    <t>3Df</t>
  </si>
  <si>
    <t>5A</t>
  </si>
  <si>
    <t>5B1</t>
  </si>
  <si>
    <t>5C1bi</t>
  </si>
  <si>
    <t>5C1bv</t>
  </si>
  <si>
    <t>5C2</t>
  </si>
  <si>
    <t>5D1</t>
  </si>
  <si>
    <t>5E</t>
  </si>
  <si>
    <t>NATIONAL TOTAL</t>
  </si>
  <si>
    <t>2 IPPU</t>
  </si>
  <si>
    <t>3 Agriculture</t>
  </si>
  <si>
    <t>5 Waste</t>
  </si>
  <si>
    <t>NOx (kt)</t>
  </si>
  <si>
    <t>NOx, 1990 (kt)</t>
  </si>
  <si>
    <t>SO2 (kt)</t>
  </si>
  <si>
    <t>SO2, 1990 (kt)</t>
  </si>
  <si>
    <t>NMVOC (kt)</t>
  </si>
  <si>
    <t>NMVOC, 1990 (kt)</t>
  </si>
  <si>
    <t>NH3 (kt)</t>
  </si>
  <si>
    <t>CO (kt)</t>
  </si>
  <si>
    <t>NH3, 1990 (kt)</t>
  </si>
  <si>
    <t>TSP (kt)</t>
  </si>
  <si>
    <t>PM10 (kt)</t>
  </si>
  <si>
    <t>PM2.5 (kt)</t>
  </si>
  <si>
    <t>PM2.5  1990 (kt)</t>
  </si>
  <si>
    <t>Pb (t)</t>
  </si>
  <si>
    <t>Cd (t)</t>
  </si>
  <si>
    <t>Hg (t)</t>
  </si>
  <si>
    <t>As (t)</t>
  </si>
  <si>
    <t>Cr (t)</t>
  </si>
  <si>
    <t>Cu (t)</t>
  </si>
  <si>
    <t>Ni (t)</t>
  </si>
  <si>
    <t>Se (t)</t>
  </si>
  <si>
    <t>Zn (t)</t>
  </si>
  <si>
    <t>B(a)P (t)</t>
  </si>
  <si>
    <t>B(b)F (t)</t>
  </si>
  <si>
    <t>B(k)F (t)</t>
  </si>
  <si>
    <t>I(123-cd)P (t)</t>
  </si>
  <si>
    <t>Total PAH (t)</t>
  </si>
  <si>
    <t xml:space="preserve">Agriculture </t>
  </si>
  <si>
    <t>NH3, 2021 (kt)</t>
  </si>
  <si>
    <t>NMVOC, 2021 (kt)</t>
  </si>
  <si>
    <t>SO2, 2021 (kt)</t>
  </si>
  <si>
    <t>NOx, 2021 (kt)</t>
  </si>
  <si>
    <t>PM2.5 2021 (kt)</t>
  </si>
  <si>
    <t>Table A3.1. Emissions of Nitrogen Oxides in 1987 and 1990−2021 Based on Fuels Used in Ireland</t>
  </si>
  <si>
    <t>Annex A.2 Table 1: Key Category Analysis for Nitrogen Oxides</t>
  </si>
  <si>
    <t>Annex A.2 Table 2: Key Category Analysis for Sulphur Dioxide</t>
  </si>
  <si>
    <t>Annex A.2 Table 3: Key Category Analysis for Non-Methane Volatile Organic Compounds</t>
  </si>
  <si>
    <t>Annex A.2 Table 4: Key Category Analysis for Ammonia and Carbon Monoxide</t>
  </si>
  <si>
    <r>
      <t>Annex A.2 Table 5: Key Category Analysis for Total Suspended Particulates (TSP) and Particulate matter &lt;10</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10</t>
    </r>
    <r>
      <rPr>
        <b/>
        <i/>
        <sz val="11"/>
        <color theme="1"/>
        <rFont val="Calibri"/>
        <family val="2"/>
        <scheme val="minor"/>
      </rPr>
      <t>)</t>
    </r>
  </si>
  <si>
    <r>
      <t>Annex A.2 Table 6: Key Category Analysis for Particulate matter &lt;2.5</t>
    </r>
    <r>
      <rPr>
        <b/>
        <sz val="11"/>
        <color theme="1"/>
        <rFont val="Calibri"/>
        <family val="2"/>
        <scheme val="minor"/>
      </rPr>
      <t>µ</t>
    </r>
    <r>
      <rPr>
        <b/>
        <i/>
        <sz val="11"/>
        <color theme="1"/>
        <rFont val="Calibri"/>
        <family val="2"/>
        <scheme val="minor"/>
      </rPr>
      <t>m in Diameter (PM</t>
    </r>
    <r>
      <rPr>
        <b/>
        <i/>
        <vertAlign val="subscript"/>
        <sz val="11"/>
        <color theme="1"/>
        <rFont val="Calibri"/>
        <family val="2"/>
        <scheme val="minor"/>
      </rPr>
      <t>2.5</t>
    </r>
    <r>
      <rPr>
        <b/>
        <i/>
        <sz val="11"/>
        <color theme="1"/>
        <rFont val="Calibri"/>
        <family val="2"/>
        <scheme val="minor"/>
      </rPr>
      <t>)</t>
    </r>
  </si>
  <si>
    <t>Annex A.2 Table 7: Key Category Analysis for Lead and Cadmium</t>
  </si>
  <si>
    <t>Annex A.2 Table 8: Key Category Analysis for Mercury and Arsenic</t>
  </si>
  <si>
    <t>Annex A.2 Table 9: Key Category Analysis for Chromium and Copper</t>
  </si>
  <si>
    <t>Annex A.2 Table 10: Key Category Analysis for Nickel and Selenium</t>
  </si>
  <si>
    <t>Annex A.2 Table 11: Key Category Analysis for Zinc</t>
  </si>
  <si>
    <t>Annex A.2 Table 12: Key Category Analysis for Dioxins and Furans, Polychlorinated Biphenyls and Hexachlorobenxene</t>
  </si>
  <si>
    <t>Annex A.2 Table 13: Key Category Analysis for Benzo[a]pyrene and Benzo[b]fluoranthene</t>
  </si>
  <si>
    <t>Annex A.2 Table 14: Key Category Analysis for Benzo[k]fluoranthene and Indeno[1,2,3-cd]pyrene</t>
  </si>
  <si>
    <t>Annex A.2 Table 15: Key Category Analysis for Polycyclic Aromatic Hydrocarbons</t>
  </si>
  <si>
    <t>Annex A.2 Table 16: Key Category analysis of Ireland's Air Pollutant Inventory 2021</t>
  </si>
  <si>
    <t>Figure A3.2. Emissions of Nitrogen Oxides in 1987 and 1990−2021 Based on Fuels Used in Ireland</t>
  </si>
  <si>
    <t>Annex A.3</t>
  </si>
  <si>
    <t>Fuel Tourism in Road Transport and Nitrogen Oxides Emissions Based on Fuels Used</t>
  </si>
  <si>
    <t>Introduction</t>
  </si>
  <si>
    <t>Fuel tourism is the term given to the retail purchase of petrol or diesel in one country that is subsequently used in another country. Because of the significant price differentials between the Republic of Ireland (ROI) and the United Kingdom (primarily due to higher UK Excise Tax) and the proximity of population centres in Northern Ireland, the impact of fuel tourism has been significant in the Republic of Ireland for many years. In regards to the calculation and reporting of transboundary emissions to air that arise from road transport, the reporting protocols under the Convention on Long-Range Transboundary Air Pollution (CLRTAP) and the EU National Emission Ceilings Directive provide that a Party can make adjustments to its emission estimates to account for this phenomenon. The following sections outline how the extent of fuel tourism is quantified in Ireland and provides the results for the years 1990−2020.</t>
  </si>
  <si>
    <t xml:space="preserve">The approach to estimating fuel tourism is based on log-linear OLS regression of fuel consumption in the ROI against some relevant indicator variables, including the relative price of road transport fuels between the ROI and the UK. For both petrol and diesel, after running the regression, the relative prices are re-set to zero and a new estimate for consumption is derived. Fuel tourism is then estimated as the difference between these two variables for consumption. For diesel the following variables are used.  </t>
  </si>
  <si>
    <t xml:space="preserve">• Relative Price </t>
  </si>
  <si>
    <t>• Number of HGVs</t>
  </si>
  <si>
    <t>• Dummy Variable for Year (to allow for efficiency gains over time)</t>
  </si>
  <si>
    <t>The cross price elasticity of demand for diesel between the UK and ROI is calculated as being 0.66 in this case, reflecting the greater carrying capacity of many diesel vehicles and the fact that a sizable proportion of diesel vehicles are used in a commercial rather than a domestic context. For petrol the equation is somewhat simpler (compared to the diesel estimate and includes</t>
  </si>
  <si>
    <t>• Relative Price</t>
  </si>
  <si>
    <t>• Number of Passenger Cars</t>
  </si>
  <si>
    <t>• Dummy Variable for time set at zero for all years to 2008 and increasing sequentially thereafter</t>
  </si>
  <si>
    <r>
      <t>This latter variable accounts for the change to the method of applying car taxation during 2008 in ROI, where engine size was replaced by CO</t>
    </r>
    <r>
      <rPr>
        <vertAlign val="subscript"/>
        <sz val="11"/>
        <rFont val="Calibri"/>
        <family val="2"/>
        <scheme val="minor"/>
      </rPr>
      <t>2</t>
    </r>
    <r>
      <rPr>
        <sz val="11"/>
        <rFont val="Calibri"/>
        <family val="2"/>
        <scheme val="minor"/>
      </rPr>
      <t xml:space="preserve"> emissions which in turn led to a sizable switch away from petrol and towards diesel cars. The cross price elasticity in terms of petrol is smaller, at 0.21, reflecting the lower volumes of commercial traffic which use petrol as a fuel of choice</t>
    </r>
  </si>
  <si>
    <t>2G</t>
  </si>
  <si>
    <t>1A2gvii</t>
  </si>
  <si>
    <t>x</t>
  </si>
  <si>
    <t/>
  </si>
  <si>
    <t xml:space="preserve">In the 2023 submission fuel tourism figures were provided by the Department of Communications, Climate Action and Environment (DCCAE). Petrol fuel tourism was estimated at 0 per cent of petrol sales in the ROI in 2021. </t>
  </si>
  <si>
    <t xml:space="preserve">The customer base for diesel is broader than for petrol and it is the primary fuel consumed by the commercial sector, particularly for road freight. In recent years, diesel has also begun to attain a larger share of the private car fuel trade, particularly in light of the bias of vehicle taxation systems towards diesel cars, which generally consume less fuel in relative terms than petrol cars. The regression method used estimated diesel fuel tourism at 7.3 per cent of diesel sales in the Republic of Ireland in 2021.  </t>
  </si>
  <si>
    <t>Fuel Tourism 1990−2021 Time Series</t>
  </si>
  <si>
    <r>
      <t>The approach outlined above has been used to estimate fuel tourism in Ireland in 1987 and for the period 1990−2021, and Figure A3.1 shows the results of the analysis. Figure A3.1 indicates that the level of fuel tourism is substantial, particularly in the case of diesel for the years 1998−2007. These results are used to produce adjusted annual emission estimates for all substances except POPs in Ireland’s 2022 submission under CLRTAP, i.e. estimates of emissions based on fuels used in the country. The adjusted emissions are most relevant for Ireland in the case of nitrogen oxides (NO</t>
    </r>
    <r>
      <rPr>
        <vertAlign val="subscript"/>
        <sz val="11"/>
        <rFont val="Calibri"/>
        <family val="2"/>
        <scheme val="minor"/>
      </rPr>
      <t>X</t>
    </r>
    <r>
      <rPr>
        <sz val="11"/>
        <rFont val="Calibri"/>
        <family val="2"/>
        <scheme val="minor"/>
      </rPr>
      <t>) as assessment in relation to obligations under the Sofia Protocol on NO</t>
    </r>
    <r>
      <rPr>
        <vertAlign val="subscript"/>
        <sz val="11"/>
        <rFont val="Calibri"/>
        <family val="2"/>
        <scheme val="minor"/>
      </rPr>
      <t>X</t>
    </r>
    <r>
      <rPr>
        <sz val="11"/>
        <rFont val="Calibri"/>
        <family val="2"/>
        <scheme val="minor"/>
      </rPr>
      <t xml:space="preserve"> emissions is undertaken with respect to emissions estimated on the basis of fuels used in Ireland. The adjusted NO</t>
    </r>
    <r>
      <rPr>
        <vertAlign val="subscript"/>
        <sz val="11"/>
        <rFont val="Calibri"/>
        <family val="2"/>
        <scheme val="minor"/>
      </rPr>
      <t>X</t>
    </r>
    <r>
      <rPr>
        <sz val="11"/>
        <rFont val="Calibri"/>
        <family val="2"/>
        <scheme val="minor"/>
      </rPr>
      <t xml:space="preserve"> emissions are given in Table A3.1 and are shown in Figure A3.2, which also shows Irelands target NO</t>
    </r>
    <r>
      <rPr>
        <vertAlign val="subscript"/>
        <sz val="11"/>
        <rFont val="Calibri"/>
        <family val="2"/>
        <scheme val="minor"/>
      </rPr>
      <t>X</t>
    </r>
    <r>
      <rPr>
        <sz val="11"/>
        <rFont val="Calibri"/>
        <family val="2"/>
        <scheme val="minor"/>
      </rPr>
      <t xml:space="preserve"> level under the Sofia Protocol.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</si>
</sst>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000"/>
    <numFmt numFmtId="166" formatCode="0.0000"/>
    <numFmt numFmtId="167" formatCode="#,##0.0000"/>
  </numFmts>
  <fonts count="44"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color rgb="FFFF0000"/>
      <name val="Arial"/>
      <family val="2"/>
    </font>
    <font>
      <b/>
      <sz val="8"/>
      <name val="Arial"/>
      <family val="2"/>
    </font>
    <font>
      <sz val="9"/>
      <name val="Arial"/>
      <family val="2"/>
    </font>
    <font>
      <b/>
      <sz val="9"/>
      <name val="Arial"/>
      <family val="2"/>
    </font>
    <font>
      <sz val="9"/>
      <color rgb="FFFF0000"/>
      <name val="Arial"/>
      <family val="2"/>
    </font>
    <font>
      <i/>
      <sz val="9"/>
      <color rgb="FFFF0000"/>
      <name val="Arial"/>
      <family val="2"/>
    </font>
    <font>
      <sz val="9"/>
      <name val="Times New Roman"/>
      <family val="1"/>
    </font>
    <font>
      <b/>
      <sz val="9"/>
      <name val="Times New Roman"/>
      <family val="1"/>
    </font>
    <font>
      <sz val="9"/>
      <color indexed="8"/>
      <name val="Times New Roman"/>
      <family val="1"/>
    </font>
    <font>
      <sz val="12"/>
      <color indexed="8"/>
      <name val="Times New Roman"/>
      <family val="1"/>
    </font>
    <font>
      <sz val="11"/>
      <color indexed="8"/>
      <name val="Arial"/>
      <family val="2"/>
    </font>
    <font>
      <sz val="10"/>
      <name val="Arial Cyr"/>
      <charset val="204"/>
    </font>
    <font>
      <b/>
      <sz val="12"/>
      <name val="Times New Roman"/>
      <family val="1"/>
    </font>
    <font>
      <b/>
      <sz val="12"/>
      <color indexed="8"/>
      <name val="Times New Roman"/>
      <family val="1"/>
    </font>
    <font>
      <sz val="8"/>
      <name val="Helvetica"/>
      <family val="2"/>
    </font>
    <font>
      <u/>
      <sz val="10"/>
      <color indexed="12"/>
      <name val="Times New Roman"/>
      <family val="1"/>
    </font>
    <font>
      <i/>
      <sz val="10"/>
      <name val="Times New Roman"/>
      <family val="1"/>
    </font>
    <font>
      <i/>
      <sz val="8"/>
      <color rgb="FFFF0000"/>
      <name val="Arial"/>
      <family val="2"/>
    </font>
    <font>
      <b/>
      <vertAlign val="subscript"/>
      <sz val="8"/>
      <name val="Arial"/>
      <family val="2"/>
    </font>
    <font>
      <b/>
      <sz val="8"/>
      <color rgb="FF000000"/>
      <name val="Arial"/>
      <family val="2"/>
    </font>
    <font>
      <sz val="8"/>
      <color rgb="FF000000"/>
      <name val="Arial"/>
      <family val="2"/>
    </font>
    <font>
      <sz val="12"/>
      <color rgb="FFFF0000"/>
      <name val="Arial"/>
      <family val="2"/>
    </font>
    <font>
      <sz val="11"/>
      <color theme="1"/>
      <name val="Calibri"/>
      <family val="2"/>
      <scheme val="minor"/>
    </font>
    <font>
      <sz val="10"/>
      <name val="Calibri"/>
      <family val="2"/>
      <scheme val="minor"/>
    </font>
    <font>
      <sz val="11"/>
      <name val="Calibri"/>
      <family val="2"/>
      <scheme val="minor"/>
    </font>
    <font>
      <i/>
      <sz val="10"/>
      <color rgb="FFFF0000"/>
      <name val="Arial"/>
      <family val="2"/>
    </font>
    <font>
      <b/>
      <sz val="11"/>
      <color theme="1"/>
      <name val="Calibri"/>
      <family val="2"/>
      <scheme val="minor"/>
    </font>
    <font>
      <b/>
      <i/>
      <sz val="11"/>
      <color theme="1"/>
      <name val="Calibri"/>
      <family val="2"/>
      <scheme val="minor"/>
    </font>
    <font>
      <b/>
      <i/>
      <vertAlign val="subscript"/>
      <sz val="11"/>
      <color theme="1"/>
      <name val="Calibri"/>
      <family val="2"/>
      <scheme val="minor"/>
    </font>
    <font>
      <b/>
      <i/>
      <sz val="9"/>
      <color theme="1"/>
      <name val="Arial"/>
      <family val="2"/>
    </font>
    <font>
      <b/>
      <i/>
      <sz val="11"/>
      <name val="Calibri"/>
      <family val="2"/>
      <scheme val="minor"/>
    </font>
    <font>
      <b/>
      <sz val="8"/>
      <name val="Calibri"/>
      <family val="2"/>
      <scheme val="minor"/>
    </font>
    <font>
      <sz val="8"/>
      <name val="Calibri"/>
      <family val="2"/>
      <scheme val="minor"/>
    </font>
    <font>
      <b/>
      <sz val="10"/>
      <color theme="4"/>
      <name val="Calibri"/>
      <family val="2"/>
      <scheme val="minor"/>
    </font>
    <font>
      <i/>
      <sz val="8"/>
      <color rgb="FFFF0000"/>
      <name val="Calibri"/>
      <family val="2"/>
      <scheme val="minor"/>
    </font>
    <font>
      <sz val="11"/>
      <color rgb="FF008080"/>
      <name val="Calibri"/>
      <family val="2"/>
      <scheme val="minor"/>
    </font>
    <font>
      <b/>
      <sz val="11"/>
      <name val="Calibri"/>
      <family val="2"/>
      <scheme val="minor"/>
    </font>
    <font>
      <b/>
      <i/>
      <sz val="11"/>
      <color rgb="FF008080"/>
      <name val="Calibri"/>
      <family val="2"/>
      <scheme val="minor"/>
    </font>
    <font>
      <vertAlign val="subscript"/>
      <sz val="11"/>
      <name val="Calibri"/>
      <family val="2"/>
      <scheme val="minor"/>
    </font>
  </fonts>
  <fills count="16">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theme="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rgb="FFCEEAB0"/>
        <bgColor indexed="64"/>
      </patternFill>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indexed="23"/>
        <bgColor indexed="64"/>
      </patternFill>
    </fill>
  </fills>
  <borders count="22">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2">
    <xf numFmtId="0" fontId="0" fillId="0" borderId="0"/>
    <xf numFmtId="9" fontId="3" fillId="0" borderId="0" applyFont="0" applyFill="0" applyBorder="0" applyAlignment="0" applyProtection="0"/>
    <xf numFmtId="0" fontId="3" fillId="0" borderId="0"/>
    <xf numFmtId="49" fontId="11" fillId="0" borderId="12" applyNumberFormat="0" applyFont="0" applyFill="0" applyBorder="0" applyProtection="0">
      <alignment horizontal="left" vertical="center" indent="2"/>
    </xf>
    <xf numFmtId="49" fontId="11" fillId="0" borderId="13" applyNumberFormat="0" applyFont="0" applyFill="0" applyBorder="0" applyProtection="0">
      <alignment horizontal="left" vertical="center" indent="5"/>
    </xf>
    <xf numFmtId="0" fontId="12" fillId="5" borderId="0" applyBorder="0" applyAlignment="0"/>
    <xf numFmtId="0" fontId="11" fillId="5" borderId="0" applyBorder="0">
      <alignment horizontal="right" vertical="center"/>
    </xf>
    <xf numFmtId="4" fontId="11" fillId="6" borderId="0" applyBorder="0">
      <alignment horizontal="right" vertical="center"/>
    </xf>
    <xf numFmtId="4" fontId="11" fillId="6" borderId="0" applyBorder="0">
      <alignment horizontal="right" vertical="center"/>
    </xf>
    <xf numFmtId="0" fontId="13" fillId="6" borderId="12">
      <alignment horizontal="right" vertical="center"/>
    </xf>
    <xf numFmtId="0" fontId="14" fillId="6" borderId="12">
      <alignment horizontal="right" vertical="center"/>
    </xf>
    <xf numFmtId="0" fontId="13" fillId="7" borderId="12">
      <alignment horizontal="right" vertical="center"/>
    </xf>
    <xf numFmtId="0" fontId="13" fillId="7" borderId="12">
      <alignment horizontal="right" vertical="center"/>
    </xf>
    <xf numFmtId="0" fontId="13" fillId="7" borderId="14">
      <alignment horizontal="right" vertical="center"/>
    </xf>
    <xf numFmtId="0" fontId="13" fillId="7" borderId="13">
      <alignment horizontal="right" vertical="center"/>
    </xf>
    <xf numFmtId="0" fontId="13" fillId="7" borderId="15">
      <alignment horizontal="right" vertical="center"/>
    </xf>
    <xf numFmtId="4" fontId="12" fillId="0" borderId="16" applyFill="0" applyBorder="0" applyProtection="0">
      <alignment horizontal="right" vertical="center"/>
    </xf>
    <xf numFmtId="0" fontId="13" fillId="0" borderId="0" applyNumberFormat="0">
      <alignment horizontal="right"/>
    </xf>
    <xf numFmtId="0" fontId="11" fillId="7" borderId="17">
      <alignment horizontal="left" vertical="center" wrapText="1" indent="2"/>
    </xf>
    <xf numFmtId="0" fontId="11" fillId="0" borderId="17">
      <alignment horizontal="left" vertical="center" wrapText="1" indent="2"/>
    </xf>
    <xf numFmtId="0" fontId="11" fillId="6" borderId="13">
      <alignment horizontal="left" vertical="center"/>
    </xf>
    <xf numFmtId="0" fontId="13" fillId="0" borderId="18">
      <alignment horizontal="left" vertical="top" wrapText="1"/>
    </xf>
    <xf numFmtId="0" fontId="15" fillId="3" borderId="19">
      <alignment horizontal="center" vertical="center" wrapText="1"/>
    </xf>
    <xf numFmtId="0" fontId="3" fillId="0" borderId="20"/>
    <xf numFmtId="0" fontId="16" fillId="0" borderId="6"/>
    <xf numFmtId="0" fontId="17" fillId="0" borderId="0" applyNumberFormat="0" applyFill="0" applyBorder="0" applyAlignment="0" applyProtection="0"/>
    <xf numFmtId="4" fontId="11" fillId="0" borderId="0" applyBorder="0">
      <alignment horizontal="right" vertical="center"/>
    </xf>
    <xf numFmtId="0" fontId="11" fillId="0" borderId="12">
      <alignment horizontal="right" vertical="center"/>
    </xf>
    <xf numFmtId="1" fontId="18" fillId="6" borderId="0" applyBorder="0">
      <alignment horizontal="right" vertical="center"/>
    </xf>
    <xf numFmtId="4" fontId="11" fillId="0" borderId="12" applyFill="0" applyBorder="0" applyProtection="0">
      <alignment horizontal="right" vertical="center"/>
    </xf>
    <xf numFmtId="49" fontId="12" fillId="0" borderId="12" applyNumberFormat="0" applyFill="0" applyBorder="0" applyProtection="0">
      <alignment horizontal="left" vertical="center"/>
    </xf>
    <xf numFmtId="0" fontId="11" fillId="0" borderId="12" applyNumberFormat="0" applyFill="0" applyAlignment="0" applyProtection="0"/>
    <xf numFmtId="0" fontId="19" fillId="8" borderId="0" applyNumberFormat="0" applyFont="0" applyBorder="0" applyAlignment="0" applyProtection="0"/>
    <xf numFmtId="167" fontId="11" fillId="9" borderId="12" applyNumberFormat="0" applyFont="0" applyBorder="0" applyAlignment="0" applyProtection="0">
      <alignment horizontal="right" vertical="center"/>
    </xf>
    <xf numFmtId="0" fontId="11" fillId="10" borderId="12"/>
    <xf numFmtId="0" fontId="3" fillId="0" borderId="0"/>
    <xf numFmtId="0" fontId="20" fillId="0" borderId="0" applyNumberFormat="0" applyFill="0" applyBorder="0" applyAlignment="0" applyProtection="0"/>
    <xf numFmtId="0" fontId="1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15" borderId="12"/>
    <xf numFmtId="0" fontId="3" fillId="10" borderId="0" applyNumberFormat="0" applyFont="0" applyBorder="0" applyAlignment="0" applyProtection="0"/>
    <xf numFmtId="4" fontId="3" fillId="0" borderId="0"/>
    <xf numFmtId="0" fontId="3" fillId="0" borderId="0"/>
    <xf numFmtId="0" fontId="3" fillId="0" borderId="0"/>
    <xf numFmtId="0" fontId="27" fillId="0" borderId="0"/>
    <xf numFmtId="0" fontId="2" fillId="0" borderId="0"/>
    <xf numFmtId="0" fontId="1" fillId="0" borderId="0"/>
  </cellStyleXfs>
  <cellXfs count="191">
    <xf numFmtId="0" fontId="0" fillId="0" borderId="0" xfId="0"/>
    <xf numFmtId="0" fontId="3" fillId="0" borderId="0" xfId="0" applyFont="1"/>
    <xf numFmtId="0" fontId="4" fillId="0" borderId="0" xfId="0" applyFont="1"/>
    <xf numFmtId="0" fontId="4" fillId="0" borderId="0" xfId="0" applyFont="1" applyBorder="1"/>
    <xf numFmtId="0" fontId="3" fillId="0" borderId="0" xfId="0" applyFont="1" applyBorder="1"/>
    <xf numFmtId="10" fontId="5" fillId="0" borderId="0" xfId="0" applyNumberFormat="1" applyFont="1" applyFill="1" applyBorder="1"/>
    <xf numFmtId="0" fontId="3" fillId="0" borderId="0" xfId="0" applyFont="1" applyFill="1"/>
    <xf numFmtId="0" fontId="3" fillId="0" borderId="0" xfId="0" applyFont="1" applyFill="1" applyBorder="1"/>
    <xf numFmtId="10" fontId="3" fillId="0" borderId="0" xfId="0" applyNumberFormat="1" applyFont="1" applyFill="1" applyBorder="1"/>
    <xf numFmtId="0" fontId="7" fillId="0" borderId="0" xfId="0" applyFont="1" applyFill="1" applyAlignment="1">
      <alignment horizontal="center"/>
    </xf>
    <xf numFmtId="0" fontId="7" fillId="0" borderId="0" xfId="0" applyFont="1"/>
    <xf numFmtId="0" fontId="9" fillId="0" borderId="0" xfId="0" applyFont="1" applyAlignment="1">
      <alignment horizontal="center" vertical="center"/>
    </xf>
    <xf numFmtId="0" fontId="7" fillId="0" borderId="0" xfId="0" applyFont="1" applyFill="1"/>
    <xf numFmtId="0" fontId="7" fillId="0" borderId="0" xfId="0" applyFont="1" applyAlignment="1">
      <alignment horizontal="center"/>
    </xf>
    <xf numFmtId="0" fontId="8" fillId="0" borderId="0" xfId="0" applyFont="1" applyBorder="1" applyAlignment="1">
      <alignment horizontal="center"/>
    </xf>
    <xf numFmtId="0" fontId="7" fillId="0" borderId="0" xfId="0" applyFont="1" applyFill="1" applyAlignment="1">
      <alignment horizontal="center" vertical="center"/>
    </xf>
    <xf numFmtId="0" fontId="7" fillId="0" borderId="0" xfId="0" applyFont="1" applyBorder="1" applyAlignment="1">
      <alignment horizontal="left"/>
    </xf>
    <xf numFmtId="10" fontId="7" fillId="0" borderId="0" xfId="1" applyNumberFormat="1" applyFont="1" applyBorder="1"/>
    <xf numFmtId="0" fontId="7" fillId="0" borderId="0" xfId="0" applyFont="1" applyBorder="1"/>
    <xf numFmtId="0" fontId="10" fillId="0" borderId="0" xfId="0" applyFont="1" applyBorder="1" applyAlignment="1">
      <alignment wrapText="1"/>
    </xf>
    <xf numFmtId="0" fontId="10" fillId="0" borderId="0" xfId="0" applyFont="1" applyAlignment="1">
      <alignment wrapText="1"/>
    </xf>
    <xf numFmtId="0" fontId="8" fillId="0" borderId="0" xfId="0" applyFont="1" applyAlignment="1">
      <alignment horizontal="center"/>
    </xf>
    <xf numFmtId="0" fontId="8" fillId="0" borderId="0" xfId="0" applyFont="1"/>
    <xf numFmtId="166" fontId="7" fillId="0" borderId="0" xfId="0" applyNumberFormat="1" applyFont="1" applyBorder="1"/>
    <xf numFmtId="0" fontId="7" fillId="0" borderId="0" xfId="0" applyFont="1" applyBorder="1" applyAlignment="1">
      <alignment horizontal="center" wrapText="1"/>
    </xf>
    <xf numFmtId="0" fontId="7" fillId="0" borderId="0" xfId="0" applyFont="1" applyFill="1" applyBorder="1"/>
    <xf numFmtId="0" fontId="7" fillId="0" borderId="0" xfId="0" applyFont="1" applyBorder="1" applyAlignment="1">
      <alignment horizontal="center"/>
    </xf>
    <xf numFmtId="0" fontId="8" fillId="0" borderId="0" xfId="0" applyFont="1" applyBorder="1"/>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Alignment="1">
      <alignment horizontal="center" wrapText="1"/>
    </xf>
    <xf numFmtId="0" fontId="8" fillId="0" borderId="0" xfId="0" applyFont="1" applyAlignment="1">
      <alignment horizontal="center" wrapText="1"/>
    </xf>
    <xf numFmtId="10" fontId="7" fillId="0" borderId="0" xfId="1" applyNumberFormat="1" applyFont="1"/>
    <xf numFmtId="10" fontId="7" fillId="0" borderId="0" xfId="1" applyNumberFormat="1" applyFont="1" applyFill="1" applyBorder="1"/>
    <xf numFmtId="0" fontId="7" fillId="0" borderId="0" xfId="0" applyFont="1" applyFill="1" applyBorder="1" applyAlignment="1">
      <alignment horizontal="center" wrapText="1"/>
    </xf>
    <xf numFmtId="0" fontId="7" fillId="0" borderId="0" xfId="0" applyFont="1" applyAlignment="1">
      <alignment vertical="center"/>
    </xf>
    <xf numFmtId="0" fontId="7" fillId="0" borderId="0" xfId="0" applyFont="1" applyBorder="1" applyAlignment="1">
      <alignment vertical="center"/>
    </xf>
    <xf numFmtId="10" fontId="7" fillId="0" borderId="0" xfId="0" applyNumberFormat="1" applyFont="1" applyBorder="1"/>
    <xf numFmtId="0" fontId="9" fillId="0" borderId="0" xfId="0" applyFont="1" applyFill="1" applyAlignment="1">
      <alignment horizontal="center" vertical="center"/>
    </xf>
    <xf numFmtId="0" fontId="8" fillId="0" borderId="0" xfId="0" applyFont="1" applyFill="1" applyBorder="1" applyAlignment="1">
      <alignment horizont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10" fontId="7" fillId="0" borderId="0" xfId="0" applyNumberFormat="1" applyFont="1"/>
    <xf numFmtId="0" fontId="8" fillId="0" borderId="9" xfId="0" applyFont="1" applyFill="1" applyBorder="1" applyAlignment="1">
      <alignment horizontal="center" vertical="center"/>
    </xf>
    <xf numFmtId="164" fontId="8" fillId="0" borderId="7" xfId="0" applyNumberFormat="1" applyFont="1" applyFill="1" applyBorder="1" applyAlignment="1">
      <alignment horizontal="center" vertical="center" wrapText="1"/>
    </xf>
    <xf numFmtId="0" fontId="7" fillId="0" borderId="0" xfId="0" applyFont="1" applyAlignment="1">
      <alignment horizontal="left"/>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0" xfId="2"/>
    <xf numFmtId="0" fontId="6" fillId="0" borderId="0" xfId="2" applyFont="1"/>
    <xf numFmtId="0" fontId="4" fillId="0" borderId="0" xfId="2" applyFont="1"/>
    <xf numFmtId="0" fontId="4" fillId="0" borderId="0" xfId="2" quotePrefix="1" applyFont="1"/>
    <xf numFmtId="164" fontId="4" fillId="0" borderId="0" xfId="2" applyNumberFormat="1" applyFont="1"/>
    <xf numFmtId="0" fontId="6" fillId="0" borderId="0" xfId="2" applyFont="1" applyAlignment="1">
      <alignment horizontal="center"/>
    </xf>
    <xf numFmtId="164" fontId="6" fillId="0" borderId="0" xfId="2" applyNumberFormat="1" applyFont="1"/>
    <xf numFmtId="0" fontId="21" fillId="0" borderId="0" xfId="2" applyFont="1"/>
    <xf numFmtId="0" fontId="7" fillId="0" borderId="1" xfId="0" applyFont="1" applyBorder="1" applyAlignment="1">
      <alignment horizontal="center"/>
    </xf>
    <xf numFmtId="0" fontId="7" fillId="0" borderId="2" xfId="0" applyFont="1" applyBorder="1" applyAlignment="1">
      <alignment horizontal="center"/>
    </xf>
    <xf numFmtId="0" fontId="7" fillId="0" borderId="8" xfId="0" applyFont="1" applyBorder="1" applyAlignment="1">
      <alignment horizontal="center"/>
    </xf>
    <xf numFmtId="10" fontId="7" fillId="0" borderId="7" xfId="1" applyNumberFormat="1" applyFont="1" applyFill="1" applyBorder="1"/>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0" xfId="0" applyFont="1"/>
    <xf numFmtId="49" fontId="4" fillId="11" borderId="9" xfId="0" applyNumberFormat="1" applyFont="1" applyFill="1" applyBorder="1"/>
    <xf numFmtId="166" fontId="4" fillId="11" borderId="7" xfId="0" applyNumberFormat="1" applyFont="1" applyFill="1" applyBorder="1"/>
    <xf numFmtId="49" fontId="4" fillId="11" borderId="10" xfId="0" applyNumberFormat="1" applyFont="1" applyFill="1" applyBorder="1"/>
    <xf numFmtId="166" fontId="4" fillId="11" borderId="0" xfId="0" applyNumberFormat="1" applyFont="1" applyFill="1" applyBorder="1"/>
    <xf numFmtId="49" fontId="4" fillId="11" borderId="11" xfId="0" applyNumberFormat="1" applyFont="1" applyFill="1" applyBorder="1"/>
    <xf numFmtId="166" fontId="4" fillId="11" borderId="6" xfId="0" applyNumberFormat="1" applyFont="1" applyFill="1" applyBorder="1"/>
    <xf numFmtId="10" fontId="4" fillId="0" borderId="0" xfId="1" applyNumberFormat="1" applyFont="1" applyFill="1" applyBorder="1"/>
    <xf numFmtId="0" fontId="4" fillId="0" borderId="1" xfId="0" applyFont="1" applyFill="1" applyBorder="1" applyAlignment="1">
      <alignment horizontal="center"/>
    </xf>
    <xf numFmtId="10" fontId="4" fillId="0" borderId="6" xfId="1" applyNumberFormat="1" applyFont="1" applyFill="1" applyBorder="1"/>
    <xf numFmtId="0" fontId="4" fillId="0" borderId="2" xfId="0" applyFont="1" applyFill="1" applyBorder="1" applyAlignment="1">
      <alignment horizontal="center"/>
    </xf>
    <xf numFmtId="10" fontId="4" fillId="0" borderId="7" xfId="1" applyNumberFormat="1" applyFont="1" applyFill="1" applyBorder="1"/>
    <xf numFmtId="0" fontId="4" fillId="0" borderId="8" xfId="0" applyFont="1" applyFill="1" applyBorder="1" applyAlignment="1">
      <alignment horizontal="center"/>
    </xf>
    <xf numFmtId="0" fontId="4" fillId="0" borderId="0" xfId="0" applyFont="1" applyBorder="1" applyAlignment="1">
      <alignment horizontal="left"/>
    </xf>
    <xf numFmtId="10" fontId="4" fillId="0" borderId="0" xfId="1" applyNumberFormat="1" applyFont="1" applyBorder="1"/>
    <xf numFmtId="0" fontId="4" fillId="0" borderId="8" xfId="0" applyFont="1" applyBorder="1" applyAlignment="1">
      <alignment horizontal="center"/>
    </xf>
    <xf numFmtId="0" fontId="4" fillId="0" borderId="1" xfId="0" applyFont="1" applyBorder="1" applyAlignment="1">
      <alignment horizontal="center"/>
    </xf>
    <xf numFmtId="0" fontId="22" fillId="0" borderId="0" xfId="0" applyFont="1"/>
    <xf numFmtId="10" fontId="4" fillId="0" borderId="6" xfId="1" applyNumberFormat="1" applyFont="1" applyBorder="1"/>
    <xf numFmtId="0" fontId="4" fillId="0" borderId="2" xfId="0" applyFont="1" applyBorder="1" applyAlignment="1">
      <alignment horizontal="center"/>
    </xf>
    <xf numFmtId="0" fontId="4" fillId="0" borderId="0" xfId="0" applyFont="1" applyAlignment="1">
      <alignment wrapText="1"/>
    </xf>
    <xf numFmtId="0" fontId="4" fillId="0" borderId="0" xfId="0" applyFont="1" applyFill="1"/>
    <xf numFmtId="164" fontId="4" fillId="11" borderId="0" xfId="0" applyNumberFormat="1" applyFont="1" applyFill="1" applyBorder="1"/>
    <xf numFmtId="164" fontId="4" fillId="11" borderId="6" xfId="0" applyNumberFormat="1" applyFont="1" applyFill="1" applyBorder="1"/>
    <xf numFmtId="0" fontId="4" fillId="0" borderId="0" xfId="0" applyFont="1" applyFill="1" applyBorder="1" applyAlignment="1">
      <alignment horizontal="left"/>
    </xf>
    <xf numFmtId="0" fontId="4" fillId="0" borderId="0" xfId="0" applyFont="1" applyBorder="1" applyAlignment="1">
      <alignment horizont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Border="1" applyAlignment="1">
      <alignment horizontal="center"/>
    </xf>
    <xf numFmtId="10" fontId="4" fillId="0" borderId="7" xfId="1" applyNumberFormat="1" applyFont="1" applyBorder="1"/>
    <xf numFmtId="0" fontId="6" fillId="0" borderId="0" xfId="0" applyFont="1" applyBorder="1"/>
    <xf numFmtId="0" fontId="6" fillId="0" borderId="0" xfId="0" applyFont="1" applyAlignment="1">
      <alignment horizont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0" xfId="0" applyFont="1" applyAlignment="1">
      <alignment vertical="center"/>
    </xf>
    <xf numFmtId="0" fontId="6" fillId="0" borderId="0" xfId="0" applyFont="1" applyFill="1"/>
    <xf numFmtId="0" fontId="4" fillId="0" borderId="0" xfId="0" applyFont="1" applyFill="1" applyBorder="1" applyAlignment="1">
      <alignment horizontal="center"/>
    </xf>
    <xf numFmtId="0" fontId="4" fillId="0" borderId="0" xfId="0" applyFont="1" applyFill="1" applyBorder="1"/>
    <xf numFmtId="10" fontId="4" fillId="0" borderId="21"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25" fillId="12"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 fillId="0" borderId="0" xfId="2" applyAlignment="1">
      <alignment wrapText="1"/>
    </xf>
    <xf numFmtId="0" fontId="4" fillId="0" borderId="0" xfId="2" applyFont="1" applyAlignment="1">
      <alignment wrapText="1"/>
    </xf>
    <xf numFmtId="0" fontId="6" fillId="0" borderId="0" xfId="2" applyFont="1" applyAlignment="1">
      <alignment wrapText="1"/>
    </xf>
    <xf numFmtId="43" fontId="22" fillId="0" borderId="0" xfId="41" applyFont="1" applyFill="1"/>
    <xf numFmtId="0" fontId="3" fillId="0" borderId="0" xfId="0" quotePrefix="1" applyFont="1" applyFill="1"/>
    <xf numFmtId="0" fontId="26" fillId="0" borderId="0" xfId="0" applyFont="1" applyFill="1" applyBorder="1"/>
    <xf numFmtId="0" fontId="24" fillId="0" borderId="0" xfId="0" applyFont="1" applyFill="1" applyBorder="1" applyAlignment="1">
      <alignment horizontal="center" vertical="center" wrapText="1"/>
    </xf>
    <xf numFmtId="0" fontId="6" fillId="0" borderId="21" xfId="0" applyFont="1" applyFill="1" applyBorder="1" applyAlignment="1">
      <alignment horizontal="center" vertical="center"/>
    </xf>
    <xf numFmtId="0" fontId="25" fillId="0" borderId="0" xfId="0"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4" fillId="0" borderId="21" xfId="0" applyFont="1" applyFill="1" applyBorder="1" applyAlignment="1">
      <alignment horizontal="center" vertical="center"/>
    </xf>
    <xf numFmtId="10" fontId="4" fillId="0" borderId="16" xfId="0" applyNumberFormat="1" applyFont="1" applyFill="1" applyBorder="1" applyAlignment="1">
      <alignment horizontal="center" vertical="center"/>
    </xf>
    <xf numFmtId="0" fontId="4" fillId="0" borderId="12" xfId="0" applyFont="1" applyFill="1" applyBorder="1" applyAlignment="1">
      <alignment horizontal="center" vertical="center"/>
    </xf>
    <xf numFmtId="165" fontId="4" fillId="11" borderId="0" xfId="0" applyNumberFormat="1" applyFont="1" applyFill="1" applyBorder="1"/>
    <xf numFmtId="165" fontId="4" fillId="11" borderId="6" xfId="0" applyNumberFormat="1" applyFont="1" applyFill="1" applyBorder="1"/>
    <xf numFmtId="166" fontId="4" fillId="11" borderId="10" xfId="0" applyNumberFormat="1" applyFont="1" applyFill="1" applyBorder="1"/>
    <xf numFmtId="0" fontId="10" fillId="0" borderId="0" xfId="0" applyFont="1" applyAlignment="1"/>
    <xf numFmtId="0" fontId="9" fillId="0" borderId="0" xfId="0" applyFont="1" applyBorder="1"/>
    <xf numFmtId="0" fontId="28" fillId="0" borderId="0" xfId="2" applyFont="1"/>
    <xf numFmtId="2" fontId="10" fillId="0" borderId="0" xfId="0" applyNumberFormat="1" applyFont="1" applyBorder="1" applyAlignment="1">
      <alignment wrapText="1"/>
    </xf>
    <xf numFmtId="0" fontId="10" fillId="0" borderId="0" xfId="0" applyFont="1" applyBorder="1"/>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0" borderId="0" xfId="0" applyFont="1" applyBorder="1" applyAlignment="1">
      <alignment horizontal="center"/>
    </xf>
    <xf numFmtId="0" fontId="30" fillId="0" borderId="0" xfId="0" applyFont="1"/>
    <xf numFmtId="164" fontId="4" fillId="0" borderId="0" xfId="0" applyNumberFormat="1" applyFont="1" applyFill="1"/>
    <xf numFmtId="166" fontId="7" fillId="0" borderId="0" xfId="0" applyNumberFormat="1" applyFont="1"/>
    <xf numFmtId="49" fontId="4" fillId="0" borderId="0" xfId="0" applyNumberFormat="1" applyFont="1" applyFill="1" applyBorder="1"/>
    <xf numFmtId="166" fontId="4" fillId="0" borderId="0" xfId="0" applyNumberFormat="1" applyFont="1" applyFill="1" applyBorder="1"/>
    <xf numFmtId="166" fontId="4" fillId="0" borderId="7" xfId="0" applyNumberFormat="1" applyFont="1" applyFill="1" applyBorder="1"/>
    <xf numFmtId="10" fontId="8" fillId="0" borderId="7" xfId="0" applyNumberFormat="1" applyFont="1" applyFill="1" applyBorder="1" applyAlignment="1">
      <alignment horizontal="center" vertical="center" wrapText="1"/>
    </xf>
    <xf numFmtId="10" fontId="4" fillId="11" borderId="0" xfId="0" applyNumberFormat="1" applyFont="1" applyFill="1" applyBorder="1"/>
    <xf numFmtId="10" fontId="4" fillId="11" borderId="6" xfId="0" applyNumberFormat="1" applyFont="1" applyFill="1" applyBorder="1"/>
    <xf numFmtId="10" fontId="8" fillId="0" borderId="4" xfId="0" applyNumberFormat="1" applyFont="1" applyFill="1" applyBorder="1" applyAlignment="1">
      <alignment horizontal="center" vertical="center" wrapText="1"/>
    </xf>
    <xf numFmtId="10" fontId="4" fillId="0" borderId="7" xfId="0" applyNumberFormat="1" applyFont="1" applyFill="1" applyBorder="1"/>
    <xf numFmtId="0" fontId="7" fillId="0" borderId="1" xfId="0" applyFont="1" applyBorder="1"/>
    <xf numFmtId="0" fontId="10" fillId="0" borderId="1" xfId="0" applyFont="1" applyBorder="1" applyAlignment="1">
      <alignment wrapText="1"/>
    </xf>
    <xf numFmtId="166" fontId="4" fillId="11" borderId="9" xfId="0" applyNumberFormat="1" applyFont="1" applyFill="1" applyBorder="1"/>
    <xf numFmtId="166" fontId="4" fillId="11" borderId="11" xfId="0" applyNumberFormat="1" applyFont="1" applyFill="1" applyBorder="1"/>
    <xf numFmtId="0" fontId="32" fillId="0" borderId="0" xfId="0" applyFont="1"/>
    <xf numFmtId="0" fontId="34" fillId="0" borderId="0" xfId="0" applyFont="1"/>
    <xf numFmtId="0" fontId="35" fillId="0" borderId="0" xfId="0" applyFont="1"/>
    <xf numFmtId="0" fontId="35" fillId="0" borderId="0" xfId="0" applyFont="1" applyAlignment="1">
      <alignment horizontal="left" vertical="center"/>
    </xf>
    <xf numFmtId="0" fontId="36" fillId="0" borderId="0" xfId="2" applyFont="1" applyBorder="1" applyAlignment="1">
      <alignment horizontal="center"/>
    </xf>
    <xf numFmtId="0" fontId="37" fillId="0" borderId="0" xfId="2" applyFont="1" applyBorder="1"/>
    <xf numFmtId="164" fontId="37" fillId="0" borderId="0" xfId="2" applyNumberFormat="1" applyFont="1" applyBorder="1"/>
    <xf numFmtId="0" fontId="36" fillId="0" borderId="0" xfId="2" applyFont="1" applyBorder="1"/>
    <xf numFmtId="164" fontId="36" fillId="0" borderId="0" xfId="2" applyNumberFormat="1" applyFont="1" applyBorder="1"/>
    <xf numFmtId="0" fontId="28" fillId="0" borderId="0" xfId="2" applyFont="1" applyBorder="1"/>
    <xf numFmtId="0" fontId="38" fillId="0" borderId="0" xfId="2" applyFont="1" applyBorder="1" applyAlignment="1">
      <alignment horizontal="right"/>
    </xf>
    <xf numFmtId="43" fontId="39" fillId="0" borderId="0" xfId="41" applyFont="1" applyFill="1"/>
    <xf numFmtId="0" fontId="40" fillId="0" borderId="0" xfId="2" applyFont="1" applyAlignment="1">
      <alignment horizontal="center" vertical="center"/>
    </xf>
    <xf numFmtId="0" fontId="29" fillId="0" borderId="0" xfId="2" applyFont="1"/>
    <xf numFmtId="0" fontId="29" fillId="0" borderId="0" xfId="2" applyFont="1" applyAlignment="1">
      <alignment horizontal="center" vertical="center"/>
    </xf>
    <xf numFmtId="0" fontId="41" fillId="0" borderId="0" xfId="2" applyFont="1" applyAlignment="1">
      <alignment horizontal="center" vertical="center"/>
    </xf>
    <xf numFmtId="0" fontId="42" fillId="0" borderId="0" xfId="2" applyFont="1" applyAlignment="1">
      <alignment vertical="center"/>
    </xf>
    <xf numFmtId="0" fontId="29" fillId="0" borderId="0" xfId="2" applyFont="1" applyAlignment="1">
      <alignment horizontal="justify" vertical="center"/>
    </xf>
    <xf numFmtId="0" fontId="41" fillId="0" borderId="0" xfId="2" applyFont="1" applyAlignment="1">
      <alignment horizontal="justify" vertical="center"/>
    </xf>
    <xf numFmtId="0" fontId="29" fillId="0" borderId="0" xfId="2" applyFont="1" applyAlignment="1">
      <alignment vertical="center"/>
    </xf>
    <xf numFmtId="0" fontId="29" fillId="0" borderId="0" xfId="2" applyFont="1" applyFill="1" applyAlignment="1">
      <alignment horizontal="justify" vertical="center"/>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12" borderId="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12" xfId="0" applyFont="1" applyBorder="1" applyAlignment="1">
      <alignment horizontal="center" vertical="center"/>
    </xf>
    <xf numFmtId="0" fontId="6" fillId="13" borderId="12"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14" borderId="12" xfId="0" applyFont="1" applyFill="1" applyBorder="1" applyAlignment="1">
      <alignment horizontal="center" vertical="center"/>
    </xf>
  </cellXfs>
  <cellStyles count="52">
    <cellStyle name="2x indented GHG Textfiels" xfId="3" xr:uid="{00000000-0005-0000-0000-000000000000}"/>
    <cellStyle name="5x indented GHG Textfiels" xfId="4" xr:uid="{00000000-0005-0000-0000-000001000000}"/>
    <cellStyle name="5x indented GHG Textfiels 2" xfId="43" xr:uid="{00000000-0005-0000-0000-000002000000}"/>
    <cellStyle name="AggblueBoldCels" xfId="5" xr:uid="{00000000-0005-0000-0000-000003000000}"/>
    <cellStyle name="AggblueCels" xfId="6" xr:uid="{00000000-0005-0000-0000-000004000000}"/>
    <cellStyle name="AggBoldCells" xfId="7" xr:uid="{00000000-0005-0000-0000-000005000000}"/>
    <cellStyle name="AggCels" xfId="8" xr:uid="{00000000-0005-0000-0000-000006000000}"/>
    <cellStyle name="AggGreen" xfId="9" xr:uid="{00000000-0005-0000-0000-000007000000}"/>
    <cellStyle name="AggGreen12" xfId="10" xr:uid="{00000000-0005-0000-0000-000008000000}"/>
    <cellStyle name="AggOrange" xfId="11" xr:uid="{00000000-0005-0000-0000-000009000000}"/>
    <cellStyle name="AggOrange9" xfId="12" xr:uid="{00000000-0005-0000-0000-00000A000000}"/>
    <cellStyle name="AggOrangeLB_2x" xfId="13" xr:uid="{00000000-0005-0000-0000-00000B000000}"/>
    <cellStyle name="AggOrangeLBorder" xfId="14" xr:uid="{00000000-0005-0000-0000-00000C000000}"/>
    <cellStyle name="AggOrangeRBorder" xfId="15" xr:uid="{00000000-0005-0000-0000-00000D000000}"/>
    <cellStyle name="Bold GHG Numbers (0.00)" xfId="16" xr:uid="{00000000-0005-0000-0000-00000E000000}"/>
    <cellStyle name="Comma 2" xfId="41" xr:uid="{00000000-0005-0000-0000-00000F000000}"/>
    <cellStyle name="Comma 3" xfId="39" xr:uid="{00000000-0005-0000-0000-000010000000}"/>
    <cellStyle name="Constants" xfId="17" xr:uid="{00000000-0005-0000-0000-000011000000}"/>
    <cellStyle name="CustomCellsOrange" xfId="18" xr:uid="{00000000-0005-0000-0000-000012000000}"/>
    <cellStyle name="CustomizationCells" xfId="19" xr:uid="{00000000-0005-0000-0000-000013000000}"/>
    <cellStyle name="CustomizationGreenCells" xfId="20" xr:uid="{00000000-0005-0000-0000-000014000000}"/>
    <cellStyle name="DocBox_EmptyRow" xfId="21" xr:uid="{00000000-0005-0000-0000-000015000000}"/>
    <cellStyle name="EEMS Header" xfId="22" xr:uid="{00000000-0005-0000-0000-000016000000}"/>
    <cellStyle name="EEMS row" xfId="23" xr:uid="{00000000-0005-0000-0000-000017000000}"/>
    <cellStyle name="Empty_B_border" xfId="24" xr:uid="{00000000-0005-0000-0000-000018000000}"/>
    <cellStyle name="Headline" xfId="25" xr:uid="{00000000-0005-0000-0000-000019000000}"/>
    <cellStyle name="InputCells" xfId="26" xr:uid="{00000000-0005-0000-0000-00001A000000}"/>
    <cellStyle name="InputCells12" xfId="27" xr:uid="{00000000-0005-0000-0000-00001B000000}"/>
    <cellStyle name="IntCells" xfId="28" xr:uid="{00000000-0005-0000-0000-00001C000000}"/>
    <cellStyle name="KP_thin_border_dark_grey" xfId="44" xr:uid="{00000000-0005-0000-0000-00001D000000}"/>
    <cellStyle name="Normal" xfId="0" builtinId="0"/>
    <cellStyle name="Normal 2" xfId="2" xr:uid="{00000000-0005-0000-0000-00001F000000}"/>
    <cellStyle name="Normal 3" xfId="50" xr:uid="{2B996F26-49A3-4FE9-A60B-882EC9F2767E}"/>
    <cellStyle name="Normal 4" xfId="51" xr:uid="{E1DE8F84-3A14-4146-B937-430B181F9569}"/>
    <cellStyle name="Normal GHG Numbers (0.00)" xfId="29" xr:uid="{00000000-0005-0000-0000-000020000000}"/>
    <cellStyle name="Normal GHG Textfiels Bold" xfId="30" xr:uid="{00000000-0005-0000-0000-000021000000}"/>
    <cellStyle name="Normal GHG whole table" xfId="31" xr:uid="{00000000-0005-0000-0000-000022000000}"/>
    <cellStyle name="Normal GHG-Shade" xfId="32" xr:uid="{00000000-0005-0000-0000-000023000000}"/>
    <cellStyle name="Normal GHG-Shade 2" xfId="45" xr:uid="{00000000-0005-0000-0000-000024000000}"/>
    <cellStyle name="Normál_Munka1" xfId="46" xr:uid="{00000000-0005-0000-0000-000025000000}"/>
    <cellStyle name="Pattern" xfId="33" xr:uid="{00000000-0005-0000-0000-000026000000}"/>
    <cellStyle name="Percent" xfId="1" builtinId="5"/>
    <cellStyle name="Percent 2" xfId="40" xr:uid="{00000000-0005-0000-0000-000028000000}"/>
    <cellStyle name="Shade" xfId="34" xr:uid="{00000000-0005-0000-0000-000029000000}"/>
    <cellStyle name="Standard 2" xfId="42" xr:uid="{00000000-0005-0000-0000-00002A000000}"/>
    <cellStyle name="Standard 2 2" xfId="47" xr:uid="{00000000-0005-0000-0000-00002B000000}"/>
    <cellStyle name="Standard 3" xfId="38" xr:uid="{00000000-0005-0000-0000-00002C000000}"/>
    <cellStyle name="Standard 3 2" xfId="48" xr:uid="{00000000-0005-0000-0000-00002D000000}"/>
    <cellStyle name="Standard 6" xfId="49" xr:uid="{00000000-0005-0000-0000-00002E000000}"/>
    <cellStyle name="Tabref" xfId="35" xr:uid="{00000000-0005-0000-0000-00002F000000}"/>
    <cellStyle name="Гиперссылка" xfId="36" xr:uid="{00000000-0005-0000-0000-000030000000}"/>
    <cellStyle name="Обычный_2++" xfId="37" xr:uid="{00000000-0005-0000-0000-000031000000}"/>
  </cellStyles>
  <dxfs count="8">
    <dxf>
      <fill>
        <patternFill>
          <bgColor rgb="FFFFFF99"/>
        </patternFill>
      </fill>
    </dxf>
    <dxf>
      <fill>
        <patternFill>
          <bgColor theme="9"/>
        </patternFill>
      </fill>
    </dxf>
    <dxf>
      <fill>
        <patternFill>
          <bgColor theme="6"/>
        </patternFill>
      </fill>
    </dxf>
    <dxf>
      <fill>
        <patternFill>
          <bgColor theme="7" tint="0.39994506668294322"/>
        </patternFill>
      </fill>
    </dxf>
    <dxf>
      <fill>
        <patternFill>
          <bgColor rgb="FFFFFF99"/>
        </patternFill>
      </fill>
    </dxf>
    <dxf>
      <fill>
        <patternFill>
          <bgColor theme="9"/>
        </patternFill>
      </fill>
    </dxf>
    <dxf>
      <fill>
        <patternFill>
          <bgColor theme="6"/>
        </patternFill>
      </fill>
    </dxf>
    <dxf>
      <fill>
        <patternFill>
          <bgColor theme="7" tint="0.39994506668294322"/>
        </patternFill>
      </fill>
    </dxf>
  </dxfs>
  <tableStyles count="0" defaultTableStyle="TableStyleMedium9" defaultPivotStyle="PivotStyleLight16"/>
  <colors>
    <mruColors>
      <color rgb="FFCEEAB0"/>
      <color rgb="FF00FF00"/>
      <color rgb="FFFFFF99"/>
      <color rgb="FF00FFFF"/>
      <color rgb="FFCC99FF"/>
      <color rgb="FFCC66FF"/>
      <color rgb="FFFF66FF"/>
      <color rgb="FFFF99FF"/>
      <color rgb="FF99CC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Fuel Tourism in Ireland 1990-2021</a:t>
            </a:r>
          </a:p>
        </c:rich>
      </c:tx>
      <c:layout>
        <c:manualLayout>
          <c:xMode val="edge"/>
          <c:yMode val="edge"/>
          <c:x val="0.38696020321761526"/>
          <c:y val="3.1413612565445233E-2"/>
        </c:manualLayout>
      </c:layout>
      <c:overlay val="0"/>
    </c:title>
    <c:autoTitleDeleted val="0"/>
    <c:plotArea>
      <c:layout>
        <c:manualLayout>
          <c:layoutTarget val="inner"/>
          <c:xMode val="edge"/>
          <c:yMode val="edge"/>
          <c:x val="6.3505503810330224E-2"/>
          <c:y val="0.15706826359551918"/>
          <c:w val="0.89754445385266657"/>
          <c:h val="0.67015792467421265"/>
        </c:manualLayout>
      </c:layout>
      <c:barChart>
        <c:barDir val="col"/>
        <c:grouping val="clustered"/>
        <c:varyColors val="0"/>
        <c:ser>
          <c:idx val="0"/>
          <c:order val="0"/>
          <c:tx>
            <c:v>Petrol</c:v>
          </c:tx>
          <c:invertIfNegative val="0"/>
          <c:dLbls>
            <c:numFmt formatCode="0.00%" sourceLinked="0"/>
            <c:spPr>
              <a:noFill/>
              <a:ln>
                <a:noFill/>
              </a:ln>
              <a:effectLst/>
            </c:spPr>
            <c:txPr>
              <a:bodyPr/>
              <a:lstStyle/>
              <a:p>
                <a:pPr>
                  <a:defRPr sz="900" baseline="0">
                    <a:solidFill>
                      <a:srgbClr val="0070C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Lit>
          </c:cat>
          <c:val>
            <c:numLit>
              <c:formatCode>General</c:formatCode>
              <c:ptCount val="33"/>
              <c:pt idx="0">
                <c:v>-9.5000000000000001E-2</c:v>
              </c:pt>
              <c:pt idx="1">
                <c:v>-8.0037515804382869E-2</c:v>
              </c:pt>
              <c:pt idx="2">
                <c:v>-6.0742727527594818E-2</c:v>
              </c:pt>
              <c:pt idx="3">
                <c:v>-5.3998541335438494E-2</c:v>
              </c:pt>
              <c:pt idx="4">
                <c:v>-4.5381594873002133E-2</c:v>
              </c:pt>
              <c:pt idx="5">
                <c:v>-1.3751511482638798E-2</c:v>
              </c:pt>
              <c:pt idx="6">
                <c:v>-1.204053208818834E-2</c:v>
              </c:pt>
              <c:pt idx="7">
                <c:v>-1.8245247203428627E-2</c:v>
              </c:pt>
              <c:pt idx="8">
                <c:v>2.5641398367686714E-2</c:v>
              </c:pt>
              <c:pt idx="9">
                <c:v>6.6553143715658528E-2</c:v>
              </c:pt>
              <c:pt idx="10">
                <c:v>7.7494665008527086E-2</c:v>
              </c:pt>
              <c:pt idx="11">
                <c:v>0.10160856823966803</c:v>
              </c:pt>
              <c:pt idx="12">
                <c:v>8.1458550484257944E-2</c:v>
              </c:pt>
              <c:pt idx="13">
                <c:v>7.7794292432275258E-2</c:v>
              </c:pt>
              <c:pt idx="14">
                <c:v>6.4605220249229878E-2</c:v>
              </c:pt>
              <c:pt idx="15">
                <c:v>5.6400737645720143E-2</c:v>
              </c:pt>
              <c:pt idx="16">
                <c:v>5.1268284178701724E-2</c:v>
              </c:pt>
              <c:pt idx="17">
                <c:v>5.0219290155371861E-2</c:v>
              </c:pt>
              <c:pt idx="18">
                <c:v>5.7239615452117323E-2</c:v>
              </c:pt>
              <c:pt idx="19">
                <c:v>2.5413044313291423E-2</c:v>
              </c:pt>
              <c:pt idx="20">
                <c:v>2.7452996278380238E-3</c:v>
              </c:pt>
              <c:pt idx="21">
                <c:v>1.2390721793236465E-2</c:v>
              </c:pt>
              <c:pt idx="22">
                <c:v>1.0063374476777097E-2</c:v>
              </c:pt>
              <c:pt idx="23">
                <c:v>5.5243640273793171E-3</c:v>
              </c:pt>
              <c:pt idx="24">
                <c:v>3.8987240742830104E-3</c:v>
              </c:pt>
              <c:pt idx="25">
                <c:v>9.9379677690892964E-3</c:v>
              </c:pt>
              <c:pt idx="26">
                <c:v>3.1000699083830206E-2</c:v>
              </c:pt>
              <c:pt idx="27">
                <c:v>9.9779232440532686E-3</c:v>
              </c:pt>
              <c:pt idx="28">
                <c:v>-4.6238313543446423E-3</c:v>
              </c:pt>
              <c:pt idx="29">
                <c:v>-4.1087823306348494E-3</c:v>
              </c:pt>
              <c:pt idx="30">
                <c:v>3.9649555917502591E-3</c:v>
              </c:pt>
              <c:pt idx="31">
                <c:v>-2.0425832484822992E-2</c:v>
              </c:pt>
              <c:pt idx="32">
                <c:v>0</c:v>
              </c:pt>
            </c:numLit>
          </c:val>
          <c:extLst>
            <c:ext xmlns:c16="http://schemas.microsoft.com/office/drawing/2014/chart" uri="{C3380CC4-5D6E-409C-BE32-E72D297353CC}">
              <c16:uniqueId val="{00000000-657B-46F4-A567-30EA01A6EC5D}"/>
            </c:ext>
          </c:extLst>
        </c:ser>
        <c:ser>
          <c:idx val="1"/>
          <c:order val="1"/>
          <c:tx>
            <c:v>Diesel</c:v>
          </c:tx>
          <c:invertIfNegative val="0"/>
          <c:dLbls>
            <c:numFmt formatCode="0.00%" sourceLinked="0"/>
            <c:spPr>
              <a:noFill/>
              <a:ln>
                <a:noFill/>
              </a:ln>
              <a:effectLst/>
            </c:spPr>
            <c:txPr>
              <a:bodyPr/>
              <a:lstStyle/>
              <a:p>
                <a:pPr>
                  <a:defRPr sz="900" baseline="0">
                    <a:solidFill>
                      <a:srgbClr val="C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Lit>
          </c:cat>
          <c:val>
            <c:numLit>
              <c:formatCode>General</c:formatCode>
              <c:ptCount val="33"/>
              <c:pt idx="0">
                <c:v>-0.2</c:v>
              </c:pt>
              <c:pt idx="1">
                <c:v>-0.16963587572349886</c:v>
              </c:pt>
              <c:pt idx="2">
                <c:v>-0.10414227368281027</c:v>
              </c:pt>
              <c:pt idx="3">
                <c:v>-6.3434740253782776E-2</c:v>
              </c:pt>
              <c:pt idx="4">
                <c:v>-6.6873939255431156E-2</c:v>
              </c:pt>
              <c:pt idx="5">
                <c:v>1.7556594614673363E-3</c:v>
              </c:pt>
              <c:pt idx="6">
                <c:v>1.2256536371661188E-2</c:v>
              </c:pt>
              <c:pt idx="7">
                <c:v>-1.2356208851564996E-2</c:v>
              </c:pt>
              <c:pt idx="8">
                <c:v>9.3031817732506544E-2</c:v>
              </c:pt>
              <c:pt idx="9">
                <c:v>0.18718006742687004</c:v>
              </c:pt>
              <c:pt idx="10">
                <c:v>0.23554139566999049</c:v>
              </c:pt>
              <c:pt idx="11">
                <c:v>0.27803869730530933</c:v>
              </c:pt>
              <c:pt idx="12">
                <c:v>0.24433415762190722</c:v>
              </c:pt>
              <c:pt idx="13">
                <c:v>0.26908903919013083</c:v>
              </c:pt>
              <c:pt idx="14">
                <c:v>0.22120480917158461</c:v>
              </c:pt>
              <c:pt idx="15">
                <c:v>0.18874341389271299</c:v>
              </c:pt>
              <c:pt idx="16">
                <c:v>0.14158692878000234</c:v>
              </c:pt>
              <c:pt idx="17">
                <c:v>0.14139770613442704</c:v>
              </c:pt>
              <c:pt idx="18">
                <c:v>0.17073844334578855</c:v>
              </c:pt>
              <c:pt idx="19">
                <c:v>9.3112040010529695E-2</c:v>
              </c:pt>
              <c:pt idx="20">
                <c:v>9.2023774863572091E-2</c:v>
              </c:pt>
              <c:pt idx="21">
                <c:v>9.2609860867756508E-2</c:v>
              </c:pt>
              <c:pt idx="22">
                <c:v>8.8424926316129693E-2</c:v>
              </c:pt>
              <c:pt idx="23">
                <c:v>6.9580599093035878E-2</c:v>
              </c:pt>
              <c:pt idx="24">
                <c:v>7.6788975859511527E-2</c:v>
              </c:pt>
              <c:pt idx="25">
                <c:v>8.4279525365114655E-2</c:v>
              </c:pt>
              <c:pt idx="26">
                <c:v>0.1502212687853513</c:v>
              </c:pt>
              <c:pt idx="27">
                <c:v>9.7927217956297288E-2</c:v>
              </c:pt>
              <c:pt idx="28">
                <c:v>5.9706530831935771E-2</c:v>
              </c:pt>
              <c:pt idx="29">
                <c:v>5.4938929072830246E-2</c:v>
              </c:pt>
              <c:pt idx="30">
                <c:v>7.9224680087237723E-2</c:v>
              </c:pt>
              <c:pt idx="31">
                <c:v>3.4923749060450059E-2</c:v>
              </c:pt>
              <c:pt idx="32">
                <c:v>7.3347198129775068E-2</c:v>
              </c:pt>
            </c:numLit>
          </c:val>
          <c:extLst>
            <c:ext xmlns:c16="http://schemas.microsoft.com/office/drawing/2014/chart" uri="{C3380CC4-5D6E-409C-BE32-E72D297353CC}">
              <c16:uniqueId val="{00000001-657B-46F4-A567-30EA01A6EC5D}"/>
            </c:ext>
          </c:extLst>
        </c:ser>
        <c:dLbls>
          <c:showLegendKey val="0"/>
          <c:showVal val="0"/>
          <c:showCatName val="0"/>
          <c:showSerName val="0"/>
          <c:showPercent val="0"/>
          <c:showBubbleSize val="0"/>
        </c:dLbls>
        <c:gapWidth val="150"/>
        <c:axId val="186789248"/>
        <c:axId val="186795136"/>
      </c:barChart>
      <c:catAx>
        <c:axId val="186789248"/>
        <c:scaling>
          <c:orientation val="minMax"/>
        </c:scaling>
        <c:delete val="0"/>
        <c:axPos val="b"/>
        <c:numFmt formatCode="General" sourceLinked="1"/>
        <c:majorTickMark val="out"/>
        <c:minorTickMark val="none"/>
        <c:tickLblPos val="low"/>
        <c:txPr>
          <a:bodyPr rot="0" vert="horz"/>
          <a:lstStyle/>
          <a:p>
            <a:pPr>
              <a:defRPr/>
            </a:pPr>
            <a:endParaRPr lang="en-US"/>
          </a:p>
        </c:txPr>
        <c:crossAx val="186795136"/>
        <c:crosses val="autoZero"/>
        <c:auto val="1"/>
        <c:lblAlgn val="ctr"/>
        <c:lblOffset val="100"/>
        <c:tickLblSkip val="1"/>
        <c:tickMarkSkip val="1"/>
        <c:noMultiLvlLbl val="0"/>
      </c:catAx>
      <c:valAx>
        <c:axId val="186795136"/>
        <c:scaling>
          <c:orientation val="minMax"/>
        </c:scaling>
        <c:delete val="0"/>
        <c:axPos val="l"/>
        <c:majorGridlines/>
        <c:title>
          <c:tx>
            <c:rich>
              <a:bodyPr/>
              <a:lstStyle/>
              <a:p>
                <a:pPr>
                  <a:defRPr/>
                </a:pPr>
                <a:r>
                  <a:rPr lang="en-GB"/>
                  <a:t>per cent</a:t>
                </a:r>
              </a:p>
            </c:rich>
          </c:tx>
          <c:layout>
            <c:manualLayout>
              <c:xMode val="edge"/>
              <c:yMode val="edge"/>
              <c:x val="4.2337002540220421E-3"/>
              <c:y val="0.40837751302029768"/>
            </c:manualLayout>
          </c:layout>
          <c:overlay val="0"/>
        </c:title>
        <c:numFmt formatCode="0.0%" sourceLinked="0"/>
        <c:majorTickMark val="out"/>
        <c:minorTickMark val="none"/>
        <c:tickLblPos val="nextTo"/>
        <c:txPr>
          <a:bodyPr rot="0" vert="horz"/>
          <a:lstStyle/>
          <a:p>
            <a:pPr>
              <a:defRPr/>
            </a:pPr>
            <a:endParaRPr lang="en-US"/>
          </a:p>
        </c:txPr>
        <c:crossAx val="186789248"/>
        <c:crosses val="autoZero"/>
        <c:crossBetween val="between"/>
      </c:valAx>
      <c:spPr>
        <a:noFill/>
        <a:ln>
          <a:solidFill>
            <a:schemeClr val="tx1"/>
          </a:solidFill>
        </a:ln>
      </c:spPr>
    </c:plotArea>
    <c:legend>
      <c:legendPos val="b"/>
      <c:layout>
        <c:manualLayout>
          <c:xMode val="edge"/>
          <c:yMode val="edge"/>
          <c:x val="0.35478408128704719"/>
          <c:y val="0.91623146583116688"/>
          <c:w val="0.33869602032176138"/>
          <c:h val="5.7591623036649567E-2"/>
        </c:manualLayout>
      </c:layout>
      <c:overlay val="0"/>
    </c:legend>
    <c:plotVisOnly val="1"/>
    <c:dispBlanksAs val="gap"/>
    <c:showDLblsOverMax val="0"/>
  </c:chart>
  <c:spPr>
    <a:noFill/>
    <a:ln>
      <a:noFill/>
    </a:ln>
  </c:spPr>
  <c:printSettings>
    <c:headerFooter alignWithMargins="0"/>
    <c:pageMargins b="1" l="0.75000000000000222" r="0.750000000000002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29566360052496E-2"/>
          <c:y val="6.9868995633187839E-2"/>
          <c:w val="0.87779237844940938"/>
          <c:h val="0.67494750656168001"/>
        </c:manualLayout>
      </c:layout>
      <c:barChart>
        <c:barDir val="col"/>
        <c:grouping val="stacked"/>
        <c:varyColors val="0"/>
        <c:ser>
          <c:idx val="0"/>
          <c:order val="0"/>
          <c:tx>
            <c:strRef>
              <c:f>'A.3 Fig.A3.2'!$D$7</c:f>
              <c:strCache>
                <c:ptCount val="1"/>
                <c:pt idx="0">
                  <c:v>Public Electricity and Heat Production</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Fig.A3.2'!$G$7:$AM$7</c:f>
              <c:numCache>
                <c:formatCode>0.000</c:formatCode>
                <c:ptCount val="33"/>
                <c:pt idx="0">
                  <c:v>40.142000000000003</c:v>
                </c:pt>
                <c:pt idx="1">
                  <c:v>46.374000000000002</c:v>
                </c:pt>
                <c:pt idx="2">
                  <c:v>46.188000000000002</c:v>
                </c:pt>
                <c:pt idx="3">
                  <c:v>53.064999999999998</c:v>
                </c:pt>
                <c:pt idx="4">
                  <c:v>46.944000000000003</c:v>
                </c:pt>
                <c:pt idx="5">
                  <c:v>45.1</c:v>
                </c:pt>
                <c:pt idx="6">
                  <c:v>41.390999999999998</c:v>
                </c:pt>
                <c:pt idx="7">
                  <c:v>41.86407198904368</c:v>
                </c:pt>
                <c:pt idx="8">
                  <c:v>40.192419351450397</c:v>
                </c:pt>
                <c:pt idx="9">
                  <c:v>39.384215967131034</c:v>
                </c:pt>
                <c:pt idx="10">
                  <c:v>38.768690530542884</c:v>
                </c:pt>
                <c:pt idx="11">
                  <c:v>39.719915102986882</c:v>
                </c:pt>
                <c:pt idx="12">
                  <c:v>41.145427812248805</c:v>
                </c:pt>
                <c:pt idx="13">
                  <c:v>37.621453266901277</c:v>
                </c:pt>
                <c:pt idx="14">
                  <c:v>33.812131250761119</c:v>
                </c:pt>
                <c:pt idx="15">
                  <c:v>32.332900719629599</c:v>
                </c:pt>
                <c:pt idx="16">
                  <c:v>32.384444731674478</c:v>
                </c:pt>
                <c:pt idx="17">
                  <c:v>29.873750586223437</c:v>
                </c:pt>
                <c:pt idx="18">
                  <c:v>27.673372056795841</c:v>
                </c:pt>
                <c:pt idx="19">
                  <c:v>22.482200621326168</c:v>
                </c:pt>
                <c:pt idx="20">
                  <c:v>13.782700595516685</c:v>
                </c:pt>
                <c:pt idx="21">
                  <c:v>11.922622680969427</c:v>
                </c:pt>
                <c:pt idx="22">
                  <c:v>8.3703291658573065</c:v>
                </c:pt>
                <c:pt idx="23">
                  <c:v>10.525805018180002</c:v>
                </c:pt>
                <c:pt idx="24">
                  <c:v>9.0884051543483082</c:v>
                </c:pt>
                <c:pt idx="25">
                  <c:v>7.8104382166061708</c:v>
                </c:pt>
                <c:pt idx="26">
                  <c:v>9.8194393328618332</c:v>
                </c:pt>
                <c:pt idx="27">
                  <c:v>8.3070376159746306</c:v>
                </c:pt>
                <c:pt idx="28">
                  <c:v>8.1190498312768575</c:v>
                </c:pt>
                <c:pt idx="29">
                  <c:v>6.7376102471207284</c:v>
                </c:pt>
                <c:pt idx="30">
                  <c:v>5.9897232099439481</c:v>
                </c:pt>
                <c:pt idx="31">
                  <c:v>5.587029530190275</c:v>
                </c:pt>
                <c:pt idx="32">
                  <c:v>8.5254191885939274</c:v>
                </c:pt>
              </c:numCache>
            </c:numRef>
          </c:val>
          <c:extLst>
            <c:ext xmlns:c16="http://schemas.microsoft.com/office/drawing/2014/chart" uri="{C3380CC4-5D6E-409C-BE32-E72D297353CC}">
              <c16:uniqueId val="{00000000-6FE5-49A4-BC3F-00A42E06ED48}"/>
            </c:ext>
          </c:extLst>
        </c:ser>
        <c:ser>
          <c:idx val="1"/>
          <c:order val="1"/>
          <c:tx>
            <c:strRef>
              <c:f>'A.3 Fig.A3.2'!$D$8</c:f>
              <c:strCache>
                <c:ptCount val="1"/>
                <c:pt idx="0">
                  <c:v>Residential &amp; Commercial/Institutional</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Fig.A3.2'!$G$8:$AM$8</c:f>
              <c:numCache>
                <c:formatCode>0.000</c:formatCode>
                <c:ptCount val="33"/>
                <c:pt idx="0">
                  <c:v>7.2379999999999995</c:v>
                </c:pt>
                <c:pt idx="1">
                  <c:v>7.7724166288029419</c:v>
                </c:pt>
                <c:pt idx="2">
                  <c:v>7.9250613507409415</c:v>
                </c:pt>
                <c:pt idx="3">
                  <c:v>7.3171661612068082</c:v>
                </c:pt>
                <c:pt idx="4">
                  <c:v>7.3484453852214662</c:v>
                </c:pt>
                <c:pt idx="5">
                  <c:v>7.6241514363886633</c:v>
                </c:pt>
                <c:pt idx="6">
                  <c:v>7.4904130369865651</c:v>
                </c:pt>
                <c:pt idx="7">
                  <c:v>7.6691936444973825</c:v>
                </c:pt>
                <c:pt idx="8">
                  <c:v>7.5446485271411587</c:v>
                </c:pt>
                <c:pt idx="9">
                  <c:v>7.9316763542865871</c:v>
                </c:pt>
                <c:pt idx="10">
                  <c:v>8.0652793900704189</c:v>
                </c:pt>
                <c:pt idx="11">
                  <c:v>8.2349704904156518</c:v>
                </c:pt>
                <c:pt idx="12">
                  <c:v>8.5213891880220984</c:v>
                </c:pt>
                <c:pt idx="13">
                  <c:v>8.4617835604440188</c:v>
                </c:pt>
                <c:pt idx="14">
                  <c:v>8.8387108008715902</c:v>
                </c:pt>
                <c:pt idx="15">
                  <c:v>8.8817959665203858</c:v>
                </c:pt>
                <c:pt idx="16">
                  <c:v>9.3151622903380389</c:v>
                </c:pt>
                <c:pt idx="17">
                  <c:v>9.1761569934780471</c:v>
                </c:pt>
                <c:pt idx="18">
                  <c:v>9.0365538531690071</c:v>
                </c:pt>
                <c:pt idx="19">
                  <c:v>9.8242289053987761</c:v>
                </c:pt>
                <c:pt idx="20">
                  <c:v>9.2336449371787257</c:v>
                </c:pt>
                <c:pt idx="21">
                  <c:v>9.5917588578729251</c:v>
                </c:pt>
                <c:pt idx="22">
                  <c:v>8.4112939532509223</c:v>
                </c:pt>
                <c:pt idx="23">
                  <c:v>8.036066117226385</c:v>
                </c:pt>
                <c:pt idx="24">
                  <c:v>8.0372422443099083</c:v>
                </c:pt>
                <c:pt idx="25">
                  <c:v>7.1925106652894764</c:v>
                </c:pt>
                <c:pt idx="26">
                  <c:v>7.7408643824371408</c:v>
                </c:pt>
                <c:pt idx="27">
                  <c:v>8.0082783252732881</c:v>
                </c:pt>
                <c:pt idx="28">
                  <c:v>7.6290900674555235</c:v>
                </c:pt>
                <c:pt idx="29">
                  <c:v>8.1894180051427394</c:v>
                </c:pt>
                <c:pt idx="30">
                  <c:v>7.9168743919679683</c:v>
                </c:pt>
                <c:pt idx="31">
                  <c:v>8.4914975350497279</c:v>
                </c:pt>
                <c:pt idx="32">
                  <c:v>8.0003638528214314</c:v>
                </c:pt>
              </c:numCache>
            </c:numRef>
          </c:val>
          <c:extLst>
            <c:ext xmlns:c16="http://schemas.microsoft.com/office/drawing/2014/chart" uri="{C3380CC4-5D6E-409C-BE32-E72D297353CC}">
              <c16:uniqueId val="{00000001-6FE5-49A4-BC3F-00A42E06ED48}"/>
            </c:ext>
          </c:extLst>
        </c:ser>
        <c:ser>
          <c:idx val="2"/>
          <c:order val="2"/>
          <c:tx>
            <c:strRef>
              <c:f>'A.3 Fig.A3.2'!$D$9</c:f>
              <c:strCache>
                <c:ptCount val="1"/>
                <c:pt idx="0">
                  <c:v>Manufacturing Industries and Construction</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Fig.A3.2'!$G$9:$AM$9</c:f>
              <c:numCache>
                <c:formatCode>0.000</c:formatCode>
                <c:ptCount val="33"/>
                <c:pt idx="0">
                  <c:v>9.2070000000000007</c:v>
                </c:pt>
                <c:pt idx="1">
                  <c:v>9.0696794524692681</c:v>
                </c:pt>
                <c:pt idx="2">
                  <c:v>8.8324967534873959</c:v>
                </c:pt>
                <c:pt idx="3">
                  <c:v>7.4665835916700685</c:v>
                </c:pt>
                <c:pt idx="4">
                  <c:v>7.8506858556658363</c:v>
                </c:pt>
                <c:pt idx="5">
                  <c:v>7.8104958491977756</c:v>
                </c:pt>
                <c:pt idx="6">
                  <c:v>7.9627800754962816</c:v>
                </c:pt>
                <c:pt idx="7">
                  <c:v>8.0874641313257367</c:v>
                </c:pt>
                <c:pt idx="8">
                  <c:v>8.8960583632430605</c:v>
                </c:pt>
                <c:pt idx="9">
                  <c:v>8.8235080630108911</c:v>
                </c:pt>
                <c:pt idx="10">
                  <c:v>8.7544504585996386</c:v>
                </c:pt>
                <c:pt idx="11">
                  <c:v>10.231781109163029</c:v>
                </c:pt>
                <c:pt idx="12">
                  <c:v>9.1327332815547528</c:v>
                </c:pt>
                <c:pt idx="13">
                  <c:v>10.529274159333216</c:v>
                </c:pt>
                <c:pt idx="14">
                  <c:v>13.132067765366623</c:v>
                </c:pt>
                <c:pt idx="15">
                  <c:v>15.435530907640466</c:v>
                </c:pt>
                <c:pt idx="16">
                  <c:v>16.438087005662076</c:v>
                </c:pt>
                <c:pt idx="17">
                  <c:v>15.531010813859764</c:v>
                </c:pt>
                <c:pt idx="18">
                  <c:v>17.352263874811815</c:v>
                </c:pt>
                <c:pt idx="19">
                  <c:v>14.721653019616568</c:v>
                </c:pt>
                <c:pt idx="20">
                  <c:v>9.6572839139335329</c:v>
                </c:pt>
                <c:pt idx="21">
                  <c:v>9.1256872223065102</c:v>
                </c:pt>
                <c:pt idx="22">
                  <c:v>7.5708679342854284</c:v>
                </c:pt>
                <c:pt idx="23">
                  <c:v>9.4499815851574507</c:v>
                </c:pt>
                <c:pt idx="24">
                  <c:v>9.5980390556738815</c:v>
                </c:pt>
                <c:pt idx="25">
                  <c:v>10.463150738361893</c:v>
                </c:pt>
                <c:pt idx="26">
                  <c:v>10.416337213305965</c:v>
                </c:pt>
                <c:pt idx="27">
                  <c:v>10.691902444922045</c:v>
                </c:pt>
                <c:pt idx="28">
                  <c:v>9.8787925082472405</c:v>
                </c:pt>
                <c:pt idx="29">
                  <c:v>9.2515484570800002</c:v>
                </c:pt>
                <c:pt idx="30">
                  <c:v>8.3006098940771462</c:v>
                </c:pt>
                <c:pt idx="31">
                  <c:v>7.9327757023103693</c:v>
                </c:pt>
                <c:pt idx="32">
                  <c:v>8.4315472095164843</c:v>
                </c:pt>
              </c:numCache>
            </c:numRef>
          </c:val>
          <c:extLst>
            <c:ext xmlns:c16="http://schemas.microsoft.com/office/drawing/2014/chart" uri="{C3380CC4-5D6E-409C-BE32-E72D297353CC}">
              <c16:uniqueId val="{00000002-6FE5-49A4-BC3F-00A42E06ED48}"/>
            </c:ext>
          </c:extLst>
        </c:ser>
        <c:ser>
          <c:idx val="3"/>
          <c:order val="3"/>
          <c:tx>
            <c:strRef>
              <c:f>'A.3 Fig.A3.2'!$D$10</c:f>
              <c:strCache>
                <c:ptCount val="1"/>
                <c:pt idx="0">
                  <c:v>Agriculture/Forestry/Fishing</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Fig.A3.2'!$G$10:$AM$10</c:f>
              <c:numCache>
                <c:formatCode>0.000</c:formatCode>
                <c:ptCount val="33"/>
                <c:pt idx="0">
                  <c:v>8.7029999999999994</c:v>
                </c:pt>
                <c:pt idx="1">
                  <c:v>8.7599659199438928</c:v>
                </c:pt>
                <c:pt idx="2">
                  <c:v>9.3682829204966538</c:v>
                </c:pt>
                <c:pt idx="3">
                  <c:v>9.8438538728266334</c:v>
                </c:pt>
                <c:pt idx="4">
                  <c:v>10.384859047643939</c:v>
                </c:pt>
                <c:pt idx="5">
                  <c:v>11.764372962671509</c:v>
                </c:pt>
                <c:pt idx="6">
                  <c:v>14.310318988434124</c:v>
                </c:pt>
                <c:pt idx="7">
                  <c:v>11.881266162101227</c:v>
                </c:pt>
                <c:pt idx="8">
                  <c:v>11.956700756594548</c:v>
                </c:pt>
                <c:pt idx="9">
                  <c:v>12.345536933210916</c:v>
                </c:pt>
                <c:pt idx="10">
                  <c:v>12.557045785496365</c:v>
                </c:pt>
                <c:pt idx="11">
                  <c:v>12.91262782879188</c:v>
                </c:pt>
                <c:pt idx="12">
                  <c:v>13.074900113146402</c:v>
                </c:pt>
                <c:pt idx="13">
                  <c:v>12.447034513803802</c:v>
                </c:pt>
                <c:pt idx="14">
                  <c:v>13.163819189874051</c:v>
                </c:pt>
                <c:pt idx="15">
                  <c:v>12.873958642912223</c:v>
                </c:pt>
                <c:pt idx="16">
                  <c:v>12.758090271107442</c:v>
                </c:pt>
                <c:pt idx="17">
                  <c:v>11.58976128893234</c:v>
                </c:pt>
                <c:pt idx="18">
                  <c:v>10.527942316744751</c:v>
                </c:pt>
                <c:pt idx="19">
                  <c:v>10.269038072974649</c:v>
                </c:pt>
                <c:pt idx="20">
                  <c:v>8.5701603812867013</c:v>
                </c:pt>
                <c:pt idx="21">
                  <c:v>7.4275816188387704</c:v>
                </c:pt>
                <c:pt idx="22">
                  <c:v>6.5598791464690693</c:v>
                </c:pt>
                <c:pt idx="23">
                  <c:v>6.1945673881450638</c:v>
                </c:pt>
                <c:pt idx="24">
                  <c:v>5.5520862383112739</c:v>
                </c:pt>
                <c:pt idx="25">
                  <c:v>4.8423161557119574</c:v>
                </c:pt>
                <c:pt idx="26">
                  <c:v>4.2743795645482283</c:v>
                </c:pt>
                <c:pt idx="27">
                  <c:v>4.0541619297231994</c:v>
                </c:pt>
                <c:pt idx="28">
                  <c:v>4.209949033780565</c:v>
                </c:pt>
                <c:pt idx="29">
                  <c:v>4.4956796501136767</c:v>
                </c:pt>
                <c:pt idx="30">
                  <c:v>4.1240696718963816</c:v>
                </c:pt>
                <c:pt idx="31">
                  <c:v>3.6163823328878131</c:v>
                </c:pt>
                <c:pt idx="32">
                  <c:v>3.404703159248978</c:v>
                </c:pt>
              </c:numCache>
            </c:numRef>
          </c:val>
          <c:extLst>
            <c:ext xmlns:c16="http://schemas.microsoft.com/office/drawing/2014/chart" uri="{C3380CC4-5D6E-409C-BE32-E72D297353CC}">
              <c16:uniqueId val="{00000003-6FE5-49A4-BC3F-00A42E06ED48}"/>
            </c:ext>
          </c:extLst>
        </c:ser>
        <c:ser>
          <c:idx val="4"/>
          <c:order val="4"/>
          <c:tx>
            <c:strRef>
              <c:f>'A.3 Fig.A3.2'!$D$11</c:f>
              <c:strCache>
                <c:ptCount val="1"/>
                <c:pt idx="0">
                  <c:v>Transport </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Fig.A3.2'!$G$11:$AM$11</c:f>
              <c:numCache>
                <c:formatCode>0.000</c:formatCode>
                <c:ptCount val="33"/>
                <c:pt idx="0">
                  <c:v>61.521492482616409</c:v>
                </c:pt>
                <c:pt idx="1">
                  <c:v>68.251271227345072</c:v>
                </c:pt>
                <c:pt idx="2">
                  <c:v>67.912465535212405</c:v>
                </c:pt>
                <c:pt idx="3">
                  <c:v>70.2364891820135</c:v>
                </c:pt>
                <c:pt idx="4">
                  <c:v>67.613680334170454</c:v>
                </c:pt>
                <c:pt idx="5">
                  <c:v>64.565045905219364</c:v>
                </c:pt>
                <c:pt idx="6">
                  <c:v>62.822200142164796</c:v>
                </c:pt>
                <c:pt idx="7">
                  <c:v>68.780447230839897</c:v>
                </c:pt>
                <c:pt idx="8">
                  <c:v>60.682414125946607</c:v>
                </c:pt>
                <c:pt idx="9">
                  <c:v>62.234483933377774</c:v>
                </c:pt>
                <c:pt idx="10">
                  <c:v>60.869265463536493</c:v>
                </c:pt>
                <c:pt idx="11">
                  <c:v>58.041652303426488</c:v>
                </c:pt>
                <c:pt idx="12">
                  <c:v>59.366700453063295</c:v>
                </c:pt>
                <c:pt idx="13">
                  <c:v>54.584300105536542</c:v>
                </c:pt>
                <c:pt idx="14">
                  <c:v>55.486816041341818</c:v>
                </c:pt>
                <c:pt idx="15">
                  <c:v>59.280808315304554</c:v>
                </c:pt>
                <c:pt idx="16">
                  <c:v>61.980207577161934</c:v>
                </c:pt>
                <c:pt idx="17">
                  <c:v>62.546868435274646</c:v>
                </c:pt>
                <c:pt idx="18">
                  <c:v>59.998578802214638</c:v>
                </c:pt>
                <c:pt idx="19">
                  <c:v>58.15701364637264</c:v>
                </c:pt>
                <c:pt idx="20">
                  <c:v>50.946874624979785</c:v>
                </c:pt>
                <c:pt idx="21">
                  <c:v>45.81958810021429</c:v>
                </c:pt>
                <c:pt idx="22">
                  <c:v>43.674924747393334</c:v>
                </c:pt>
                <c:pt idx="23">
                  <c:v>42.621246720848362</c:v>
                </c:pt>
                <c:pt idx="24">
                  <c:v>43.570144762589187</c:v>
                </c:pt>
                <c:pt idx="25">
                  <c:v>45.180248539280186</c:v>
                </c:pt>
                <c:pt idx="26">
                  <c:v>43.075973971866794</c:v>
                </c:pt>
                <c:pt idx="27">
                  <c:v>45.626574044305222</c:v>
                </c:pt>
                <c:pt idx="28">
                  <c:v>44.538733902740475</c:v>
                </c:pt>
                <c:pt idx="29">
                  <c:v>44.374449359905661</c:v>
                </c:pt>
                <c:pt idx="30">
                  <c:v>40.609035941583343</c:v>
                </c:pt>
                <c:pt idx="31">
                  <c:v>34.525858622133562</c:v>
                </c:pt>
                <c:pt idx="32">
                  <c:v>33.166880525964423</c:v>
                </c:pt>
              </c:numCache>
            </c:numRef>
          </c:val>
          <c:extLst>
            <c:ext xmlns:c16="http://schemas.microsoft.com/office/drawing/2014/chart" uri="{C3380CC4-5D6E-409C-BE32-E72D297353CC}">
              <c16:uniqueId val="{00000004-6FE5-49A4-BC3F-00A42E06ED48}"/>
            </c:ext>
          </c:extLst>
        </c:ser>
        <c:ser>
          <c:idx val="7"/>
          <c:order val="5"/>
          <c:tx>
            <c:strRef>
              <c:f>'A.3 Fig.A3.2'!$D$12</c:f>
              <c:strCache>
                <c:ptCount val="1"/>
                <c:pt idx="0">
                  <c:v>Agriculture </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Fig.A3.2'!$G$12:$AM$12</c:f>
              <c:numCache>
                <c:formatCode>0.000</c:formatCode>
                <c:ptCount val="33"/>
                <c:pt idx="1">
                  <c:v>33.024507129359847</c:v>
                </c:pt>
                <c:pt idx="2">
                  <c:v>33.068226581689444</c:v>
                </c:pt>
                <c:pt idx="3">
                  <c:v>33.016469280776192</c:v>
                </c:pt>
                <c:pt idx="4">
                  <c:v>33.854070039115086</c:v>
                </c:pt>
                <c:pt idx="5">
                  <c:v>34.931134126208612</c:v>
                </c:pt>
                <c:pt idx="6">
                  <c:v>36.019810985159069</c:v>
                </c:pt>
                <c:pt idx="7">
                  <c:v>36.214978645443011</c:v>
                </c:pt>
                <c:pt idx="8">
                  <c:v>35.361630184369702</c:v>
                </c:pt>
                <c:pt idx="9">
                  <c:v>37.781229687441218</c:v>
                </c:pt>
                <c:pt idx="10">
                  <c:v>37.714892068752413</c:v>
                </c:pt>
                <c:pt idx="11">
                  <c:v>35.509772748405254</c:v>
                </c:pt>
                <c:pt idx="12">
                  <c:v>33.967821725090424</c:v>
                </c:pt>
                <c:pt idx="13">
                  <c:v>33.663627174085271</c:v>
                </c:pt>
                <c:pt idx="14">
                  <c:v>34.671101021997345</c:v>
                </c:pt>
                <c:pt idx="15">
                  <c:v>33.570843212588457</c:v>
                </c:pt>
                <c:pt idx="16">
                  <c:v>32.929336649101849</c:v>
                </c:pt>
                <c:pt idx="17">
                  <c:v>32.554056975670861</c:v>
                </c:pt>
                <c:pt idx="18">
                  <c:v>30.949145259970372</c:v>
                </c:pt>
                <c:pt idx="19">
                  <c:v>30.418925468867364</c:v>
                </c:pt>
                <c:pt idx="20">
                  <c:v>30.023820606002364</c:v>
                </c:pt>
                <c:pt idx="21">
                  <c:v>31.619362646700999</c:v>
                </c:pt>
                <c:pt idx="22">
                  <c:v>29.431702771988522</c:v>
                </c:pt>
                <c:pt idx="23">
                  <c:v>29.810723495332748</c:v>
                </c:pt>
                <c:pt idx="24">
                  <c:v>32.126682991468925</c:v>
                </c:pt>
                <c:pt idx="25">
                  <c:v>30.924070733980471</c:v>
                </c:pt>
                <c:pt idx="26">
                  <c:v>31.356234009137868</c:v>
                </c:pt>
                <c:pt idx="27">
                  <c:v>32.273484456600741</c:v>
                </c:pt>
                <c:pt idx="28">
                  <c:v>34.125371905885459</c:v>
                </c:pt>
                <c:pt idx="29">
                  <c:v>36.378875168116814</c:v>
                </c:pt>
                <c:pt idx="30">
                  <c:v>34.115280487652747</c:v>
                </c:pt>
                <c:pt idx="31">
                  <c:v>34.762571792918045</c:v>
                </c:pt>
                <c:pt idx="32">
                  <c:v>36.18932526557186</c:v>
                </c:pt>
              </c:numCache>
            </c:numRef>
          </c:val>
          <c:extLst>
            <c:ext xmlns:c16="http://schemas.microsoft.com/office/drawing/2014/chart" uri="{C3380CC4-5D6E-409C-BE32-E72D297353CC}">
              <c16:uniqueId val="{00000002-7403-4AA7-80B8-DBA9F64F324F}"/>
            </c:ext>
          </c:extLst>
        </c:ser>
        <c:ser>
          <c:idx val="5"/>
          <c:order val="6"/>
          <c:tx>
            <c:strRef>
              <c:f>'A.3 Fig.A3.2'!$D$13</c:f>
              <c:strCache>
                <c:ptCount val="1"/>
                <c:pt idx="0">
                  <c:v>Other NFR sectors</c:v>
                </c:pt>
              </c:strCache>
            </c:strRef>
          </c:tx>
          <c:invertIfNegative val="0"/>
          <c:cat>
            <c:numRef>
              <c:f>'A.3 Fig.A3.2'!$G$6:$AM$6</c:f>
              <c:numCache>
                <c:formatCode>General</c:formatCode>
                <c:ptCount val="33"/>
                <c:pt idx="0">
                  <c:v>1987</c:v>
                </c:pt>
                <c:pt idx="1">
                  <c:v>1990</c:v>
                </c:pt>
                <c:pt idx="2">
                  <c:v>1991</c:v>
                </c:pt>
                <c:pt idx="3">
                  <c:v>1992</c:v>
                </c:pt>
                <c:pt idx="4">
                  <c:v>1993</c:v>
                </c:pt>
                <c:pt idx="5">
                  <c:v>1994</c:v>
                </c:pt>
                <c:pt idx="6">
                  <c:v>1995</c:v>
                </c:pt>
                <c:pt idx="7">
                  <c:v>1996</c:v>
                </c:pt>
                <c:pt idx="8">
                  <c:v>1997</c:v>
                </c:pt>
                <c:pt idx="9">
                  <c:v>1998</c:v>
                </c:pt>
                <c:pt idx="10">
                  <c:v>1999</c:v>
                </c:pt>
                <c:pt idx="11">
                  <c:v>2000</c:v>
                </c:pt>
                <c:pt idx="12">
                  <c:v>2001</c:v>
                </c:pt>
                <c:pt idx="13">
                  <c:v>2002</c:v>
                </c:pt>
                <c:pt idx="14">
                  <c:v>2003</c:v>
                </c:pt>
                <c:pt idx="15">
                  <c:v>2004</c:v>
                </c:pt>
                <c:pt idx="16">
                  <c:v>2005</c:v>
                </c:pt>
                <c:pt idx="17">
                  <c:v>2006</c:v>
                </c:pt>
                <c:pt idx="18">
                  <c:v>2007</c:v>
                </c:pt>
                <c:pt idx="19">
                  <c:v>2008</c:v>
                </c:pt>
                <c:pt idx="20">
                  <c:v>2009</c:v>
                </c:pt>
                <c:pt idx="21">
                  <c:v>2010</c:v>
                </c:pt>
                <c:pt idx="22">
                  <c:v>2011</c:v>
                </c:pt>
                <c:pt idx="23">
                  <c:v>2012</c:v>
                </c:pt>
                <c:pt idx="24">
                  <c:v>2013</c:v>
                </c:pt>
                <c:pt idx="25">
                  <c:v>2014</c:v>
                </c:pt>
                <c:pt idx="26">
                  <c:v>2015</c:v>
                </c:pt>
                <c:pt idx="27">
                  <c:v>2016</c:v>
                </c:pt>
                <c:pt idx="28">
                  <c:v>2017</c:v>
                </c:pt>
                <c:pt idx="29">
                  <c:v>2018</c:v>
                </c:pt>
                <c:pt idx="30">
                  <c:v>2019</c:v>
                </c:pt>
                <c:pt idx="31">
                  <c:v>2020</c:v>
                </c:pt>
                <c:pt idx="32">
                  <c:v>2021</c:v>
                </c:pt>
              </c:numCache>
            </c:numRef>
          </c:cat>
          <c:val>
            <c:numRef>
              <c:f>'A.3 Fig.A3.2'!$G$13:$AM$13</c:f>
              <c:numCache>
                <c:formatCode>0.000</c:formatCode>
                <c:ptCount val="33"/>
                <c:pt idx="0">
                  <c:v>2.524</c:v>
                </c:pt>
                <c:pt idx="1">
                  <c:v>1.6346004481530041</c:v>
                </c:pt>
                <c:pt idx="2">
                  <c:v>2.3176264601434577</c:v>
                </c:pt>
                <c:pt idx="3">
                  <c:v>2.4977302209728167</c:v>
                </c:pt>
                <c:pt idx="4">
                  <c:v>1.6149019381642735</c:v>
                </c:pt>
                <c:pt idx="5">
                  <c:v>0.97122676879503733</c:v>
                </c:pt>
                <c:pt idx="6">
                  <c:v>0.96264590650769599</c:v>
                </c:pt>
                <c:pt idx="7">
                  <c:v>0.94531688637487343</c:v>
                </c:pt>
                <c:pt idx="8">
                  <c:v>1.0295641938428113</c:v>
                </c:pt>
                <c:pt idx="9">
                  <c:v>1.1978264950968862</c:v>
                </c:pt>
                <c:pt idx="10">
                  <c:v>1.099812453230026</c:v>
                </c:pt>
                <c:pt idx="11">
                  <c:v>1.2555783531390079</c:v>
                </c:pt>
                <c:pt idx="12">
                  <c:v>1.4660486925585094</c:v>
                </c:pt>
                <c:pt idx="13">
                  <c:v>1.322019989451765</c:v>
                </c:pt>
                <c:pt idx="14">
                  <c:v>1.1559025311854021</c:v>
                </c:pt>
                <c:pt idx="15">
                  <c:v>1.1295516264280463</c:v>
                </c:pt>
                <c:pt idx="16">
                  <c:v>1.2679612588994154</c:v>
                </c:pt>
                <c:pt idx="17">
                  <c:v>1.1576113065525733</c:v>
                </c:pt>
                <c:pt idx="18">
                  <c:v>1.1406555283233446</c:v>
                </c:pt>
                <c:pt idx="19">
                  <c:v>1.1785535924689503</c:v>
                </c:pt>
                <c:pt idx="20">
                  <c:v>1.0297558012354493</c:v>
                </c:pt>
                <c:pt idx="21">
                  <c:v>1.1474008815673058</c:v>
                </c:pt>
                <c:pt idx="22">
                  <c:v>0.85919459320739011</c:v>
                </c:pt>
                <c:pt idx="23">
                  <c:v>0.88628851477022053</c:v>
                </c:pt>
                <c:pt idx="24">
                  <c:v>0.8247404354115887</c:v>
                </c:pt>
                <c:pt idx="25">
                  <c:v>0.78493786852242908</c:v>
                </c:pt>
                <c:pt idx="26">
                  <c:v>0.64545423761160592</c:v>
                </c:pt>
                <c:pt idx="27">
                  <c:v>0.65022666370041327</c:v>
                </c:pt>
                <c:pt idx="28">
                  <c:v>0.39228344282169519</c:v>
                </c:pt>
                <c:pt idx="29">
                  <c:v>0.87519241895778188</c:v>
                </c:pt>
                <c:pt idx="30">
                  <c:v>0.51782691935219893</c:v>
                </c:pt>
                <c:pt idx="31">
                  <c:v>0.49641392144516433</c:v>
                </c:pt>
                <c:pt idx="32">
                  <c:v>0.48774268765960294</c:v>
                </c:pt>
              </c:numCache>
            </c:numRef>
          </c:val>
          <c:extLst>
            <c:ext xmlns:c16="http://schemas.microsoft.com/office/drawing/2014/chart" uri="{C3380CC4-5D6E-409C-BE32-E72D297353CC}">
              <c16:uniqueId val="{00000005-6FE5-49A4-BC3F-00A42E06ED48}"/>
            </c:ext>
          </c:extLst>
        </c:ser>
        <c:dLbls>
          <c:showLegendKey val="0"/>
          <c:showVal val="0"/>
          <c:showCatName val="0"/>
          <c:showSerName val="0"/>
          <c:showPercent val="0"/>
          <c:showBubbleSize val="0"/>
        </c:dLbls>
        <c:gapWidth val="150"/>
        <c:overlap val="100"/>
        <c:axId val="192384384"/>
        <c:axId val="192390272"/>
      </c:barChart>
      <c:lineChart>
        <c:grouping val="standard"/>
        <c:varyColors val="0"/>
        <c:ser>
          <c:idx val="6"/>
          <c:order val="7"/>
          <c:tx>
            <c:strRef>
              <c:f>'A.3 Fig.A3.2'!$D$16</c:f>
              <c:strCache>
                <c:ptCount val="1"/>
                <c:pt idx="0">
                  <c:v>Sofia Protocol target</c:v>
                </c:pt>
              </c:strCache>
            </c:strRef>
          </c:tx>
          <c:spPr>
            <a:ln cap="rnd" cmpd="sng">
              <a:solidFill>
                <a:srgbClr val="FF0000"/>
              </a:solidFill>
              <a:prstDash val="sysDash"/>
              <a:round/>
            </a:ln>
          </c:spPr>
          <c:marker>
            <c:symbol val="none"/>
          </c:marker>
          <c:cat>
            <c:multiLvlStrRef>
              <c:f>'A.3 Fig.A3.2'!#REF!</c:f>
            </c:multiLvlStrRef>
          </c:cat>
          <c:val>
            <c:numRef>
              <c:f>'A.3 Fig.A3.2'!$G$16:$AM$16</c:f>
              <c:numCache>
                <c:formatCode>0.000</c:formatCode>
                <c:ptCount val="33"/>
                <c:pt idx="0">
                  <c:v>129.33549248261642</c:v>
                </c:pt>
                <c:pt idx="1">
                  <c:v>129.33549248261642</c:v>
                </c:pt>
                <c:pt idx="2">
                  <c:v>129.33549248261642</c:v>
                </c:pt>
                <c:pt idx="3">
                  <c:v>129.33549248261642</c:v>
                </c:pt>
                <c:pt idx="4">
                  <c:v>129.33549248261642</c:v>
                </c:pt>
                <c:pt idx="5">
                  <c:v>129.33549248261642</c:v>
                </c:pt>
                <c:pt idx="6">
                  <c:v>129.33549248261642</c:v>
                </c:pt>
                <c:pt idx="7">
                  <c:v>129.33549248261642</c:v>
                </c:pt>
                <c:pt idx="8">
                  <c:v>129.33549248261642</c:v>
                </c:pt>
                <c:pt idx="9">
                  <c:v>129.33549248261642</c:v>
                </c:pt>
                <c:pt idx="10">
                  <c:v>129.33549248261642</c:v>
                </c:pt>
                <c:pt idx="11">
                  <c:v>129.33549248261642</c:v>
                </c:pt>
                <c:pt idx="12">
                  <c:v>129.33549248261642</c:v>
                </c:pt>
                <c:pt idx="13">
                  <c:v>129.33549248261642</c:v>
                </c:pt>
                <c:pt idx="14">
                  <c:v>129.33549248261642</c:v>
                </c:pt>
                <c:pt idx="15">
                  <c:v>129.33549248261642</c:v>
                </c:pt>
                <c:pt idx="16">
                  <c:v>129.33549248261642</c:v>
                </c:pt>
                <c:pt idx="17">
                  <c:v>129.33549248261642</c:v>
                </c:pt>
                <c:pt idx="18">
                  <c:v>129.33549248261642</c:v>
                </c:pt>
                <c:pt idx="19">
                  <c:v>129.33549248261642</c:v>
                </c:pt>
                <c:pt idx="20">
                  <c:v>129.33549248261642</c:v>
                </c:pt>
                <c:pt idx="21">
                  <c:v>129.33549248261642</c:v>
                </c:pt>
                <c:pt idx="22">
                  <c:v>129.33549248261642</c:v>
                </c:pt>
                <c:pt idx="23">
                  <c:v>129.33549248261642</c:v>
                </c:pt>
                <c:pt idx="24">
                  <c:v>129.33549248261642</c:v>
                </c:pt>
                <c:pt idx="25">
                  <c:v>129.33549248261642</c:v>
                </c:pt>
                <c:pt idx="26">
                  <c:v>129.33549248261642</c:v>
                </c:pt>
                <c:pt idx="27">
                  <c:v>129.33549248261642</c:v>
                </c:pt>
                <c:pt idx="28">
                  <c:v>129.33549248261642</c:v>
                </c:pt>
                <c:pt idx="29">
                  <c:v>129.33549248261642</c:v>
                </c:pt>
                <c:pt idx="30">
                  <c:v>129.33549248261642</c:v>
                </c:pt>
                <c:pt idx="31">
                  <c:v>129.33549248261642</c:v>
                </c:pt>
                <c:pt idx="32">
                  <c:v>129.33549248261642</c:v>
                </c:pt>
              </c:numCache>
            </c:numRef>
          </c:val>
          <c:smooth val="0"/>
          <c:extLst>
            <c:ext xmlns:c16="http://schemas.microsoft.com/office/drawing/2014/chart" uri="{C3380CC4-5D6E-409C-BE32-E72D297353CC}">
              <c16:uniqueId val="{00000006-6FE5-49A4-BC3F-00A42E06ED48}"/>
            </c:ext>
          </c:extLst>
        </c:ser>
        <c:dLbls>
          <c:showLegendKey val="0"/>
          <c:showVal val="0"/>
          <c:showCatName val="0"/>
          <c:showSerName val="0"/>
          <c:showPercent val="0"/>
          <c:showBubbleSize val="0"/>
        </c:dLbls>
        <c:marker val="1"/>
        <c:smooth val="0"/>
        <c:axId val="192384384"/>
        <c:axId val="192390272"/>
      </c:lineChart>
      <c:catAx>
        <c:axId val="192384384"/>
        <c:scaling>
          <c:orientation val="minMax"/>
        </c:scaling>
        <c:delete val="0"/>
        <c:axPos val="b"/>
        <c:numFmt formatCode="General" sourceLinked="1"/>
        <c:majorTickMark val="out"/>
        <c:minorTickMark val="none"/>
        <c:tickLblPos val="nextTo"/>
        <c:txPr>
          <a:bodyPr rot="0" vert="horz"/>
          <a:lstStyle/>
          <a:p>
            <a:pPr>
              <a:defRPr sz="800"/>
            </a:pPr>
            <a:endParaRPr lang="en-US"/>
          </a:p>
        </c:txPr>
        <c:crossAx val="192390272"/>
        <c:crosses val="autoZero"/>
        <c:auto val="1"/>
        <c:lblAlgn val="ctr"/>
        <c:lblOffset val="100"/>
        <c:tickLblSkip val="1"/>
        <c:tickMarkSkip val="1"/>
        <c:noMultiLvlLbl val="0"/>
      </c:catAx>
      <c:valAx>
        <c:axId val="192390272"/>
        <c:scaling>
          <c:orientation val="minMax"/>
        </c:scaling>
        <c:delete val="0"/>
        <c:axPos val="l"/>
        <c:majorGridlines/>
        <c:title>
          <c:tx>
            <c:rich>
              <a:bodyPr/>
              <a:lstStyle/>
              <a:p>
                <a:pPr>
                  <a:defRPr/>
                </a:pPr>
                <a:r>
                  <a:rPr lang="en-IE"/>
                  <a:t>kt</a:t>
                </a:r>
                <a:r>
                  <a:rPr lang="en-IE" baseline="0"/>
                  <a:t> </a:t>
                </a:r>
                <a:r>
                  <a:rPr lang="en-IE"/>
                  <a:t>(NO2)</a:t>
                </a:r>
              </a:p>
            </c:rich>
          </c:tx>
          <c:layout>
            <c:manualLayout>
              <c:xMode val="edge"/>
              <c:yMode val="edge"/>
              <c:x val="6.570302233902767E-3"/>
              <c:y val="0.35807860262008762"/>
            </c:manualLayout>
          </c:layout>
          <c:overlay val="0"/>
        </c:title>
        <c:numFmt formatCode="#,##0" sourceLinked="0"/>
        <c:majorTickMark val="out"/>
        <c:minorTickMark val="none"/>
        <c:tickLblPos val="nextTo"/>
        <c:txPr>
          <a:bodyPr rot="0" vert="horz"/>
          <a:lstStyle/>
          <a:p>
            <a:pPr>
              <a:defRPr/>
            </a:pPr>
            <a:endParaRPr lang="en-US"/>
          </a:p>
        </c:txPr>
        <c:crossAx val="192384384"/>
        <c:crosses val="autoZero"/>
        <c:crossBetween val="between"/>
      </c:valAx>
      <c:spPr>
        <a:ln>
          <a:solidFill>
            <a:schemeClr val="tx1"/>
          </a:solidFill>
        </a:ln>
      </c:spPr>
    </c:plotArea>
    <c:legend>
      <c:legendPos val="r"/>
      <c:layout>
        <c:manualLayout>
          <c:xMode val="edge"/>
          <c:yMode val="edge"/>
          <c:x val="6.9735341127165618E-2"/>
          <c:y val="0.81496033829104697"/>
          <c:w val="0.91635538311334275"/>
          <c:h val="0.18503961198398589"/>
        </c:manualLayout>
      </c:layout>
      <c:overlay val="0"/>
    </c:legend>
    <c:plotVisOnly val="1"/>
    <c:dispBlanksAs val="gap"/>
    <c:showDLblsOverMax val="0"/>
  </c:chart>
  <c:spPr>
    <a:ln>
      <a:noFill/>
    </a:ln>
  </c:sp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38101</xdr:colOff>
      <xdr:row>2</xdr:row>
      <xdr:rowOff>19050</xdr:rowOff>
    </xdr:from>
    <xdr:to>
      <xdr:col>20</xdr:col>
      <xdr:colOff>266701</xdr:colOff>
      <xdr:row>30</xdr:row>
      <xdr:rowOff>133350</xdr:rowOff>
    </xdr:to>
    <xdr:graphicFrame macro="">
      <xdr:nvGraphicFramePr>
        <xdr:cNvPr id="5" name="Chart 1">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1095374</xdr:colOff>
      <xdr:row>18</xdr:row>
      <xdr:rowOff>28575</xdr:rowOff>
    </xdr:from>
    <xdr:to>
      <xdr:col>25</xdr:col>
      <xdr:colOff>76199</xdr:colOff>
      <xdr:row>43</xdr:row>
      <xdr:rowOff>114300</xdr:rowOff>
    </xdr:to>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sheetPr>
  <dimension ref="A1:P99"/>
  <sheetViews>
    <sheetView showGridLines="0" workbookViewId="0">
      <selection activeCell="Q29" sqref="Q29"/>
    </sheetView>
  </sheetViews>
  <sheetFormatPr defaultColWidth="9.140625" defaultRowHeight="12" x14ac:dyDescent="0.2"/>
  <cols>
    <col min="1" max="1" width="7" style="10" bestFit="1" customWidth="1"/>
    <col min="2" max="2" width="13.5703125" style="10" customWidth="1"/>
    <col min="3" max="3" width="10" style="10" customWidth="1"/>
    <col min="4" max="4" width="14.28515625" style="10" bestFit="1" customWidth="1"/>
    <col min="5" max="5" width="11.42578125" style="10" customWidth="1"/>
    <col min="6" max="6" width="9.85546875" style="10" customWidth="1"/>
    <col min="7" max="7" width="2.28515625" style="10" customWidth="1"/>
    <col min="8" max="8" width="14" style="10" customWidth="1"/>
    <col min="9" max="9" width="9.140625" style="10" customWidth="1"/>
    <col min="10" max="10" width="10.5703125" style="10" bestFit="1" customWidth="1"/>
    <col min="11" max="11" width="11.5703125" style="10" bestFit="1" customWidth="1"/>
    <col min="12" max="12" width="9.140625" style="10"/>
    <col min="13" max="13" width="11.7109375" style="10" customWidth="1"/>
    <col min="14" max="16384" width="9.140625" style="10"/>
  </cols>
  <sheetData>
    <row r="1" spans="1:14" ht="15" x14ac:dyDescent="0.25">
      <c r="B1" s="156" t="s">
        <v>160</v>
      </c>
    </row>
    <row r="3" spans="1:14" ht="12.75" thickBot="1" x14ac:dyDescent="0.25">
      <c r="B3" s="10" t="s">
        <v>29</v>
      </c>
      <c r="G3" s="39"/>
      <c r="H3" s="10" t="s">
        <v>30</v>
      </c>
    </row>
    <row r="4" spans="1:14" s="13" customFormat="1" ht="24.75" thickBot="1" x14ac:dyDescent="0.25">
      <c r="B4" s="111" t="s">
        <v>0</v>
      </c>
      <c r="C4" s="112" t="s">
        <v>126</v>
      </c>
      <c r="D4" s="112" t="s">
        <v>1</v>
      </c>
      <c r="E4" s="112" t="s">
        <v>2</v>
      </c>
      <c r="F4" s="113" t="s">
        <v>3</v>
      </c>
      <c r="G4" s="14"/>
      <c r="H4" s="137" t="s">
        <v>0</v>
      </c>
      <c r="I4" s="138" t="s">
        <v>127</v>
      </c>
      <c r="J4" s="138" t="s">
        <v>157</v>
      </c>
      <c r="K4" s="138" t="s">
        <v>27</v>
      </c>
      <c r="L4" s="138" t="s">
        <v>28</v>
      </c>
      <c r="M4" s="138" t="s">
        <v>2</v>
      </c>
      <c r="N4" s="139" t="s">
        <v>3</v>
      </c>
    </row>
    <row r="5" spans="1:14" ht="12.75" customHeight="1" x14ac:dyDescent="0.2">
      <c r="A5" s="152"/>
      <c r="B5" s="154" t="s">
        <v>122</v>
      </c>
      <c r="C5" s="67">
        <f>SUM(C6:C48)</f>
        <v>100.03978317262163</v>
      </c>
      <c r="D5" s="76"/>
      <c r="E5" s="76"/>
      <c r="F5" s="77"/>
      <c r="G5" s="78"/>
      <c r="H5" s="154" t="s">
        <v>45</v>
      </c>
      <c r="I5" s="67">
        <v>46.374000000000002</v>
      </c>
      <c r="J5" s="67">
        <v>8.5254191885939292</v>
      </c>
      <c r="K5" s="67">
        <v>0.112436198475345</v>
      </c>
      <c r="L5" s="76">
        <f>IF(ISNUMBER(K5/SUM(K$5:K$48)),(K5/SUM(K$5:K$48)),"NA")</f>
        <v>0.27062310811347123</v>
      </c>
      <c r="M5" s="95">
        <f t="shared" ref="M5" si="0">IF(ISNUMBER(M4),M4+L5,L5)</f>
        <v>0.27062310811347123</v>
      </c>
      <c r="N5" s="80" t="s">
        <v>192</v>
      </c>
    </row>
    <row r="6" spans="1:14" ht="12.75" customHeight="1" x14ac:dyDescent="0.2">
      <c r="A6" s="152"/>
      <c r="B6" s="69" t="s">
        <v>107</v>
      </c>
      <c r="C6" s="69">
        <v>15.3578018392909</v>
      </c>
      <c r="D6" s="72">
        <f>IF(ISNUMBER(C6),C6/VLOOKUP("National Total",B$5:C$31,2,0),"0")</f>
        <v>0.15351694448188233</v>
      </c>
      <c r="E6" s="72">
        <f t="shared" ref="E6:E48" si="1">IF(D6=1,0,IF(ISNUMBER(D6+E5),D6+E5,0))</f>
        <v>0.15351694448188233</v>
      </c>
      <c r="F6" s="73" t="s">
        <v>192</v>
      </c>
      <c r="G6" s="78"/>
      <c r="H6" s="131" t="s">
        <v>57</v>
      </c>
      <c r="I6" s="69">
        <v>37.684721601490402</v>
      </c>
      <c r="J6" s="69">
        <v>9.6055636744766595</v>
      </c>
      <c r="K6" s="69">
        <v>7.5498950995104203E-2</v>
      </c>
      <c r="L6" s="72">
        <f t="shared" ref="L6:L28" si="2">IF(ISNUMBER(K6/SUM(K$5:K$48)),(K6/SUM(K$5:K$48)),"NA")</f>
        <v>0.18171870851789804</v>
      </c>
      <c r="M6" s="79">
        <f t="shared" ref="M6:M28" si="3">IF(ISNUMBER(M5),M5+L6,L6)</f>
        <v>0.4523418166313693</v>
      </c>
      <c r="N6" s="81" t="s">
        <v>192</v>
      </c>
    </row>
    <row r="7" spans="1:14" x14ac:dyDescent="0.2">
      <c r="A7" s="152"/>
      <c r="B7" s="69" t="s">
        <v>110</v>
      </c>
      <c r="C7" s="69">
        <v>12.3857453100226</v>
      </c>
      <c r="D7" s="72">
        <f t="shared" ref="D7:D48" si="4">IF(ISNUMBER(C7),C7/VLOOKUP("National Total",B$5:C$31,2,0),"0")</f>
        <v>0.12380819827098813</v>
      </c>
      <c r="E7" s="72">
        <f t="shared" si="1"/>
        <v>0.27732514275287046</v>
      </c>
      <c r="F7" s="73" t="s">
        <v>192</v>
      </c>
      <c r="G7" s="78"/>
      <c r="H7" s="131" t="s">
        <v>107</v>
      </c>
      <c r="I7" s="69">
        <v>14.594105555324401</v>
      </c>
      <c r="J7" s="69">
        <v>15.3578018392909</v>
      </c>
      <c r="K7" s="69">
        <v>3.9737483922184701E-2</v>
      </c>
      <c r="L7" s="72">
        <f t="shared" si="2"/>
        <v>9.5644299197725241E-2</v>
      </c>
      <c r="M7" s="79">
        <f t="shared" si="3"/>
        <v>0.54798611582909451</v>
      </c>
      <c r="N7" s="81" t="s">
        <v>192</v>
      </c>
    </row>
    <row r="8" spans="1:14" x14ac:dyDescent="0.2">
      <c r="A8" s="152"/>
      <c r="B8" s="69" t="s">
        <v>57</v>
      </c>
      <c r="C8" s="69">
        <v>9.6055636744766595</v>
      </c>
      <c r="D8" s="72">
        <f t="shared" si="4"/>
        <v>9.6017437961675445E-2</v>
      </c>
      <c r="E8" s="72">
        <f t="shared" si="1"/>
        <v>0.3733425807145459</v>
      </c>
      <c r="F8" s="73" t="s">
        <v>192</v>
      </c>
      <c r="G8" s="78"/>
      <c r="H8" s="131" t="s">
        <v>65</v>
      </c>
      <c r="I8" s="69">
        <v>2.2441634812991098</v>
      </c>
      <c r="J8" s="69">
        <v>7.1665779173010797</v>
      </c>
      <c r="K8" s="69">
        <v>3.45888769091987E-2</v>
      </c>
      <c r="L8" s="72">
        <f t="shared" si="2"/>
        <v>8.3252097654068311E-2</v>
      </c>
      <c r="M8" s="79">
        <f t="shared" si="3"/>
        <v>0.63123821348316278</v>
      </c>
      <c r="N8" s="81" t="s">
        <v>192</v>
      </c>
    </row>
    <row r="9" spans="1:14" x14ac:dyDescent="0.2">
      <c r="A9" s="152"/>
      <c r="B9" s="69" t="s">
        <v>45</v>
      </c>
      <c r="C9" s="69">
        <v>8.5254191885939292</v>
      </c>
      <c r="D9" s="72">
        <f t="shared" si="4"/>
        <v>8.5220288551436221E-2</v>
      </c>
      <c r="E9" s="72">
        <f t="shared" si="1"/>
        <v>0.45856286926598211</v>
      </c>
      <c r="F9" s="73" t="s">
        <v>192</v>
      </c>
      <c r="G9" s="78"/>
      <c r="H9" s="131" t="s">
        <v>58</v>
      </c>
      <c r="I9" s="69">
        <v>3.6983737161017198</v>
      </c>
      <c r="J9" s="69">
        <v>7.4989982958003498</v>
      </c>
      <c r="K9" s="69">
        <v>3.1448772947897802E-2</v>
      </c>
      <c r="L9" s="72">
        <f t="shared" si="2"/>
        <v>7.5694169643962098E-2</v>
      </c>
      <c r="M9" s="79">
        <f t="shared" si="3"/>
        <v>0.70693238312712492</v>
      </c>
      <c r="N9" s="81" t="s">
        <v>192</v>
      </c>
    </row>
    <row r="10" spans="1:14" x14ac:dyDescent="0.2">
      <c r="A10" s="152"/>
      <c r="B10" s="69" t="s">
        <v>59</v>
      </c>
      <c r="C10" s="69">
        <v>8.2121416285631295</v>
      </c>
      <c r="D10" s="72">
        <f t="shared" si="4"/>
        <v>8.2088758773025669E-2</v>
      </c>
      <c r="E10" s="72">
        <f t="shared" si="1"/>
        <v>0.54065162803900779</v>
      </c>
      <c r="F10" s="73" t="s">
        <v>192</v>
      </c>
      <c r="G10" s="78"/>
      <c r="H10" s="131" t="s">
        <v>110</v>
      </c>
      <c r="I10" s="69">
        <v>11.964951501162</v>
      </c>
      <c r="J10" s="69">
        <v>12.3857453100226</v>
      </c>
      <c r="K10" s="69">
        <v>3.1361798449366401E-2</v>
      </c>
      <c r="L10" s="72">
        <f t="shared" si="2"/>
        <v>7.5484830397008276E-2</v>
      </c>
      <c r="M10" s="79">
        <f t="shared" si="3"/>
        <v>0.78241721352413318</v>
      </c>
      <c r="N10" s="81" t="s">
        <v>192</v>
      </c>
    </row>
    <row r="11" spans="1:14" x14ac:dyDescent="0.2">
      <c r="A11" s="152"/>
      <c r="B11" s="69" t="s">
        <v>58</v>
      </c>
      <c r="C11" s="69">
        <v>7.4989982958003498</v>
      </c>
      <c r="D11" s="72">
        <f t="shared" si="4"/>
        <v>7.4960161427585312E-2</v>
      </c>
      <c r="E11" s="72">
        <f t="shared" si="1"/>
        <v>0.61561178946659312</v>
      </c>
      <c r="F11" s="73" t="s">
        <v>192</v>
      </c>
      <c r="G11" s="78"/>
      <c r="H11" s="131" t="s">
        <v>108</v>
      </c>
      <c r="I11" s="69">
        <v>5.6594375692210601</v>
      </c>
      <c r="J11" s="69">
        <v>7.4382700666678003</v>
      </c>
      <c r="K11" s="69">
        <v>2.4197380185476298E-2</v>
      </c>
      <c r="L11" s="72">
        <f t="shared" si="2"/>
        <v>5.8240765187670809E-2</v>
      </c>
      <c r="M11" s="79">
        <f t="shared" si="3"/>
        <v>0.84065797871180403</v>
      </c>
      <c r="N11" s="81" t="s">
        <v>192</v>
      </c>
    </row>
    <row r="12" spans="1:14" x14ac:dyDescent="0.2">
      <c r="A12" s="152"/>
      <c r="B12" s="69" t="s">
        <v>108</v>
      </c>
      <c r="C12" s="69">
        <v>7.4382700666678003</v>
      </c>
      <c r="D12" s="72">
        <f t="shared" si="4"/>
        <v>7.4353120636345679E-2</v>
      </c>
      <c r="E12" s="72">
        <f t="shared" si="1"/>
        <v>0.68996491010293881</v>
      </c>
      <c r="F12" s="73" t="s">
        <v>192</v>
      </c>
      <c r="G12" s="78"/>
      <c r="H12" s="131" t="s">
        <v>68</v>
      </c>
      <c r="I12" s="69">
        <v>4.8508135315738601</v>
      </c>
      <c r="J12" s="69">
        <v>5.9627633013312504</v>
      </c>
      <c r="K12" s="69">
        <v>1.8293903743863801E-2</v>
      </c>
      <c r="L12" s="72">
        <f t="shared" si="2"/>
        <v>4.4031665583025653E-2</v>
      </c>
      <c r="M12" s="79">
        <f t="shared" si="3"/>
        <v>0.88468964429482966</v>
      </c>
      <c r="N12" s="81" t="s">
        <v>193</v>
      </c>
    </row>
    <row r="13" spans="1:14" x14ac:dyDescent="0.2">
      <c r="A13" s="152"/>
      <c r="B13" s="69" t="s">
        <v>65</v>
      </c>
      <c r="C13" s="69">
        <v>7.1665779173010797</v>
      </c>
      <c r="D13" s="72">
        <f t="shared" si="4"/>
        <v>7.1637279590409914E-2</v>
      </c>
      <c r="E13" s="72">
        <f t="shared" si="1"/>
        <v>0.7616021896933487</v>
      </c>
      <c r="F13" s="73" t="s">
        <v>192</v>
      </c>
      <c r="G13" s="78"/>
      <c r="H13" s="131" t="s">
        <v>53</v>
      </c>
      <c r="I13" s="69">
        <v>3.3392436529122902</v>
      </c>
      <c r="J13" s="69">
        <v>4.0252043995882598</v>
      </c>
      <c r="K13" s="69">
        <v>1.2122170678227601E-2</v>
      </c>
      <c r="L13" s="72">
        <f t="shared" si="2"/>
        <v>2.9176898103178892E-2</v>
      </c>
      <c r="M13" s="79">
        <f t="shared" si="3"/>
        <v>0.91386654239800857</v>
      </c>
      <c r="N13" s="81" t="s">
        <v>193</v>
      </c>
    </row>
    <row r="14" spans="1:14" x14ac:dyDescent="0.2">
      <c r="A14" s="152"/>
      <c r="B14" s="69" t="s">
        <v>68</v>
      </c>
      <c r="C14" s="69">
        <v>5.9627633013312504</v>
      </c>
      <c r="D14" s="72">
        <f t="shared" si="4"/>
        <v>5.9603920682658067E-2</v>
      </c>
      <c r="E14" s="72">
        <f t="shared" si="1"/>
        <v>0.82120611037600677</v>
      </c>
      <c r="F14" s="73" t="s">
        <v>192</v>
      </c>
      <c r="G14" s="78"/>
      <c r="H14" s="131" t="s">
        <v>70</v>
      </c>
      <c r="I14" s="69">
        <v>6.5202025075199996</v>
      </c>
      <c r="J14" s="69">
        <v>1.8840759020461</v>
      </c>
      <c r="K14" s="69">
        <v>1.1746321935641299E-2</v>
      </c>
      <c r="L14" s="72">
        <f t="shared" si="2"/>
        <v>2.8272266353986938E-2</v>
      </c>
      <c r="M14" s="79">
        <f t="shared" si="3"/>
        <v>0.94213880875199552</v>
      </c>
      <c r="N14" s="81" t="s">
        <v>193</v>
      </c>
    </row>
    <row r="15" spans="1:14" x14ac:dyDescent="0.2">
      <c r="A15" s="152"/>
      <c r="B15" s="69" t="s">
        <v>53</v>
      </c>
      <c r="C15" s="69">
        <v>4.0252043995882598</v>
      </c>
      <c r="D15" s="72">
        <f t="shared" si="4"/>
        <v>4.0236036823896849E-2</v>
      </c>
      <c r="E15" s="72">
        <f t="shared" si="1"/>
        <v>0.86144214719990364</v>
      </c>
      <c r="F15" s="73" t="s">
        <v>193</v>
      </c>
      <c r="G15" s="78"/>
      <c r="H15" s="131" t="s">
        <v>59</v>
      </c>
      <c r="I15" s="69">
        <v>15.2123811677994</v>
      </c>
      <c r="J15" s="69">
        <v>8.2121416285631295</v>
      </c>
      <c r="K15" s="69">
        <v>4.7864477222516397E-3</v>
      </c>
      <c r="L15" s="72">
        <f t="shared" si="2"/>
        <v>1.1520518987507587E-2</v>
      </c>
      <c r="M15" s="79">
        <f t="shared" si="3"/>
        <v>0.95365932773950313</v>
      </c>
      <c r="N15" s="81" t="s">
        <v>193</v>
      </c>
    </row>
    <row r="16" spans="1:14" x14ac:dyDescent="0.2">
      <c r="A16" s="152"/>
      <c r="B16" s="69" t="s">
        <v>67</v>
      </c>
      <c r="C16" s="69">
        <v>2.03760055149018</v>
      </c>
      <c r="D16" s="72">
        <f t="shared" si="4"/>
        <v>2.0367902517084025E-2</v>
      </c>
      <c r="E16" s="72">
        <f t="shared" si="1"/>
        <v>0.88181004971698762</v>
      </c>
      <c r="F16" s="73" t="s">
        <v>193</v>
      </c>
      <c r="G16" s="78"/>
      <c r="H16" s="131" t="s">
        <v>52</v>
      </c>
      <c r="I16" s="69">
        <v>1.5126019914772</v>
      </c>
      <c r="J16" s="69">
        <v>1.49136263500775</v>
      </c>
      <c r="K16" s="69">
        <v>3.5235699583834098E-3</v>
      </c>
      <c r="L16" s="72">
        <f t="shared" si="2"/>
        <v>8.4808937577346959E-3</v>
      </c>
      <c r="M16" s="79">
        <f t="shared" si="3"/>
        <v>0.96214022149723777</v>
      </c>
      <c r="N16" s="81" t="s">
        <v>193</v>
      </c>
    </row>
    <row r="17" spans="1:16" x14ac:dyDescent="0.2">
      <c r="A17" s="152"/>
      <c r="B17" s="69" t="s">
        <v>70</v>
      </c>
      <c r="C17" s="69">
        <v>1.8840759020461</v>
      </c>
      <c r="D17" s="72">
        <f t="shared" si="4"/>
        <v>1.8833266549519313E-2</v>
      </c>
      <c r="E17" s="72">
        <f t="shared" si="1"/>
        <v>0.90064331626650695</v>
      </c>
      <c r="F17" s="73" t="s">
        <v>193</v>
      </c>
      <c r="G17" s="78"/>
      <c r="H17" s="131" t="s">
        <v>54</v>
      </c>
      <c r="I17" s="69">
        <v>1.2744161711359601</v>
      </c>
      <c r="J17" s="69">
        <v>1.2385032387308801</v>
      </c>
      <c r="K17" s="69">
        <v>2.8619314120513399E-3</v>
      </c>
      <c r="L17" s="72">
        <f t="shared" si="2"/>
        <v>6.8883934572613863E-3</v>
      </c>
      <c r="M17" s="79">
        <f t="shared" si="3"/>
        <v>0.9690286149544991</v>
      </c>
      <c r="N17" s="81" t="s">
        <v>193</v>
      </c>
    </row>
    <row r="18" spans="1:16" x14ac:dyDescent="0.2">
      <c r="A18" s="152"/>
      <c r="B18" s="69" t="s">
        <v>64</v>
      </c>
      <c r="C18" s="69">
        <v>1.73759702248521</v>
      </c>
      <c r="D18" s="72">
        <f t="shared" si="4"/>
        <v>1.7369060261625463E-2</v>
      </c>
      <c r="E18" s="72">
        <f t="shared" si="1"/>
        <v>0.91801237652813239</v>
      </c>
      <c r="F18" s="73" t="s">
        <v>193</v>
      </c>
      <c r="G18" s="78"/>
      <c r="H18" s="131" t="s">
        <v>64</v>
      </c>
      <c r="I18" s="69">
        <v>2.1985305491106</v>
      </c>
      <c r="J18" s="69">
        <v>1.73759702248521</v>
      </c>
      <c r="K18" s="69">
        <v>2.5725094660777998E-3</v>
      </c>
      <c r="L18" s="72">
        <f t="shared" si="2"/>
        <v>6.1917826892196022E-3</v>
      </c>
      <c r="M18" s="79">
        <f t="shared" si="3"/>
        <v>0.97522039764371871</v>
      </c>
      <c r="N18" s="81" t="s">
        <v>193</v>
      </c>
    </row>
    <row r="19" spans="1:16" x14ac:dyDescent="0.2">
      <c r="A19" s="152"/>
      <c r="B19" s="69" t="s">
        <v>52</v>
      </c>
      <c r="C19" s="69">
        <v>1.49136263500775</v>
      </c>
      <c r="D19" s="72">
        <f t="shared" si="4"/>
        <v>1.4907695595804715E-2</v>
      </c>
      <c r="E19" s="72">
        <f t="shared" si="1"/>
        <v>0.93292007212393713</v>
      </c>
      <c r="F19" s="73" t="s">
        <v>193</v>
      </c>
      <c r="G19" s="78"/>
      <c r="H19" s="131" t="s">
        <v>96</v>
      </c>
      <c r="I19" s="69">
        <v>0.48285092269785501</v>
      </c>
      <c r="J19" s="69">
        <v>0.642795143121487</v>
      </c>
      <c r="K19" s="69">
        <v>2.11293822816018E-3</v>
      </c>
      <c r="L19" s="72">
        <f t="shared" si="2"/>
        <v>5.0856389517817532E-3</v>
      </c>
      <c r="M19" s="79">
        <f t="shared" si="3"/>
        <v>0.98030603659550042</v>
      </c>
      <c r="N19" s="81" t="s">
        <v>193</v>
      </c>
    </row>
    <row r="20" spans="1:16" x14ac:dyDescent="0.2">
      <c r="A20" s="152"/>
      <c r="B20" s="69" t="s">
        <v>71</v>
      </c>
      <c r="C20" s="69">
        <v>1.4441796956889299</v>
      </c>
      <c r="D20" s="72">
        <f t="shared" si="4"/>
        <v>1.4436053836671705E-2</v>
      </c>
      <c r="E20" s="72">
        <f t="shared" si="1"/>
        <v>0.94735612596060881</v>
      </c>
      <c r="F20" s="73" t="s">
        <v>193</v>
      </c>
      <c r="G20" s="78"/>
      <c r="H20" s="131" t="s">
        <v>67</v>
      </c>
      <c r="I20" s="69">
        <v>2.9216030972290801</v>
      </c>
      <c r="J20" s="69">
        <v>2.03760055149018</v>
      </c>
      <c r="K20" s="69">
        <v>1.80960091169196E-3</v>
      </c>
      <c r="L20" s="72">
        <f t="shared" si="2"/>
        <v>4.3555352262682123E-3</v>
      </c>
      <c r="M20" s="79">
        <f t="shared" si="3"/>
        <v>0.98466157182176861</v>
      </c>
      <c r="N20" s="81" t="s">
        <v>193</v>
      </c>
    </row>
    <row r="21" spans="1:16" x14ac:dyDescent="0.2">
      <c r="A21" s="152"/>
      <c r="B21" s="69" t="s">
        <v>54</v>
      </c>
      <c r="C21" s="69">
        <v>1.2385032387308801</v>
      </c>
      <c r="D21" s="72">
        <f t="shared" si="4"/>
        <v>1.2380107187895497E-2</v>
      </c>
      <c r="E21" s="72">
        <f t="shared" si="1"/>
        <v>0.95973623314850431</v>
      </c>
      <c r="F21" s="73" t="s">
        <v>193</v>
      </c>
      <c r="G21" s="78"/>
      <c r="H21" s="131" t="s">
        <v>71</v>
      </c>
      <c r="I21" s="69">
        <v>2.1496822332878902</v>
      </c>
      <c r="J21" s="69">
        <v>1.4441796956889299</v>
      </c>
      <c r="K21" s="69">
        <v>1.0051305957300999E-3</v>
      </c>
      <c r="L21" s="72">
        <f t="shared" si="2"/>
        <v>2.4192526033870779E-3</v>
      </c>
      <c r="M21" s="79">
        <f t="shared" si="3"/>
        <v>0.98708082442515566</v>
      </c>
      <c r="N21" s="81" t="s">
        <v>193</v>
      </c>
    </row>
    <row r="22" spans="1:16" x14ac:dyDescent="0.2">
      <c r="A22" s="152"/>
      <c r="B22" s="69" t="s">
        <v>49</v>
      </c>
      <c r="C22" s="69">
        <v>1.13851595822157</v>
      </c>
      <c r="D22" s="72">
        <f t="shared" si="4"/>
        <v>1.1380632005739424E-2</v>
      </c>
      <c r="E22" s="72">
        <f t="shared" si="1"/>
        <v>0.97111686515424378</v>
      </c>
      <c r="F22" s="73" t="s">
        <v>193</v>
      </c>
      <c r="G22" s="78"/>
      <c r="H22" s="131" t="s">
        <v>48</v>
      </c>
      <c r="I22" s="69">
        <v>0.28859612400000001</v>
      </c>
      <c r="J22" s="69">
        <v>3.0982319999999998E-3</v>
      </c>
      <c r="K22" s="69">
        <v>9.9580636027547711E-4</v>
      </c>
      <c r="L22" s="72">
        <f t="shared" si="2"/>
        <v>2.3968100660749937E-3</v>
      </c>
      <c r="M22" s="79">
        <f t="shared" si="3"/>
        <v>0.98947763449123061</v>
      </c>
      <c r="N22" s="81" t="s">
        <v>193</v>
      </c>
    </row>
    <row r="23" spans="1:16" x14ac:dyDescent="0.2">
      <c r="A23" s="152"/>
      <c r="B23" s="69" t="s">
        <v>96</v>
      </c>
      <c r="C23" s="69">
        <v>0.642795143121487</v>
      </c>
      <c r="D23" s="72">
        <f t="shared" si="4"/>
        <v>6.4253952051487838E-3</v>
      </c>
      <c r="E23" s="72">
        <f t="shared" si="1"/>
        <v>0.97754226035939251</v>
      </c>
      <c r="F23" s="73" t="s">
        <v>193</v>
      </c>
      <c r="G23" s="78"/>
      <c r="H23" s="131" t="s">
        <v>50</v>
      </c>
      <c r="I23" s="69">
        <v>0.58396316767290501</v>
      </c>
      <c r="J23" s="69">
        <v>0.51245777186501096</v>
      </c>
      <c r="K23" s="69">
        <v>9.8512557480904097E-4</v>
      </c>
      <c r="L23" s="72">
        <f t="shared" si="2"/>
        <v>2.3711024434479801E-3</v>
      </c>
      <c r="M23" s="79">
        <f t="shared" si="3"/>
        <v>0.99184873693467857</v>
      </c>
      <c r="N23" s="81" t="s">
        <v>193</v>
      </c>
    </row>
    <row r="24" spans="1:16" x14ac:dyDescent="0.2">
      <c r="A24" s="152"/>
      <c r="B24" s="69" t="s">
        <v>55</v>
      </c>
      <c r="C24" s="69">
        <v>0.56424730303100001</v>
      </c>
      <c r="D24" s="72">
        <f t="shared" si="4"/>
        <v>5.6402291682037583E-3</v>
      </c>
      <c r="E24" s="72">
        <f t="shared" si="1"/>
        <v>0.98318248952759624</v>
      </c>
      <c r="F24" s="73" t="s">
        <v>193</v>
      </c>
      <c r="G24" s="78"/>
      <c r="H24" s="131" t="s">
        <v>66</v>
      </c>
      <c r="I24" s="69">
        <v>6.3898303415697605E-2</v>
      </c>
      <c r="J24" s="69">
        <v>0.12939348172880599</v>
      </c>
      <c r="K24" s="69">
        <v>5.4234710129924296E-4</v>
      </c>
      <c r="L24" s="72">
        <f t="shared" si="2"/>
        <v>1.30537727369106E-3</v>
      </c>
      <c r="M24" s="79">
        <f t="shared" si="3"/>
        <v>0.99315411420836963</v>
      </c>
      <c r="N24" s="81" t="s">
        <v>193</v>
      </c>
    </row>
    <row r="25" spans="1:16" x14ac:dyDescent="0.2">
      <c r="A25" s="152"/>
      <c r="B25" s="69" t="s">
        <v>50</v>
      </c>
      <c r="C25" s="69">
        <v>0.51245777186501096</v>
      </c>
      <c r="D25" s="72">
        <f t="shared" si="4"/>
        <v>5.1225398097949678E-3</v>
      </c>
      <c r="E25" s="72">
        <f t="shared" si="1"/>
        <v>0.98830502933739117</v>
      </c>
      <c r="F25" s="73" t="s">
        <v>193</v>
      </c>
      <c r="G25" s="78"/>
      <c r="H25" s="131" t="s">
        <v>47</v>
      </c>
      <c r="I25" s="69">
        <v>0.16121748412234599</v>
      </c>
      <c r="J25" s="69">
        <v>0.17397745015760299</v>
      </c>
      <c r="K25" s="69">
        <v>4.6459549911721202E-4</v>
      </c>
      <c r="L25" s="72">
        <f t="shared" si="2"/>
        <v>1.1182366505765448E-3</v>
      </c>
      <c r="M25" s="79">
        <f t="shared" si="3"/>
        <v>0.99427235085894616</v>
      </c>
      <c r="N25" s="81" t="s">
        <v>193</v>
      </c>
    </row>
    <row r="26" spans="1:16" x14ac:dyDescent="0.2">
      <c r="A26" s="152"/>
      <c r="B26" s="69" t="s">
        <v>46</v>
      </c>
      <c r="C26" s="69">
        <v>0.29059000000000001</v>
      </c>
      <c r="D26" s="72">
        <f t="shared" si="4"/>
        <v>2.9047444005209241E-3</v>
      </c>
      <c r="E26" s="72">
        <f t="shared" si="1"/>
        <v>0.99120977373791208</v>
      </c>
      <c r="F26" s="73" t="s">
        <v>193</v>
      </c>
      <c r="G26" s="78"/>
      <c r="H26" s="131" t="s">
        <v>109</v>
      </c>
      <c r="I26" s="69">
        <v>6.3691169689151497E-3</v>
      </c>
      <c r="J26" s="69">
        <v>7.4225951776872107E-2</v>
      </c>
      <c r="K26" s="69">
        <v>4.1754369995139999E-4</v>
      </c>
      <c r="L26" s="72">
        <f t="shared" si="2"/>
        <v>1.004987498566349E-3</v>
      </c>
      <c r="M26" s="79">
        <f t="shared" si="3"/>
        <v>0.99527733835751253</v>
      </c>
      <c r="N26" s="81" t="s">
        <v>193</v>
      </c>
    </row>
    <row r="27" spans="1:16" x14ac:dyDescent="0.2">
      <c r="A27" s="152"/>
      <c r="B27" s="69" t="s">
        <v>47</v>
      </c>
      <c r="C27" s="69">
        <v>0.17397745015760299</v>
      </c>
      <c r="D27" s="72">
        <f t="shared" si="4"/>
        <v>1.7390826393275936E-3</v>
      </c>
      <c r="E27" s="72">
        <f t="shared" si="1"/>
        <v>0.99294885637723962</v>
      </c>
      <c r="F27" s="73" t="s">
        <v>193</v>
      </c>
      <c r="G27" s="78"/>
      <c r="H27" s="131" t="s">
        <v>49</v>
      </c>
      <c r="I27" s="69">
        <v>2.0331417350332299</v>
      </c>
      <c r="J27" s="69">
        <v>1.13851595822157</v>
      </c>
      <c r="K27" s="69">
        <v>3.96950596611508E-4</v>
      </c>
      <c r="L27" s="72">
        <f t="shared" si="2"/>
        <v>9.554218808461313E-4</v>
      </c>
      <c r="M27" s="79">
        <f t="shared" si="3"/>
        <v>0.99623276023835872</v>
      </c>
      <c r="N27" s="81" t="s">
        <v>193</v>
      </c>
    </row>
    <row r="28" spans="1:16" x14ac:dyDescent="0.2">
      <c r="A28" s="152"/>
      <c r="B28" s="69" t="s">
        <v>66</v>
      </c>
      <c r="C28" s="69">
        <v>0.12939348172880599</v>
      </c>
      <c r="D28" s="72">
        <f t="shared" si="4"/>
        <v>1.2934202536758171E-3</v>
      </c>
      <c r="E28" s="72">
        <f t="shared" si="1"/>
        <v>0.99424227663091547</v>
      </c>
      <c r="F28" s="73" t="s">
        <v>193</v>
      </c>
      <c r="G28" s="82"/>
      <c r="H28" s="131" t="s">
        <v>103</v>
      </c>
      <c r="I28" s="69">
        <v>5.1771002642129499E-2</v>
      </c>
      <c r="J28" s="69">
        <v>8.5775556548135998E-2</v>
      </c>
      <c r="K28" s="69">
        <v>3.2644753296930199E-4</v>
      </c>
      <c r="L28" s="72">
        <f t="shared" si="2"/>
        <v>7.8572779234882702E-4</v>
      </c>
      <c r="M28" s="79">
        <f t="shared" si="3"/>
        <v>0.99701848803070758</v>
      </c>
      <c r="N28" s="81" t="s">
        <v>193</v>
      </c>
    </row>
    <row r="29" spans="1:16" x14ac:dyDescent="0.2">
      <c r="A29" s="152"/>
      <c r="B29" s="69" t="s">
        <v>103</v>
      </c>
      <c r="C29" s="69">
        <v>8.5775556548135998E-2</v>
      </c>
      <c r="D29" s="72">
        <f t="shared" si="4"/>
        <v>8.5741445880713001E-4</v>
      </c>
      <c r="E29" s="72">
        <f t="shared" si="1"/>
        <v>0.99509969108972263</v>
      </c>
      <c r="F29" s="73" t="s">
        <v>193</v>
      </c>
      <c r="G29" s="2"/>
      <c r="H29" s="131" t="s">
        <v>55</v>
      </c>
      <c r="I29" s="69">
        <v>0.87816788192657302</v>
      </c>
      <c r="J29" s="69">
        <v>0.56424730303100001</v>
      </c>
      <c r="K29" s="69">
        <v>2.58195588797096E-4</v>
      </c>
      <c r="L29" s="72">
        <f t="shared" ref="L29:L47" si="5">IF(ISNUMBER(K29/SUM(K$5:K$48)),(K29/SUM(K$5:K$48)),"NA")</f>
        <v>6.2145193175292001E-4</v>
      </c>
      <c r="M29" s="79">
        <f t="shared" ref="M29:M47" si="6">IF(ISNUMBER(M28),M28+L29,L29)</f>
        <v>0.99763993996246048</v>
      </c>
      <c r="N29" s="81" t="s">
        <v>193</v>
      </c>
    </row>
    <row r="30" spans="1:16" s="20" customFormat="1" x14ac:dyDescent="0.2">
      <c r="A30" s="153"/>
      <c r="B30" s="69" t="s">
        <v>69</v>
      </c>
      <c r="C30" s="69">
        <v>7.6447561513949297E-2</v>
      </c>
      <c r="D30" s="72">
        <f t="shared" si="4"/>
        <v>7.6417160343137443E-4</v>
      </c>
      <c r="E30" s="72">
        <f t="shared" si="1"/>
        <v>0.99586386269315397</v>
      </c>
      <c r="F30" s="73" t="s">
        <v>193</v>
      </c>
      <c r="G30" s="85"/>
      <c r="H30" s="131" t="s">
        <v>102</v>
      </c>
      <c r="I30" s="69">
        <v>2.818824529428E-2</v>
      </c>
      <c r="J30" s="69">
        <v>4.32365119474434E-2</v>
      </c>
      <c r="K30" s="69">
        <v>1.57198476902907E-4</v>
      </c>
      <c r="L30" s="72">
        <f t="shared" si="5"/>
        <v>3.7836160406558853E-4</v>
      </c>
      <c r="M30" s="79">
        <f t="shared" si="6"/>
        <v>0.99801830156652604</v>
      </c>
      <c r="N30" s="81" t="s">
        <v>193</v>
      </c>
    </row>
    <row r="31" spans="1:16" s="20" customFormat="1" x14ac:dyDescent="0.2">
      <c r="A31" s="153"/>
      <c r="B31" s="69" t="s">
        <v>109</v>
      </c>
      <c r="C31" s="69">
        <v>7.4225951776872107E-2</v>
      </c>
      <c r="D31" s="72">
        <f t="shared" si="4"/>
        <v>7.4196434081422408E-4</v>
      </c>
      <c r="E31" s="72">
        <f t="shared" si="1"/>
        <v>0.99660582703396816</v>
      </c>
      <c r="F31" s="73"/>
      <c r="G31" s="85"/>
      <c r="H31" s="131" t="s">
        <v>69</v>
      </c>
      <c r="I31" s="69">
        <v>9.0081179136E-2</v>
      </c>
      <c r="J31" s="69">
        <v>7.6447561513949297E-2</v>
      </c>
      <c r="K31" s="69">
        <v>1.3653437404223E-4</v>
      </c>
      <c r="L31" s="72">
        <f t="shared" si="5"/>
        <v>3.2862509733231314E-4</v>
      </c>
      <c r="M31" s="79">
        <f t="shared" si="6"/>
        <v>0.99834692666385838</v>
      </c>
      <c r="N31" s="81" t="s">
        <v>193</v>
      </c>
      <c r="P31" s="132"/>
    </row>
    <row r="32" spans="1:16" s="20" customFormat="1" x14ac:dyDescent="0.2">
      <c r="A32" s="153"/>
      <c r="B32" s="69" t="s">
        <v>97</v>
      </c>
      <c r="C32" s="69">
        <v>6.5884386306280601E-2</v>
      </c>
      <c r="D32" s="72">
        <f t="shared" si="4"/>
        <v>6.585818583052617E-4</v>
      </c>
      <c r="E32" s="72">
        <f t="shared" si="1"/>
        <v>0.99726440889227341</v>
      </c>
      <c r="F32" s="73"/>
      <c r="G32" s="85"/>
      <c r="H32" s="131" t="s">
        <v>95</v>
      </c>
      <c r="I32" s="69">
        <v>5.5628734513415198E-2</v>
      </c>
      <c r="J32" s="69">
        <v>5.0990698287387899E-2</v>
      </c>
      <c r="K32" s="69">
        <v>1.06726434277747E-4</v>
      </c>
      <c r="L32" s="72">
        <f t="shared" si="5"/>
        <v>2.5688025523599848E-4</v>
      </c>
      <c r="M32" s="79">
        <f t="shared" si="6"/>
        <v>0.99860380691909434</v>
      </c>
      <c r="N32" s="81" t="s">
        <v>193</v>
      </c>
      <c r="P32" s="132"/>
    </row>
    <row r="33" spans="1:16" s="20" customFormat="1" x14ac:dyDescent="0.2">
      <c r="A33" s="153"/>
      <c r="B33" s="69" t="s">
        <v>95</v>
      </c>
      <c r="C33" s="69">
        <v>5.0990698287387899E-2</v>
      </c>
      <c r="D33" s="72">
        <f t="shared" si="4"/>
        <v>5.0970420636959929E-4</v>
      </c>
      <c r="E33" s="72">
        <f t="shared" si="1"/>
        <v>0.99777411309864306</v>
      </c>
      <c r="F33" s="73"/>
      <c r="G33" s="85"/>
      <c r="H33" s="131" t="s">
        <v>100</v>
      </c>
      <c r="I33" s="69">
        <v>2.2457520200732099E-2</v>
      </c>
      <c r="J33" s="69">
        <v>3.0222864036374801E-2</v>
      </c>
      <c r="K33" s="69">
        <v>1.0020721124490199E-4</v>
      </c>
      <c r="L33" s="72">
        <f t="shared" si="5"/>
        <v>2.4118911284985394E-4</v>
      </c>
      <c r="M33" s="79">
        <f t="shared" si="6"/>
        <v>0.99884499603194421</v>
      </c>
      <c r="N33" s="81" t="s">
        <v>193</v>
      </c>
      <c r="P33" s="132"/>
    </row>
    <row r="34" spans="1:16" s="20" customFormat="1" x14ac:dyDescent="0.2">
      <c r="A34" s="153"/>
      <c r="B34" s="69" t="s">
        <v>102</v>
      </c>
      <c r="C34" s="69">
        <v>4.32365119474434E-2</v>
      </c>
      <c r="D34" s="72">
        <f t="shared" si="4"/>
        <v>4.3219317931584791E-4</v>
      </c>
      <c r="E34" s="72">
        <f t="shared" si="1"/>
        <v>0.99820630627795892</v>
      </c>
      <c r="F34" s="73"/>
      <c r="G34" s="85"/>
      <c r="H34" s="131" t="s">
        <v>56</v>
      </c>
      <c r="I34" s="69">
        <v>7.9815118975860203E-2</v>
      </c>
      <c r="J34" s="69">
        <v>3.2528987721999997E-2</v>
      </c>
      <c r="K34" s="69">
        <v>8.7687764463970197E-5</v>
      </c>
      <c r="L34" s="72">
        <f t="shared" si="5"/>
        <v>2.1105600940399274E-4</v>
      </c>
      <c r="M34" s="79">
        <f t="shared" si="6"/>
        <v>0.99905605204134817</v>
      </c>
      <c r="N34" s="81" t="s">
        <v>193</v>
      </c>
      <c r="P34" s="132"/>
    </row>
    <row r="35" spans="1:16" s="20" customFormat="1" x14ac:dyDescent="0.2">
      <c r="A35" s="153"/>
      <c r="B35" s="69" t="s">
        <v>104</v>
      </c>
      <c r="C35" s="69">
        <v>3.5237558553600001E-2</v>
      </c>
      <c r="D35" s="72">
        <f t="shared" si="4"/>
        <v>3.5223545509686428E-4</v>
      </c>
      <c r="E35" s="72">
        <f t="shared" si="1"/>
        <v>0.9985585417330558</v>
      </c>
      <c r="F35" s="73"/>
      <c r="G35" s="85"/>
      <c r="H35" s="131" t="s">
        <v>104</v>
      </c>
      <c r="I35" s="69">
        <v>3.4661737943039998E-2</v>
      </c>
      <c r="J35" s="69">
        <v>3.5237558553600001E-2</v>
      </c>
      <c r="K35" s="69">
        <v>8.7041117516909502E-5</v>
      </c>
      <c r="L35" s="72">
        <f t="shared" si="5"/>
        <v>2.0949959244007319E-4</v>
      </c>
      <c r="M35" s="79">
        <f t="shared" si="6"/>
        <v>0.99926555163378827</v>
      </c>
      <c r="N35" s="81" t="s">
        <v>193</v>
      </c>
      <c r="P35" s="132"/>
    </row>
    <row r="36" spans="1:16" s="20" customFormat="1" x14ac:dyDescent="0.2">
      <c r="A36" s="153"/>
      <c r="B36" s="69" t="s">
        <v>56</v>
      </c>
      <c r="C36" s="69">
        <v>3.2528987721999997E-2</v>
      </c>
      <c r="D36" s="72">
        <f t="shared" si="4"/>
        <v>3.2516051804980684E-4</v>
      </c>
      <c r="E36" s="72">
        <f t="shared" si="1"/>
        <v>0.99888370225110557</v>
      </c>
      <c r="F36" s="73"/>
      <c r="G36" s="85"/>
      <c r="H36" s="131" t="s">
        <v>46</v>
      </c>
      <c r="I36" s="69">
        <v>0.466772122459086</v>
      </c>
      <c r="J36" s="69">
        <v>0.29059000000000001</v>
      </c>
      <c r="K36" s="69">
        <v>8.1976199434157898E-5</v>
      </c>
      <c r="L36" s="72">
        <f t="shared" si="5"/>
        <v>1.9730882209670439E-4</v>
      </c>
      <c r="M36" s="79">
        <f t="shared" si="6"/>
        <v>0.99946286045588495</v>
      </c>
      <c r="N36" s="81" t="s">
        <v>193</v>
      </c>
      <c r="P36" s="132"/>
    </row>
    <row r="37" spans="1:16" s="20" customFormat="1" x14ac:dyDescent="0.2">
      <c r="A37" s="153"/>
      <c r="B37" s="69" t="s">
        <v>100</v>
      </c>
      <c r="C37" s="69">
        <v>3.0222864036374801E-2</v>
      </c>
      <c r="D37" s="72">
        <f t="shared" si="4"/>
        <v>3.0210845203676971E-4</v>
      </c>
      <c r="E37" s="72">
        <f t="shared" si="1"/>
        <v>0.99918581070314239</v>
      </c>
      <c r="F37" s="73"/>
      <c r="G37" s="85"/>
      <c r="H37" s="131" t="s">
        <v>97</v>
      </c>
      <c r="I37" s="69">
        <v>9.5261824942956402E-2</v>
      </c>
      <c r="J37" s="69">
        <v>6.5884386306280601E-2</v>
      </c>
      <c r="K37" s="69">
        <v>5.5722522818613902E-5</v>
      </c>
      <c r="L37" s="72">
        <f t="shared" si="5"/>
        <v>1.3411874931367246E-4</v>
      </c>
      <c r="M37" s="79">
        <f t="shared" si="6"/>
        <v>0.99959697920519863</v>
      </c>
      <c r="N37" s="81" t="s">
        <v>193</v>
      </c>
      <c r="P37" s="132"/>
    </row>
    <row r="38" spans="1:16" s="20" customFormat="1" x14ac:dyDescent="0.2">
      <c r="A38" s="153"/>
      <c r="B38" s="69" t="s">
        <v>51</v>
      </c>
      <c r="C38" s="69">
        <v>2.24049741030116E-2</v>
      </c>
      <c r="D38" s="72">
        <f t="shared" si="4"/>
        <v>2.2396064238115301E-4</v>
      </c>
      <c r="E38" s="72">
        <f t="shared" si="1"/>
        <v>0.99940977134552356</v>
      </c>
      <c r="F38" s="73"/>
      <c r="G38" s="85"/>
      <c r="H38" s="131" t="s">
        <v>106</v>
      </c>
      <c r="I38" s="69">
        <v>1.73447504230284E-2</v>
      </c>
      <c r="J38" s="69">
        <v>1.94924275982138E-3</v>
      </c>
      <c r="K38" s="69">
        <v>4.9399136818735899E-5</v>
      </c>
      <c r="L38" s="72">
        <f t="shared" si="5"/>
        <v>1.1889896781720503E-4</v>
      </c>
      <c r="M38" s="79">
        <f t="shared" si="6"/>
        <v>0.99971587817301588</v>
      </c>
      <c r="N38" s="81" t="s">
        <v>193</v>
      </c>
      <c r="P38" s="132"/>
    </row>
    <row r="39" spans="1:16" s="20" customFormat="1" x14ac:dyDescent="0.2">
      <c r="A39" s="153"/>
      <c r="B39" s="69" t="s">
        <v>60</v>
      </c>
      <c r="C39" s="69">
        <v>1.79191900215987E-2</v>
      </c>
      <c r="D39" s="72">
        <f t="shared" si="4"/>
        <v>1.7912064034243861E-4</v>
      </c>
      <c r="E39" s="72">
        <f t="shared" si="1"/>
        <v>0.99958889198586598</v>
      </c>
      <c r="F39" s="73"/>
      <c r="G39" s="85"/>
      <c r="H39" s="131" t="s">
        <v>118</v>
      </c>
      <c r="I39" s="69">
        <v>1.2375000000000001E-3</v>
      </c>
      <c r="J39" s="69">
        <v>7.5099750000000003E-3</v>
      </c>
      <c r="K39" s="69">
        <v>4.0161701287115297E-5</v>
      </c>
      <c r="L39" s="72">
        <f t="shared" si="5"/>
        <v>9.666534956557806E-5</v>
      </c>
      <c r="M39" s="79">
        <f t="shared" si="6"/>
        <v>0.99981254352258142</v>
      </c>
      <c r="N39" s="81" t="s">
        <v>193</v>
      </c>
      <c r="P39" s="132"/>
    </row>
    <row r="40" spans="1:16" s="20" customFormat="1" x14ac:dyDescent="0.2">
      <c r="A40" s="153"/>
      <c r="B40" s="69" t="s">
        <v>117</v>
      </c>
      <c r="C40" s="69">
        <v>9.3891668460000001E-3</v>
      </c>
      <c r="D40" s="72">
        <f t="shared" si="4"/>
        <v>9.3854330229791808E-5</v>
      </c>
      <c r="E40" s="72">
        <f t="shared" si="1"/>
        <v>0.99968274631609577</v>
      </c>
      <c r="F40" s="73"/>
      <c r="G40" s="85"/>
      <c r="H40" s="131" t="s">
        <v>117</v>
      </c>
      <c r="I40" s="69">
        <v>2.356308E-2</v>
      </c>
      <c r="J40" s="69">
        <v>9.3891668460000001E-3</v>
      </c>
      <c r="K40" s="69">
        <v>2.7155981990320802E-5</v>
      </c>
      <c r="L40" s="72">
        <f t="shared" si="5"/>
        <v>6.5361834976175928E-5</v>
      </c>
      <c r="M40" s="79">
        <f t="shared" si="6"/>
        <v>0.99987790535755761</v>
      </c>
      <c r="N40" s="81" t="s">
        <v>193</v>
      </c>
      <c r="P40" s="132"/>
    </row>
    <row r="41" spans="1:16" s="20" customFormat="1" x14ac:dyDescent="0.2">
      <c r="A41" s="153"/>
      <c r="B41" s="69" t="s">
        <v>118</v>
      </c>
      <c r="C41" s="69">
        <v>7.5099750000000003E-3</v>
      </c>
      <c r="D41" s="72">
        <f t="shared" si="4"/>
        <v>7.5069884818135951E-5</v>
      </c>
      <c r="E41" s="72">
        <f t="shared" si="1"/>
        <v>0.99975781620091386</v>
      </c>
      <c r="F41" s="73"/>
      <c r="G41" s="85"/>
      <c r="H41" s="131" t="s">
        <v>105</v>
      </c>
      <c r="I41" s="69">
        <v>5.0302319709272002E-3</v>
      </c>
      <c r="J41" s="69">
        <v>6.5704511303526E-3</v>
      </c>
      <c r="K41" s="69">
        <v>2.1265072606599698E-5</v>
      </c>
      <c r="L41" s="72">
        <f t="shared" si="5"/>
        <v>5.1182983070337102E-5</v>
      </c>
      <c r="M41" s="79">
        <f t="shared" si="6"/>
        <v>0.99992908834062799</v>
      </c>
      <c r="N41" s="81" t="s">
        <v>193</v>
      </c>
      <c r="P41" s="132"/>
    </row>
    <row r="42" spans="1:16" s="20" customFormat="1" x14ac:dyDescent="0.2">
      <c r="A42" s="153"/>
      <c r="B42" s="69" t="s">
        <v>105</v>
      </c>
      <c r="C42" s="69">
        <v>6.5704511303526E-3</v>
      </c>
      <c r="D42" s="72">
        <f t="shared" si="4"/>
        <v>6.5678382359296911E-5</v>
      </c>
      <c r="E42" s="72">
        <f t="shared" si="1"/>
        <v>0.99982349458327313</v>
      </c>
      <c r="F42" s="73"/>
      <c r="G42" s="85"/>
      <c r="H42" s="131" t="s">
        <v>98</v>
      </c>
      <c r="I42" s="69">
        <v>1.89772069354286E-3</v>
      </c>
      <c r="J42" s="69">
        <v>2.5044335850857098E-3</v>
      </c>
      <c r="K42" s="69">
        <v>8.1745208560572896E-6</v>
      </c>
      <c r="L42" s="72">
        <f t="shared" si="5"/>
        <v>1.9675284929610204E-5</v>
      </c>
      <c r="M42" s="79">
        <f t="shared" si="6"/>
        <v>0.99994876362555762</v>
      </c>
      <c r="N42" s="81" t="s">
        <v>193</v>
      </c>
      <c r="P42" s="132"/>
    </row>
    <row r="43" spans="1:16" s="20" customFormat="1" x14ac:dyDescent="0.2">
      <c r="A43" s="153"/>
      <c r="B43" s="69" t="s">
        <v>190</v>
      </c>
      <c r="C43" s="69">
        <v>6.2760956559999997E-3</v>
      </c>
      <c r="D43" s="72">
        <f t="shared" si="4"/>
        <v>6.2735998189544356E-5</v>
      </c>
      <c r="E43" s="72">
        <f t="shared" si="1"/>
        <v>0.99988623058146264</v>
      </c>
      <c r="F43" s="73"/>
      <c r="G43" s="85"/>
      <c r="H43" s="131" t="s">
        <v>101</v>
      </c>
      <c r="I43" s="69">
        <v>2.0631355261150701E-3</v>
      </c>
      <c r="J43" s="69">
        <v>2.4857054531506801E-3</v>
      </c>
      <c r="K43" s="69">
        <v>7.4822301419564002E-6</v>
      </c>
      <c r="L43" s="72">
        <f t="shared" si="5"/>
        <v>1.8009007811488327E-5</v>
      </c>
      <c r="M43" s="79">
        <f t="shared" si="6"/>
        <v>0.99996677263336908</v>
      </c>
      <c r="N43" s="81" t="s">
        <v>193</v>
      </c>
      <c r="P43" s="132"/>
    </row>
    <row r="44" spans="1:16" s="20" customFormat="1" x14ac:dyDescent="0.2">
      <c r="A44" s="153"/>
      <c r="B44" s="69" t="s">
        <v>48</v>
      </c>
      <c r="C44" s="69">
        <v>3.0982319999999998E-3</v>
      </c>
      <c r="D44" s="72">
        <f t="shared" si="4"/>
        <v>3.0969999151776528E-5</v>
      </c>
      <c r="E44" s="72">
        <f t="shared" si="1"/>
        <v>0.9999172005806144</v>
      </c>
      <c r="F44" s="73"/>
      <c r="G44" s="85"/>
      <c r="H44" s="131" t="s">
        <v>190</v>
      </c>
      <c r="I44" s="69">
        <v>1.26102615715719E-2</v>
      </c>
      <c r="J44" s="69">
        <v>6.2760956559999997E-3</v>
      </c>
      <c r="K44" s="69">
        <v>7.1168622592323301E-6</v>
      </c>
      <c r="L44" s="72">
        <f t="shared" si="5"/>
        <v>1.7129602483236255E-5</v>
      </c>
      <c r="M44" s="79">
        <f t="shared" si="6"/>
        <v>0.99998390223585232</v>
      </c>
      <c r="N44" s="81" t="s">
        <v>193</v>
      </c>
      <c r="P44" s="132"/>
    </row>
    <row r="45" spans="1:16" s="20" customFormat="1" x14ac:dyDescent="0.2">
      <c r="A45" s="153"/>
      <c r="B45" s="69" t="s">
        <v>98</v>
      </c>
      <c r="C45" s="69">
        <v>2.5044335850857098E-3</v>
      </c>
      <c r="D45" s="72">
        <f t="shared" si="4"/>
        <v>2.5034376381686425E-5</v>
      </c>
      <c r="E45" s="72">
        <f t="shared" si="1"/>
        <v>0.99994223495699608</v>
      </c>
      <c r="F45" s="73"/>
      <c r="G45" s="85"/>
      <c r="H45" s="131" t="s">
        <v>60</v>
      </c>
      <c r="I45" s="69">
        <v>2.8610656620925101E-2</v>
      </c>
      <c r="J45" s="69">
        <v>1.79191900215987E-2</v>
      </c>
      <c r="K45" s="69">
        <v>5.6622187465434798E-6</v>
      </c>
      <c r="L45" s="72">
        <f t="shared" si="5"/>
        <v>1.3628415552878802E-5</v>
      </c>
      <c r="M45" s="79">
        <f t="shared" si="6"/>
        <v>0.99999753065140518</v>
      </c>
      <c r="N45" s="81" t="s">
        <v>193</v>
      </c>
      <c r="P45" s="132"/>
    </row>
    <row r="46" spans="1:16" s="20" customFormat="1" x14ac:dyDescent="0.2">
      <c r="A46" s="153"/>
      <c r="B46" s="69" t="s">
        <v>101</v>
      </c>
      <c r="C46" s="69">
        <v>2.4857054531506801E-3</v>
      </c>
      <c r="D46" s="72">
        <f t="shared" si="4"/>
        <v>2.484716953915745E-5</v>
      </c>
      <c r="E46" s="72">
        <f t="shared" si="1"/>
        <v>0.99996708212653529</v>
      </c>
      <c r="F46" s="73"/>
      <c r="G46" s="85"/>
      <c r="H46" s="131" t="s">
        <v>99</v>
      </c>
      <c r="I46" s="69">
        <v>2.4875598355146998E-3</v>
      </c>
      <c r="J46" s="69">
        <v>1.34385416401369E-3</v>
      </c>
      <c r="K46" s="69">
        <v>7.7683472232478195E-7</v>
      </c>
      <c r="L46" s="72">
        <f t="shared" si="5"/>
        <v>1.8697664088322672E-6</v>
      </c>
      <c r="M46" s="79">
        <f t="shared" si="6"/>
        <v>0.99999940041781399</v>
      </c>
      <c r="N46" s="81" t="s">
        <v>193</v>
      </c>
      <c r="P46" s="132"/>
    </row>
    <row r="47" spans="1:16" s="20" customFormat="1" ht="12.75" thickBot="1" x14ac:dyDescent="0.25">
      <c r="A47" s="153"/>
      <c r="B47" s="69" t="s">
        <v>106</v>
      </c>
      <c r="C47" s="69">
        <v>1.94924275982138E-3</v>
      </c>
      <c r="D47" s="72">
        <f t="shared" si="4"/>
        <v>1.9484675975935527E-5</v>
      </c>
      <c r="E47" s="72">
        <f t="shared" si="1"/>
        <v>0.99998656680251119</v>
      </c>
      <c r="F47" s="73"/>
      <c r="G47" s="85"/>
      <c r="H47" s="155" t="s">
        <v>51</v>
      </c>
      <c r="I47" s="71">
        <v>3.7716610237688901E-2</v>
      </c>
      <c r="J47" s="71">
        <v>2.24049741030116E-2</v>
      </c>
      <c r="K47" s="71">
        <v>2.4910933202130002E-7</v>
      </c>
      <c r="L47" s="74">
        <f t="shared" si="5"/>
        <v>5.9958218621610173E-7</v>
      </c>
      <c r="M47" s="83">
        <f t="shared" si="6"/>
        <v>1.0000000000000002</v>
      </c>
      <c r="N47" s="84" t="s">
        <v>193</v>
      </c>
      <c r="P47" s="132"/>
    </row>
    <row r="48" spans="1:16" s="20" customFormat="1" ht="13.5" thickBot="1" x14ac:dyDescent="0.25">
      <c r="A48" s="153"/>
      <c r="B48" s="155" t="s">
        <v>99</v>
      </c>
      <c r="C48" s="71">
        <v>1.34385416401369E-3</v>
      </c>
      <c r="D48" s="74">
        <f t="shared" si="4"/>
        <v>1.3433197487991648E-5</v>
      </c>
      <c r="E48" s="74">
        <f t="shared" si="1"/>
        <v>0.99999999999999922</v>
      </c>
      <c r="F48" s="75"/>
      <c r="G48" s="85"/>
      <c r="H48"/>
      <c r="I48"/>
      <c r="J48"/>
      <c r="K48"/>
      <c r="L48"/>
      <c r="M48"/>
      <c r="N48"/>
      <c r="P48" s="132"/>
    </row>
    <row r="49" spans="2:14" ht="12.75" x14ac:dyDescent="0.2">
      <c r="B49"/>
      <c r="C49"/>
      <c r="D49"/>
      <c r="E49"/>
      <c r="F49"/>
      <c r="G49"/>
      <c r="H49"/>
      <c r="I49"/>
      <c r="J49"/>
      <c r="K49"/>
      <c r="L49"/>
      <c r="M49"/>
      <c r="N49"/>
    </row>
    <row r="50" spans="2:14" ht="12.75" x14ac:dyDescent="0.2">
      <c r="B50"/>
      <c r="C50"/>
      <c r="D50"/>
      <c r="E50"/>
      <c r="F50"/>
      <c r="G50"/>
      <c r="H50"/>
      <c r="I50"/>
      <c r="J50"/>
      <c r="K50"/>
      <c r="L50"/>
      <c r="M50"/>
      <c r="N50"/>
    </row>
    <row r="51" spans="2:14" ht="12.75" x14ac:dyDescent="0.2">
      <c r="B51"/>
      <c r="C51"/>
      <c r="D51"/>
      <c r="E51"/>
      <c r="F51"/>
      <c r="G51"/>
      <c r="H51"/>
      <c r="I51"/>
      <c r="J51"/>
      <c r="K51"/>
      <c r="L51"/>
      <c r="M51"/>
      <c r="N51"/>
    </row>
    <row r="52" spans="2:14" ht="12.75" x14ac:dyDescent="0.2">
      <c r="B52"/>
      <c r="C52"/>
      <c r="D52"/>
      <c r="E52"/>
      <c r="F52"/>
      <c r="G52"/>
      <c r="H52"/>
      <c r="I52"/>
      <c r="J52"/>
      <c r="K52"/>
      <c r="L52"/>
      <c r="M52"/>
      <c r="N52"/>
    </row>
    <row r="53" spans="2:14" ht="12.75" x14ac:dyDescent="0.2">
      <c r="B53"/>
      <c r="C53"/>
      <c r="D53"/>
      <c r="E53"/>
      <c r="F53"/>
      <c r="G53"/>
      <c r="H53"/>
      <c r="I53"/>
      <c r="J53"/>
      <c r="K53"/>
      <c r="L53"/>
      <c r="M53"/>
      <c r="N53"/>
    </row>
    <row r="54" spans="2:14" ht="12.75" x14ac:dyDescent="0.2">
      <c r="B54"/>
      <c r="C54"/>
      <c r="D54"/>
      <c r="E54"/>
      <c r="F54"/>
      <c r="G54"/>
      <c r="H54"/>
      <c r="I54"/>
      <c r="J54"/>
      <c r="K54"/>
      <c r="L54"/>
      <c r="M54"/>
      <c r="N54"/>
    </row>
    <row r="55" spans="2:14" ht="12.75" x14ac:dyDescent="0.2">
      <c r="B55"/>
      <c r="C55"/>
      <c r="D55"/>
      <c r="E55"/>
      <c r="F55"/>
      <c r="G55"/>
      <c r="H55"/>
      <c r="I55"/>
      <c r="J55"/>
      <c r="K55"/>
      <c r="L55"/>
      <c r="M55"/>
      <c r="N55"/>
    </row>
    <row r="56" spans="2:14" ht="12.75" x14ac:dyDescent="0.2">
      <c r="B56"/>
      <c r="C56"/>
      <c r="D56"/>
      <c r="E56"/>
      <c r="F56"/>
      <c r="G56"/>
      <c r="H56"/>
      <c r="I56"/>
      <c r="J56"/>
      <c r="K56"/>
      <c r="L56"/>
      <c r="M56"/>
      <c r="N56"/>
    </row>
    <row r="57" spans="2:14" ht="12.75" x14ac:dyDescent="0.2">
      <c r="B57"/>
      <c r="C57"/>
      <c r="D57"/>
      <c r="E57"/>
      <c r="F57"/>
      <c r="G57"/>
      <c r="H57"/>
      <c r="I57"/>
      <c r="J57"/>
      <c r="K57"/>
      <c r="L57"/>
      <c r="M57"/>
      <c r="N57"/>
    </row>
    <row r="58" spans="2:14" ht="12.75" x14ac:dyDescent="0.2">
      <c r="B58"/>
      <c r="C58"/>
      <c r="D58"/>
      <c r="E58"/>
      <c r="F58"/>
      <c r="G58"/>
      <c r="H58"/>
      <c r="I58"/>
      <c r="J58"/>
      <c r="K58"/>
      <c r="L58"/>
      <c r="M58"/>
      <c r="N58"/>
    </row>
    <row r="59" spans="2:14" ht="12.75" x14ac:dyDescent="0.2">
      <c r="B59"/>
      <c r="C59"/>
      <c r="D59"/>
      <c r="E59"/>
      <c r="F59"/>
      <c r="G59"/>
      <c r="H59"/>
      <c r="I59"/>
      <c r="J59"/>
      <c r="K59"/>
      <c r="L59"/>
      <c r="M59"/>
      <c r="N59"/>
    </row>
    <row r="60" spans="2:14" ht="12.75" x14ac:dyDescent="0.2">
      <c r="B60"/>
      <c r="C60"/>
      <c r="D60"/>
      <c r="E60"/>
      <c r="F60"/>
      <c r="G60"/>
      <c r="H60"/>
      <c r="I60"/>
      <c r="J60"/>
      <c r="K60"/>
      <c r="L60"/>
      <c r="M60"/>
      <c r="N60"/>
    </row>
    <row r="61" spans="2:14" ht="12.75" x14ac:dyDescent="0.2">
      <c r="B61"/>
      <c r="C61"/>
      <c r="D61"/>
      <c r="E61"/>
      <c r="F61"/>
      <c r="G61"/>
      <c r="H61"/>
      <c r="I61"/>
      <c r="J61"/>
      <c r="K61"/>
      <c r="L61"/>
      <c r="M61"/>
      <c r="N61"/>
    </row>
    <row r="62" spans="2:14" ht="12.75" x14ac:dyDescent="0.2">
      <c r="B62"/>
      <c r="C62"/>
      <c r="D62"/>
      <c r="E62"/>
      <c r="F62"/>
      <c r="G62"/>
      <c r="H62"/>
      <c r="I62"/>
      <c r="J62"/>
      <c r="K62"/>
      <c r="L62"/>
      <c r="M62"/>
      <c r="N62"/>
    </row>
    <row r="63" spans="2:14" ht="12.75" x14ac:dyDescent="0.2">
      <c r="B63"/>
      <c r="C63"/>
      <c r="D63"/>
      <c r="E63"/>
      <c r="F63"/>
      <c r="G63"/>
      <c r="H63"/>
      <c r="I63"/>
      <c r="J63"/>
      <c r="K63"/>
      <c r="L63"/>
      <c r="M63"/>
      <c r="N63"/>
    </row>
    <row r="64" spans="2:14" ht="12.75" x14ac:dyDescent="0.2">
      <c r="B64"/>
      <c r="C64"/>
      <c r="D64"/>
      <c r="E64"/>
      <c r="F64"/>
      <c r="G64"/>
      <c r="H64"/>
      <c r="I64"/>
      <c r="J64"/>
      <c r="K64"/>
      <c r="L64"/>
      <c r="M64"/>
      <c r="N64"/>
    </row>
    <row r="65" spans="2:14" ht="12.75" x14ac:dyDescent="0.2">
      <c r="B65"/>
      <c r="C65"/>
      <c r="D65"/>
      <c r="E65"/>
      <c r="F65"/>
      <c r="G65"/>
      <c r="H65"/>
      <c r="I65"/>
      <c r="J65"/>
      <c r="K65"/>
      <c r="L65"/>
      <c r="M65"/>
      <c r="N65"/>
    </row>
    <row r="66" spans="2:14" ht="12.75" x14ac:dyDescent="0.2">
      <c r="B66"/>
      <c r="C66"/>
      <c r="D66"/>
      <c r="E66"/>
      <c r="F66"/>
      <c r="G66"/>
      <c r="H66"/>
      <c r="I66"/>
      <c r="J66"/>
      <c r="K66"/>
      <c r="L66"/>
      <c r="M66"/>
      <c r="N66"/>
    </row>
    <row r="67" spans="2:14" ht="12.75" x14ac:dyDescent="0.2">
      <c r="B67"/>
      <c r="C67"/>
      <c r="D67"/>
      <c r="E67"/>
      <c r="F67"/>
      <c r="G67"/>
      <c r="H67"/>
      <c r="I67"/>
      <c r="J67"/>
      <c r="K67"/>
      <c r="L67"/>
      <c r="M67"/>
      <c r="N67"/>
    </row>
    <row r="68" spans="2:14" ht="12.75" x14ac:dyDescent="0.2">
      <c r="B68"/>
      <c r="C68"/>
      <c r="D68"/>
      <c r="E68"/>
      <c r="F68"/>
      <c r="G68"/>
      <c r="H68"/>
      <c r="I68"/>
      <c r="J68"/>
      <c r="K68"/>
      <c r="L68"/>
      <c r="M68"/>
      <c r="N68"/>
    </row>
    <row r="69" spans="2:14" ht="12.75" x14ac:dyDescent="0.2">
      <c r="B69"/>
      <c r="C69"/>
      <c r="D69"/>
      <c r="E69"/>
      <c r="F69"/>
      <c r="G69"/>
      <c r="H69"/>
      <c r="I69"/>
      <c r="J69"/>
      <c r="K69"/>
      <c r="L69"/>
      <c r="M69"/>
      <c r="N69"/>
    </row>
    <row r="70" spans="2:14" ht="12.75" x14ac:dyDescent="0.2">
      <c r="B70"/>
      <c r="C70"/>
      <c r="D70"/>
      <c r="E70"/>
      <c r="F70"/>
      <c r="G70"/>
      <c r="H70"/>
      <c r="I70"/>
      <c r="J70"/>
      <c r="K70"/>
      <c r="L70"/>
      <c r="M70"/>
      <c r="N70"/>
    </row>
    <row r="71" spans="2:14" ht="12.75" x14ac:dyDescent="0.2">
      <c r="B71"/>
      <c r="C71"/>
      <c r="D71"/>
      <c r="E71"/>
      <c r="F71"/>
      <c r="G71"/>
      <c r="H71"/>
      <c r="I71"/>
      <c r="J71"/>
      <c r="K71"/>
      <c r="L71"/>
      <c r="M71"/>
      <c r="N71"/>
    </row>
    <row r="72" spans="2:14" ht="12.75" x14ac:dyDescent="0.2">
      <c r="B72"/>
      <c r="C72"/>
      <c r="D72"/>
      <c r="E72"/>
      <c r="F72"/>
      <c r="G72"/>
      <c r="H72"/>
      <c r="I72"/>
      <c r="J72"/>
      <c r="K72"/>
      <c r="L72"/>
      <c r="M72"/>
      <c r="N72"/>
    </row>
    <row r="73" spans="2:14" ht="12.75" x14ac:dyDescent="0.2">
      <c r="B73"/>
      <c r="C73"/>
      <c r="D73"/>
      <c r="E73"/>
      <c r="F73"/>
      <c r="G73"/>
      <c r="H73"/>
      <c r="I73"/>
      <c r="J73"/>
      <c r="K73"/>
      <c r="L73"/>
      <c r="M73"/>
      <c r="N73"/>
    </row>
    <row r="74" spans="2:14" ht="12.75" x14ac:dyDescent="0.2">
      <c r="B74"/>
      <c r="C74"/>
      <c r="D74"/>
      <c r="E74"/>
      <c r="F74"/>
      <c r="G74"/>
      <c r="H74"/>
      <c r="I74"/>
      <c r="J74"/>
      <c r="K74"/>
      <c r="L74"/>
      <c r="M74"/>
      <c r="N74"/>
    </row>
    <row r="75" spans="2:14" ht="12.75" x14ac:dyDescent="0.2">
      <c r="B75"/>
      <c r="C75"/>
      <c r="D75"/>
      <c r="E75"/>
      <c r="F75"/>
      <c r="G75"/>
      <c r="H75"/>
      <c r="I75"/>
      <c r="J75"/>
      <c r="K75"/>
      <c r="L75"/>
      <c r="M75"/>
      <c r="N75"/>
    </row>
    <row r="76" spans="2:14" ht="12.75" x14ac:dyDescent="0.2">
      <c r="B76"/>
      <c r="C76"/>
      <c r="D76"/>
      <c r="E76"/>
      <c r="F76"/>
      <c r="G76"/>
      <c r="H76"/>
      <c r="I76"/>
      <c r="J76"/>
      <c r="K76"/>
      <c r="L76"/>
      <c r="M76"/>
      <c r="N76"/>
    </row>
    <row r="77" spans="2:14" ht="12.75" x14ac:dyDescent="0.2">
      <c r="B77"/>
      <c r="C77"/>
      <c r="D77"/>
      <c r="E77"/>
      <c r="F77"/>
      <c r="G77"/>
      <c r="H77"/>
      <c r="I77"/>
      <c r="J77"/>
      <c r="K77"/>
      <c r="L77"/>
      <c r="M77"/>
      <c r="N77"/>
    </row>
    <row r="78" spans="2:14" ht="12.75" x14ac:dyDescent="0.2">
      <c r="B78"/>
      <c r="C78"/>
      <c r="D78"/>
      <c r="E78"/>
      <c r="F78"/>
      <c r="G78"/>
      <c r="H78"/>
      <c r="I78"/>
      <c r="J78"/>
      <c r="K78"/>
      <c r="L78"/>
      <c r="M78"/>
      <c r="N78"/>
    </row>
    <row r="79" spans="2:14" ht="12.75" x14ac:dyDescent="0.2">
      <c r="B79"/>
      <c r="C79"/>
      <c r="D79"/>
      <c r="E79"/>
      <c r="F79"/>
      <c r="G79"/>
      <c r="H79"/>
      <c r="I79"/>
      <c r="J79"/>
      <c r="K79"/>
      <c r="L79"/>
      <c r="M79"/>
      <c r="N79"/>
    </row>
    <row r="80" spans="2:14" ht="12.75" x14ac:dyDescent="0.2">
      <c r="B80"/>
      <c r="C80"/>
      <c r="D80"/>
      <c r="E80"/>
      <c r="F80"/>
      <c r="G80"/>
      <c r="H80"/>
      <c r="I80"/>
      <c r="J80"/>
      <c r="K80"/>
      <c r="L80"/>
      <c r="M80"/>
      <c r="N80"/>
    </row>
    <row r="81" spans="2:14" ht="12.75" x14ac:dyDescent="0.2">
      <c r="B81"/>
      <c r="C81"/>
      <c r="D81"/>
      <c r="E81"/>
      <c r="F81"/>
      <c r="G81"/>
      <c r="H81"/>
      <c r="I81"/>
      <c r="J81"/>
      <c r="K81"/>
      <c r="L81"/>
      <c r="M81"/>
      <c r="N81"/>
    </row>
    <row r="82" spans="2:14" ht="12.75" x14ac:dyDescent="0.2">
      <c r="B82"/>
      <c r="C82"/>
      <c r="D82"/>
      <c r="E82"/>
      <c r="F82"/>
      <c r="G82"/>
      <c r="H82"/>
      <c r="I82"/>
      <c r="J82"/>
      <c r="K82"/>
      <c r="L82"/>
      <c r="M82"/>
      <c r="N82"/>
    </row>
    <row r="83" spans="2:14" ht="12.75" x14ac:dyDescent="0.2">
      <c r="B83"/>
      <c r="C83"/>
      <c r="D83"/>
      <c r="E83"/>
      <c r="F83"/>
      <c r="G83"/>
      <c r="H83"/>
      <c r="I83"/>
      <c r="J83"/>
      <c r="K83"/>
      <c r="L83"/>
      <c r="M83"/>
      <c r="N83"/>
    </row>
    <row r="84" spans="2:14" ht="12.75" x14ac:dyDescent="0.2">
      <c r="B84"/>
      <c r="C84"/>
      <c r="D84"/>
      <c r="E84"/>
      <c r="F84"/>
      <c r="G84"/>
      <c r="H84"/>
      <c r="I84"/>
      <c r="J84"/>
      <c r="K84"/>
      <c r="L84"/>
      <c r="M84"/>
      <c r="N84"/>
    </row>
    <row r="85" spans="2:14" ht="12.75" x14ac:dyDescent="0.2">
      <c r="B85"/>
      <c r="C85"/>
      <c r="D85"/>
      <c r="E85"/>
      <c r="F85"/>
      <c r="G85"/>
      <c r="H85"/>
      <c r="I85"/>
      <c r="J85"/>
      <c r="K85"/>
      <c r="L85"/>
      <c r="M85"/>
      <c r="N85"/>
    </row>
    <row r="86" spans="2:14" ht="12.75" x14ac:dyDescent="0.2">
      <c r="B86"/>
      <c r="C86"/>
      <c r="D86"/>
      <c r="E86"/>
      <c r="F86"/>
      <c r="G86"/>
      <c r="H86"/>
      <c r="I86"/>
      <c r="J86"/>
      <c r="K86"/>
      <c r="L86"/>
      <c r="M86"/>
      <c r="N86"/>
    </row>
    <row r="87" spans="2:14" ht="12.75" x14ac:dyDescent="0.2">
      <c r="B87"/>
      <c r="C87"/>
      <c r="D87"/>
      <c r="E87"/>
      <c r="F87"/>
      <c r="G87"/>
      <c r="H87"/>
      <c r="I87"/>
      <c r="J87"/>
      <c r="K87"/>
      <c r="L87"/>
      <c r="M87"/>
      <c r="N87"/>
    </row>
    <row r="88" spans="2:14" ht="12.75" x14ac:dyDescent="0.2">
      <c r="B88"/>
      <c r="C88"/>
      <c r="D88"/>
      <c r="E88"/>
      <c r="F88"/>
      <c r="G88"/>
      <c r="H88"/>
      <c r="I88"/>
      <c r="J88"/>
      <c r="K88"/>
      <c r="L88"/>
      <c r="M88"/>
      <c r="N88"/>
    </row>
    <row r="89" spans="2:14" ht="12.75" x14ac:dyDescent="0.2">
      <c r="B89"/>
      <c r="C89"/>
      <c r="D89"/>
      <c r="E89"/>
      <c r="F89"/>
      <c r="G89"/>
      <c r="H89"/>
      <c r="I89"/>
      <c r="J89"/>
      <c r="K89"/>
      <c r="L89"/>
      <c r="M89"/>
      <c r="N89"/>
    </row>
    <row r="90" spans="2:14" ht="12.75" x14ac:dyDescent="0.2">
      <c r="B90"/>
      <c r="C90"/>
      <c r="D90"/>
      <c r="E90"/>
      <c r="F90"/>
      <c r="G90"/>
      <c r="H90"/>
      <c r="I90"/>
      <c r="J90"/>
      <c r="K90"/>
      <c r="L90"/>
      <c r="M90"/>
      <c r="N90"/>
    </row>
    <row r="91" spans="2:14" ht="12.75" x14ac:dyDescent="0.2">
      <c r="B91"/>
      <c r="C91"/>
      <c r="D91"/>
      <c r="E91"/>
      <c r="F91"/>
      <c r="G91"/>
      <c r="H91"/>
      <c r="I91"/>
      <c r="J91"/>
      <c r="K91"/>
      <c r="L91"/>
      <c r="M91"/>
      <c r="N91"/>
    </row>
    <row r="92" spans="2:14" ht="12.75" x14ac:dyDescent="0.2">
      <c r="B92"/>
      <c r="C92"/>
      <c r="D92"/>
      <c r="E92"/>
      <c r="F92"/>
      <c r="G92"/>
      <c r="H92"/>
      <c r="I92"/>
      <c r="J92"/>
      <c r="K92"/>
      <c r="L92"/>
      <c r="M92"/>
      <c r="N92"/>
    </row>
    <row r="93" spans="2:14" ht="12.75" x14ac:dyDescent="0.2">
      <c r="B93"/>
      <c r="C93"/>
      <c r="D93"/>
      <c r="E93"/>
      <c r="F93"/>
      <c r="G93"/>
      <c r="H93"/>
      <c r="I93"/>
      <c r="J93"/>
      <c r="K93"/>
      <c r="L93"/>
      <c r="M93"/>
      <c r="N93"/>
    </row>
    <row r="94" spans="2:14" ht="12.75" x14ac:dyDescent="0.2">
      <c r="B94"/>
      <c r="C94"/>
      <c r="D94"/>
      <c r="E94"/>
      <c r="F94"/>
      <c r="G94"/>
      <c r="H94"/>
      <c r="I94"/>
      <c r="J94"/>
      <c r="K94"/>
      <c r="L94"/>
      <c r="M94"/>
      <c r="N94"/>
    </row>
    <row r="95" spans="2:14" ht="12.75" x14ac:dyDescent="0.2">
      <c r="B95"/>
      <c r="C95"/>
      <c r="D95"/>
      <c r="E95"/>
      <c r="F95"/>
      <c r="G95"/>
      <c r="H95"/>
      <c r="I95"/>
      <c r="J95"/>
      <c r="K95"/>
      <c r="L95"/>
      <c r="M95"/>
      <c r="N95"/>
    </row>
    <row r="96" spans="2:14" ht="12.75" x14ac:dyDescent="0.2">
      <c r="B96"/>
      <c r="C96"/>
      <c r="D96"/>
      <c r="E96"/>
      <c r="F96"/>
      <c r="G96"/>
      <c r="H96"/>
      <c r="I96"/>
      <c r="J96"/>
      <c r="K96"/>
      <c r="L96"/>
      <c r="M96"/>
      <c r="N96"/>
    </row>
    <row r="97" spans="2:14" ht="12.75" x14ac:dyDescent="0.2">
      <c r="B97"/>
      <c r="C97"/>
      <c r="D97"/>
      <c r="E97"/>
      <c r="F97"/>
      <c r="G97"/>
      <c r="H97"/>
      <c r="I97"/>
      <c r="J97"/>
      <c r="K97"/>
      <c r="L97"/>
      <c r="M97"/>
      <c r="N97"/>
    </row>
    <row r="98" spans="2:14" ht="12.75" x14ac:dyDescent="0.2">
      <c r="B98"/>
      <c r="C98"/>
      <c r="D98"/>
      <c r="E98"/>
      <c r="F98"/>
      <c r="G98"/>
      <c r="H98"/>
      <c r="I98"/>
      <c r="J98"/>
      <c r="K98"/>
      <c r="L98"/>
      <c r="M98"/>
      <c r="N98"/>
    </row>
    <row r="99" spans="2:14" x14ac:dyDescent="0.2">
      <c r="I99" s="65"/>
    </row>
  </sheetData>
  <sortState xmlns:xlrd2="http://schemas.microsoft.com/office/spreadsheetml/2017/richdata2" ref="H5:L31">
    <sortCondition descending="1" ref="L5:L31"/>
  </sortState>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tabColor theme="4"/>
  </sheetPr>
  <dimension ref="B1:L69"/>
  <sheetViews>
    <sheetView showGridLines="0" workbookViewId="0">
      <selection activeCell="N37" sqref="N37"/>
    </sheetView>
  </sheetViews>
  <sheetFormatPr defaultColWidth="9.140625" defaultRowHeight="12" x14ac:dyDescent="0.2"/>
  <cols>
    <col min="1" max="1" width="9.140625" style="18"/>
    <col min="2" max="2" width="12.28515625" style="18" bestFit="1" customWidth="1"/>
    <col min="3" max="3" width="8.5703125" style="18" bestFit="1" customWidth="1"/>
    <col min="4" max="4" width="14.28515625" style="18" bestFit="1" customWidth="1"/>
    <col min="5" max="5" width="13.42578125" style="18" bestFit="1" customWidth="1"/>
    <col min="6" max="6" width="13.28515625" style="24" bestFit="1" customWidth="1"/>
    <col min="7" max="7" width="2.28515625" style="26" customWidth="1"/>
    <col min="8" max="8" width="16.140625" style="18" customWidth="1"/>
    <col min="9" max="9" width="7.85546875" style="18" bestFit="1" customWidth="1"/>
    <col min="10" max="10" width="14.28515625" style="18" bestFit="1" customWidth="1"/>
    <col min="11" max="11" width="13.42578125" style="18" bestFit="1" customWidth="1"/>
    <col min="12" max="12" width="13.28515625" style="18" bestFit="1" customWidth="1"/>
    <col min="13" max="16384" width="9.140625" style="18"/>
  </cols>
  <sheetData>
    <row r="1" spans="2:12" ht="15" x14ac:dyDescent="0.25">
      <c r="B1" s="156" t="s">
        <v>169</v>
      </c>
    </row>
    <row r="3" spans="2:12" ht="12.75" thickBot="1" x14ac:dyDescent="0.25">
      <c r="B3" s="10" t="s">
        <v>29</v>
      </c>
      <c r="H3" s="46" t="s">
        <v>29</v>
      </c>
      <c r="L3" s="24"/>
    </row>
    <row r="4" spans="2:12" s="14" customFormat="1" ht="24.75" thickBot="1" x14ac:dyDescent="0.25">
      <c r="B4" s="40" t="s">
        <v>0</v>
      </c>
      <c r="C4" s="41" t="s">
        <v>145</v>
      </c>
      <c r="D4" s="41" t="s">
        <v>1</v>
      </c>
      <c r="E4" s="41" t="s">
        <v>2</v>
      </c>
      <c r="F4" s="42" t="s">
        <v>3</v>
      </c>
      <c r="H4" s="40" t="s">
        <v>0</v>
      </c>
      <c r="I4" s="41" t="s">
        <v>146</v>
      </c>
      <c r="J4" s="41" t="s">
        <v>1</v>
      </c>
      <c r="K4" s="41" t="s">
        <v>2</v>
      </c>
      <c r="L4" s="42" t="s">
        <v>3</v>
      </c>
    </row>
    <row r="5" spans="2:12" x14ac:dyDescent="0.2">
      <c r="B5" s="66" t="s">
        <v>122</v>
      </c>
      <c r="C5" s="67">
        <f>SUM(C6:C34)</f>
        <v>8.2069879355483142</v>
      </c>
      <c r="D5" s="76"/>
      <c r="E5" s="76"/>
      <c r="F5" s="80" t="s">
        <v>193</v>
      </c>
      <c r="G5" s="103"/>
      <c r="H5" s="66" t="s">
        <v>122</v>
      </c>
      <c r="I5" s="67">
        <f>SUM(I6:I32)</f>
        <v>2.8535761841646123</v>
      </c>
      <c r="J5" s="76"/>
      <c r="K5" s="76"/>
      <c r="L5" s="77" t="s">
        <v>193</v>
      </c>
    </row>
    <row r="6" spans="2:12" x14ac:dyDescent="0.2">
      <c r="B6" s="68" t="s">
        <v>45</v>
      </c>
      <c r="C6" s="69">
        <v>3.7527278985450701</v>
      </c>
      <c r="D6" s="72">
        <f>IF(ISNUMBER(C6),C6/VLOOKUP("National Total",B$5:C$35,2,0),"0")</f>
        <v>0.45726007251579415</v>
      </c>
      <c r="E6" s="72">
        <f t="shared" ref="E6:E30" si="0">IF(D6=1,0,IF(ISNUMBER(D6+E5),D6+E5,0))</f>
        <v>0.45726007251579415</v>
      </c>
      <c r="F6" s="81" t="s">
        <v>192</v>
      </c>
      <c r="G6" s="103"/>
      <c r="H6" s="68" t="s">
        <v>68</v>
      </c>
      <c r="I6" s="69">
        <v>1.8367588394727199</v>
      </c>
      <c r="J6" s="72">
        <f>IF(ISNUMBER(I6),I6/VLOOKUP("National Total",H$5:I$33,2,0),"0")</f>
        <v>0.64366910884155459</v>
      </c>
      <c r="K6" s="72">
        <f t="shared" ref="K6" si="1">IF(J6=1,0,IF(ISNUMBER(J6+K5),J6+K5,0))</f>
        <v>0.64366910884155459</v>
      </c>
      <c r="L6" s="73" t="s">
        <v>192</v>
      </c>
    </row>
    <row r="7" spans="2:12" x14ac:dyDescent="0.2">
      <c r="B7" s="68" t="s">
        <v>67</v>
      </c>
      <c r="C7" s="69">
        <v>1.6815500699755901</v>
      </c>
      <c r="D7" s="72">
        <f t="shared" ref="D7:D34" si="2">IF(ISNUMBER(C7),C7/VLOOKUP("National Total",B$5:C$35,2,0),"0")</f>
        <v>0.20489247494711282</v>
      </c>
      <c r="E7" s="72">
        <f t="shared" si="0"/>
        <v>0.66215254746290697</v>
      </c>
      <c r="F7" s="81" t="s">
        <v>192</v>
      </c>
      <c r="G7" s="103"/>
      <c r="H7" s="68" t="s">
        <v>45</v>
      </c>
      <c r="I7" s="69">
        <v>0.82560603367331498</v>
      </c>
      <c r="J7" s="72">
        <f t="shared" ref="J7:J32" si="3">IF(ISNUMBER(I7),I7/VLOOKUP("National Total",H$5:I$33,2,0),"0")</f>
        <v>0.28932328432472254</v>
      </c>
      <c r="K7" s="72">
        <f t="shared" ref="K7:K29" si="4">IF(J7=1,0,IF(ISNUMBER(J7+K6),J7+K6,0))</f>
        <v>0.93299239316627713</v>
      </c>
      <c r="L7" s="73" t="s">
        <v>192</v>
      </c>
    </row>
    <row r="8" spans="2:12" x14ac:dyDescent="0.2">
      <c r="B8" s="68" t="s">
        <v>54</v>
      </c>
      <c r="C8" s="69">
        <v>0.83000276812204998</v>
      </c>
      <c r="D8" s="72">
        <f t="shared" si="2"/>
        <v>0.10113366494995303</v>
      </c>
      <c r="E8" s="72">
        <f t="shared" si="0"/>
        <v>0.76328621241285999</v>
      </c>
      <c r="F8" s="81" t="s">
        <v>192</v>
      </c>
      <c r="G8" s="103"/>
      <c r="H8" s="68" t="s">
        <v>53</v>
      </c>
      <c r="I8" s="69">
        <v>9.7609225032019603E-2</v>
      </c>
      <c r="J8" s="72">
        <f t="shared" si="3"/>
        <v>3.4205929238435531E-2</v>
      </c>
      <c r="K8" s="72">
        <f t="shared" si="4"/>
        <v>0.96719832240471271</v>
      </c>
      <c r="L8" s="73" t="s">
        <v>193</v>
      </c>
    </row>
    <row r="9" spans="2:12" x14ac:dyDescent="0.2">
      <c r="B9" s="68" t="s">
        <v>53</v>
      </c>
      <c r="C9" s="69">
        <v>0.422807330777487</v>
      </c>
      <c r="D9" s="72">
        <f t="shared" si="2"/>
        <v>5.1517966652066115E-2</v>
      </c>
      <c r="E9" s="72">
        <f t="shared" si="0"/>
        <v>0.81480417906492608</v>
      </c>
      <c r="F9" s="81" t="s">
        <v>192</v>
      </c>
      <c r="G9" s="103"/>
      <c r="H9" s="68" t="s">
        <v>62</v>
      </c>
      <c r="I9" s="69">
        <v>3.0847219060530999E-2</v>
      </c>
      <c r="J9" s="72">
        <f t="shared" si="3"/>
        <v>1.0810021204869831E-2</v>
      </c>
      <c r="K9" s="72">
        <f t="shared" si="4"/>
        <v>0.97800834360958255</v>
      </c>
      <c r="L9" s="73" t="s">
        <v>193</v>
      </c>
    </row>
    <row r="10" spans="2:12" x14ac:dyDescent="0.2">
      <c r="B10" s="68" t="s">
        <v>52</v>
      </c>
      <c r="C10" s="69">
        <v>0.322502396274786</v>
      </c>
      <c r="D10" s="72">
        <f t="shared" si="2"/>
        <v>3.9296072908536497E-2</v>
      </c>
      <c r="E10" s="72">
        <f t="shared" si="0"/>
        <v>0.85410025197346262</v>
      </c>
      <c r="F10" s="81" t="s">
        <v>193</v>
      </c>
      <c r="G10" s="103"/>
      <c r="H10" s="68" t="s">
        <v>92</v>
      </c>
      <c r="I10" s="69">
        <v>3.04839582932632E-2</v>
      </c>
      <c r="J10" s="72">
        <f t="shared" si="3"/>
        <v>1.0682721022984502E-2</v>
      </c>
      <c r="K10" s="72">
        <f t="shared" si="4"/>
        <v>0.98869106463256706</v>
      </c>
      <c r="L10" s="73" t="s">
        <v>193</v>
      </c>
    </row>
    <row r="11" spans="2:12" x14ac:dyDescent="0.2">
      <c r="B11" s="68" t="s">
        <v>62</v>
      </c>
      <c r="C11" s="69">
        <v>0.26105664287717001</v>
      </c>
      <c r="D11" s="72">
        <f t="shared" si="2"/>
        <v>3.1809068677487784E-2</v>
      </c>
      <c r="E11" s="72">
        <f t="shared" si="0"/>
        <v>0.8859093206509504</v>
      </c>
      <c r="F11" s="81" t="s">
        <v>193</v>
      </c>
      <c r="G11" s="103"/>
      <c r="H11" s="68" t="s">
        <v>65</v>
      </c>
      <c r="I11" s="69">
        <v>1.16607895181741E-2</v>
      </c>
      <c r="J11" s="72">
        <f t="shared" si="3"/>
        <v>4.0863775016358322E-3</v>
      </c>
      <c r="K11" s="72">
        <f t="shared" si="4"/>
        <v>0.99277744213420294</v>
      </c>
      <c r="L11" s="73" t="s">
        <v>193</v>
      </c>
    </row>
    <row r="12" spans="2:12" x14ac:dyDescent="0.2">
      <c r="B12" s="68" t="s">
        <v>92</v>
      </c>
      <c r="C12" s="69">
        <v>0.21412630616126899</v>
      </c>
      <c r="D12" s="72">
        <f t="shared" si="2"/>
        <v>2.6090729978264927E-2</v>
      </c>
      <c r="E12" s="72">
        <f t="shared" si="0"/>
        <v>0.9120000506292153</v>
      </c>
      <c r="F12" s="81" t="s">
        <v>193</v>
      </c>
      <c r="G12" s="103"/>
      <c r="H12" s="68" t="s">
        <v>46</v>
      </c>
      <c r="I12" s="69">
        <v>6.679083423876E-3</v>
      </c>
      <c r="J12" s="72">
        <f t="shared" si="3"/>
        <v>2.3406010538426572E-3</v>
      </c>
      <c r="K12" s="72">
        <f t="shared" si="4"/>
        <v>0.99511804318804564</v>
      </c>
      <c r="L12" s="73" t="s">
        <v>193</v>
      </c>
    </row>
    <row r="13" spans="2:12" x14ac:dyDescent="0.2">
      <c r="B13" s="68" t="s">
        <v>69</v>
      </c>
      <c r="C13" s="69">
        <v>0.19876365993626799</v>
      </c>
      <c r="D13" s="72">
        <f t="shared" si="2"/>
        <v>2.4218831744022597E-2</v>
      </c>
      <c r="E13" s="72">
        <f t="shared" si="0"/>
        <v>0.93621888237323792</v>
      </c>
      <c r="F13" s="81" t="s">
        <v>193</v>
      </c>
      <c r="G13" s="103"/>
      <c r="H13" s="68" t="s">
        <v>54</v>
      </c>
      <c r="I13" s="69">
        <v>3.2601743140959101E-3</v>
      </c>
      <c r="J13" s="72">
        <f t="shared" si="3"/>
        <v>1.1424872173336875E-3</v>
      </c>
      <c r="K13" s="72">
        <f t="shared" si="4"/>
        <v>0.99626053040537932</v>
      </c>
      <c r="L13" s="73" t="s">
        <v>193</v>
      </c>
    </row>
    <row r="14" spans="2:12" x14ac:dyDescent="0.2">
      <c r="B14" s="68" t="s">
        <v>68</v>
      </c>
      <c r="C14" s="69">
        <v>0.15551367424579701</v>
      </c>
      <c r="D14" s="72">
        <f t="shared" si="2"/>
        <v>1.8948934184756669E-2</v>
      </c>
      <c r="E14" s="72">
        <f t="shared" si="0"/>
        <v>0.95516781655799454</v>
      </c>
      <c r="F14" s="81" t="s">
        <v>193</v>
      </c>
      <c r="G14" s="103"/>
      <c r="H14" s="68" t="s">
        <v>67</v>
      </c>
      <c r="I14" s="69">
        <v>2.0977031563601698E-3</v>
      </c>
      <c r="J14" s="72">
        <f t="shared" si="3"/>
        <v>7.3511377337706326E-4</v>
      </c>
      <c r="K14" s="72">
        <f t="shared" si="4"/>
        <v>0.99699564417875641</v>
      </c>
      <c r="L14" s="73" t="s">
        <v>193</v>
      </c>
    </row>
    <row r="15" spans="2:12" x14ac:dyDescent="0.2">
      <c r="B15" s="68" t="s">
        <v>50</v>
      </c>
      <c r="C15" s="69">
        <v>0.13449539700899399</v>
      </c>
      <c r="D15" s="72">
        <f t="shared" si="2"/>
        <v>1.6387912114069442E-2</v>
      </c>
      <c r="E15" s="72">
        <f t="shared" si="0"/>
        <v>0.97155572867206397</v>
      </c>
      <c r="F15" s="81" t="s">
        <v>193</v>
      </c>
      <c r="G15" s="103"/>
      <c r="H15" s="68" t="s">
        <v>47</v>
      </c>
      <c r="I15" s="69">
        <v>1.8741996890359999E-3</v>
      </c>
      <c r="J15" s="72">
        <f t="shared" si="3"/>
        <v>6.5678978519533515E-4</v>
      </c>
      <c r="K15" s="72">
        <f t="shared" si="4"/>
        <v>0.99765243396395176</v>
      </c>
      <c r="L15" s="73" t="s">
        <v>193</v>
      </c>
    </row>
    <row r="16" spans="2:12" x14ac:dyDescent="0.2">
      <c r="B16" s="68" t="s">
        <v>65</v>
      </c>
      <c r="C16" s="69">
        <v>0.116607895181741</v>
      </c>
      <c r="D16" s="72">
        <f t="shared" si="2"/>
        <v>1.4208366832934836E-2</v>
      </c>
      <c r="E16" s="72">
        <f t="shared" si="0"/>
        <v>0.98576409550499877</v>
      </c>
      <c r="F16" s="81" t="s">
        <v>193</v>
      </c>
      <c r="G16" s="103"/>
      <c r="H16" s="68" t="s">
        <v>71</v>
      </c>
      <c r="I16" s="69">
        <v>1.83971935756551E-3</v>
      </c>
      <c r="J16" s="72">
        <f t="shared" si="3"/>
        <v>6.4470658529275956E-4</v>
      </c>
      <c r="K16" s="72">
        <f t="shared" si="4"/>
        <v>0.99829714054924457</v>
      </c>
      <c r="L16" s="73" t="s">
        <v>193</v>
      </c>
    </row>
    <row r="17" spans="2:12" x14ac:dyDescent="0.2">
      <c r="B17" s="68" t="s">
        <v>46</v>
      </c>
      <c r="C17" s="69">
        <v>3.07023436869788E-2</v>
      </c>
      <c r="D17" s="72">
        <f t="shared" si="2"/>
        <v>3.7410002217735145E-3</v>
      </c>
      <c r="E17" s="72">
        <f t="shared" si="0"/>
        <v>0.98950509572677225</v>
      </c>
      <c r="F17" s="81" t="s">
        <v>193</v>
      </c>
      <c r="G17" s="103"/>
      <c r="H17" s="68" t="s">
        <v>70</v>
      </c>
      <c r="I17" s="69">
        <v>1.58867630871098E-3</v>
      </c>
      <c r="J17" s="72">
        <f t="shared" si="3"/>
        <v>5.5673169601254814E-4</v>
      </c>
      <c r="K17" s="72">
        <f t="shared" si="4"/>
        <v>0.99885387224525712</v>
      </c>
      <c r="L17" s="73" t="s">
        <v>193</v>
      </c>
    </row>
    <row r="18" spans="2:12" x14ac:dyDescent="0.2">
      <c r="B18" s="68" t="s">
        <v>49</v>
      </c>
      <c r="C18" s="69">
        <v>3.0695058558081401E-2</v>
      </c>
      <c r="D18" s="72">
        <f t="shared" si="2"/>
        <v>3.740112547884554E-3</v>
      </c>
      <c r="E18" s="72">
        <f t="shared" si="0"/>
        <v>0.99324520827465679</v>
      </c>
      <c r="F18" s="81" t="s">
        <v>193</v>
      </c>
      <c r="G18" s="103"/>
      <c r="H18" s="68" t="s">
        <v>52</v>
      </c>
      <c r="I18" s="69">
        <v>1.55102167812802E-3</v>
      </c>
      <c r="J18" s="72">
        <f t="shared" si="3"/>
        <v>5.4353610278047766E-4</v>
      </c>
      <c r="K18" s="72">
        <f t="shared" si="4"/>
        <v>0.99939740834803759</v>
      </c>
      <c r="L18" s="73" t="s">
        <v>193</v>
      </c>
    </row>
    <row r="19" spans="2:12" x14ac:dyDescent="0.2">
      <c r="B19" s="68" t="s">
        <v>71</v>
      </c>
      <c r="C19" s="69">
        <v>1.8397193575655099E-2</v>
      </c>
      <c r="D19" s="72">
        <f t="shared" si="2"/>
        <v>2.2416498866737974E-3</v>
      </c>
      <c r="E19" s="72">
        <f t="shared" si="0"/>
        <v>0.99548685816133053</v>
      </c>
      <c r="F19" s="81" t="s">
        <v>193</v>
      </c>
      <c r="G19" s="103"/>
      <c r="H19" s="68" t="s">
        <v>50</v>
      </c>
      <c r="I19" s="69">
        <v>4.1283400852632098E-4</v>
      </c>
      <c r="J19" s="72">
        <f t="shared" si="3"/>
        <v>1.446725028114778E-4</v>
      </c>
      <c r="K19" s="72">
        <f t="shared" si="4"/>
        <v>0.99954208085084906</v>
      </c>
      <c r="L19" s="73" t="s">
        <v>193</v>
      </c>
    </row>
    <row r="20" spans="2:12" x14ac:dyDescent="0.2">
      <c r="B20" s="68" t="s">
        <v>70</v>
      </c>
      <c r="C20" s="69">
        <v>1.11207341609769E-2</v>
      </c>
      <c r="D20" s="72">
        <f t="shared" si="2"/>
        <v>1.3550323514925353E-3</v>
      </c>
      <c r="E20" s="72">
        <f t="shared" si="0"/>
        <v>0.99684189051282301</v>
      </c>
      <c r="F20" s="81" t="s">
        <v>193</v>
      </c>
      <c r="G20" s="103"/>
      <c r="H20" s="68" t="s">
        <v>64</v>
      </c>
      <c r="I20" s="69">
        <v>3.3160248520710102E-4</v>
      </c>
      <c r="J20" s="72">
        <f t="shared" si="3"/>
        <v>1.1620593381990887E-4</v>
      </c>
      <c r="K20" s="72">
        <f t="shared" si="4"/>
        <v>0.99965828678466895</v>
      </c>
      <c r="L20" s="73" t="s">
        <v>193</v>
      </c>
    </row>
    <row r="21" spans="2:12" x14ac:dyDescent="0.2">
      <c r="B21" s="68" t="s">
        <v>190</v>
      </c>
      <c r="C21" s="69">
        <v>9.6458091630000006E-3</v>
      </c>
      <c r="D21" s="72">
        <f t="shared" si="2"/>
        <v>1.1753166007737719E-3</v>
      </c>
      <c r="E21" s="72">
        <f t="shared" si="0"/>
        <v>0.99801720711359676</v>
      </c>
      <c r="F21" s="81" t="s">
        <v>193</v>
      </c>
      <c r="G21" s="103"/>
      <c r="H21" s="68" t="s">
        <v>57</v>
      </c>
      <c r="I21" s="69">
        <v>2.4664323999564402E-4</v>
      </c>
      <c r="J21" s="72">
        <f t="shared" si="3"/>
        <v>8.6433031423637676E-5</v>
      </c>
      <c r="K21" s="72">
        <f t="shared" si="4"/>
        <v>0.99974471981609259</v>
      </c>
      <c r="L21" s="73" t="s">
        <v>193</v>
      </c>
    </row>
    <row r="22" spans="2:12" x14ac:dyDescent="0.2">
      <c r="B22" s="68" t="s">
        <v>47</v>
      </c>
      <c r="C22" s="69">
        <v>7.8407994695679998E-3</v>
      </c>
      <c r="D22" s="72">
        <f t="shared" si="2"/>
        <v>9.5538089383631478E-4</v>
      </c>
      <c r="E22" s="72">
        <f t="shared" si="0"/>
        <v>0.99897258800743305</v>
      </c>
      <c r="F22" s="81" t="s">
        <v>193</v>
      </c>
      <c r="G22" s="103"/>
      <c r="H22" s="68" t="s">
        <v>55</v>
      </c>
      <c r="I22" s="69">
        <v>1.8685403443580799E-4</v>
      </c>
      <c r="J22" s="72">
        <f t="shared" si="3"/>
        <v>6.5480653880109987E-5</v>
      </c>
      <c r="K22" s="72">
        <f t="shared" si="4"/>
        <v>0.99981020046997271</v>
      </c>
      <c r="L22" s="73" t="s">
        <v>193</v>
      </c>
    </row>
    <row r="23" spans="2:12" x14ac:dyDescent="0.2">
      <c r="B23" s="68" t="s">
        <v>51</v>
      </c>
      <c r="C23" s="69">
        <v>3.4309026304165601E-3</v>
      </c>
      <c r="D23" s="72">
        <f t="shared" si="2"/>
        <v>4.1804650589965066E-4</v>
      </c>
      <c r="E23" s="72">
        <f t="shared" si="0"/>
        <v>0.99939063451333265</v>
      </c>
      <c r="F23" s="81" t="s">
        <v>193</v>
      </c>
      <c r="G23" s="103"/>
      <c r="H23" s="68" t="s">
        <v>118</v>
      </c>
      <c r="I23" s="69">
        <v>1.8005734000000001E-4</v>
      </c>
      <c r="J23" s="72">
        <f t="shared" si="3"/>
        <v>6.3098837521561392E-5</v>
      </c>
      <c r="K23" s="72">
        <f t="shared" si="4"/>
        <v>0.99987329930749425</v>
      </c>
      <c r="L23" s="73" t="s">
        <v>193</v>
      </c>
    </row>
    <row r="24" spans="2:12" x14ac:dyDescent="0.2">
      <c r="B24" s="68" t="s">
        <v>64</v>
      </c>
      <c r="C24" s="69">
        <v>2.3212173964496999E-3</v>
      </c>
      <c r="D24" s="72">
        <f t="shared" si="2"/>
        <v>2.8283426449250871E-4</v>
      </c>
      <c r="E24" s="72">
        <f t="shared" si="0"/>
        <v>0.99967346877782515</v>
      </c>
      <c r="F24" s="81" t="s">
        <v>193</v>
      </c>
      <c r="G24" s="103"/>
      <c r="H24" s="68" t="s">
        <v>59</v>
      </c>
      <c r="I24" s="69">
        <v>9.9866211306177101E-5</v>
      </c>
      <c r="J24" s="72">
        <f t="shared" si="3"/>
        <v>3.499686178359841E-5</v>
      </c>
      <c r="K24" s="72">
        <f t="shared" si="4"/>
        <v>0.9999082961692779</v>
      </c>
      <c r="L24" s="73" t="s">
        <v>193</v>
      </c>
    </row>
    <row r="25" spans="2:12" x14ac:dyDescent="0.2">
      <c r="B25" s="68" t="s">
        <v>57</v>
      </c>
      <c r="C25" s="69">
        <v>1.6776242912680799E-3</v>
      </c>
      <c r="D25" s="72">
        <f t="shared" si="2"/>
        <v>2.0441412908644622E-4</v>
      </c>
      <c r="E25" s="72">
        <f t="shared" si="0"/>
        <v>0.9998778829069116</v>
      </c>
      <c r="F25" s="81" t="s">
        <v>193</v>
      </c>
      <c r="G25" s="103"/>
      <c r="H25" s="68" t="s">
        <v>69</v>
      </c>
      <c r="I25" s="69">
        <v>7.6447561513949306E-5</v>
      </c>
      <c r="J25" s="72">
        <f t="shared" si="3"/>
        <v>2.6790089550852281E-5</v>
      </c>
      <c r="K25" s="72">
        <f t="shared" si="4"/>
        <v>0.99993508625882876</v>
      </c>
      <c r="L25" s="73" t="s">
        <v>193</v>
      </c>
    </row>
    <row r="26" spans="2:12" x14ac:dyDescent="0.2">
      <c r="B26" s="68" t="s">
        <v>60</v>
      </c>
      <c r="C26" s="69">
        <v>3.4489387627747401E-4</v>
      </c>
      <c r="D26" s="72">
        <f t="shared" si="2"/>
        <v>4.2024416142197168E-5</v>
      </c>
      <c r="E26" s="72">
        <f t="shared" si="0"/>
        <v>0.9999199073230538</v>
      </c>
      <c r="F26" s="81" t="s">
        <v>193</v>
      </c>
      <c r="G26" s="103"/>
      <c r="H26" s="68" t="s">
        <v>58</v>
      </c>
      <c r="I26" s="69">
        <v>6.4348772074646499E-5</v>
      </c>
      <c r="J26" s="72">
        <f t="shared" si="3"/>
        <v>2.2550220467824894E-5</v>
      </c>
      <c r="K26" s="72">
        <f t="shared" si="4"/>
        <v>0.99995763647929659</v>
      </c>
      <c r="L26" s="73" t="s">
        <v>193</v>
      </c>
    </row>
    <row r="27" spans="2:12" x14ac:dyDescent="0.2">
      <c r="B27" s="68" t="s">
        <v>59</v>
      </c>
      <c r="C27" s="69">
        <v>1.9995943311614201E-4</v>
      </c>
      <c r="D27" s="72">
        <f t="shared" si="2"/>
        <v>2.4364533576322675E-5</v>
      </c>
      <c r="E27" s="72">
        <f t="shared" si="0"/>
        <v>0.99994427185663015</v>
      </c>
      <c r="F27" s="81" t="s">
        <v>193</v>
      </c>
      <c r="G27" s="103"/>
      <c r="H27" s="68" t="s">
        <v>60</v>
      </c>
      <c r="I27" s="69">
        <v>4.8507113395495198E-5</v>
      </c>
      <c r="J27" s="72">
        <f t="shared" si="3"/>
        <v>1.6998709782018911E-5</v>
      </c>
      <c r="K27" s="72">
        <f t="shared" si="4"/>
        <v>0.99997463518907859</v>
      </c>
      <c r="L27" s="73" t="s">
        <v>193</v>
      </c>
    </row>
    <row r="28" spans="2:12" x14ac:dyDescent="0.2">
      <c r="B28" s="68" t="s">
        <v>118</v>
      </c>
      <c r="C28" s="69">
        <v>1.5775499E-4</v>
      </c>
      <c r="D28" s="72">
        <f t="shared" si="2"/>
        <v>1.9222032643266006E-5</v>
      </c>
      <c r="E28" s="72">
        <f t="shared" si="0"/>
        <v>0.99996349388927341</v>
      </c>
      <c r="F28" s="81" t="s">
        <v>193</v>
      </c>
      <c r="G28" s="103"/>
      <c r="H28" s="68" t="s">
        <v>66</v>
      </c>
      <c r="I28" s="69">
        <v>2.9652672896184699E-5</v>
      </c>
      <c r="J28" s="72">
        <f t="shared" si="3"/>
        <v>1.0391407476953539E-5</v>
      </c>
      <c r="K28" s="72">
        <f t="shared" si="4"/>
        <v>0.99998502659655553</v>
      </c>
      <c r="L28" s="73" t="s">
        <v>193</v>
      </c>
    </row>
    <row r="29" spans="2:12" x14ac:dyDescent="0.2">
      <c r="B29" s="68" t="s">
        <v>117</v>
      </c>
      <c r="C29" s="69">
        <v>1.510900412E-4</v>
      </c>
      <c r="D29" s="72">
        <f t="shared" si="2"/>
        <v>1.8409926075991675E-5</v>
      </c>
      <c r="E29" s="72">
        <f t="shared" si="0"/>
        <v>0.99998190381534946</v>
      </c>
      <c r="F29" s="81" t="s">
        <v>193</v>
      </c>
      <c r="G29" s="103"/>
      <c r="H29" s="68" t="s">
        <v>51</v>
      </c>
      <c r="I29" s="69">
        <v>1.78456614644309E-5</v>
      </c>
      <c r="J29" s="72">
        <f t="shared" si="3"/>
        <v>6.2537883388087072E-6</v>
      </c>
      <c r="K29" s="72">
        <f t="shared" si="4"/>
        <v>0.99999128038489438</v>
      </c>
      <c r="L29" s="73" t="s">
        <v>193</v>
      </c>
    </row>
    <row r="30" spans="2:12" x14ac:dyDescent="0.2">
      <c r="B30" s="68" t="s">
        <v>58</v>
      </c>
      <c r="C30" s="69">
        <v>1.3057501890822499E-4</v>
      </c>
      <c r="D30" s="72">
        <f t="shared" si="2"/>
        <v>1.5910224303199392E-5</v>
      </c>
      <c r="E30" s="72">
        <f t="shared" si="0"/>
        <v>0.99999781403965271</v>
      </c>
      <c r="F30" s="81" t="s">
        <v>193</v>
      </c>
      <c r="G30" s="103"/>
      <c r="H30" s="68" t="s">
        <v>49</v>
      </c>
      <c r="I30" s="69">
        <v>1.18071396386684E-5</v>
      </c>
      <c r="J30" s="72">
        <f t="shared" si="3"/>
        <v>4.1376640666507924E-6</v>
      </c>
      <c r="K30" s="72">
        <f t="shared" ref="K30" si="5">IF(J30=1,0,IF(ISNUMBER(J30+K29),J30+K29,0))</f>
        <v>0.99999541804896108</v>
      </c>
      <c r="L30" s="73"/>
    </row>
    <row r="31" spans="2:12" x14ac:dyDescent="0.2">
      <c r="B31" s="68" t="s">
        <v>55</v>
      </c>
      <c r="C31" s="69">
        <v>1.3589384322604201E-5</v>
      </c>
      <c r="D31" s="72">
        <f t="shared" si="2"/>
        <v>1.6558309125498044E-6</v>
      </c>
      <c r="E31" s="72">
        <f t="shared" ref="E31" si="6">IF(D31=1,0,IF(ISNUMBER(D31+E30),D31+E30,0))</f>
        <v>0.99999946987056521</v>
      </c>
      <c r="F31" s="81" t="s">
        <v>193</v>
      </c>
      <c r="G31" s="103"/>
      <c r="H31" s="68" t="s">
        <v>56</v>
      </c>
      <c r="I31" s="69">
        <v>1.0646602361705099E-5</v>
      </c>
      <c r="J31" s="72">
        <f t="shared" si="3"/>
        <v>3.7309683269668526E-6</v>
      </c>
      <c r="K31" s="72">
        <f t="shared" ref="K31:K32" si="7">IF(J31=1,0,IF(ISNUMBER(J31+K30),J31+K30,0))</f>
        <v>0.99999914901728804</v>
      </c>
      <c r="L31" s="73"/>
    </row>
    <row r="32" spans="2:12" ht="12.75" thickBot="1" x14ac:dyDescent="0.25">
      <c r="B32" s="68" t="s">
        <v>56</v>
      </c>
      <c r="C32" s="69">
        <v>2.4316761313563301E-6</v>
      </c>
      <c r="D32" s="72">
        <f t="shared" si="2"/>
        <v>2.9629337223996641E-7</v>
      </c>
      <c r="E32" s="72">
        <f t="shared" ref="E32" si="8">IF(D32=1,0,IF(ISNUMBER(D32+E31),D32+E31,0))</f>
        <v>0.99999976616393749</v>
      </c>
      <c r="F32" s="81"/>
      <c r="G32" s="103"/>
      <c r="H32" s="70" t="s">
        <v>48</v>
      </c>
      <c r="I32" s="71">
        <v>2.4283440000000001E-6</v>
      </c>
      <c r="J32" s="74">
        <f t="shared" si="3"/>
        <v>8.5098271196530209E-7</v>
      </c>
      <c r="K32" s="74">
        <f t="shared" si="7"/>
        <v>1</v>
      </c>
      <c r="L32" s="75"/>
    </row>
    <row r="33" spans="2:12" ht="12.75" x14ac:dyDescent="0.2">
      <c r="B33" s="68" t="s">
        <v>66</v>
      </c>
      <c r="C33" s="69">
        <v>1.3748057433685601E-6</v>
      </c>
      <c r="D33" s="72">
        <f t="shared" si="2"/>
        <v>1.6751648158438635E-7</v>
      </c>
      <c r="E33" s="72">
        <f t="shared" ref="E33:E34" si="9">IF(D33=1,0,IF(ISNUMBER(D33+E32),D33+E32,0))</f>
        <v>0.99999993368041906</v>
      </c>
      <c r="F33" s="81"/>
      <c r="G33" s="28"/>
      <c r="H33"/>
      <c r="I33"/>
      <c r="J33"/>
      <c r="K33"/>
      <c r="L33"/>
    </row>
    <row r="34" spans="2:12" ht="12.75" thickBot="1" x14ac:dyDescent="0.25">
      <c r="B34" s="70" t="s">
        <v>48</v>
      </c>
      <c r="C34" s="71">
        <v>5.4428400000000001E-7</v>
      </c>
      <c r="D34" s="74">
        <f t="shared" si="2"/>
        <v>6.6319580858947127E-8</v>
      </c>
      <c r="E34" s="74">
        <f t="shared" si="9"/>
        <v>0.99999999999999989</v>
      </c>
      <c r="F34" s="84"/>
      <c r="G34" s="28"/>
      <c r="H34" s="3"/>
      <c r="I34" s="19"/>
      <c r="J34" s="3"/>
      <c r="K34" s="3"/>
      <c r="L34" s="3"/>
    </row>
    <row r="35" spans="2:12" ht="12.75" x14ac:dyDescent="0.2">
      <c r="B35"/>
      <c r="C35"/>
      <c r="D35"/>
      <c r="E35"/>
      <c r="F35"/>
      <c r="G35" s="28"/>
      <c r="H35" s="3"/>
      <c r="I35" s="136"/>
      <c r="J35" s="3"/>
      <c r="K35" s="3"/>
      <c r="L35" s="3"/>
    </row>
    <row r="36" spans="2:12" ht="12.75" x14ac:dyDescent="0.2">
      <c r="B36"/>
      <c r="C36"/>
      <c r="D36"/>
      <c r="E36"/>
      <c r="F36"/>
      <c r="G36"/>
      <c r="H36"/>
      <c r="I36"/>
      <c r="J36"/>
      <c r="K36"/>
      <c r="L36" s="3"/>
    </row>
    <row r="37" spans="2:12" ht="12.75" x14ac:dyDescent="0.2">
      <c r="B37"/>
      <c r="C37"/>
      <c r="D37"/>
      <c r="E37"/>
      <c r="F37"/>
      <c r="G37"/>
      <c r="H37"/>
      <c r="I37"/>
      <c r="J37"/>
      <c r="K37"/>
      <c r="L37" s="3"/>
    </row>
    <row r="38" spans="2:12" ht="12.75" x14ac:dyDescent="0.2">
      <c r="B38"/>
      <c r="C38"/>
      <c r="D38"/>
      <c r="E38"/>
      <c r="F38"/>
      <c r="G38"/>
      <c r="H38"/>
      <c r="I38"/>
      <c r="J38"/>
      <c r="K38"/>
      <c r="L38" s="3"/>
    </row>
    <row r="39" spans="2:12" ht="12.75" x14ac:dyDescent="0.2">
      <c r="B39"/>
      <c r="C39"/>
      <c r="D39"/>
      <c r="E39"/>
      <c r="F39"/>
      <c r="G39"/>
      <c r="H39"/>
      <c r="I39"/>
      <c r="J39"/>
      <c r="K39"/>
      <c r="L39" s="3"/>
    </row>
    <row r="40" spans="2:12" ht="12.75" x14ac:dyDescent="0.2">
      <c r="B40"/>
      <c r="C40"/>
      <c r="D40"/>
      <c r="E40"/>
      <c r="F40"/>
      <c r="G40"/>
      <c r="H40"/>
      <c r="I40"/>
      <c r="J40"/>
      <c r="K40"/>
    </row>
    <row r="41" spans="2:12" ht="12.75" x14ac:dyDescent="0.2">
      <c r="B41"/>
      <c r="C41"/>
      <c r="D41"/>
      <c r="E41"/>
      <c r="F41"/>
      <c r="G41"/>
      <c r="H41"/>
      <c r="I41"/>
      <c r="J41"/>
      <c r="K41"/>
    </row>
    <row r="42" spans="2:12" ht="12.75" x14ac:dyDescent="0.2">
      <c r="B42"/>
      <c r="C42"/>
      <c r="D42"/>
      <c r="E42"/>
      <c r="F42"/>
      <c r="G42"/>
      <c r="H42"/>
      <c r="I42"/>
      <c r="J42"/>
      <c r="K42"/>
    </row>
    <row r="43" spans="2:12" ht="12.75" x14ac:dyDescent="0.2">
      <c r="B43"/>
      <c r="C43"/>
      <c r="D43"/>
      <c r="E43"/>
      <c r="F43"/>
      <c r="G43"/>
      <c r="H43"/>
      <c r="I43"/>
      <c r="J43"/>
      <c r="K43"/>
    </row>
    <row r="44" spans="2:12" ht="12.75" x14ac:dyDescent="0.2">
      <c r="B44"/>
      <c r="C44"/>
      <c r="D44"/>
      <c r="E44"/>
      <c r="F44"/>
      <c r="G44"/>
      <c r="H44"/>
      <c r="I44"/>
      <c r="J44"/>
      <c r="K44"/>
    </row>
    <row r="45" spans="2:12" ht="12.75" x14ac:dyDescent="0.2">
      <c r="B45"/>
      <c r="C45"/>
      <c r="D45"/>
      <c r="E45"/>
      <c r="F45"/>
      <c r="G45"/>
      <c r="H45"/>
      <c r="I45"/>
      <c r="J45"/>
      <c r="K45"/>
    </row>
    <row r="46" spans="2:12" ht="12.75" x14ac:dyDescent="0.2">
      <c r="B46"/>
      <c r="C46"/>
      <c r="D46"/>
      <c r="E46"/>
      <c r="F46"/>
      <c r="G46"/>
      <c r="H46"/>
      <c r="I46"/>
      <c r="J46"/>
      <c r="K46"/>
    </row>
    <row r="47" spans="2:12" ht="12.75" x14ac:dyDescent="0.2">
      <c r="B47"/>
      <c r="C47"/>
      <c r="D47"/>
      <c r="E47"/>
      <c r="F47"/>
      <c r="G47"/>
      <c r="H47"/>
      <c r="I47"/>
      <c r="J47"/>
      <c r="K47"/>
    </row>
    <row r="48" spans="2:12" ht="12.75" x14ac:dyDescent="0.2">
      <c r="B48"/>
      <c r="C48"/>
      <c r="D48"/>
      <c r="E48"/>
      <c r="F48"/>
      <c r="G48"/>
      <c r="H48"/>
      <c r="I48"/>
      <c r="J48"/>
      <c r="K48"/>
    </row>
    <row r="49" spans="2:11" ht="12.75" x14ac:dyDescent="0.2">
      <c r="B49"/>
      <c r="C49"/>
      <c r="D49"/>
      <c r="E49"/>
      <c r="F49"/>
      <c r="G49"/>
      <c r="H49"/>
      <c r="I49"/>
      <c r="J49"/>
      <c r="K49"/>
    </row>
    <row r="50" spans="2:11" ht="12.75" x14ac:dyDescent="0.2">
      <c r="B50"/>
      <c r="C50"/>
      <c r="D50"/>
      <c r="E50"/>
      <c r="F50"/>
      <c r="G50"/>
      <c r="H50"/>
      <c r="I50"/>
      <c r="J50"/>
      <c r="K50"/>
    </row>
    <row r="51" spans="2:11" ht="12.75" x14ac:dyDescent="0.2">
      <c r="B51"/>
      <c r="C51"/>
      <c r="D51"/>
      <c r="E51"/>
      <c r="F51"/>
      <c r="G51"/>
      <c r="H51"/>
      <c r="I51"/>
      <c r="J51"/>
      <c r="K51"/>
    </row>
    <row r="52" spans="2:11" ht="12.75" x14ac:dyDescent="0.2">
      <c r="B52"/>
      <c r="C52"/>
      <c r="D52"/>
      <c r="E52"/>
      <c r="F52"/>
      <c r="G52"/>
      <c r="H52"/>
      <c r="I52"/>
      <c r="J52"/>
      <c r="K52"/>
    </row>
    <row r="53" spans="2:11" ht="12.75" x14ac:dyDescent="0.2">
      <c r="B53"/>
      <c r="C53"/>
      <c r="D53"/>
      <c r="E53"/>
      <c r="F53"/>
      <c r="G53"/>
      <c r="H53"/>
      <c r="I53"/>
      <c r="J53"/>
      <c r="K53"/>
    </row>
    <row r="54" spans="2:11" ht="12.75" x14ac:dyDescent="0.2">
      <c r="B54"/>
      <c r="C54"/>
      <c r="D54"/>
      <c r="E54"/>
      <c r="F54"/>
      <c r="G54"/>
      <c r="H54"/>
      <c r="I54"/>
      <c r="J54"/>
      <c r="K54"/>
    </row>
    <row r="55" spans="2:11" ht="12.75" x14ac:dyDescent="0.2">
      <c r="B55"/>
      <c r="C55"/>
      <c r="D55"/>
      <c r="E55"/>
      <c r="F55"/>
      <c r="G55"/>
      <c r="H55"/>
      <c r="I55"/>
      <c r="J55"/>
      <c r="K55"/>
    </row>
    <row r="56" spans="2:11" ht="12.75" x14ac:dyDescent="0.2">
      <c r="B56"/>
      <c r="C56"/>
      <c r="D56"/>
      <c r="E56"/>
      <c r="F56"/>
      <c r="G56"/>
      <c r="H56"/>
      <c r="I56"/>
      <c r="J56"/>
      <c r="K56"/>
    </row>
    <row r="57" spans="2:11" ht="12.75" x14ac:dyDescent="0.2">
      <c r="B57"/>
      <c r="C57"/>
      <c r="D57"/>
      <c r="E57"/>
      <c r="F57"/>
      <c r="G57"/>
      <c r="H57"/>
      <c r="I57"/>
      <c r="J57"/>
      <c r="K57"/>
    </row>
    <row r="58" spans="2:11" ht="12.75" x14ac:dyDescent="0.2">
      <c r="B58"/>
      <c r="C58"/>
      <c r="D58"/>
      <c r="E58"/>
      <c r="F58"/>
      <c r="G58"/>
      <c r="H58"/>
      <c r="I58"/>
      <c r="J58"/>
      <c r="K58"/>
    </row>
    <row r="59" spans="2:11" ht="12.75" x14ac:dyDescent="0.2">
      <c r="B59"/>
      <c r="C59"/>
      <c r="D59"/>
      <c r="E59"/>
      <c r="F59"/>
      <c r="G59"/>
      <c r="H59"/>
      <c r="I59"/>
      <c r="J59"/>
      <c r="K59"/>
    </row>
    <row r="60" spans="2:11" ht="12.75" x14ac:dyDescent="0.2">
      <c r="B60"/>
      <c r="C60"/>
      <c r="D60"/>
      <c r="E60"/>
      <c r="F60"/>
      <c r="G60"/>
      <c r="H60"/>
      <c r="I60"/>
      <c r="J60"/>
      <c r="K60"/>
    </row>
    <row r="61" spans="2:11" ht="12.75" x14ac:dyDescent="0.2">
      <c r="B61"/>
      <c r="C61"/>
      <c r="D61"/>
      <c r="E61"/>
      <c r="F61"/>
      <c r="G61"/>
      <c r="H61"/>
      <c r="I61"/>
      <c r="J61"/>
      <c r="K61"/>
    </row>
    <row r="62" spans="2:11" ht="12.75" x14ac:dyDescent="0.2">
      <c r="B62"/>
      <c r="C62"/>
      <c r="D62"/>
      <c r="E62"/>
      <c r="F62"/>
      <c r="G62"/>
      <c r="H62"/>
      <c r="I62"/>
      <c r="J62"/>
      <c r="K62"/>
    </row>
    <row r="63" spans="2:11" ht="12.75" x14ac:dyDescent="0.2">
      <c r="B63"/>
      <c r="C63"/>
      <c r="D63"/>
      <c r="E63"/>
      <c r="F63"/>
      <c r="G63"/>
      <c r="H63"/>
      <c r="I63"/>
      <c r="J63"/>
      <c r="K63"/>
    </row>
    <row r="64" spans="2:11" ht="12.75" x14ac:dyDescent="0.2">
      <c r="B64"/>
      <c r="C64"/>
      <c r="D64"/>
      <c r="E64"/>
      <c r="F64"/>
      <c r="G64"/>
      <c r="H64"/>
      <c r="I64"/>
      <c r="J64"/>
      <c r="K64"/>
    </row>
    <row r="65" spans="2:11" ht="12.75" x14ac:dyDescent="0.2">
      <c r="B65"/>
      <c r="C65"/>
      <c r="D65"/>
      <c r="E65"/>
      <c r="F65"/>
      <c r="G65"/>
      <c r="H65"/>
      <c r="I65"/>
      <c r="J65"/>
      <c r="K65"/>
    </row>
    <row r="66" spans="2:11" ht="12.75" x14ac:dyDescent="0.2">
      <c r="B66"/>
      <c r="C66"/>
      <c r="D66"/>
      <c r="E66"/>
      <c r="F66"/>
      <c r="G66"/>
      <c r="H66"/>
      <c r="I66"/>
      <c r="J66"/>
      <c r="K66"/>
    </row>
    <row r="67" spans="2:11" ht="12.75" x14ac:dyDescent="0.2">
      <c r="B67"/>
      <c r="C67"/>
      <c r="D67"/>
      <c r="E67"/>
      <c r="F67"/>
      <c r="G67"/>
      <c r="H67"/>
      <c r="I67"/>
      <c r="J67"/>
      <c r="K67"/>
    </row>
    <row r="68" spans="2:11" ht="12.75" x14ac:dyDescent="0.2">
      <c r="B68"/>
      <c r="C68"/>
      <c r="D68"/>
      <c r="E68"/>
      <c r="F68"/>
      <c r="G68"/>
      <c r="H68"/>
      <c r="I68"/>
      <c r="J68"/>
      <c r="K68"/>
    </row>
    <row r="69" spans="2:11" ht="12.75" x14ac:dyDescent="0.2">
      <c r="B69"/>
      <c r="C69"/>
      <c r="D69"/>
      <c r="E69"/>
      <c r="F69"/>
      <c r="G69"/>
      <c r="H69"/>
      <c r="I69"/>
      <c r="J69"/>
      <c r="K69"/>
    </row>
  </sheetData>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tabColor theme="4"/>
  </sheetPr>
  <dimension ref="B1:K52"/>
  <sheetViews>
    <sheetView showGridLines="0" topLeftCell="A16" workbookViewId="0">
      <selection activeCell="H33" sqref="H33"/>
    </sheetView>
  </sheetViews>
  <sheetFormatPr defaultColWidth="9.140625" defaultRowHeight="12" x14ac:dyDescent="0.2"/>
  <cols>
    <col min="1" max="1" width="9.140625" style="18"/>
    <col min="2" max="2" width="16.28515625" style="18" bestFit="1" customWidth="1"/>
    <col min="3" max="3" width="7.5703125" style="18" bestFit="1" customWidth="1"/>
    <col min="4" max="4" width="14.28515625" style="18" bestFit="1" customWidth="1"/>
    <col min="5" max="5" width="11.28515625" style="18" bestFit="1" customWidth="1"/>
    <col min="6" max="6" width="13.28515625" style="24" bestFit="1" customWidth="1"/>
    <col min="7" max="7" width="9.140625" style="18"/>
    <col min="8" max="8" width="10.140625" style="18" bestFit="1" customWidth="1"/>
    <col min="9" max="9" width="9.140625" style="18"/>
    <col min="10" max="10" width="17.7109375" style="18" bestFit="1" customWidth="1"/>
    <col min="11" max="16384" width="9.140625" style="18"/>
  </cols>
  <sheetData>
    <row r="1" spans="2:11" ht="15" x14ac:dyDescent="0.25">
      <c r="B1" s="156" t="s">
        <v>170</v>
      </c>
    </row>
    <row r="3" spans="2:11" ht="12.75" thickBot="1" x14ac:dyDescent="0.25">
      <c r="B3" s="18" t="s">
        <v>29</v>
      </c>
    </row>
    <row r="4" spans="2:11" s="14" customFormat="1" ht="24.75" thickBot="1" x14ac:dyDescent="0.25">
      <c r="B4" s="40" t="s">
        <v>0</v>
      </c>
      <c r="C4" s="41" t="s">
        <v>147</v>
      </c>
      <c r="D4" s="41" t="s">
        <v>1</v>
      </c>
      <c r="E4" s="41" t="s">
        <v>2</v>
      </c>
      <c r="F4" s="42" t="s">
        <v>3</v>
      </c>
      <c r="G4"/>
      <c r="H4"/>
      <c r="I4"/>
      <c r="J4"/>
      <c r="K4"/>
    </row>
    <row r="5" spans="2:11" ht="12.75" x14ac:dyDescent="0.2">
      <c r="B5" s="66" t="s">
        <v>122</v>
      </c>
      <c r="C5" s="67">
        <f>SUM(C6:C35)</f>
        <v>29.421225862134719</v>
      </c>
      <c r="D5" s="76"/>
      <c r="E5" s="76"/>
      <c r="F5" s="80" t="s">
        <v>193</v>
      </c>
      <c r="G5"/>
      <c r="H5"/>
      <c r="I5"/>
      <c r="J5"/>
      <c r="K5"/>
    </row>
    <row r="6" spans="2:11" ht="12.75" x14ac:dyDescent="0.2">
      <c r="B6" s="68" t="s">
        <v>62</v>
      </c>
      <c r="C6" s="69">
        <v>12.364448997549401</v>
      </c>
      <c r="D6" s="72">
        <f t="shared" ref="D6:D35" si="0">IF(ISNUMBER(C6),C6/VLOOKUP("National Total",B$5:C$35,2,0),"0")</f>
        <v>0.42025607823032674</v>
      </c>
      <c r="E6" s="72">
        <f t="shared" ref="E6" si="1">IF(D6=1,0,IF(ISNUMBER(D6+E5),D6+E5,0))</f>
        <v>0.42025607823032674</v>
      </c>
      <c r="F6" s="81" t="s">
        <v>192</v>
      </c>
      <c r="G6"/>
      <c r="H6"/>
      <c r="I6"/>
      <c r="J6"/>
      <c r="K6"/>
    </row>
    <row r="7" spans="2:11" ht="12.75" x14ac:dyDescent="0.2">
      <c r="B7" s="68" t="s">
        <v>45</v>
      </c>
      <c r="C7" s="69">
        <v>4.5238979931131302</v>
      </c>
      <c r="D7" s="72">
        <f t="shared" si="0"/>
        <v>0.15376306936739206</v>
      </c>
      <c r="E7" s="72">
        <f t="shared" ref="E7:E31" si="2">IF(D7=1,0,IF(ISNUMBER(D7+E6),D7+E6,0))</f>
        <v>0.57401914759771877</v>
      </c>
      <c r="F7" s="81" t="s">
        <v>192</v>
      </c>
      <c r="G7"/>
      <c r="H7"/>
      <c r="I7"/>
      <c r="J7"/>
      <c r="K7"/>
    </row>
    <row r="8" spans="2:11" ht="12.75" x14ac:dyDescent="0.2">
      <c r="B8" s="68" t="s">
        <v>68</v>
      </c>
      <c r="C8" s="69">
        <v>3.66002808608485</v>
      </c>
      <c r="D8" s="72">
        <f t="shared" si="0"/>
        <v>0.12440093771875517</v>
      </c>
      <c r="E8" s="72">
        <f t="shared" si="2"/>
        <v>0.69842008531647393</v>
      </c>
      <c r="F8" s="81" t="s">
        <v>192</v>
      </c>
      <c r="G8"/>
      <c r="H8"/>
      <c r="I8"/>
      <c r="J8"/>
      <c r="K8"/>
    </row>
    <row r="9" spans="2:11" ht="12.75" x14ac:dyDescent="0.2">
      <c r="B9" s="68" t="s">
        <v>92</v>
      </c>
      <c r="C9" s="69">
        <v>3.0228806219442901</v>
      </c>
      <c r="D9" s="72">
        <f t="shared" si="0"/>
        <v>0.10274489024044216</v>
      </c>
      <c r="E9" s="72">
        <f t="shared" si="2"/>
        <v>0.80116497555691613</v>
      </c>
      <c r="F9" s="81" t="s">
        <v>192</v>
      </c>
      <c r="G9"/>
      <c r="H9"/>
      <c r="I9"/>
      <c r="J9"/>
      <c r="K9"/>
    </row>
    <row r="10" spans="2:11" ht="12.75" x14ac:dyDescent="0.2">
      <c r="B10" s="68" t="s">
        <v>54</v>
      </c>
      <c r="C10" s="69">
        <v>2.6827424364982</v>
      </c>
      <c r="D10" s="72">
        <f t="shared" si="0"/>
        <v>9.1183910863173942E-2</v>
      </c>
      <c r="E10" s="72">
        <f t="shared" si="2"/>
        <v>0.89234888642009003</v>
      </c>
      <c r="F10" s="81" t="s">
        <v>193</v>
      </c>
      <c r="G10"/>
      <c r="H10"/>
      <c r="I10"/>
      <c r="J10"/>
      <c r="K10"/>
    </row>
    <row r="11" spans="2:11" ht="12.75" x14ac:dyDescent="0.2">
      <c r="B11" s="68" t="s">
        <v>53</v>
      </c>
      <c r="C11" s="69">
        <v>1.6411510579914299</v>
      </c>
      <c r="D11" s="72">
        <f t="shared" si="0"/>
        <v>5.5781192316109451E-2</v>
      </c>
      <c r="E11" s="72">
        <f t="shared" si="2"/>
        <v>0.94813007873619948</v>
      </c>
      <c r="F11" s="81" t="s">
        <v>193</v>
      </c>
      <c r="G11"/>
      <c r="H11"/>
      <c r="I11"/>
      <c r="J11"/>
      <c r="K11"/>
    </row>
    <row r="12" spans="2:11" ht="12.75" x14ac:dyDescent="0.2">
      <c r="B12" s="68" t="s">
        <v>67</v>
      </c>
      <c r="C12" s="69">
        <v>0.465829522333914</v>
      </c>
      <c r="D12" s="72">
        <f t="shared" si="0"/>
        <v>1.5833110575227228E-2</v>
      </c>
      <c r="E12" s="72">
        <f t="shared" si="2"/>
        <v>0.96396318931142666</v>
      </c>
      <c r="F12" s="81" t="s">
        <v>193</v>
      </c>
      <c r="G12"/>
      <c r="H12"/>
      <c r="I12"/>
      <c r="J12"/>
      <c r="K12"/>
    </row>
    <row r="13" spans="2:11" ht="12.75" x14ac:dyDescent="0.2">
      <c r="B13" s="68" t="s">
        <v>52</v>
      </c>
      <c r="C13" s="69">
        <v>0.44716132253185698</v>
      </c>
      <c r="D13" s="72">
        <f t="shared" si="0"/>
        <v>1.5198595892204346E-2</v>
      </c>
      <c r="E13" s="72">
        <f t="shared" si="2"/>
        <v>0.97916178520363095</v>
      </c>
      <c r="F13" s="81" t="s">
        <v>193</v>
      </c>
      <c r="G13"/>
      <c r="H13"/>
      <c r="I13"/>
      <c r="J13"/>
      <c r="K13"/>
    </row>
    <row r="14" spans="2:11" ht="12.75" x14ac:dyDescent="0.2">
      <c r="B14" s="68" t="s">
        <v>70</v>
      </c>
      <c r="C14" s="69">
        <v>0.15886763087109801</v>
      </c>
      <c r="D14" s="72">
        <f t="shared" si="0"/>
        <v>5.3997624577418286E-3</v>
      </c>
      <c r="E14" s="72">
        <f t="shared" si="2"/>
        <v>0.98456154766137283</v>
      </c>
      <c r="F14" s="81" t="s">
        <v>193</v>
      </c>
      <c r="G14"/>
      <c r="H14"/>
      <c r="I14"/>
      <c r="J14"/>
      <c r="K14"/>
    </row>
    <row r="15" spans="2:11" ht="12.75" x14ac:dyDescent="0.2">
      <c r="B15" s="68" t="s">
        <v>65</v>
      </c>
      <c r="C15" s="69">
        <v>0.13992947421808999</v>
      </c>
      <c r="D15" s="72">
        <f t="shared" si="0"/>
        <v>4.7560721933813102E-3</v>
      </c>
      <c r="E15" s="72">
        <f t="shared" si="2"/>
        <v>0.98931761985475408</v>
      </c>
      <c r="F15" s="81" t="s">
        <v>193</v>
      </c>
      <c r="G15"/>
      <c r="H15"/>
      <c r="I15"/>
      <c r="J15"/>
      <c r="K15"/>
    </row>
    <row r="16" spans="2:11" ht="12.75" x14ac:dyDescent="0.2">
      <c r="B16" s="68" t="s">
        <v>46</v>
      </c>
      <c r="C16" s="69">
        <v>7.0786270597599704E-2</v>
      </c>
      <c r="D16" s="72">
        <f t="shared" si="0"/>
        <v>2.4059592529997883E-3</v>
      </c>
      <c r="E16" s="72">
        <f t="shared" si="2"/>
        <v>0.99172357910775388</v>
      </c>
      <c r="F16" s="81" t="s">
        <v>193</v>
      </c>
      <c r="G16"/>
      <c r="H16"/>
      <c r="I16"/>
      <c r="J16"/>
      <c r="K16"/>
    </row>
    <row r="17" spans="2:11" ht="12.75" x14ac:dyDescent="0.2">
      <c r="B17" s="68" t="s">
        <v>55</v>
      </c>
      <c r="C17" s="69">
        <v>4.9261518169440403E-2</v>
      </c>
      <c r="D17" s="72">
        <f t="shared" si="0"/>
        <v>1.6743530130347236E-3</v>
      </c>
      <c r="E17" s="72">
        <f t="shared" si="2"/>
        <v>0.99339793212078864</v>
      </c>
      <c r="F17" s="81" t="s">
        <v>193</v>
      </c>
      <c r="G17"/>
      <c r="H17"/>
      <c r="I17"/>
      <c r="J17"/>
      <c r="K17"/>
    </row>
    <row r="18" spans="2:11" ht="12.75" x14ac:dyDescent="0.2">
      <c r="B18" s="68" t="s">
        <v>57</v>
      </c>
      <c r="C18" s="69">
        <v>4.2525776128778801E-2</v>
      </c>
      <c r="D18" s="72">
        <f t="shared" si="0"/>
        <v>1.4454114294234664E-3</v>
      </c>
      <c r="E18" s="72">
        <f t="shared" si="2"/>
        <v>0.99484334355021209</v>
      </c>
      <c r="F18" s="81" t="s">
        <v>193</v>
      </c>
      <c r="G18"/>
      <c r="H18"/>
      <c r="I18"/>
      <c r="J18"/>
      <c r="K18"/>
    </row>
    <row r="19" spans="2:11" ht="12.75" x14ac:dyDescent="0.2">
      <c r="B19" s="68" t="s">
        <v>64</v>
      </c>
      <c r="C19" s="69">
        <v>3.3160248520710103E-2</v>
      </c>
      <c r="D19" s="72">
        <f t="shared" si="0"/>
        <v>1.1270858894899933E-3</v>
      </c>
      <c r="E19" s="72">
        <f t="shared" si="2"/>
        <v>0.99597042943970204</v>
      </c>
      <c r="F19" s="81" t="s">
        <v>193</v>
      </c>
      <c r="G19"/>
      <c r="H19"/>
      <c r="I19"/>
      <c r="J19"/>
      <c r="K19"/>
    </row>
    <row r="20" spans="2:11" ht="12.75" x14ac:dyDescent="0.2">
      <c r="B20" s="68" t="s">
        <v>47</v>
      </c>
      <c r="C20" s="69">
        <v>2.9866535970160001E-2</v>
      </c>
      <c r="D20" s="72">
        <f t="shared" si="0"/>
        <v>1.0151356748393818E-3</v>
      </c>
      <c r="E20" s="72">
        <f t="shared" si="2"/>
        <v>0.99698556511454139</v>
      </c>
      <c r="F20" s="81" t="s">
        <v>193</v>
      </c>
      <c r="G20"/>
      <c r="H20"/>
      <c r="I20"/>
      <c r="J20"/>
      <c r="K20"/>
    </row>
    <row r="21" spans="2:11" ht="12.75" x14ac:dyDescent="0.2">
      <c r="B21" s="68" t="s">
        <v>71</v>
      </c>
      <c r="C21" s="69">
        <v>2.2076632290786099E-2</v>
      </c>
      <c r="D21" s="72">
        <f t="shared" si="0"/>
        <v>7.5036412127201153E-4</v>
      </c>
      <c r="E21" s="72">
        <f t="shared" si="2"/>
        <v>0.99773592923581345</v>
      </c>
      <c r="F21" s="81" t="s">
        <v>193</v>
      </c>
      <c r="G21"/>
      <c r="H21"/>
      <c r="I21"/>
      <c r="J21"/>
      <c r="K21"/>
    </row>
    <row r="22" spans="2:11" ht="12.75" x14ac:dyDescent="0.2">
      <c r="B22" s="68" t="s">
        <v>59</v>
      </c>
      <c r="C22" s="69">
        <v>1.7975559597474301E-2</v>
      </c>
      <c r="D22" s="72">
        <f t="shared" si="0"/>
        <v>6.1097248910382579E-4</v>
      </c>
      <c r="E22" s="72">
        <f t="shared" si="2"/>
        <v>0.99834690172491725</v>
      </c>
      <c r="F22" s="81" t="s">
        <v>193</v>
      </c>
      <c r="G22"/>
      <c r="H22"/>
      <c r="I22"/>
      <c r="J22"/>
      <c r="K22"/>
    </row>
    <row r="23" spans="2:11" ht="12.75" x14ac:dyDescent="0.2">
      <c r="B23" s="68" t="s">
        <v>58</v>
      </c>
      <c r="C23" s="69">
        <v>1.1579814539606499E-2</v>
      </c>
      <c r="D23" s="72">
        <f t="shared" si="0"/>
        <v>3.9358708552350921E-4</v>
      </c>
      <c r="E23" s="72">
        <f t="shared" si="2"/>
        <v>0.99874048881044075</v>
      </c>
      <c r="F23" s="81" t="s">
        <v>193</v>
      </c>
      <c r="G23"/>
      <c r="H23"/>
      <c r="I23"/>
      <c r="J23"/>
      <c r="K23"/>
    </row>
    <row r="24" spans="2:11" ht="12.75" x14ac:dyDescent="0.2">
      <c r="B24" s="68" t="s">
        <v>190</v>
      </c>
      <c r="C24" s="69">
        <v>1.1445306162999999E-2</v>
      </c>
      <c r="D24" s="72">
        <f t="shared" si="0"/>
        <v>3.8901527137692016E-4</v>
      </c>
      <c r="E24" s="72">
        <f t="shared" si="2"/>
        <v>0.99912950408181767</v>
      </c>
      <c r="F24" s="81" t="s">
        <v>193</v>
      </c>
      <c r="G24"/>
      <c r="H24"/>
      <c r="I24"/>
      <c r="J24"/>
      <c r="K24"/>
    </row>
    <row r="25" spans="2:11" ht="12.75" x14ac:dyDescent="0.2">
      <c r="B25" s="68" t="s">
        <v>50</v>
      </c>
      <c r="C25" s="69">
        <v>8.6811635162133104E-3</v>
      </c>
      <c r="D25" s="72">
        <f t="shared" si="0"/>
        <v>2.9506464335960983E-4</v>
      </c>
      <c r="E25" s="72">
        <f t="shared" si="2"/>
        <v>0.99942456872517726</v>
      </c>
      <c r="F25" s="81" t="s">
        <v>193</v>
      </c>
      <c r="G25"/>
      <c r="H25"/>
      <c r="I25"/>
      <c r="J25"/>
      <c r="K25"/>
    </row>
    <row r="26" spans="2:11" ht="12.75" x14ac:dyDescent="0.2">
      <c r="B26" s="68" t="s">
        <v>69</v>
      </c>
      <c r="C26" s="69">
        <v>6.1158049211159499E-3</v>
      </c>
      <c r="D26" s="72">
        <f t="shared" si="0"/>
        <v>2.0787049967849997E-4</v>
      </c>
      <c r="E26" s="72">
        <f t="shared" si="2"/>
        <v>0.99963243922485578</v>
      </c>
      <c r="F26" s="81" t="s">
        <v>193</v>
      </c>
      <c r="G26"/>
      <c r="H26"/>
      <c r="I26"/>
      <c r="J26"/>
      <c r="K26"/>
    </row>
    <row r="27" spans="2:11" ht="12.75" x14ac:dyDescent="0.2">
      <c r="B27" s="68" t="s">
        <v>60</v>
      </c>
      <c r="C27" s="69">
        <v>4.8714322431962498E-3</v>
      </c>
      <c r="D27" s="72">
        <f t="shared" si="0"/>
        <v>1.6557543407685844E-4</v>
      </c>
      <c r="E27" s="72">
        <f t="shared" si="2"/>
        <v>0.99979801465893259</v>
      </c>
      <c r="F27" s="81" t="s">
        <v>193</v>
      </c>
      <c r="G27"/>
      <c r="H27"/>
      <c r="I27"/>
      <c r="J27"/>
      <c r="K27"/>
    </row>
    <row r="28" spans="2:11" ht="12.75" x14ac:dyDescent="0.2">
      <c r="B28" s="68" t="s">
        <v>56</v>
      </c>
      <c r="C28" s="69">
        <v>2.7925256057963299E-3</v>
      </c>
      <c r="D28" s="72">
        <f t="shared" si="0"/>
        <v>9.4915338296298725E-5</v>
      </c>
      <c r="E28" s="72">
        <f t="shared" si="2"/>
        <v>0.9998929299972289</v>
      </c>
      <c r="F28" s="81" t="s">
        <v>193</v>
      </c>
      <c r="G28"/>
      <c r="H28"/>
      <c r="I28"/>
      <c r="J28"/>
      <c r="K28"/>
    </row>
    <row r="29" spans="2:11" ht="12.75" x14ac:dyDescent="0.2">
      <c r="B29" s="68" t="s">
        <v>118</v>
      </c>
      <c r="C29" s="69">
        <v>1.4575723599999999E-3</v>
      </c>
      <c r="D29" s="72">
        <f t="shared" si="0"/>
        <v>4.9541523756693756E-5</v>
      </c>
      <c r="E29" s="72">
        <f t="shared" si="2"/>
        <v>0.99994247152098559</v>
      </c>
      <c r="F29" s="81" t="s">
        <v>193</v>
      </c>
      <c r="G29"/>
      <c r="H29"/>
      <c r="I29"/>
      <c r="J29"/>
      <c r="K29"/>
    </row>
    <row r="30" spans="2:11" ht="12.75" x14ac:dyDescent="0.2">
      <c r="B30" s="68" t="s">
        <v>49</v>
      </c>
      <c r="C30" s="69">
        <v>9.4448029718123398E-4</v>
      </c>
      <c r="D30" s="72">
        <f t="shared" si="0"/>
        <v>3.2102003553726336E-5</v>
      </c>
      <c r="E30" s="72">
        <f t="shared" si="2"/>
        <v>0.99997457352453933</v>
      </c>
      <c r="F30" s="81" t="s">
        <v>193</v>
      </c>
      <c r="G30"/>
      <c r="H30"/>
      <c r="I30"/>
      <c r="J30"/>
      <c r="K30"/>
    </row>
    <row r="31" spans="2:11" ht="12.75" x14ac:dyDescent="0.2">
      <c r="B31" s="68" t="s">
        <v>51</v>
      </c>
      <c r="C31" s="69">
        <v>3.1347089110132602E-4</v>
      </c>
      <c r="D31" s="72">
        <f t="shared" si="0"/>
        <v>1.0654582938529587E-5</v>
      </c>
      <c r="E31" s="72">
        <f t="shared" si="2"/>
        <v>0.99998522810747792</v>
      </c>
      <c r="F31" s="81" t="s">
        <v>193</v>
      </c>
      <c r="G31"/>
      <c r="H31"/>
      <c r="I31"/>
      <c r="J31"/>
      <c r="K31"/>
    </row>
    <row r="32" spans="2:11" ht="12.75" x14ac:dyDescent="0.2">
      <c r="B32" s="68" t="s">
        <v>84</v>
      </c>
      <c r="C32" s="69">
        <v>2.9999999999999997E-4</v>
      </c>
      <c r="D32" s="72">
        <f t="shared" si="0"/>
        <v>1.0196719926143582E-5</v>
      </c>
      <c r="E32" s="72">
        <f t="shared" ref="E32" si="3">IF(D32=1,0,IF(ISNUMBER(D32+E31),D32+E31,0))</f>
        <v>0.99999542482740411</v>
      </c>
      <c r="F32" s="81"/>
      <c r="G32"/>
      <c r="H32"/>
      <c r="I32"/>
      <c r="J32"/>
      <c r="K32"/>
    </row>
    <row r="33" spans="2:11" ht="12.75" x14ac:dyDescent="0.2">
      <c r="B33" s="68" t="s">
        <v>83</v>
      </c>
      <c r="C33" s="69">
        <v>1E-4</v>
      </c>
      <c r="D33" s="72">
        <f t="shared" si="0"/>
        <v>3.3989066420478611E-6</v>
      </c>
      <c r="E33" s="72">
        <f t="shared" ref="E33" si="4">IF(D33=1,0,IF(ISNUMBER(D33+E32),D33+E32,0))</f>
        <v>0.99999882373404614</v>
      </c>
      <c r="F33" s="81"/>
      <c r="G33"/>
      <c r="H33"/>
      <c r="I33"/>
      <c r="J33"/>
      <c r="K33"/>
    </row>
    <row r="34" spans="2:11" ht="12.75" x14ac:dyDescent="0.2">
      <c r="B34" s="68" t="s">
        <v>48</v>
      </c>
      <c r="C34" s="69">
        <v>3.0563640000000003E-5</v>
      </c>
      <c r="D34" s="72">
        <f t="shared" si="0"/>
        <v>1.038829590011597E-6</v>
      </c>
      <c r="E34" s="72">
        <f t="shared" ref="E34:E35" si="5">IF(D34=1,0,IF(ISNUMBER(D34+E33),D34+E33,0))</f>
        <v>0.99999986256363615</v>
      </c>
      <c r="F34" s="81"/>
      <c r="G34"/>
      <c r="H34"/>
      <c r="I34"/>
      <c r="J34"/>
      <c r="K34"/>
    </row>
    <row r="35" spans="2:11" ht="13.5" thickBot="1" x14ac:dyDescent="0.25">
      <c r="B35" s="70" t="s">
        <v>66</v>
      </c>
      <c r="C35" s="71">
        <v>4.0435463040251897E-6</v>
      </c>
      <c r="D35" s="74">
        <f t="shared" si="0"/>
        <v>1.3743636390179297E-7</v>
      </c>
      <c r="E35" s="74">
        <f t="shared" si="5"/>
        <v>1</v>
      </c>
      <c r="F35" s="84"/>
      <c r="G35"/>
      <c r="H35"/>
      <c r="I35"/>
      <c r="J35"/>
      <c r="K35"/>
    </row>
    <row r="36" spans="2:11" ht="12.75" x14ac:dyDescent="0.2">
      <c r="B36"/>
      <c r="C36"/>
      <c r="D36"/>
      <c r="E36"/>
      <c r="F36"/>
      <c r="G36"/>
      <c r="H36"/>
      <c r="I36"/>
      <c r="J36"/>
      <c r="K36"/>
    </row>
    <row r="37" spans="2:11" ht="12.75" x14ac:dyDescent="0.2">
      <c r="B37"/>
      <c r="C37"/>
      <c r="D37"/>
      <c r="E37"/>
      <c r="F37"/>
      <c r="G37"/>
      <c r="H37"/>
      <c r="I37"/>
      <c r="J37"/>
      <c r="K37"/>
    </row>
    <row r="38" spans="2:11" ht="12.75" x14ac:dyDescent="0.2">
      <c r="C38" s="133"/>
      <c r="D38" s="33"/>
      <c r="E38" s="33"/>
      <c r="F38" s="34"/>
      <c r="G38"/>
      <c r="H38"/>
      <c r="I38"/>
      <c r="J38"/>
      <c r="K38"/>
    </row>
    <row r="39" spans="2:11" x14ac:dyDescent="0.2">
      <c r="C39" s="23"/>
      <c r="D39" s="33"/>
      <c r="E39" s="33"/>
      <c r="F39" s="34"/>
    </row>
    <row r="40" spans="2:11" x14ac:dyDescent="0.2">
      <c r="C40" s="23"/>
      <c r="D40" s="33"/>
      <c r="E40" s="33"/>
      <c r="F40" s="34"/>
    </row>
    <row r="41" spans="2:11" x14ac:dyDescent="0.2">
      <c r="C41" s="23"/>
      <c r="D41" s="17"/>
      <c r="E41" s="17"/>
    </row>
    <row r="42" spans="2:11" x14ac:dyDescent="0.2">
      <c r="C42" s="23"/>
      <c r="D42" s="17"/>
      <c r="E42" s="17"/>
    </row>
    <row r="43" spans="2:11" x14ac:dyDescent="0.2">
      <c r="C43" s="23"/>
      <c r="D43" s="17"/>
      <c r="E43" s="17"/>
    </row>
    <row r="44" spans="2:11" x14ac:dyDescent="0.2">
      <c r="C44" s="23"/>
      <c r="D44" s="17"/>
      <c r="E44" s="17"/>
    </row>
    <row r="45" spans="2:11" x14ac:dyDescent="0.2">
      <c r="C45" s="23"/>
      <c r="D45" s="17"/>
      <c r="E45" s="17"/>
    </row>
    <row r="46" spans="2:11" x14ac:dyDescent="0.2">
      <c r="C46" s="23"/>
      <c r="D46" s="17"/>
      <c r="E46" s="17"/>
    </row>
    <row r="47" spans="2:11" x14ac:dyDescent="0.2">
      <c r="C47" s="23"/>
      <c r="D47" s="17"/>
      <c r="E47" s="17"/>
    </row>
    <row r="48" spans="2:11" x14ac:dyDescent="0.2">
      <c r="C48" s="23"/>
      <c r="D48" s="17"/>
      <c r="E48" s="17"/>
    </row>
    <row r="49" spans="3:5" x14ac:dyDescent="0.2">
      <c r="C49" s="23"/>
      <c r="D49" s="17"/>
      <c r="E49" s="17"/>
    </row>
    <row r="50" spans="3:5" x14ac:dyDescent="0.2">
      <c r="C50" s="23"/>
      <c r="D50" s="17"/>
      <c r="E50" s="17"/>
    </row>
    <row r="51" spans="3:5" x14ac:dyDescent="0.2">
      <c r="C51" s="23"/>
      <c r="D51" s="17"/>
      <c r="E51" s="17"/>
    </row>
    <row r="52" spans="3:5" x14ac:dyDescent="0.2">
      <c r="C52" s="23"/>
      <c r="D52" s="17"/>
      <c r="E52" s="17"/>
    </row>
  </sheetData>
  <sortState xmlns:xlrd2="http://schemas.microsoft.com/office/spreadsheetml/2017/richdata2" ref="H5:I30">
    <sortCondition descending="1" ref="I5:I30"/>
  </sortState>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tabColor theme="4"/>
  </sheetPr>
  <dimension ref="A1:R80"/>
  <sheetViews>
    <sheetView showGridLines="0" topLeftCell="A16" workbookViewId="0">
      <selection activeCell="L32" sqref="L32:L49"/>
    </sheetView>
  </sheetViews>
  <sheetFormatPr defaultColWidth="9.140625" defaultRowHeight="12" x14ac:dyDescent="0.2"/>
  <cols>
    <col min="1" max="1" width="9.85546875" style="18" customWidth="1"/>
    <col min="2" max="2" width="16.28515625" style="17" bestFit="1" customWidth="1"/>
    <col min="3" max="3" width="8.7109375" style="18" bestFit="1" customWidth="1"/>
    <col min="4" max="4" width="14.28515625" style="18" customWidth="1"/>
    <col min="5" max="5" width="11.28515625" style="18" bestFit="1" customWidth="1"/>
    <col min="6" max="6" width="13.28515625" style="24" bestFit="1" customWidth="1"/>
    <col min="7" max="7" width="1.7109375" style="18" customWidth="1"/>
    <col min="8" max="8" width="16.28515625" style="18" bestFit="1" customWidth="1"/>
    <col min="9" max="9" width="8.7109375" style="18" bestFit="1" customWidth="1"/>
    <col min="10" max="10" width="14.28515625" style="18" customWidth="1"/>
    <col min="11" max="11" width="11.28515625" style="18" bestFit="1" customWidth="1"/>
    <col min="12" max="12" width="13.28515625" style="18" bestFit="1" customWidth="1"/>
    <col min="13" max="13" width="3.140625" style="18" customWidth="1"/>
    <col min="14" max="14" width="15.7109375" style="18" bestFit="1" customWidth="1"/>
    <col min="15" max="15" width="8" style="18" bestFit="1" customWidth="1"/>
    <col min="16" max="16" width="12.5703125" style="18" bestFit="1" customWidth="1"/>
    <col min="17" max="17" width="10" style="18" bestFit="1" customWidth="1"/>
    <col min="18" max="18" width="8.28515625" style="18" bestFit="1" customWidth="1"/>
    <col min="19" max="16384" width="9.140625" style="18"/>
  </cols>
  <sheetData>
    <row r="1" spans="1:18" ht="15" x14ac:dyDescent="0.25">
      <c r="B1" s="156" t="s">
        <v>171</v>
      </c>
    </row>
    <row r="3" spans="1:18" ht="12.75" thickBot="1" x14ac:dyDescent="0.25">
      <c r="B3" s="18" t="s">
        <v>29</v>
      </c>
      <c r="H3" s="18" t="s">
        <v>29</v>
      </c>
      <c r="L3" s="24"/>
      <c r="R3" s="24"/>
    </row>
    <row r="4" spans="1:18" ht="24.75" thickBot="1" x14ac:dyDescent="0.25">
      <c r="A4" s="14"/>
      <c r="B4" s="40" t="s">
        <v>0</v>
      </c>
      <c r="C4" s="41" t="s">
        <v>22</v>
      </c>
      <c r="D4" s="41" t="s">
        <v>1</v>
      </c>
      <c r="E4" s="41" t="s">
        <v>2</v>
      </c>
      <c r="F4" s="42" t="s">
        <v>3</v>
      </c>
      <c r="H4" s="40" t="s">
        <v>0</v>
      </c>
      <c r="I4" s="41" t="s">
        <v>19</v>
      </c>
      <c r="J4" s="41" t="s">
        <v>1</v>
      </c>
      <c r="K4" s="41" t="s">
        <v>2</v>
      </c>
      <c r="L4" s="42" t="s">
        <v>3</v>
      </c>
      <c r="N4"/>
      <c r="O4"/>
      <c r="P4"/>
      <c r="Q4"/>
    </row>
    <row r="5" spans="1:18" s="36" customFormat="1" ht="12.75" x14ac:dyDescent="0.2">
      <c r="B5" s="66" t="s">
        <v>122</v>
      </c>
      <c r="C5" s="67">
        <f>SUM(C6:C35)</f>
        <v>16.906176970956128</v>
      </c>
      <c r="D5" s="151"/>
      <c r="E5" s="76"/>
      <c r="F5" s="77" t="s">
        <v>193</v>
      </c>
      <c r="G5" s="29"/>
      <c r="H5" s="66" t="s">
        <v>122</v>
      </c>
      <c r="I5" s="67">
        <f>SUM(I6:I26)</f>
        <v>6.5695195956521397</v>
      </c>
      <c r="J5" s="151"/>
      <c r="K5" s="76"/>
      <c r="L5" s="80" t="s">
        <v>193</v>
      </c>
      <c r="N5"/>
      <c r="O5"/>
      <c r="P5"/>
      <c r="Q5"/>
    </row>
    <row r="6" spans="1:18" ht="12.75" x14ac:dyDescent="0.2">
      <c r="B6" s="68" t="s">
        <v>68</v>
      </c>
      <c r="C6" s="69">
        <v>12.0466549192746</v>
      </c>
      <c r="D6" s="72">
        <f>IF(ISNUMBER(C6),C6/VLOOKUP("National Total",B$5:C$36,2,0),"0")</f>
        <v>0.71255937637291289</v>
      </c>
      <c r="E6" s="72">
        <f t="shared" ref="E6:E22" si="0">IF(D6=1,0,IF(ISNUMBER(D6+E5),D6+E5,0))</f>
        <v>0.71255937637291289</v>
      </c>
      <c r="F6" s="73" t="s">
        <v>192</v>
      </c>
      <c r="G6" s="29"/>
      <c r="H6" s="68" t="s">
        <v>121</v>
      </c>
      <c r="I6" s="69">
        <v>2.71109312383969</v>
      </c>
      <c r="J6" s="72">
        <f>IF(ISNUMBER(I6),I6/VLOOKUP("National Total",H$5:I$26,2,0),"0")</f>
        <v>0.41267753058137679</v>
      </c>
      <c r="K6" s="72">
        <f t="shared" ref="K6" si="1">IF(J6=1,0,IF(ISNUMBER(J6+K5),J6+K5,0))</f>
        <v>0.41267753058137679</v>
      </c>
      <c r="L6" s="81" t="s">
        <v>192</v>
      </c>
      <c r="N6"/>
      <c r="O6"/>
      <c r="P6"/>
      <c r="Q6"/>
    </row>
    <row r="7" spans="1:18" ht="12.75" x14ac:dyDescent="0.2">
      <c r="B7" s="68" t="s">
        <v>121</v>
      </c>
      <c r="C7" s="69">
        <v>2.7325077943037601</v>
      </c>
      <c r="D7" s="72">
        <f t="shared" ref="D7:D33" si="2">IF(ISNUMBER(C7),C7/VLOOKUP("National Total",B$5:C$36,2,0),"0")</f>
        <v>0.16162777658119021</v>
      </c>
      <c r="E7" s="72">
        <f>IF(D7=1,0,IF(ISNUMBER(D7+E6),D7+E6,0))</f>
        <v>0.8741871529541031</v>
      </c>
      <c r="F7" s="73" t="s">
        <v>192</v>
      </c>
      <c r="G7" s="29"/>
      <c r="H7" s="68" t="s">
        <v>68</v>
      </c>
      <c r="I7" s="69">
        <v>2.6007574951825401</v>
      </c>
      <c r="J7" s="72">
        <f t="shared" ref="J7:J25" si="3">IF(ISNUMBER(I7),I7/VLOOKUP("National Total",H$5:I$26,2,0),"0")</f>
        <v>0.39588244731072597</v>
      </c>
      <c r="K7" s="72">
        <f t="shared" ref="K7:K22" si="4">IF(J7=1,0,IF(ISNUMBER(J7+K6),J7+K6,0))</f>
        <v>0.80855997789210277</v>
      </c>
      <c r="L7" s="81" t="s">
        <v>192</v>
      </c>
      <c r="N7"/>
      <c r="O7"/>
      <c r="P7"/>
      <c r="Q7"/>
    </row>
    <row r="8" spans="1:18" ht="12.75" x14ac:dyDescent="0.2">
      <c r="B8" s="68" t="s">
        <v>45</v>
      </c>
      <c r="C8" s="69">
        <v>0.60388482586497905</v>
      </c>
      <c r="D8" s="72">
        <f t="shared" si="2"/>
        <v>3.571977431103552E-2</v>
      </c>
      <c r="E8" s="72">
        <f t="shared" si="0"/>
        <v>0.90990692726513867</v>
      </c>
      <c r="F8" s="73" t="s">
        <v>193</v>
      </c>
      <c r="G8" s="29"/>
      <c r="H8" s="68" t="s">
        <v>119</v>
      </c>
      <c r="I8" s="69">
        <v>0.75768047999999999</v>
      </c>
      <c r="J8" s="72">
        <f t="shared" si="3"/>
        <v>0.11533270720456493</v>
      </c>
      <c r="K8" s="72">
        <f t="shared" si="4"/>
        <v>0.92389268509666767</v>
      </c>
      <c r="L8" s="81" t="s">
        <v>193</v>
      </c>
      <c r="N8"/>
      <c r="O8"/>
      <c r="P8"/>
      <c r="Q8"/>
    </row>
    <row r="9" spans="1:18" ht="12.75" x14ac:dyDescent="0.2">
      <c r="B9" s="68" t="s">
        <v>119</v>
      </c>
      <c r="C9" s="69">
        <v>0.44569439999999999</v>
      </c>
      <c r="D9" s="72">
        <f t="shared" si="2"/>
        <v>2.6362814062911927E-2</v>
      </c>
      <c r="E9" s="72">
        <f t="shared" si="0"/>
        <v>0.93626974132805063</v>
      </c>
      <c r="F9" s="73" t="s">
        <v>193</v>
      </c>
      <c r="G9" s="29"/>
      <c r="H9" s="68" t="s">
        <v>53</v>
      </c>
      <c r="I9" s="69">
        <v>0.46513720465344399</v>
      </c>
      <c r="J9" s="72">
        <f t="shared" si="3"/>
        <v>7.0802316346127131E-2</v>
      </c>
      <c r="K9" s="72">
        <f t="shared" si="4"/>
        <v>0.99469500144279477</v>
      </c>
      <c r="L9" s="81" t="s">
        <v>193</v>
      </c>
      <c r="N9"/>
      <c r="O9"/>
      <c r="P9"/>
      <c r="Q9"/>
    </row>
    <row r="10" spans="1:18" ht="12.75" x14ac:dyDescent="0.2">
      <c r="B10" s="68" t="s">
        <v>57</v>
      </c>
      <c r="C10" s="69">
        <v>0.26468120000000001</v>
      </c>
      <c r="D10" s="72">
        <f t="shared" si="2"/>
        <v>1.5655887221262831E-2</v>
      </c>
      <c r="E10" s="72">
        <f t="shared" si="0"/>
        <v>0.95192562854931351</v>
      </c>
      <c r="F10" s="73" t="s">
        <v>193</v>
      </c>
      <c r="G10" s="29"/>
      <c r="H10" s="68" t="s">
        <v>45</v>
      </c>
      <c r="I10" s="69">
        <v>1.43380162740435E-2</v>
      </c>
      <c r="J10" s="72">
        <f t="shared" si="3"/>
        <v>2.1825060516651373E-3</v>
      </c>
      <c r="K10" s="72">
        <f t="shared" si="4"/>
        <v>0.99687750749445991</v>
      </c>
      <c r="L10" s="81" t="s">
        <v>193</v>
      </c>
      <c r="N10"/>
      <c r="O10"/>
      <c r="P10"/>
      <c r="Q10"/>
    </row>
    <row r="11" spans="1:18" ht="12.75" x14ac:dyDescent="0.2">
      <c r="B11" s="68" t="s">
        <v>191</v>
      </c>
      <c r="C11" s="69">
        <v>0.23085967192494899</v>
      </c>
      <c r="D11" s="72">
        <f t="shared" si="2"/>
        <v>1.3655344571487277E-2</v>
      </c>
      <c r="E11" s="72">
        <f t="shared" si="0"/>
        <v>0.96558097312080082</v>
      </c>
      <c r="F11" s="73" t="s">
        <v>193</v>
      </c>
      <c r="G11" s="29"/>
      <c r="H11" s="68" t="s">
        <v>117</v>
      </c>
      <c r="I11" s="69">
        <v>8.2775758285999999E-3</v>
      </c>
      <c r="J11" s="72">
        <f t="shared" si="3"/>
        <v>1.2599971288735164E-3</v>
      </c>
      <c r="K11" s="72">
        <f t="shared" si="4"/>
        <v>0.99813750462333339</v>
      </c>
      <c r="L11" s="81" t="s">
        <v>193</v>
      </c>
      <c r="N11"/>
      <c r="O11"/>
      <c r="P11"/>
      <c r="Q11"/>
    </row>
    <row r="12" spans="1:18" ht="12.75" x14ac:dyDescent="0.2">
      <c r="B12" s="68" t="s">
        <v>67</v>
      </c>
      <c r="C12" s="69">
        <v>0.129121878407367</v>
      </c>
      <c r="D12" s="72">
        <f t="shared" si="2"/>
        <v>7.6375562984577292E-3</v>
      </c>
      <c r="E12" s="72">
        <f t="shared" si="0"/>
        <v>0.97321852941925857</v>
      </c>
      <c r="F12" s="73" t="s">
        <v>193</v>
      </c>
      <c r="G12" s="29"/>
      <c r="H12" s="68" t="s">
        <v>65</v>
      </c>
      <c r="I12" s="69">
        <v>4.4311000169061704E-3</v>
      </c>
      <c r="J12" s="72">
        <f t="shared" si="3"/>
        <v>6.7449376661251985E-4</v>
      </c>
      <c r="K12" s="72">
        <f t="shared" si="4"/>
        <v>0.99881199838994594</v>
      </c>
      <c r="L12" s="81" t="s">
        <v>193</v>
      </c>
      <c r="N12"/>
      <c r="O12"/>
      <c r="P12"/>
      <c r="Q12"/>
    </row>
    <row r="13" spans="1:18" ht="12.75" x14ac:dyDescent="0.2">
      <c r="B13" s="68" t="s">
        <v>58</v>
      </c>
      <c r="C13" s="69">
        <v>0.12700890000000001</v>
      </c>
      <c r="D13" s="72">
        <f t="shared" si="2"/>
        <v>7.5125736716345889E-3</v>
      </c>
      <c r="E13" s="72">
        <f t="shared" si="0"/>
        <v>0.98073110309089317</v>
      </c>
      <c r="F13" s="73" t="s">
        <v>193</v>
      </c>
      <c r="G13" s="29"/>
      <c r="H13" s="68" t="s">
        <v>118</v>
      </c>
      <c r="I13" s="69">
        <v>3.73223E-3</v>
      </c>
      <c r="J13" s="72">
        <f t="shared" si="3"/>
        <v>5.6811307823331195E-4</v>
      </c>
      <c r="K13" s="72">
        <f t="shared" si="4"/>
        <v>0.99938011146817929</v>
      </c>
      <c r="L13" s="81" t="s">
        <v>193</v>
      </c>
      <c r="N13"/>
      <c r="O13"/>
      <c r="P13"/>
      <c r="Q13"/>
    </row>
    <row r="14" spans="1:18" ht="12.75" x14ac:dyDescent="0.2">
      <c r="B14" s="68" t="s">
        <v>53</v>
      </c>
      <c r="C14" s="69">
        <v>0.121716278113112</v>
      </c>
      <c r="D14" s="72">
        <f t="shared" si="2"/>
        <v>7.1995152021781033E-3</v>
      </c>
      <c r="E14" s="72">
        <f t="shared" si="0"/>
        <v>0.98793061829307127</v>
      </c>
      <c r="F14" s="73" t="s">
        <v>193</v>
      </c>
      <c r="G14" s="29"/>
      <c r="H14" s="68" t="s">
        <v>67</v>
      </c>
      <c r="I14" s="69">
        <v>2.8599906989546101E-3</v>
      </c>
      <c r="J14" s="72">
        <f t="shared" si="3"/>
        <v>4.3534244130231654E-4</v>
      </c>
      <c r="K14" s="72">
        <f t="shared" si="4"/>
        <v>0.99981545390948157</v>
      </c>
      <c r="L14" s="81" t="s">
        <v>193</v>
      </c>
      <c r="N14"/>
      <c r="O14"/>
      <c r="P14"/>
      <c r="Q14"/>
    </row>
    <row r="15" spans="1:18" ht="12.75" x14ac:dyDescent="0.2">
      <c r="B15" s="68" t="s">
        <v>59</v>
      </c>
      <c r="C15" s="69">
        <v>8.6288599999999993E-2</v>
      </c>
      <c r="D15" s="72">
        <f t="shared" si="2"/>
        <v>5.1039688125966631E-3</v>
      </c>
      <c r="E15" s="72">
        <f t="shared" si="0"/>
        <v>0.99303458710566794</v>
      </c>
      <c r="F15" s="73" t="s">
        <v>193</v>
      </c>
      <c r="G15" s="29"/>
      <c r="H15" s="68" t="s">
        <v>71</v>
      </c>
      <c r="I15" s="69">
        <v>6.9909335587489403E-4</v>
      </c>
      <c r="J15" s="72">
        <f t="shared" si="3"/>
        <v>1.0641468461979628E-4</v>
      </c>
      <c r="K15" s="72">
        <f t="shared" si="4"/>
        <v>0.99992186859410137</v>
      </c>
      <c r="L15" s="81" t="s">
        <v>193</v>
      </c>
      <c r="N15"/>
      <c r="O15"/>
      <c r="P15"/>
      <c r="Q15"/>
    </row>
    <row r="16" spans="1:18" ht="12.75" x14ac:dyDescent="0.2">
      <c r="B16" s="68" t="s">
        <v>52</v>
      </c>
      <c r="C16" s="69">
        <v>4.3855939689850097E-2</v>
      </c>
      <c r="D16" s="72">
        <f t="shared" si="2"/>
        <v>2.5940778784696366E-3</v>
      </c>
      <c r="E16" s="72">
        <f t="shared" si="0"/>
        <v>0.9956286649841376</v>
      </c>
      <c r="F16" s="73" t="s">
        <v>193</v>
      </c>
      <c r="G16" s="29"/>
      <c r="H16" s="68" t="s">
        <v>94</v>
      </c>
      <c r="I16" s="69">
        <v>2.4597945675702002E-4</v>
      </c>
      <c r="J16" s="72">
        <f t="shared" si="3"/>
        <v>3.7442533380951465E-5</v>
      </c>
      <c r="K16" s="72">
        <f t="shared" si="4"/>
        <v>0.99995931112748238</v>
      </c>
      <c r="L16" s="81" t="s">
        <v>193</v>
      </c>
      <c r="N16"/>
      <c r="O16"/>
      <c r="P16"/>
      <c r="Q16"/>
    </row>
    <row r="17" spans="2:17" ht="12.75" x14ac:dyDescent="0.2">
      <c r="B17" s="68" t="s">
        <v>81</v>
      </c>
      <c r="C17" s="69">
        <v>1.7540244246000002E-2</v>
      </c>
      <c r="D17" s="72">
        <f t="shared" si="2"/>
        <v>1.0375050655232797E-3</v>
      </c>
      <c r="E17" s="72">
        <f t="shared" si="0"/>
        <v>0.99666617004966085</v>
      </c>
      <c r="F17" s="73" t="s">
        <v>193</v>
      </c>
      <c r="G17" s="29"/>
      <c r="H17" s="68" t="s">
        <v>191</v>
      </c>
      <c r="I17" s="69">
        <v>1.5460670322802399E-4</v>
      </c>
      <c r="J17" s="72">
        <f t="shared" si="3"/>
        <v>2.3533943536806906E-5</v>
      </c>
      <c r="K17" s="72">
        <f t="shared" si="4"/>
        <v>0.9999828450710192</v>
      </c>
      <c r="L17" s="81" t="s">
        <v>193</v>
      </c>
      <c r="N17"/>
      <c r="O17"/>
      <c r="P17"/>
      <c r="Q17"/>
    </row>
    <row r="18" spans="2:17" ht="12.75" x14ac:dyDescent="0.2">
      <c r="B18" s="68" t="s">
        <v>47</v>
      </c>
      <c r="C18" s="69">
        <v>1.6948225014013302E-2</v>
      </c>
      <c r="D18" s="72">
        <f t="shared" si="2"/>
        <v>1.0024871408319817E-3</v>
      </c>
      <c r="E18" s="72">
        <f t="shared" si="0"/>
        <v>0.9976686571904928</v>
      </c>
      <c r="F18" s="73" t="s">
        <v>193</v>
      </c>
      <c r="G18" s="29"/>
      <c r="H18" s="68" t="s">
        <v>57</v>
      </c>
      <c r="I18" s="69">
        <v>5.2979100000000002E-5</v>
      </c>
      <c r="J18" s="72">
        <f t="shared" si="3"/>
        <v>8.0643796290771087E-6</v>
      </c>
      <c r="K18" s="72">
        <f t="shared" si="4"/>
        <v>0.99999090945064828</v>
      </c>
      <c r="L18" s="81" t="s">
        <v>193</v>
      </c>
      <c r="N18"/>
      <c r="O18"/>
      <c r="P18"/>
      <c r="Q18"/>
    </row>
    <row r="19" spans="2:17" ht="12.75" x14ac:dyDescent="0.2">
      <c r="B19" s="68" t="s">
        <v>49</v>
      </c>
      <c r="C19" s="69">
        <v>1.22774177264176E-2</v>
      </c>
      <c r="D19" s="72">
        <f t="shared" si="2"/>
        <v>7.2620899139465539E-4</v>
      </c>
      <c r="E19" s="72">
        <f t="shared" si="0"/>
        <v>0.99839486618188744</v>
      </c>
      <c r="F19" s="73" t="s">
        <v>193</v>
      </c>
      <c r="G19" s="29"/>
      <c r="H19" s="68" t="s">
        <v>58</v>
      </c>
      <c r="I19" s="69">
        <v>2.5417300000000001E-5</v>
      </c>
      <c r="J19" s="72">
        <f t="shared" si="3"/>
        <v>3.8689739226627404E-6</v>
      </c>
      <c r="K19" s="72">
        <f t="shared" si="4"/>
        <v>0.99999477842457096</v>
      </c>
      <c r="L19" s="81" t="s">
        <v>193</v>
      </c>
      <c r="N19"/>
      <c r="O19"/>
      <c r="P19"/>
      <c r="Q19"/>
    </row>
    <row r="20" spans="2:17" ht="12.75" x14ac:dyDescent="0.2">
      <c r="B20" s="68" t="s">
        <v>64</v>
      </c>
      <c r="C20" s="69">
        <v>8.6547003717828107E-3</v>
      </c>
      <c r="D20" s="72">
        <f t="shared" si="2"/>
        <v>5.1192533868840392E-4</v>
      </c>
      <c r="E20" s="72">
        <f t="shared" si="0"/>
        <v>0.99890679152057582</v>
      </c>
      <c r="F20" s="73" t="s">
        <v>193</v>
      </c>
      <c r="G20" s="29"/>
      <c r="H20" s="68" t="s">
        <v>52</v>
      </c>
      <c r="I20" s="69">
        <v>1.99315201871203E-5</v>
      </c>
      <c r="J20" s="72">
        <f t="shared" si="3"/>
        <v>3.0339387678075337E-6</v>
      </c>
      <c r="K20" s="72">
        <f t="shared" si="4"/>
        <v>0.99999781236333873</v>
      </c>
      <c r="L20" s="81" t="s">
        <v>193</v>
      </c>
      <c r="N20"/>
      <c r="O20"/>
      <c r="P20"/>
      <c r="Q20"/>
    </row>
    <row r="21" spans="2:17" ht="12.75" x14ac:dyDescent="0.2">
      <c r="B21" s="68" t="s">
        <v>69</v>
      </c>
      <c r="C21" s="69">
        <v>4.5868536908369598E-3</v>
      </c>
      <c r="D21" s="72">
        <f t="shared" si="2"/>
        <v>2.7131229601564679E-4</v>
      </c>
      <c r="E21" s="72">
        <f t="shared" si="0"/>
        <v>0.99917810381659145</v>
      </c>
      <c r="F21" s="73" t="s">
        <v>193</v>
      </c>
      <c r="G21" s="29"/>
      <c r="H21" s="68" t="s">
        <v>59</v>
      </c>
      <c r="I21" s="69">
        <v>1.3558699999999999E-5</v>
      </c>
      <c r="J21" s="72">
        <f t="shared" si="3"/>
        <v>2.0638799843101861E-6</v>
      </c>
      <c r="K21" s="72">
        <f t="shared" si="4"/>
        <v>0.99999987624332309</v>
      </c>
      <c r="L21" s="81" t="s">
        <v>193</v>
      </c>
      <c r="N21"/>
      <c r="O21"/>
      <c r="P21"/>
      <c r="Q21"/>
    </row>
    <row r="22" spans="2:17" ht="12.75" x14ac:dyDescent="0.2">
      <c r="B22" s="68" t="s">
        <v>117</v>
      </c>
      <c r="C22" s="69">
        <v>4.0258999999999998E-3</v>
      </c>
      <c r="D22" s="72">
        <f t="shared" si="2"/>
        <v>2.3813189740745481E-4</v>
      </c>
      <c r="E22" s="72">
        <f t="shared" si="0"/>
        <v>0.99941623571399885</v>
      </c>
      <c r="F22" s="73" t="s">
        <v>193</v>
      </c>
      <c r="G22" s="29"/>
      <c r="H22" s="68" t="s">
        <v>60</v>
      </c>
      <c r="I22" s="69">
        <v>7.1139999999999998E-7</v>
      </c>
      <c r="J22" s="72">
        <f t="shared" si="3"/>
        <v>1.0828797899785869E-7</v>
      </c>
      <c r="K22" s="72">
        <f t="shared" si="4"/>
        <v>0.99999998453130212</v>
      </c>
      <c r="L22" s="81" t="s">
        <v>193</v>
      </c>
      <c r="N22"/>
      <c r="O22"/>
      <c r="P22"/>
      <c r="Q22"/>
    </row>
    <row r="23" spans="2:17" ht="12.75" x14ac:dyDescent="0.2">
      <c r="B23" s="68" t="s">
        <v>50</v>
      </c>
      <c r="C23" s="69">
        <v>3.9615424384374003E-3</v>
      </c>
      <c r="D23" s="72">
        <f t="shared" si="2"/>
        <v>2.3432514904127112E-4</v>
      </c>
      <c r="E23" s="72">
        <f t="shared" ref="E23:E32" si="5">IF(D23=1,0,IF(ISNUMBER(D23+E22),D23+E22,0))</f>
        <v>0.99965056086304016</v>
      </c>
      <c r="F23" s="73" t="s">
        <v>193</v>
      </c>
      <c r="G23" s="29"/>
      <c r="H23" s="68" t="s">
        <v>69</v>
      </c>
      <c r="I23" s="69">
        <v>9.9381829968134106E-8</v>
      </c>
      <c r="J23" s="72">
        <f t="shared" si="3"/>
        <v>1.5127716497551405E-8</v>
      </c>
      <c r="K23" s="72">
        <f t="shared" ref="K23:K25" si="6">IF(J23=1,0,IF(ISNUMBER(J23+K22),J23+K22,0))</f>
        <v>0.99999999965901865</v>
      </c>
      <c r="L23" s="81" t="s">
        <v>193</v>
      </c>
      <c r="N23"/>
      <c r="O23"/>
      <c r="P23"/>
      <c r="Q23"/>
    </row>
    <row r="24" spans="2:17" ht="12.75" x14ac:dyDescent="0.2">
      <c r="B24" s="68" t="s">
        <v>71</v>
      </c>
      <c r="C24" s="69">
        <v>2.3916351648351698E-3</v>
      </c>
      <c r="D24" s="72">
        <f t="shared" si="2"/>
        <v>1.4146516796457686E-4</v>
      </c>
      <c r="E24" s="72">
        <f t="shared" si="5"/>
        <v>0.9997920260310047</v>
      </c>
      <c r="F24" s="73" t="s">
        <v>193</v>
      </c>
      <c r="G24" s="29"/>
      <c r="H24" s="68" t="s">
        <v>47</v>
      </c>
      <c r="I24" s="69">
        <v>2.2400827721999999E-9</v>
      </c>
      <c r="J24" s="72">
        <f t="shared" si="3"/>
        <v>3.4098121477292474E-10</v>
      </c>
      <c r="K24" s="72">
        <f t="shared" si="6"/>
        <v>0.99999999999999989</v>
      </c>
      <c r="L24" s="81" t="s">
        <v>193</v>
      </c>
      <c r="N24"/>
      <c r="O24"/>
      <c r="P24"/>
      <c r="Q24"/>
    </row>
    <row r="25" spans="2:17" ht="13.5" thickBot="1" x14ac:dyDescent="0.25">
      <c r="B25" s="68" t="s">
        <v>60</v>
      </c>
      <c r="C25" s="69">
        <v>2.0322999999999999E-3</v>
      </c>
      <c r="D25" s="72">
        <f t="shared" si="2"/>
        <v>1.2021050078272445E-4</v>
      </c>
      <c r="E25" s="72">
        <f t="shared" si="5"/>
        <v>0.9999122365317874</v>
      </c>
      <c r="F25" s="73" t="s">
        <v>193</v>
      </c>
      <c r="G25" s="29"/>
      <c r="H25" s="70" t="s">
        <v>46</v>
      </c>
      <c r="I25" s="71">
        <v>0</v>
      </c>
      <c r="J25" s="74">
        <f t="shared" si="3"/>
        <v>0</v>
      </c>
      <c r="K25" s="74">
        <f t="shared" si="6"/>
        <v>0.99999999999999989</v>
      </c>
      <c r="L25" s="84" t="s">
        <v>193</v>
      </c>
      <c r="N25"/>
      <c r="O25"/>
      <c r="P25"/>
      <c r="Q25"/>
    </row>
    <row r="26" spans="2:17" ht="12.75" x14ac:dyDescent="0.2">
      <c r="B26" s="68" t="s">
        <v>46</v>
      </c>
      <c r="C26" s="69">
        <v>7.0098105206033102E-4</v>
      </c>
      <c r="D26" s="72">
        <f t="shared" si="2"/>
        <v>4.1463013977942941E-5</v>
      </c>
      <c r="E26" s="72">
        <f t="shared" si="5"/>
        <v>0.9999536995457653</v>
      </c>
      <c r="F26" s="73" t="s">
        <v>193</v>
      </c>
      <c r="G26" s="29"/>
      <c r="H26"/>
      <c r="I26"/>
      <c r="J26"/>
      <c r="K26"/>
      <c r="L26"/>
      <c r="N26"/>
      <c r="O26"/>
      <c r="P26"/>
      <c r="Q26"/>
    </row>
    <row r="27" spans="2:17" ht="12.75" x14ac:dyDescent="0.2">
      <c r="B27" s="68" t="s">
        <v>190</v>
      </c>
      <c r="C27" s="69">
        <v>3.4855896899999998E-4</v>
      </c>
      <c r="D27" s="72">
        <f t="shared" si="2"/>
        <v>2.0617255432662566E-5</v>
      </c>
      <c r="E27" s="72">
        <f t="shared" si="5"/>
        <v>0.99997431680119797</v>
      </c>
      <c r="F27" s="73" t="s">
        <v>193</v>
      </c>
      <c r="G27" s="29"/>
      <c r="H27"/>
      <c r="I27" s="141"/>
      <c r="J27" s="79"/>
      <c r="K27" s="72"/>
      <c r="L27" s="140"/>
      <c r="N27"/>
      <c r="O27"/>
      <c r="P27"/>
      <c r="Q27"/>
    </row>
    <row r="28" spans="2:17" ht="13.5" customHeight="1" x14ac:dyDescent="0.2">
      <c r="B28" s="68" t="s">
        <v>118</v>
      </c>
      <c r="C28" s="69">
        <v>2.4578099999999998E-4</v>
      </c>
      <c r="D28" s="72">
        <f t="shared" si="2"/>
        <v>1.4537940802479358E-5</v>
      </c>
      <c r="E28" s="72">
        <f t="shared" si="5"/>
        <v>0.9999888547420005</v>
      </c>
      <c r="F28" s="73" t="s">
        <v>193</v>
      </c>
      <c r="G28" s="29"/>
      <c r="H28" s="36"/>
      <c r="N28"/>
      <c r="O28"/>
      <c r="P28"/>
      <c r="Q28"/>
    </row>
    <row r="29" spans="2:17" ht="13.5" customHeight="1" thickBot="1" x14ac:dyDescent="0.25">
      <c r="B29" s="68" t="s">
        <v>51</v>
      </c>
      <c r="C29" s="69">
        <v>1.66631804847936E-4</v>
      </c>
      <c r="D29" s="72">
        <f t="shared" si="2"/>
        <v>9.8562676313042373E-6</v>
      </c>
      <c r="E29" s="72">
        <f t="shared" si="5"/>
        <v>0.99999871100963178</v>
      </c>
      <c r="F29" s="73" t="s">
        <v>193</v>
      </c>
      <c r="G29" s="29"/>
      <c r="H29" s="18" t="s">
        <v>29</v>
      </c>
      <c r="N29"/>
      <c r="O29"/>
      <c r="P29"/>
      <c r="Q29"/>
    </row>
    <row r="30" spans="2:17" ht="13.5" customHeight="1" x14ac:dyDescent="0.2">
      <c r="B30" s="68" t="s">
        <v>48</v>
      </c>
      <c r="C30" s="69">
        <v>2.177136E-5</v>
      </c>
      <c r="D30" s="72">
        <f t="shared" si="2"/>
        <v>1.2877754703149024E-6</v>
      </c>
      <c r="E30" s="72">
        <f t="shared" si="5"/>
        <v>0.99999999878510204</v>
      </c>
      <c r="F30" s="73" t="s">
        <v>193</v>
      </c>
      <c r="G30" s="29"/>
      <c r="H30" s="177" t="s">
        <v>0</v>
      </c>
      <c r="I30" s="179" t="s">
        <v>21</v>
      </c>
      <c r="J30" s="179" t="s">
        <v>1</v>
      </c>
      <c r="K30" s="179" t="s">
        <v>2</v>
      </c>
      <c r="L30" s="181" t="s">
        <v>3</v>
      </c>
    </row>
    <row r="31" spans="2:17" ht="13.5" customHeight="1" thickBot="1" x14ac:dyDescent="0.25">
      <c r="B31" s="68" t="s">
        <v>94</v>
      </c>
      <c r="C31" s="69">
        <v>2.0539284639211201E-8</v>
      </c>
      <c r="D31" s="72">
        <f t="shared" si="2"/>
        <v>1.2148982395308265E-9</v>
      </c>
      <c r="E31" s="72">
        <f t="shared" si="5"/>
        <v>1.0000000000000002</v>
      </c>
      <c r="F31" s="73" t="s">
        <v>193</v>
      </c>
      <c r="G31" s="29"/>
      <c r="H31" s="178"/>
      <c r="I31" s="180"/>
      <c r="J31" s="180"/>
      <c r="K31" s="180"/>
      <c r="L31" s="182"/>
    </row>
    <row r="32" spans="2:17" x14ac:dyDescent="0.2">
      <c r="B32" s="68" t="s">
        <v>65</v>
      </c>
      <c r="C32" s="69">
        <v>0</v>
      </c>
      <c r="D32" s="72">
        <f t="shared" si="2"/>
        <v>0</v>
      </c>
      <c r="E32" s="72">
        <f t="shared" si="5"/>
        <v>1.0000000000000002</v>
      </c>
      <c r="F32" s="73" t="s">
        <v>193</v>
      </c>
      <c r="G32" s="29"/>
      <c r="H32" s="66" t="s">
        <v>122</v>
      </c>
      <c r="I32" s="67">
        <f>SUM(I33:I49)</f>
        <v>2.5265349884537831</v>
      </c>
      <c r="J32" s="151"/>
      <c r="K32" s="76"/>
      <c r="L32" s="73" t="s">
        <v>193</v>
      </c>
    </row>
    <row r="33" spans="1:12" ht="12.75" thickBot="1" x14ac:dyDescent="0.25">
      <c r="B33" s="70" t="s">
        <v>66</v>
      </c>
      <c r="C33" s="71">
        <v>0</v>
      </c>
      <c r="D33" s="74">
        <f t="shared" si="2"/>
        <v>0</v>
      </c>
      <c r="E33" s="74">
        <f t="shared" ref="E33" si="7">IF(D33=1,0,IF(ISNUMBER(D33+E32),D33+E32,0))</f>
        <v>1.0000000000000002</v>
      </c>
      <c r="F33" s="75" t="s">
        <v>193</v>
      </c>
      <c r="G33" s="29"/>
      <c r="H33" s="68" t="s">
        <v>114</v>
      </c>
      <c r="I33" s="69">
        <v>2.07183395335649</v>
      </c>
      <c r="J33" s="72">
        <f>IF(ISNUMBER(I33),I33/VLOOKUP("National Total",H$32:I$49,2,0),"0")</f>
        <v>0.82002978894997769</v>
      </c>
      <c r="K33" s="72">
        <f>IF(J33=1,0,IF(ISNUMBER(J33+K32),J33+K32,0))</f>
        <v>0.82002978894997769</v>
      </c>
      <c r="L33" s="73" t="s">
        <v>192</v>
      </c>
    </row>
    <row r="34" spans="1:12" ht="12.75" x14ac:dyDescent="0.2">
      <c r="B34"/>
      <c r="C34"/>
      <c r="D34"/>
      <c r="E34"/>
      <c r="F34"/>
      <c r="G34" s="29"/>
      <c r="H34" s="68" t="s">
        <v>45</v>
      </c>
      <c r="I34" s="69">
        <v>0.38551622296252602</v>
      </c>
      <c r="J34" s="72">
        <f t="shared" ref="J34:J49" si="8">IF(ISNUMBER(I34),I34/VLOOKUP("National Total",H$32:I$49,2,0),"0")</f>
        <v>0.15258693219145109</v>
      </c>
      <c r="K34" s="72">
        <f t="shared" ref="K34:K45" si="9">IF(J34=1,0,IF(ISNUMBER(J34+K33),J34+K33,0))</f>
        <v>0.97261672114142872</v>
      </c>
      <c r="L34" s="73" t="s">
        <v>193</v>
      </c>
    </row>
    <row r="35" spans="1:12" ht="12.75" x14ac:dyDescent="0.2">
      <c r="B35"/>
      <c r="C35"/>
      <c r="D35"/>
      <c r="E35"/>
      <c r="F35"/>
      <c r="G35" s="29"/>
      <c r="H35" s="68" t="s">
        <v>53</v>
      </c>
      <c r="I35" s="69">
        <v>1.77148438565892E-2</v>
      </c>
      <c r="J35" s="72">
        <f t="shared" si="8"/>
        <v>7.0115173300768444E-3</v>
      </c>
      <c r="K35" s="72">
        <f t="shared" si="9"/>
        <v>0.9796282384715056</v>
      </c>
      <c r="L35" s="73" t="s">
        <v>193</v>
      </c>
    </row>
    <row r="36" spans="1:12" ht="12.75" x14ac:dyDescent="0.2">
      <c r="B36"/>
      <c r="C36"/>
      <c r="D36"/>
      <c r="E36"/>
      <c r="F36"/>
      <c r="G36" s="29"/>
      <c r="H36" s="68" t="s">
        <v>68</v>
      </c>
      <c r="I36" s="69">
        <v>1.5137550761031199E-2</v>
      </c>
      <c r="J36" s="72">
        <f t="shared" si="8"/>
        <v>5.9914273224829732E-3</v>
      </c>
      <c r="K36" s="72">
        <f t="shared" si="9"/>
        <v>0.98561966579398852</v>
      </c>
      <c r="L36" s="73" t="s">
        <v>193</v>
      </c>
    </row>
    <row r="37" spans="1:12" ht="12.75" x14ac:dyDescent="0.2">
      <c r="B37"/>
      <c r="C37" s="141"/>
      <c r="D37"/>
      <c r="E37"/>
      <c r="F37"/>
      <c r="G37" s="36"/>
      <c r="H37" s="68" t="s">
        <v>191</v>
      </c>
      <c r="I37" s="69">
        <v>1.11636111625173E-2</v>
      </c>
      <c r="J37" s="72">
        <f t="shared" si="8"/>
        <v>4.4185460377690359E-3</v>
      </c>
      <c r="K37" s="72">
        <f t="shared" si="9"/>
        <v>0.99003821183175755</v>
      </c>
      <c r="L37" s="73" t="s">
        <v>193</v>
      </c>
    </row>
    <row r="38" spans="1:12" ht="12.75" x14ac:dyDescent="0.2">
      <c r="B38"/>
      <c r="C38"/>
      <c r="D38"/>
      <c r="E38"/>
      <c r="F38"/>
      <c r="H38" s="68" t="s">
        <v>65</v>
      </c>
      <c r="I38" s="69">
        <v>9.3286316145393105E-3</v>
      </c>
      <c r="J38" s="72">
        <f t="shared" si="8"/>
        <v>3.6922629835608768E-3</v>
      </c>
      <c r="K38" s="72">
        <f t="shared" si="9"/>
        <v>0.9937304748153184</v>
      </c>
      <c r="L38" s="73" t="s">
        <v>193</v>
      </c>
    </row>
    <row r="39" spans="1:12" ht="12.75" x14ac:dyDescent="0.2">
      <c r="B39"/>
      <c r="C39"/>
      <c r="D39"/>
      <c r="E39"/>
      <c r="F39"/>
      <c r="H39" s="68" t="s">
        <v>117</v>
      </c>
      <c r="I39" s="69">
        <v>5.3960728999999999E-3</v>
      </c>
      <c r="J39" s="72">
        <f t="shared" si="8"/>
        <v>2.1357602109845896E-3</v>
      </c>
      <c r="K39" s="72">
        <f t="shared" si="9"/>
        <v>0.995866235026303</v>
      </c>
      <c r="L39" s="73" t="s">
        <v>193</v>
      </c>
    </row>
    <row r="40" spans="1:12" ht="12.75" x14ac:dyDescent="0.2">
      <c r="B40"/>
      <c r="C40"/>
      <c r="D40"/>
      <c r="E40"/>
      <c r="F40"/>
      <c r="H40" s="68" t="s">
        <v>67</v>
      </c>
      <c r="I40" s="69">
        <v>5.3162480122039999E-3</v>
      </c>
      <c r="J40" s="72">
        <f t="shared" si="8"/>
        <v>2.1041656009115855E-3</v>
      </c>
      <c r="K40" s="72">
        <f t="shared" si="9"/>
        <v>0.99797040062721454</v>
      </c>
      <c r="L40" s="73" t="s">
        <v>193</v>
      </c>
    </row>
    <row r="41" spans="1:12" ht="12.75" x14ac:dyDescent="0.2">
      <c r="B41"/>
      <c r="C41"/>
      <c r="D41"/>
      <c r="E41"/>
      <c r="F41"/>
      <c r="H41" s="68" t="s">
        <v>52</v>
      </c>
      <c r="I41" s="69">
        <v>1.6609600155933601E-3</v>
      </c>
      <c r="J41" s="72">
        <f t="shared" si="8"/>
        <v>6.5740629881791304E-4</v>
      </c>
      <c r="K41" s="72">
        <f t="shared" si="9"/>
        <v>0.99862780692603248</v>
      </c>
      <c r="L41" s="73" t="s">
        <v>193</v>
      </c>
    </row>
    <row r="42" spans="1:12" ht="12.75" x14ac:dyDescent="0.2">
      <c r="B42"/>
      <c r="C42"/>
      <c r="D42"/>
      <c r="E42"/>
      <c r="F42"/>
      <c r="H42" s="68" t="s">
        <v>71</v>
      </c>
      <c r="I42" s="69">
        <v>1.4717754860524099E-3</v>
      </c>
      <c r="J42" s="72">
        <f t="shared" si="8"/>
        <v>5.8252725284961256E-4</v>
      </c>
      <c r="K42" s="72">
        <f t="shared" si="9"/>
        <v>0.99921033417888205</v>
      </c>
      <c r="L42" s="73" t="s">
        <v>193</v>
      </c>
    </row>
    <row r="43" spans="1:12" ht="12.75" x14ac:dyDescent="0.2">
      <c r="B43"/>
      <c r="C43"/>
      <c r="D43"/>
      <c r="E43"/>
      <c r="F43"/>
      <c r="H43" s="68" t="s">
        <v>118</v>
      </c>
      <c r="I43" s="69">
        <v>1.36545E-3</v>
      </c>
      <c r="J43" s="72">
        <f t="shared" si="8"/>
        <v>5.4044373271697427E-4</v>
      </c>
      <c r="K43" s="72">
        <f t="shared" si="9"/>
        <v>0.99975077791159905</v>
      </c>
      <c r="L43" s="73" t="s">
        <v>193</v>
      </c>
    </row>
    <row r="44" spans="1:12" ht="12.75" x14ac:dyDescent="0.2">
      <c r="B44"/>
      <c r="C44"/>
      <c r="D44"/>
      <c r="E44"/>
      <c r="F44"/>
      <c r="H44" s="68" t="s">
        <v>57</v>
      </c>
      <c r="I44" s="69">
        <v>2.646813E-4</v>
      </c>
      <c r="J44" s="72">
        <f t="shared" si="8"/>
        <v>1.0476059156496487E-4</v>
      </c>
      <c r="K44" s="72">
        <f t="shared" si="9"/>
        <v>0.999855538503164</v>
      </c>
      <c r="L44" s="73" t="s">
        <v>193</v>
      </c>
    </row>
    <row r="45" spans="1:12" ht="12.75" x14ac:dyDescent="0.2">
      <c r="B45"/>
      <c r="C45"/>
      <c r="D45"/>
      <c r="E45"/>
      <c r="F45"/>
      <c r="H45" s="68" t="s">
        <v>69</v>
      </c>
      <c r="I45" s="69">
        <v>1.68184635330688E-4</v>
      </c>
      <c r="J45" s="72">
        <f t="shared" si="8"/>
        <v>6.6567309021758488E-5</v>
      </c>
      <c r="K45" s="72">
        <f t="shared" si="9"/>
        <v>0.99992210581218577</v>
      </c>
      <c r="L45" s="73" t="s">
        <v>193</v>
      </c>
    </row>
    <row r="46" spans="1:12" x14ac:dyDescent="0.2">
      <c r="B46" s="18"/>
      <c r="F46" s="18"/>
      <c r="H46" s="68" t="s">
        <v>58</v>
      </c>
      <c r="I46" s="69">
        <v>1.270094E-4</v>
      </c>
      <c r="J46" s="72">
        <f t="shared" si="8"/>
        <v>5.0270192409933186E-5</v>
      </c>
      <c r="K46" s="72">
        <f t="shared" ref="K46:K49" si="10">IF(J46=1,0,IF(ISNUMBER(J46+K45),J46+K45,0))</f>
        <v>0.99997237600459565</v>
      </c>
      <c r="L46" s="73" t="s">
        <v>193</v>
      </c>
    </row>
    <row r="47" spans="1:12" ht="12.75" x14ac:dyDescent="0.2">
      <c r="A47"/>
      <c r="B47"/>
      <c r="C47"/>
      <c r="D47"/>
      <c r="E47"/>
      <c r="H47" s="68" t="s">
        <v>59</v>
      </c>
      <c r="I47" s="69">
        <v>6.7757100000000002E-5</v>
      </c>
      <c r="J47" s="72">
        <f t="shared" si="8"/>
        <v>2.6818191835715183E-5</v>
      </c>
      <c r="K47" s="72">
        <f t="shared" si="10"/>
        <v>0.99999919419643135</v>
      </c>
      <c r="L47" s="73" t="s">
        <v>193</v>
      </c>
    </row>
    <row r="48" spans="1:12" ht="12.75" x14ac:dyDescent="0.2">
      <c r="A48"/>
      <c r="B48"/>
      <c r="C48"/>
      <c r="D48"/>
      <c r="E48"/>
      <c r="H48" s="68" t="s">
        <v>60</v>
      </c>
      <c r="I48" s="69">
        <v>2.0321E-6</v>
      </c>
      <c r="J48" s="72">
        <f t="shared" si="8"/>
        <v>8.0430313028976774E-7</v>
      </c>
      <c r="K48" s="72">
        <f t="shared" si="10"/>
        <v>0.99999999849956167</v>
      </c>
      <c r="L48" s="73" t="s">
        <v>193</v>
      </c>
    </row>
    <row r="49" spans="1:12" ht="13.5" thickBot="1" x14ac:dyDescent="0.25">
      <c r="A49"/>
      <c r="B49"/>
      <c r="C49"/>
      <c r="D49"/>
      <c r="E49"/>
      <c r="H49" s="70" t="s">
        <v>47</v>
      </c>
      <c r="I49" s="71">
        <v>3.7909093068000002E-9</v>
      </c>
      <c r="J49" s="74">
        <f t="shared" si="8"/>
        <v>1.5004380798700131E-9</v>
      </c>
      <c r="K49" s="74">
        <f t="shared" si="10"/>
        <v>0.99999999999999978</v>
      </c>
      <c r="L49" s="75" t="s">
        <v>193</v>
      </c>
    </row>
    <row r="50" spans="1:12" ht="12.75" x14ac:dyDescent="0.2">
      <c r="A50"/>
      <c r="B50"/>
      <c r="C50"/>
      <c r="D50"/>
      <c r="E50"/>
      <c r="H50"/>
      <c r="I50"/>
      <c r="J50"/>
      <c r="K50"/>
      <c r="L50"/>
    </row>
    <row r="51" spans="1:12" ht="12.75" x14ac:dyDescent="0.2">
      <c r="A51"/>
      <c r="B51"/>
      <c r="C51"/>
      <c r="D51"/>
      <c r="E51"/>
      <c r="H51"/>
      <c r="I51"/>
      <c r="J51"/>
      <c r="K51"/>
    </row>
    <row r="52" spans="1:12" ht="12.75" x14ac:dyDescent="0.2">
      <c r="A52"/>
      <c r="B52"/>
      <c r="C52"/>
      <c r="D52"/>
      <c r="E52"/>
      <c r="H52"/>
      <c r="I52"/>
      <c r="J52"/>
      <c r="K52"/>
    </row>
    <row r="53" spans="1:12" ht="12.75" x14ac:dyDescent="0.2">
      <c r="A53"/>
      <c r="B53"/>
      <c r="C53"/>
      <c r="D53"/>
      <c r="E53"/>
      <c r="H53"/>
      <c r="I53"/>
      <c r="J53"/>
      <c r="K53"/>
    </row>
    <row r="54" spans="1:12" ht="12.75" x14ac:dyDescent="0.2">
      <c r="A54"/>
      <c r="B54"/>
      <c r="C54"/>
      <c r="D54"/>
      <c r="E54"/>
      <c r="H54"/>
      <c r="I54"/>
      <c r="J54"/>
      <c r="K54"/>
    </row>
    <row r="55" spans="1:12" ht="12.75" x14ac:dyDescent="0.2">
      <c r="A55"/>
      <c r="B55"/>
      <c r="C55"/>
      <c r="D55"/>
      <c r="E55"/>
      <c r="H55"/>
      <c r="I55"/>
      <c r="J55"/>
      <c r="K55"/>
    </row>
    <row r="56" spans="1:12" ht="12.75" x14ac:dyDescent="0.2">
      <c r="A56"/>
      <c r="B56"/>
      <c r="C56"/>
      <c r="D56"/>
      <c r="E56"/>
      <c r="H56"/>
      <c r="I56"/>
      <c r="J56"/>
      <c r="K56"/>
    </row>
    <row r="57" spans="1:12" ht="12.75" x14ac:dyDescent="0.2">
      <c r="A57"/>
      <c r="B57"/>
      <c r="C57"/>
      <c r="D57"/>
      <c r="E57"/>
      <c r="H57"/>
      <c r="I57"/>
      <c r="J57"/>
      <c r="K57"/>
    </row>
    <row r="58" spans="1:12" ht="12.75" x14ac:dyDescent="0.2">
      <c r="A58"/>
      <c r="B58"/>
      <c r="C58"/>
      <c r="D58"/>
      <c r="E58"/>
      <c r="H58"/>
      <c r="I58"/>
      <c r="J58"/>
      <c r="K58"/>
    </row>
    <row r="59" spans="1:12" ht="12.75" x14ac:dyDescent="0.2">
      <c r="A59"/>
      <c r="B59"/>
      <c r="C59"/>
      <c r="D59"/>
      <c r="E59"/>
      <c r="H59"/>
      <c r="I59"/>
      <c r="J59"/>
      <c r="K59"/>
    </row>
    <row r="60" spans="1:12" ht="12.75" x14ac:dyDescent="0.2">
      <c r="A60"/>
      <c r="B60"/>
      <c r="C60"/>
      <c r="D60"/>
      <c r="E60"/>
      <c r="H60"/>
      <c r="I60"/>
      <c r="J60"/>
      <c r="K60"/>
    </row>
    <row r="61" spans="1:12" ht="12.75" x14ac:dyDescent="0.2">
      <c r="A61"/>
      <c r="B61"/>
      <c r="C61"/>
      <c r="D61"/>
      <c r="E61"/>
      <c r="H61"/>
      <c r="I61"/>
      <c r="J61"/>
      <c r="K61"/>
    </row>
    <row r="62" spans="1:12" ht="12.75" x14ac:dyDescent="0.2">
      <c r="A62"/>
      <c r="B62"/>
      <c r="C62"/>
      <c r="D62"/>
      <c r="E62"/>
      <c r="H62"/>
      <c r="I62"/>
      <c r="J62"/>
      <c r="K62"/>
    </row>
    <row r="63" spans="1:12" ht="12.75" x14ac:dyDescent="0.2">
      <c r="A63"/>
      <c r="B63"/>
      <c r="C63"/>
      <c r="D63"/>
      <c r="E63"/>
      <c r="H63"/>
      <c r="I63"/>
      <c r="J63"/>
      <c r="K63"/>
    </row>
    <row r="64" spans="1:12" ht="12.75" x14ac:dyDescent="0.2">
      <c r="A64"/>
      <c r="B64"/>
      <c r="C64"/>
      <c r="D64"/>
      <c r="E64"/>
      <c r="H64"/>
      <c r="I64"/>
      <c r="J64"/>
      <c r="K64"/>
    </row>
    <row r="65" spans="1:11" ht="12.75" x14ac:dyDescent="0.2">
      <c r="A65"/>
      <c r="B65"/>
      <c r="C65"/>
      <c r="D65"/>
      <c r="E65"/>
      <c r="H65"/>
      <c r="I65"/>
      <c r="J65"/>
      <c r="K65"/>
    </row>
    <row r="66" spans="1:11" ht="12.75" x14ac:dyDescent="0.2">
      <c r="A66"/>
      <c r="B66"/>
      <c r="C66"/>
      <c r="D66"/>
      <c r="E66"/>
      <c r="H66"/>
      <c r="I66"/>
      <c r="J66"/>
      <c r="K66"/>
    </row>
    <row r="67" spans="1:11" ht="12.75" x14ac:dyDescent="0.2">
      <c r="A67"/>
      <c r="B67"/>
      <c r="C67"/>
      <c r="D67"/>
      <c r="E67"/>
      <c r="F67" s="18"/>
      <c r="H67"/>
      <c r="I67"/>
      <c r="J67"/>
      <c r="K67"/>
    </row>
    <row r="68" spans="1:11" ht="12.75" x14ac:dyDescent="0.2">
      <c r="A68"/>
      <c r="B68"/>
      <c r="C68"/>
      <c r="D68"/>
      <c r="E68"/>
      <c r="F68" s="18"/>
      <c r="H68"/>
      <c r="I68"/>
      <c r="J68"/>
      <c r="K68"/>
    </row>
    <row r="69" spans="1:11" ht="12.75" x14ac:dyDescent="0.2">
      <c r="A69"/>
      <c r="B69"/>
      <c r="C69"/>
      <c r="D69"/>
      <c r="E69"/>
      <c r="F69" s="18"/>
      <c r="H69"/>
      <c r="I69"/>
      <c r="J69"/>
      <c r="K69"/>
    </row>
    <row r="70" spans="1:11" ht="12.75" x14ac:dyDescent="0.2">
      <c r="A70"/>
      <c r="B70"/>
      <c r="C70"/>
      <c r="D70"/>
      <c r="E70"/>
      <c r="H70"/>
      <c r="I70"/>
      <c r="J70"/>
      <c r="K70"/>
    </row>
    <row r="71" spans="1:11" ht="12.75" x14ac:dyDescent="0.2">
      <c r="A71"/>
      <c r="B71"/>
      <c r="C71"/>
      <c r="D71"/>
      <c r="E71"/>
    </row>
    <row r="72" spans="1:11" ht="12.75" x14ac:dyDescent="0.2">
      <c r="A72"/>
      <c r="B72"/>
      <c r="C72"/>
      <c r="D72"/>
      <c r="E72"/>
    </row>
    <row r="73" spans="1:11" ht="12.75" x14ac:dyDescent="0.2">
      <c r="A73"/>
      <c r="B73"/>
      <c r="C73"/>
      <c r="D73"/>
      <c r="E73"/>
    </row>
    <row r="74" spans="1:11" ht="12.75" x14ac:dyDescent="0.2">
      <c r="A74"/>
      <c r="B74"/>
      <c r="C74"/>
      <c r="D74"/>
      <c r="E74"/>
    </row>
    <row r="75" spans="1:11" ht="12.75" x14ac:dyDescent="0.2">
      <c r="A75"/>
      <c r="B75"/>
      <c r="C75"/>
      <c r="D75"/>
      <c r="E75"/>
    </row>
    <row r="76" spans="1:11" ht="12.75" x14ac:dyDescent="0.2">
      <c r="A76"/>
      <c r="B76"/>
      <c r="C76"/>
      <c r="D76"/>
      <c r="E76"/>
    </row>
    <row r="77" spans="1:11" ht="12.75" x14ac:dyDescent="0.2">
      <c r="A77"/>
      <c r="B77"/>
      <c r="C77"/>
      <c r="D77"/>
      <c r="E77"/>
    </row>
    <row r="78" spans="1:11" ht="12.75" x14ac:dyDescent="0.2">
      <c r="A78"/>
      <c r="B78"/>
      <c r="C78"/>
      <c r="D78"/>
      <c r="E78"/>
    </row>
    <row r="79" spans="1:11" ht="12.75" x14ac:dyDescent="0.2">
      <c r="A79"/>
      <c r="B79"/>
      <c r="C79"/>
      <c r="D79"/>
      <c r="E79"/>
    </row>
    <row r="80" spans="1:11" ht="12.75" x14ac:dyDescent="0.2">
      <c r="A80"/>
      <c r="B80"/>
      <c r="C80"/>
      <c r="D80"/>
      <c r="E80"/>
    </row>
  </sheetData>
  <sortState xmlns:xlrd2="http://schemas.microsoft.com/office/spreadsheetml/2017/richdata2" ref="B43:C79">
    <sortCondition descending="1" ref="C43:C79"/>
  </sortState>
  <mergeCells count="5">
    <mergeCell ref="H30:H31"/>
    <mergeCell ref="I30:I31"/>
    <mergeCell ref="J30:J31"/>
    <mergeCell ref="K30:K31"/>
    <mergeCell ref="L30:L31"/>
  </mergeCells>
  <phoneticPr fontId="0"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theme="4"/>
  </sheetPr>
  <dimension ref="A1:L62"/>
  <sheetViews>
    <sheetView showGridLines="0" workbookViewId="0">
      <selection activeCell="L5" sqref="L5:L30"/>
    </sheetView>
  </sheetViews>
  <sheetFormatPr defaultColWidth="9.140625" defaultRowHeight="12" x14ac:dyDescent="0.2"/>
  <cols>
    <col min="1" max="1" width="10.42578125" style="18" customWidth="1"/>
    <col min="2" max="2" width="16.28515625" style="17" bestFit="1" customWidth="1"/>
    <col min="3" max="3" width="7.5703125" style="18" bestFit="1" customWidth="1"/>
    <col min="4" max="4" width="14.28515625" style="18" customWidth="1"/>
    <col min="5" max="5" width="11.42578125" style="18" bestFit="1" customWidth="1"/>
    <col min="6" max="6" width="13.28515625" style="24" bestFit="1" customWidth="1"/>
    <col min="7" max="7" width="2.42578125" style="18" customWidth="1"/>
    <col min="8" max="8" width="12.28515625" style="18" bestFit="1" customWidth="1"/>
    <col min="9" max="9" width="9" style="18" customWidth="1"/>
    <col min="10" max="10" width="14.28515625" style="18" customWidth="1"/>
    <col min="11" max="11" width="11.28515625" style="18" bestFit="1" customWidth="1"/>
    <col min="12" max="12" width="13.28515625" style="18" bestFit="1" customWidth="1"/>
    <col min="13" max="16384" width="9.140625" style="18"/>
  </cols>
  <sheetData>
    <row r="1" spans="1:12" x14ac:dyDescent="0.2">
      <c r="B1" s="157" t="s">
        <v>172</v>
      </c>
      <c r="E1" s="37"/>
    </row>
    <row r="3" spans="1:12" ht="12.75" thickBot="1" x14ac:dyDescent="0.25">
      <c r="B3" s="18" t="s">
        <v>29</v>
      </c>
      <c r="H3" s="18" t="s">
        <v>29</v>
      </c>
      <c r="L3" s="24"/>
    </row>
    <row r="4" spans="1:12" ht="24.75" thickBot="1" x14ac:dyDescent="0.25">
      <c r="A4" s="14"/>
      <c r="B4" s="47" t="s">
        <v>0</v>
      </c>
      <c r="C4" s="48" t="s">
        <v>148</v>
      </c>
      <c r="D4" s="48" t="s">
        <v>1</v>
      </c>
      <c r="E4" s="48" t="s">
        <v>2</v>
      </c>
      <c r="F4" s="49" t="s">
        <v>3</v>
      </c>
      <c r="H4" s="47" t="s">
        <v>0</v>
      </c>
      <c r="I4" s="48" t="s">
        <v>149</v>
      </c>
      <c r="J4" s="48" t="s">
        <v>1</v>
      </c>
      <c r="K4" s="48" t="s">
        <v>2</v>
      </c>
      <c r="L4" s="49" t="s">
        <v>3</v>
      </c>
    </row>
    <row r="5" spans="1:12" x14ac:dyDescent="0.2">
      <c r="B5" s="66" t="s">
        <v>122</v>
      </c>
      <c r="C5" s="67">
        <f>SUM(C6:C31)</f>
        <v>3.0020756271623248</v>
      </c>
      <c r="D5" s="151"/>
      <c r="E5" s="76"/>
      <c r="F5" s="80"/>
      <c r="G5" s="104"/>
      <c r="H5" s="66" t="s">
        <v>122</v>
      </c>
      <c r="I5" s="67">
        <f>SUM(I6:I30)</f>
        <v>5.0532116764752999</v>
      </c>
      <c r="J5" s="151"/>
      <c r="K5" s="76"/>
      <c r="L5" s="77" t="s">
        <v>193</v>
      </c>
    </row>
    <row r="6" spans="1:12" x14ac:dyDescent="0.2">
      <c r="B6" s="68" t="s">
        <v>68</v>
      </c>
      <c r="C6" s="69">
        <v>2.7733671770050701</v>
      </c>
      <c r="D6" s="72">
        <f>IF(ISNUMBER(C6),C6/VLOOKUP("National Total",B$5:C$31,2,0),"0")</f>
        <v>0.92381655942044383</v>
      </c>
      <c r="E6" s="72">
        <f t="shared" ref="E6" si="0">IF(D6=1,0,IF(ISNUMBER(D6+E5),D6+E5,0))</f>
        <v>0.92381655942044383</v>
      </c>
      <c r="F6" s="81" t="s">
        <v>192</v>
      </c>
      <c r="G6" s="104"/>
      <c r="H6" s="68" t="s">
        <v>68</v>
      </c>
      <c r="I6" s="69">
        <v>4.4492826334432101</v>
      </c>
      <c r="J6" s="72">
        <f>IF(ISNUMBER(I6),I6/VLOOKUP("National Total",H$5:I$30,2,0),"0")</f>
        <v>0.88048609840675807</v>
      </c>
      <c r="K6" s="72">
        <f t="shared" ref="K6" si="1">IF(J6=1,0,IF(ISNUMBER(J6+K5),J6+K5,0))</f>
        <v>0.88048609840675807</v>
      </c>
      <c r="L6" s="73" t="s">
        <v>192</v>
      </c>
    </row>
    <row r="7" spans="1:12" x14ac:dyDescent="0.2">
      <c r="B7" s="68" t="s">
        <v>57</v>
      </c>
      <c r="C7" s="69">
        <v>3.8249501784899997E-2</v>
      </c>
      <c r="D7" s="72">
        <f t="shared" ref="D7:D31" si="2">IF(ISNUMBER(C7),C7/VLOOKUP("National Total",B$5:C$31,2,0),"0")</f>
        <v>1.2741018726784998E-2</v>
      </c>
      <c r="E7" s="72">
        <f t="shared" ref="E7:E28" si="3">IF(D7=1,0,IF(ISNUMBER(D7+E6),D7+E6,0))</f>
        <v>0.93655757814722884</v>
      </c>
      <c r="F7" s="81" t="s">
        <v>193</v>
      </c>
      <c r="G7" s="104"/>
      <c r="H7" s="68" t="s">
        <v>67</v>
      </c>
      <c r="I7" s="69">
        <v>0.16196860159791901</v>
      </c>
      <c r="J7" s="72">
        <f t="shared" ref="J7:J30" si="4">IF(ISNUMBER(I7),I7/VLOOKUP("National Total",H$5:I$30,2,0),"0")</f>
        <v>3.2052605742194998E-2</v>
      </c>
      <c r="K7" s="72">
        <f t="shared" ref="K7:K26" si="5">IF(J7=1,0,IF(ISNUMBER(J7+K6),J7+K6,0))</f>
        <v>0.91253870414895311</v>
      </c>
      <c r="L7" s="73" t="s">
        <v>193</v>
      </c>
    </row>
    <row r="8" spans="1:12" x14ac:dyDescent="0.2">
      <c r="B8" s="68" t="s">
        <v>67</v>
      </c>
      <c r="C8" s="69">
        <v>3.3630705161951102E-2</v>
      </c>
      <c r="D8" s="72">
        <f t="shared" si="2"/>
        <v>1.1202484327065443E-2</v>
      </c>
      <c r="E8" s="72">
        <f t="shared" si="3"/>
        <v>0.94776006247429434</v>
      </c>
      <c r="F8" s="81" t="s">
        <v>193</v>
      </c>
      <c r="G8" s="104"/>
      <c r="H8" s="68" t="s">
        <v>191</v>
      </c>
      <c r="I8" s="69">
        <v>0.100709429735908</v>
      </c>
      <c r="J8" s="72">
        <f t="shared" si="4"/>
        <v>1.9929786477132998E-2</v>
      </c>
      <c r="K8" s="72">
        <f t="shared" si="5"/>
        <v>0.93246849062608606</v>
      </c>
      <c r="L8" s="73" t="s">
        <v>193</v>
      </c>
    </row>
    <row r="9" spans="1:12" x14ac:dyDescent="0.2">
      <c r="B9" s="68" t="s">
        <v>191</v>
      </c>
      <c r="C9" s="69">
        <v>3.2711683824587799E-2</v>
      </c>
      <c r="D9" s="72">
        <f t="shared" si="2"/>
        <v>1.0896355684253071E-2</v>
      </c>
      <c r="E9" s="72">
        <f t="shared" si="3"/>
        <v>0.95865641815854741</v>
      </c>
      <c r="F9" s="81" t="s">
        <v>193</v>
      </c>
      <c r="G9" s="104"/>
      <c r="H9" s="68" t="s">
        <v>52</v>
      </c>
      <c r="I9" s="69">
        <v>7.3504486612372494E-2</v>
      </c>
      <c r="J9" s="72">
        <f t="shared" si="4"/>
        <v>1.4546092924340568E-2</v>
      </c>
      <c r="K9" s="72">
        <f t="shared" si="5"/>
        <v>0.94701458355042667</v>
      </c>
      <c r="L9" s="73" t="s">
        <v>193</v>
      </c>
    </row>
    <row r="10" spans="1:12" x14ac:dyDescent="0.2">
      <c r="B10" s="68" t="s">
        <v>53</v>
      </c>
      <c r="C10" s="69">
        <v>2.1375918532542299E-2</v>
      </c>
      <c r="D10" s="72">
        <f t="shared" si="2"/>
        <v>7.1203797596357107E-3</v>
      </c>
      <c r="E10" s="72">
        <f t="shared" si="3"/>
        <v>0.96577679791818316</v>
      </c>
      <c r="F10" s="81" t="s">
        <v>193</v>
      </c>
      <c r="G10" s="104"/>
      <c r="H10" s="68" t="s">
        <v>49</v>
      </c>
      <c r="I10" s="69">
        <v>6.9319323103521499E-2</v>
      </c>
      <c r="J10" s="72">
        <f t="shared" si="4"/>
        <v>1.3717874401784983E-2</v>
      </c>
      <c r="K10" s="72">
        <f t="shared" si="5"/>
        <v>0.96073245795221163</v>
      </c>
      <c r="L10" s="73" t="s">
        <v>193</v>
      </c>
    </row>
    <row r="11" spans="1:12" x14ac:dyDescent="0.2">
      <c r="B11" s="68" t="s">
        <v>52</v>
      </c>
      <c r="C11" s="69">
        <v>1.80022844745771E-2</v>
      </c>
      <c r="D11" s="72">
        <f t="shared" si="2"/>
        <v>5.9966125808740998E-3</v>
      </c>
      <c r="E11" s="72">
        <f t="shared" si="3"/>
        <v>0.9717734104990573</v>
      </c>
      <c r="F11" s="81" t="s">
        <v>193</v>
      </c>
      <c r="G11" s="104"/>
      <c r="H11" s="68" t="s">
        <v>57</v>
      </c>
      <c r="I11" s="69">
        <v>4.4873091559000003E-2</v>
      </c>
      <c r="J11" s="72">
        <f t="shared" si="4"/>
        <v>8.8801131699869224E-3</v>
      </c>
      <c r="K11" s="72">
        <f t="shared" si="5"/>
        <v>0.96961257112219856</v>
      </c>
      <c r="L11" s="73" t="s">
        <v>193</v>
      </c>
    </row>
    <row r="12" spans="1:12" x14ac:dyDescent="0.2">
      <c r="B12" s="68" t="s">
        <v>49</v>
      </c>
      <c r="C12" s="69">
        <v>1.69949607782564E-2</v>
      </c>
      <c r="D12" s="72">
        <f t="shared" si="2"/>
        <v>5.6610701690818759E-3</v>
      </c>
      <c r="E12" s="72">
        <f t="shared" si="3"/>
        <v>0.97743448066813921</v>
      </c>
      <c r="F12" s="81" t="s">
        <v>193</v>
      </c>
      <c r="G12" s="104"/>
      <c r="H12" s="68" t="s">
        <v>53</v>
      </c>
      <c r="I12" s="69">
        <v>4.2686668644678703E-2</v>
      </c>
      <c r="J12" s="72">
        <f t="shared" si="4"/>
        <v>8.4474333112547085E-3</v>
      </c>
      <c r="K12" s="72">
        <f t="shared" si="5"/>
        <v>0.97806000443345331</v>
      </c>
      <c r="L12" s="73" t="s">
        <v>193</v>
      </c>
    </row>
    <row r="13" spans="1:12" x14ac:dyDescent="0.2">
      <c r="B13" s="68" t="s">
        <v>58</v>
      </c>
      <c r="C13" s="69">
        <v>1.5582709318199999E-2</v>
      </c>
      <c r="D13" s="72">
        <f t="shared" si="2"/>
        <v>5.1906451580399941E-3</v>
      </c>
      <c r="E13" s="72">
        <f t="shared" si="3"/>
        <v>0.98262512582617922</v>
      </c>
      <c r="F13" s="81" t="s">
        <v>193</v>
      </c>
      <c r="G13" s="104"/>
      <c r="H13" s="68" t="s">
        <v>50</v>
      </c>
      <c r="I13" s="69">
        <v>2.5811487068672999E-2</v>
      </c>
      <c r="J13" s="72">
        <f t="shared" si="4"/>
        <v>5.1079370351405796E-3</v>
      </c>
      <c r="K13" s="72">
        <f t="shared" si="5"/>
        <v>0.98316794146859388</v>
      </c>
      <c r="L13" s="73" t="s">
        <v>193</v>
      </c>
    </row>
    <row r="14" spans="1:12" x14ac:dyDescent="0.2">
      <c r="B14" s="68" t="s">
        <v>121</v>
      </c>
      <c r="C14" s="69">
        <v>1.3750851715679E-2</v>
      </c>
      <c r="D14" s="72">
        <f t="shared" si="2"/>
        <v>4.5804481377029211E-3</v>
      </c>
      <c r="E14" s="72">
        <f t="shared" si="3"/>
        <v>0.9872055739638822</v>
      </c>
      <c r="F14" s="81" t="s">
        <v>193</v>
      </c>
      <c r="G14" s="104"/>
      <c r="H14" s="68" t="s">
        <v>59</v>
      </c>
      <c r="I14" s="69">
        <v>2.3888256911000001E-2</v>
      </c>
      <c r="J14" s="72">
        <f t="shared" si="4"/>
        <v>4.7273414296514216E-3</v>
      </c>
      <c r="K14" s="72">
        <f t="shared" si="5"/>
        <v>0.98789528289824524</v>
      </c>
      <c r="L14" s="73" t="s">
        <v>193</v>
      </c>
    </row>
    <row r="15" spans="1:12" x14ac:dyDescent="0.2">
      <c r="B15" s="68" t="s">
        <v>81</v>
      </c>
      <c r="C15" s="69">
        <v>1.1051999999999999E-2</v>
      </c>
      <c r="D15" s="72">
        <f t="shared" si="2"/>
        <v>3.6814528921267605E-3</v>
      </c>
      <c r="E15" s="72">
        <f t="shared" si="3"/>
        <v>0.99088702685600893</v>
      </c>
      <c r="F15" s="81" t="s">
        <v>193</v>
      </c>
      <c r="G15" s="104"/>
      <c r="H15" s="68" t="s">
        <v>58</v>
      </c>
      <c r="I15" s="69">
        <v>1.7503845047800001E-2</v>
      </c>
      <c r="J15" s="72">
        <f t="shared" si="4"/>
        <v>3.4639049714238822E-3</v>
      </c>
      <c r="K15" s="72">
        <f t="shared" si="5"/>
        <v>0.99135918786966915</v>
      </c>
      <c r="L15" s="73" t="s">
        <v>193</v>
      </c>
    </row>
    <row r="16" spans="1:12" x14ac:dyDescent="0.2">
      <c r="B16" s="68" t="s">
        <v>190</v>
      </c>
      <c r="C16" s="69">
        <v>5.6576169555900002E-3</v>
      </c>
      <c r="D16" s="72">
        <f t="shared" si="2"/>
        <v>1.8845684313881837E-3</v>
      </c>
      <c r="E16" s="72">
        <f t="shared" si="3"/>
        <v>0.99277159528739711</v>
      </c>
      <c r="F16" s="81" t="s">
        <v>193</v>
      </c>
      <c r="G16" s="104"/>
      <c r="H16" s="68" t="s">
        <v>121</v>
      </c>
      <c r="I16" s="69">
        <v>1.60055376032203E-2</v>
      </c>
      <c r="J16" s="72">
        <f t="shared" si="4"/>
        <v>3.1673989984889041E-3</v>
      </c>
      <c r="K16" s="72">
        <f t="shared" si="5"/>
        <v>0.99452658686815809</v>
      </c>
      <c r="L16" s="73" t="s">
        <v>193</v>
      </c>
    </row>
    <row r="17" spans="2:12" x14ac:dyDescent="0.2">
      <c r="B17" s="68" t="s">
        <v>50</v>
      </c>
      <c r="C17" s="69">
        <v>5.46532881228887E-3</v>
      </c>
      <c r="D17" s="72">
        <f t="shared" si="2"/>
        <v>1.8205166994593354E-3</v>
      </c>
      <c r="E17" s="72">
        <f t="shared" si="3"/>
        <v>0.99459211198685649</v>
      </c>
      <c r="F17" s="81" t="s">
        <v>193</v>
      </c>
      <c r="G17" s="104"/>
      <c r="H17" s="68" t="s">
        <v>69</v>
      </c>
      <c r="I17" s="69">
        <v>1.1467134227092401E-2</v>
      </c>
      <c r="J17" s="72">
        <f t="shared" si="4"/>
        <v>2.2692764446176771E-3</v>
      </c>
      <c r="K17" s="72">
        <f t="shared" si="5"/>
        <v>0.99679586331277581</v>
      </c>
      <c r="L17" s="73" t="s">
        <v>193</v>
      </c>
    </row>
    <row r="18" spans="2:12" x14ac:dyDescent="0.2">
      <c r="B18" s="68" t="s">
        <v>70</v>
      </c>
      <c r="C18" s="69">
        <v>4.7660289261329397E-3</v>
      </c>
      <c r="D18" s="72">
        <f t="shared" si="2"/>
        <v>1.5875779021056742E-3</v>
      </c>
      <c r="E18" s="72">
        <f t="shared" si="3"/>
        <v>0.99617968988896211</v>
      </c>
      <c r="F18" s="81" t="s">
        <v>193</v>
      </c>
      <c r="G18" s="104"/>
      <c r="H18" s="68" t="s">
        <v>70</v>
      </c>
      <c r="I18" s="69">
        <v>7.9433815435549105E-3</v>
      </c>
      <c r="J18" s="72">
        <f t="shared" si="4"/>
        <v>1.571947120389691E-3</v>
      </c>
      <c r="K18" s="72">
        <f t="shared" si="5"/>
        <v>0.99836781043316547</v>
      </c>
      <c r="L18" s="73" t="s">
        <v>193</v>
      </c>
    </row>
    <row r="19" spans="2:12" x14ac:dyDescent="0.2">
      <c r="B19" s="68" t="s">
        <v>45</v>
      </c>
      <c r="C19" s="69">
        <v>4.6388392583854802E-3</v>
      </c>
      <c r="D19" s="72">
        <f t="shared" si="2"/>
        <v>1.5452106590566762E-3</v>
      </c>
      <c r="E19" s="72">
        <f t="shared" si="3"/>
        <v>0.99772490054801877</v>
      </c>
      <c r="F19" s="81" t="s">
        <v>193</v>
      </c>
      <c r="G19" s="104"/>
      <c r="H19" s="68" t="s">
        <v>190</v>
      </c>
      <c r="I19" s="69">
        <v>2.8173084360500001E-3</v>
      </c>
      <c r="J19" s="72">
        <f t="shared" si="4"/>
        <v>5.5752828427229478E-4</v>
      </c>
      <c r="K19" s="72">
        <f t="shared" si="5"/>
        <v>0.99892533871743772</v>
      </c>
      <c r="L19" s="73" t="s">
        <v>193</v>
      </c>
    </row>
    <row r="20" spans="2:12" x14ac:dyDescent="0.2">
      <c r="B20" s="68" t="s">
        <v>59</v>
      </c>
      <c r="C20" s="69">
        <v>3.9448497650000003E-3</v>
      </c>
      <c r="D20" s="72">
        <f t="shared" si="2"/>
        <v>1.3140407687626515E-3</v>
      </c>
      <c r="E20" s="72">
        <f t="shared" si="3"/>
        <v>0.99903894131678139</v>
      </c>
      <c r="F20" s="81" t="s">
        <v>193</v>
      </c>
      <c r="G20" s="104"/>
      <c r="H20" s="68" t="s">
        <v>45</v>
      </c>
      <c r="I20" s="69">
        <v>1.96400210373022E-3</v>
      </c>
      <c r="J20" s="72">
        <f t="shared" si="4"/>
        <v>3.8866412679156644E-4</v>
      </c>
      <c r="K20" s="72">
        <f t="shared" si="5"/>
        <v>0.99931400284422933</v>
      </c>
      <c r="L20" s="73" t="s">
        <v>193</v>
      </c>
    </row>
    <row r="21" spans="2:12" x14ac:dyDescent="0.2">
      <c r="B21" s="68" t="s">
        <v>69</v>
      </c>
      <c r="C21" s="69">
        <v>1.45250366876504E-3</v>
      </c>
      <c r="D21" s="72">
        <f t="shared" si="2"/>
        <v>4.8383313718782005E-4</v>
      </c>
      <c r="E21" s="72">
        <f t="shared" si="3"/>
        <v>0.9995227744539692</v>
      </c>
      <c r="F21" s="81" t="s">
        <v>193</v>
      </c>
      <c r="G21" s="104"/>
      <c r="H21" s="68" t="s">
        <v>64</v>
      </c>
      <c r="I21" s="69">
        <v>1.6580124260355E-3</v>
      </c>
      <c r="J21" s="72">
        <f t="shared" si="4"/>
        <v>3.2811062195439071E-4</v>
      </c>
      <c r="K21" s="72">
        <f t="shared" si="5"/>
        <v>0.9996421134661837</v>
      </c>
      <c r="L21" s="73" t="s">
        <v>193</v>
      </c>
    </row>
    <row r="22" spans="2:12" x14ac:dyDescent="0.2">
      <c r="B22" s="68" t="s">
        <v>64</v>
      </c>
      <c r="C22" s="69">
        <v>9.9480745562130208E-4</v>
      </c>
      <c r="D22" s="72">
        <f t="shared" si="2"/>
        <v>3.3137321612434914E-4</v>
      </c>
      <c r="E22" s="72">
        <f t="shared" si="3"/>
        <v>0.99985414767009351</v>
      </c>
      <c r="F22" s="81" t="s">
        <v>193</v>
      </c>
      <c r="G22" s="104"/>
      <c r="H22" s="68" t="s">
        <v>51</v>
      </c>
      <c r="I22" s="69">
        <v>1.02409838817915E-3</v>
      </c>
      <c r="J22" s="72">
        <f t="shared" si="4"/>
        <v>2.0266287140646279E-4</v>
      </c>
      <c r="K22" s="72">
        <f t="shared" si="5"/>
        <v>0.99984477633759017</v>
      </c>
      <c r="L22" s="73" t="s">
        <v>193</v>
      </c>
    </row>
    <row r="23" spans="2:12" x14ac:dyDescent="0.2">
      <c r="B23" s="68" t="s">
        <v>51</v>
      </c>
      <c r="C23" s="69">
        <v>2.3021397857807399E-4</v>
      </c>
      <c r="D23" s="72">
        <f t="shared" si="2"/>
        <v>7.6684936413704187E-5</v>
      </c>
      <c r="E23" s="72">
        <f t="shared" si="3"/>
        <v>0.99993083260650717</v>
      </c>
      <c r="F23" s="81" t="s">
        <v>193</v>
      </c>
      <c r="G23" s="104"/>
      <c r="H23" s="68" t="s">
        <v>119</v>
      </c>
      <c r="I23" s="69">
        <v>6.0168744000000003E-4</v>
      </c>
      <c r="J23" s="72">
        <f t="shared" si="4"/>
        <v>1.1907030192324877E-4</v>
      </c>
      <c r="K23" s="72">
        <f t="shared" si="5"/>
        <v>0.99996384663951343</v>
      </c>
      <c r="L23" s="73" t="s">
        <v>193</v>
      </c>
    </row>
    <row r="24" spans="2:12" x14ac:dyDescent="0.2">
      <c r="B24" s="68" t="s">
        <v>119</v>
      </c>
      <c r="C24" s="69">
        <v>1.32965496E-4</v>
      </c>
      <c r="D24" s="72">
        <f t="shared" si="2"/>
        <v>4.4291188002376877E-5</v>
      </c>
      <c r="E24" s="72">
        <f t="shared" si="3"/>
        <v>0.99997512379450959</v>
      </c>
      <c r="F24" s="81" t="s">
        <v>193</v>
      </c>
      <c r="G24" s="104"/>
      <c r="H24" s="68" t="s">
        <v>48</v>
      </c>
      <c r="I24" s="69">
        <v>1.2141719999999999E-4</v>
      </c>
      <c r="J24" s="72">
        <f t="shared" si="4"/>
        <v>2.4027728853165822E-5</v>
      </c>
      <c r="K24" s="72">
        <f t="shared" si="5"/>
        <v>0.99998787436836656</v>
      </c>
      <c r="L24" s="73" t="s">
        <v>193</v>
      </c>
    </row>
    <row r="25" spans="2:12" x14ac:dyDescent="0.2">
      <c r="B25" s="68" t="s">
        <v>60</v>
      </c>
      <c r="C25" s="69">
        <v>3.8975055500000001E-5</v>
      </c>
      <c r="D25" s="72">
        <f t="shared" si="2"/>
        <v>1.2982702749844012E-5</v>
      </c>
      <c r="E25" s="72">
        <f t="shared" si="3"/>
        <v>0.99998810649725944</v>
      </c>
      <c r="F25" s="81" t="s">
        <v>193</v>
      </c>
      <c r="G25" s="104"/>
      <c r="H25" s="68" t="s">
        <v>60</v>
      </c>
      <c r="I25" s="69">
        <v>4.7962819099999998E-5</v>
      </c>
      <c r="J25" s="72">
        <f t="shared" si="4"/>
        <v>9.4915515459773631E-6</v>
      </c>
      <c r="K25" s="72">
        <f t="shared" si="5"/>
        <v>0.99999736591991251</v>
      </c>
      <c r="L25" s="73" t="s">
        <v>193</v>
      </c>
    </row>
    <row r="26" spans="2:12" x14ac:dyDescent="0.2">
      <c r="B26" s="68" t="s">
        <v>48</v>
      </c>
      <c r="C26" s="69">
        <v>3.0144960000000001E-5</v>
      </c>
      <c r="D26" s="72">
        <f t="shared" si="2"/>
        <v>1.0041372618082295E-5</v>
      </c>
      <c r="E26" s="72">
        <f t="shared" si="3"/>
        <v>0.99999814786987751</v>
      </c>
      <c r="F26" s="81" t="s">
        <v>193</v>
      </c>
      <c r="G26" s="104"/>
      <c r="H26" s="68" t="s">
        <v>117</v>
      </c>
      <c r="I26" s="69">
        <v>7.0148947699999998E-6</v>
      </c>
      <c r="J26" s="72">
        <f t="shared" si="4"/>
        <v>1.3882052087105534E-6</v>
      </c>
      <c r="K26" s="72">
        <f t="shared" si="5"/>
        <v>0.99999875412512118</v>
      </c>
      <c r="L26" s="73" t="s">
        <v>193</v>
      </c>
    </row>
    <row r="27" spans="2:12" x14ac:dyDescent="0.2">
      <c r="B27" s="68" t="s">
        <v>46</v>
      </c>
      <c r="C27" s="69">
        <v>3.55463922888651E-6</v>
      </c>
      <c r="D27" s="72">
        <f t="shared" si="2"/>
        <v>1.1840605202362904E-6</v>
      </c>
      <c r="E27" s="72">
        <f t="shared" si="3"/>
        <v>0.99999933193039769</v>
      </c>
      <c r="F27" s="81" t="s">
        <v>193</v>
      </c>
      <c r="G27" s="104"/>
      <c r="H27" s="68" t="s">
        <v>46</v>
      </c>
      <c r="I27" s="69">
        <v>5.8999453941214003E-6</v>
      </c>
      <c r="J27" s="72">
        <f t="shared" si="4"/>
        <v>1.1675634768256357E-6</v>
      </c>
      <c r="K27" s="72">
        <f t="shared" ref="K27:K30" si="6">IF(J27=1,0,IF(ISNUMBER(J27+K26),J27+K26,0))</f>
        <v>0.99999992168859797</v>
      </c>
      <c r="L27" s="73" t="s">
        <v>193</v>
      </c>
    </row>
    <row r="28" spans="2:12" x14ac:dyDescent="0.2">
      <c r="B28" s="68" t="s">
        <v>117</v>
      </c>
      <c r="C28" s="69">
        <v>1.61882187E-6</v>
      </c>
      <c r="D28" s="72">
        <f t="shared" si="2"/>
        <v>5.3923420694440389E-7</v>
      </c>
      <c r="E28" s="72">
        <f t="shared" si="3"/>
        <v>0.99999987116460465</v>
      </c>
      <c r="F28" s="81" t="s">
        <v>193</v>
      </c>
      <c r="G28" s="104"/>
      <c r="H28" s="68" t="s">
        <v>47</v>
      </c>
      <c r="I28" s="69">
        <v>3.3009145717888701E-7</v>
      </c>
      <c r="J28" s="72">
        <f t="shared" si="4"/>
        <v>6.5323101091449096E-8</v>
      </c>
      <c r="K28" s="72">
        <f t="shared" si="6"/>
        <v>0.99999998701169901</v>
      </c>
      <c r="L28" s="73" t="s">
        <v>193</v>
      </c>
    </row>
    <row r="29" spans="2:12" x14ac:dyDescent="0.2">
      <c r="B29" s="68" t="s">
        <v>47</v>
      </c>
      <c r="C29" s="69">
        <v>2.66614000732511E-7</v>
      </c>
      <c r="D29" s="72">
        <f t="shared" si="2"/>
        <v>8.8809888172112651E-8</v>
      </c>
      <c r="E29" s="72">
        <f t="shared" ref="E29:E31" si="7">IF(D29=1,0,IF(ISNUMBER(D29+E28),D29+E28,0))</f>
        <v>0.99999995997449287</v>
      </c>
      <c r="F29" s="81" t="s">
        <v>193</v>
      </c>
      <c r="G29" s="104"/>
      <c r="H29" s="68" t="s">
        <v>118</v>
      </c>
      <c r="I29" s="69">
        <v>6.5632629999999997E-8</v>
      </c>
      <c r="J29" s="72">
        <f t="shared" si="4"/>
        <v>1.298830015483932E-8</v>
      </c>
      <c r="K29" s="72">
        <f t="shared" si="6"/>
        <v>0.99999999999999911</v>
      </c>
      <c r="L29" s="73"/>
    </row>
    <row r="30" spans="2:12" ht="12.75" thickBot="1" x14ac:dyDescent="0.25">
      <c r="B30" s="68" t="s">
        <v>118</v>
      </c>
      <c r="C30" s="69">
        <v>1.2015959999999999E-7</v>
      </c>
      <c r="D30" s="72">
        <f t="shared" si="2"/>
        <v>4.0025507323271324E-8</v>
      </c>
      <c r="E30" s="72">
        <f t="shared" si="7"/>
        <v>1.0000000000000002</v>
      </c>
      <c r="F30" s="81" t="s">
        <v>193</v>
      </c>
      <c r="G30" s="104"/>
      <c r="H30" s="70" t="s">
        <v>65</v>
      </c>
      <c r="I30" s="71">
        <v>0</v>
      </c>
      <c r="J30" s="74">
        <f t="shared" si="4"/>
        <v>0</v>
      </c>
      <c r="K30" s="74">
        <f t="shared" si="6"/>
        <v>0.99999999999999911</v>
      </c>
      <c r="L30" s="75"/>
    </row>
    <row r="31" spans="2:12" ht="13.5" thickBot="1" x14ac:dyDescent="0.25">
      <c r="B31" s="70" t="s">
        <v>65</v>
      </c>
      <c r="C31" s="71">
        <v>0</v>
      </c>
      <c r="D31" s="74">
        <f t="shared" si="2"/>
        <v>0</v>
      </c>
      <c r="E31" s="74">
        <f t="shared" si="7"/>
        <v>1.0000000000000002</v>
      </c>
      <c r="F31" s="84"/>
      <c r="G31" s="104"/>
      <c r="H31"/>
      <c r="I31" s="141"/>
      <c r="J31"/>
      <c r="K31"/>
      <c r="L31"/>
    </row>
    <row r="32" spans="2:12" ht="12.75" x14ac:dyDescent="0.2">
      <c r="B32"/>
      <c r="C32"/>
      <c r="D32"/>
      <c r="E32"/>
      <c r="F32"/>
      <c r="G32"/>
      <c r="H32"/>
      <c r="I32"/>
      <c r="J32"/>
    </row>
    <row r="33" spans="2:10" ht="12.75" x14ac:dyDescent="0.2">
      <c r="B33"/>
      <c r="C33"/>
      <c r="D33"/>
      <c r="E33"/>
      <c r="F33"/>
      <c r="G33"/>
      <c r="H33"/>
      <c r="I33"/>
      <c r="J33"/>
    </row>
    <row r="34" spans="2:10" ht="12.75" x14ac:dyDescent="0.2">
      <c r="B34"/>
      <c r="C34"/>
      <c r="D34"/>
      <c r="E34"/>
      <c r="F34"/>
      <c r="G34"/>
      <c r="H34"/>
      <c r="I34"/>
      <c r="J34"/>
    </row>
    <row r="35" spans="2:10" ht="12.75" x14ac:dyDescent="0.2">
      <c r="B35"/>
      <c r="C35"/>
      <c r="D35"/>
      <c r="E35"/>
      <c r="F35"/>
      <c r="G35"/>
      <c r="H35"/>
      <c r="I35"/>
      <c r="J35"/>
    </row>
    <row r="36" spans="2:10" ht="12.75" x14ac:dyDescent="0.2">
      <c r="B36"/>
      <c r="C36"/>
      <c r="D36"/>
      <c r="E36"/>
      <c r="F36"/>
      <c r="G36"/>
      <c r="H36"/>
      <c r="I36"/>
      <c r="J36"/>
    </row>
    <row r="37" spans="2:10" ht="12.75" x14ac:dyDescent="0.2">
      <c r="B37"/>
      <c r="C37"/>
      <c r="D37"/>
      <c r="E37"/>
      <c r="F37"/>
      <c r="G37"/>
      <c r="H37"/>
      <c r="I37"/>
      <c r="J37"/>
    </row>
    <row r="38" spans="2:10" ht="12.75" x14ac:dyDescent="0.2">
      <c r="B38"/>
      <c r="C38"/>
      <c r="D38"/>
      <c r="E38"/>
      <c r="F38"/>
      <c r="G38"/>
      <c r="H38"/>
      <c r="I38"/>
      <c r="J38"/>
    </row>
    <row r="39" spans="2:10" ht="12.75" x14ac:dyDescent="0.2">
      <c r="B39"/>
      <c r="C39"/>
      <c r="D39"/>
      <c r="E39"/>
      <c r="F39"/>
      <c r="G39"/>
      <c r="H39"/>
      <c r="I39"/>
      <c r="J39"/>
    </row>
    <row r="40" spans="2:10" ht="12.75" x14ac:dyDescent="0.2">
      <c r="B40"/>
      <c r="C40"/>
      <c r="D40"/>
      <c r="E40"/>
      <c r="F40"/>
      <c r="G40"/>
      <c r="H40"/>
      <c r="I40"/>
      <c r="J40"/>
    </row>
    <row r="41" spans="2:10" ht="12.75" x14ac:dyDescent="0.2">
      <c r="B41"/>
      <c r="C41"/>
      <c r="D41"/>
      <c r="E41"/>
      <c r="F41"/>
      <c r="G41"/>
      <c r="H41"/>
      <c r="I41"/>
      <c r="J41"/>
    </row>
    <row r="42" spans="2:10" ht="12.75" x14ac:dyDescent="0.2">
      <c r="B42"/>
      <c r="C42"/>
      <c r="D42"/>
      <c r="E42"/>
      <c r="F42"/>
      <c r="G42"/>
      <c r="H42"/>
      <c r="I42"/>
      <c r="J42"/>
    </row>
    <row r="43" spans="2:10" ht="12.75" x14ac:dyDescent="0.2">
      <c r="B43"/>
      <c r="C43"/>
      <c r="D43"/>
      <c r="E43"/>
      <c r="F43"/>
      <c r="G43"/>
      <c r="H43"/>
      <c r="I43"/>
      <c r="J43"/>
    </row>
    <row r="44" spans="2:10" ht="12.75" x14ac:dyDescent="0.2">
      <c r="B44"/>
      <c r="C44"/>
      <c r="D44"/>
      <c r="E44"/>
      <c r="F44"/>
      <c r="G44"/>
      <c r="H44"/>
      <c r="I44"/>
      <c r="J44"/>
    </row>
    <row r="45" spans="2:10" ht="12.75" x14ac:dyDescent="0.2">
      <c r="B45"/>
      <c r="C45"/>
      <c r="D45"/>
      <c r="E45"/>
      <c r="F45"/>
      <c r="G45"/>
      <c r="H45"/>
      <c r="I45"/>
      <c r="J45"/>
    </row>
    <row r="46" spans="2:10" ht="12.75" x14ac:dyDescent="0.2">
      <c r="B46"/>
      <c r="C46"/>
      <c r="D46"/>
      <c r="E46"/>
      <c r="F46"/>
      <c r="G46"/>
      <c r="H46"/>
      <c r="I46"/>
      <c r="J46"/>
    </row>
    <row r="47" spans="2:10" ht="12.75" x14ac:dyDescent="0.2">
      <c r="B47"/>
      <c r="C47"/>
      <c r="D47"/>
      <c r="E47"/>
      <c r="F47"/>
      <c r="G47"/>
      <c r="H47"/>
      <c r="I47"/>
      <c r="J47"/>
    </row>
    <row r="48" spans="2:10" ht="12.75" x14ac:dyDescent="0.2">
      <c r="B48"/>
      <c r="C48"/>
      <c r="D48"/>
      <c r="E48"/>
      <c r="F48"/>
      <c r="G48"/>
      <c r="H48"/>
      <c r="I48"/>
      <c r="J48"/>
    </row>
    <row r="49" spans="2:11" ht="12.75" x14ac:dyDescent="0.2">
      <c r="B49"/>
      <c r="C49"/>
      <c r="D49"/>
      <c r="E49"/>
      <c r="F49"/>
      <c r="G49"/>
      <c r="H49"/>
      <c r="I49"/>
      <c r="J49"/>
    </row>
    <row r="50" spans="2:11" ht="12.75" x14ac:dyDescent="0.2">
      <c r="B50"/>
      <c r="C50"/>
      <c r="D50"/>
      <c r="E50"/>
      <c r="F50"/>
      <c r="G50"/>
      <c r="H50"/>
      <c r="I50"/>
      <c r="J50"/>
    </row>
    <row r="51" spans="2:11" ht="12.75" x14ac:dyDescent="0.2">
      <c r="B51"/>
      <c r="C51"/>
      <c r="D51"/>
      <c r="E51"/>
      <c r="F51"/>
      <c r="G51"/>
      <c r="H51"/>
      <c r="I51"/>
      <c r="J51"/>
    </row>
    <row r="52" spans="2:11" ht="12.75" x14ac:dyDescent="0.2">
      <c r="B52"/>
      <c r="C52"/>
      <c r="D52"/>
      <c r="E52"/>
      <c r="F52"/>
      <c r="G52"/>
      <c r="H52"/>
      <c r="I52"/>
      <c r="J52"/>
    </row>
    <row r="53" spans="2:11" ht="12.75" x14ac:dyDescent="0.2">
      <c r="B53"/>
      <c r="C53"/>
      <c r="D53"/>
      <c r="E53"/>
      <c r="F53"/>
      <c r="G53"/>
      <c r="H53"/>
      <c r="I53"/>
      <c r="J53"/>
    </row>
    <row r="54" spans="2:11" ht="12.75" x14ac:dyDescent="0.2">
      <c r="B54"/>
      <c r="C54"/>
      <c r="D54"/>
      <c r="E54"/>
      <c r="F54"/>
      <c r="G54"/>
      <c r="H54"/>
      <c r="I54"/>
      <c r="J54"/>
    </row>
    <row r="55" spans="2:11" ht="12.75" x14ac:dyDescent="0.2">
      <c r="B55"/>
      <c r="C55"/>
      <c r="D55"/>
      <c r="E55"/>
      <c r="F55"/>
      <c r="G55"/>
      <c r="H55"/>
      <c r="I55"/>
      <c r="J55"/>
    </row>
    <row r="56" spans="2:11" ht="12.75" x14ac:dyDescent="0.2">
      <c r="B56"/>
      <c r="C56"/>
      <c r="D56"/>
      <c r="E56"/>
      <c r="F56"/>
      <c r="G56"/>
      <c r="H56"/>
      <c r="I56"/>
      <c r="J56"/>
    </row>
    <row r="57" spans="2:11" ht="12.75" x14ac:dyDescent="0.2">
      <c r="B57"/>
      <c r="C57"/>
      <c r="D57"/>
      <c r="E57"/>
      <c r="F57"/>
      <c r="G57"/>
      <c r="H57"/>
      <c r="I57"/>
      <c r="J57"/>
    </row>
    <row r="58" spans="2:11" ht="12.75" x14ac:dyDescent="0.2">
      <c r="B58"/>
      <c r="C58"/>
      <c r="D58"/>
      <c r="E58"/>
      <c r="F58"/>
      <c r="G58"/>
      <c r="H58"/>
      <c r="I58"/>
      <c r="J58"/>
      <c r="K58" s="24"/>
    </row>
    <row r="59" spans="2:11" ht="12.75" x14ac:dyDescent="0.2">
      <c r="B59"/>
      <c r="C59"/>
      <c r="D59"/>
      <c r="E59"/>
      <c r="F59"/>
      <c r="G59"/>
      <c r="H59"/>
      <c r="I59"/>
      <c r="J59"/>
    </row>
    <row r="60" spans="2:11" x14ac:dyDescent="0.2">
      <c r="B60" s="18"/>
      <c r="F60" s="18"/>
    </row>
    <row r="61" spans="2:11" x14ac:dyDescent="0.2">
      <c r="B61" s="18"/>
      <c r="F61" s="18"/>
    </row>
    <row r="62" spans="2:11" x14ac:dyDescent="0.2">
      <c r="G62" s="24"/>
    </row>
  </sheetData>
  <sortState xmlns:xlrd2="http://schemas.microsoft.com/office/spreadsheetml/2017/richdata2" ref="B35:C61">
    <sortCondition descending="1" ref="C35:C61"/>
  </sortState>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4">
    <tabColor theme="4"/>
  </sheetPr>
  <dimension ref="B1:N61"/>
  <sheetViews>
    <sheetView showGridLines="0" workbookViewId="0">
      <selection activeCell="P14" sqref="P14"/>
    </sheetView>
  </sheetViews>
  <sheetFormatPr defaultColWidth="9.140625" defaultRowHeight="12" x14ac:dyDescent="0.2"/>
  <cols>
    <col min="1" max="1" width="10.140625" style="18" customWidth="1"/>
    <col min="2" max="2" width="12.28515625" style="17" bestFit="1" customWidth="1"/>
    <col min="3" max="3" width="10" style="18" bestFit="1" customWidth="1"/>
    <col min="4" max="4" width="14.28515625" style="18" customWidth="1"/>
    <col min="5" max="5" width="11.28515625" style="18" bestFit="1" customWidth="1"/>
    <col min="6" max="6" width="13.28515625" style="24" bestFit="1" customWidth="1"/>
    <col min="7" max="7" width="1.85546875" style="18" customWidth="1"/>
    <col min="8" max="8" width="12.28515625" style="18" bestFit="1" customWidth="1"/>
    <col min="9" max="9" width="9.7109375" style="18" bestFit="1" customWidth="1"/>
    <col min="10" max="10" width="14.28515625" style="18" customWidth="1"/>
    <col min="11" max="11" width="11.28515625" style="18" bestFit="1" customWidth="1"/>
    <col min="12" max="12" width="13.28515625" style="18" bestFit="1" customWidth="1"/>
    <col min="13" max="16384" width="9.140625" style="18"/>
  </cols>
  <sheetData>
    <row r="1" spans="2:12" ht="15" x14ac:dyDescent="0.25">
      <c r="B1" s="156" t="s">
        <v>173</v>
      </c>
    </row>
    <row r="3" spans="2:12" ht="12.75" thickBot="1" x14ac:dyDescent="0.25">
      <c r="B3" s="18" t="s">
        <v>29</v>
      </c>
      <c r="H3" s="18" t="s">
        <v>29</v>
      </c>
      <c r="L3" s="24"/>
    </row>
    <row r="4" spans="2:12" ht="24.75" thickBot="1" x14ac:dyDescent="0.25">
      <c r="B4" s="47" t="s">
        <v>0</v>
      </c>
      <c r="C4" s="48" t="s">
        <v>150</v>
      </c>
      <c r="D4" s="48" t="s">
        <v>1</v>
      </c>
      <c r="E4" s="48" t="s">
        <v>2</v>
      </c>
      <c r="F4" s="49" t="s">
        <v>3</v>
      </c>
      <c r="H4" s="47" t="s">
        <v>0</v>
      </c>
      <c r="I4" s="48" t="s">
        <v>151</v>
      </c>
      <c r="J4" s="48" t="s">
        <v>1</v>
      </c>
      <c r="K4" s="48" t="s">
        <v>2</v>
      </c>
      <c r="L4" s="49" t="s">
        <v>3</v>
      </c>
    </row>
    <row r="5" spans="2:12" x14ac:dyDescent="0.2">
      <c r="B5" s="66" t="s">
        <v>122</v>
      </c>
      <c r="C5" s="67">
        <f>SUM(C6:C30)</f>
        <v>2.164338563322552</v>
      </c>
      <c r="D5" s="151"/>
      <c r="E5" s="76"/>
      <c r="F5" s="80" t="s">
        <v>193</v>
      </c>
      <c r="G5" s="104"/>
      <c r="H5" s="66" t="s">
        <v>122</v>
      </c>
      <c r="I5" s="67">
        <f>SUM(I6:I27)</f>
        <v>1.7758896829394906</v>
      </c>
      <c r="J5" s="151"/>
      <c r="K5" s="76"/>
      <c r="L5" s="77" t="s">
        <v>193</v>
      </c>
    </row>
    <row r="6" spans="2:12" x14ac:dyDescent="0.2">
      <c r="B6" s="68" t="s">
        <v>68</v>
      </c>
      <c r="C6" s="69">
        <v>1.9484621674859299</v>
      </c>
      <c r="D6" s="72">
        <f>IF(ISNUMBER(C6),C6/VLOOKUP("National Total",B$5:C$30,2,0),"0")</f>
        <v>0.90025756621680175</v>
      </c>
      <c r="E6" s="72">
        <f t="shared" ref="E6" si="0">IF(D6=1,0,IF(ISNUMBER(D6+E5),D6+E5,0))</f>
        <v>0.90025756621680175</v>
      </c>
      <c r="F6" s="81" t="s">
        <v>192</v>
      </c>
      <c r="G6" s="104"/>
      <c r="H6" s="68" t="s">
        <v>68</v>
      </c>
      <c r="I6" s="69">
        <v>1.5913062029529701</v>
      </c>
      <c r="J6" s="72">
        <f>IF(ISNUMBER(I6),I6/VLOOKUP("National Total",H$5:I$27,2,0),"0")</f>
        <v>0.896061404174051</v>
      </c>
      <c r="K6" s="72">
        <f t="shared" ref="K6" si="1">IF(J6=1,0,IF(ISNUMBER(J6+K5),J6+K5,0))</f>
        <v>0.896061404174051</v>
      </c>
      <c r="L6" s="73" t="s">
        <v>192</v>
      </c>
    </row>
    <row r="7" spans="2:12" x14ac:dyDescent="0.2">
      <c r="B7" s="68" t="s">
        <v>67</v>
      </c>
      <c r="C7" s="69">
        <v>3.48563033094084E-2</v>
      </c>
      <c r="D7" s="72">
        <f t="shared" ref="D7:D30" si="2">IF(ISNUMBER(C7),C7/VLOOKUP("National Total",B$5:C$30,2,0),"0")</f>
        <v>1.6104829392264427E-2</v>
      </c>
      <c r="E7" s="72">
        <f t="shared" ref="E7:E25" si="3">IF(D7=1,0,IF(ISNUMBER(D7+E6),D7+E6,0))</f>
        <v>0.91636239560906618</v>
      </c>
      <c r="F7" s="81" t="s">
        <v>193</v>
      </c>
      <c r="G7" s="104"/>
      <c r="H7" s="68" t="s">
        <v>57</v>
      </c>
      <c r="I7" s="69">
        <v>4.00566323709E-2</v>
      </c>
      <c r="J7" s="72">
        <f t="shared" ref="J7:J27" si="4">IF(ISNUMBER(I7),I7/VLOOKUP("National Total",H$5:I$27,2,0),"0")</f>
        <v>2.2555811183382408E-2</v>
      </c>
      <c r="K7" s="72">
        <f t="shared" ref="K7:K22" si="5">IF(J7=1,0,IF(ISNUMBER(J7+K6),J7+K6,0))</f>
        <v>0.91861721535743346</v>
      </c>
      <c r="L7" s="73" t="s">
        <v>193</v>
      </c>
    </row>
    <row r="8" spans="2:12" x14ac:dyDescent="0.2">
      <c r="B8" s="68" t="s">
        <v>57</v>
      </c>
      <c r="C8" s="69">
        <v>3.2678666357299997E-2</v>
      </c>
      <c r="D8" s="72">
        <f t="shared" si="2"/>
        <v>1.5098685072234646E-2</v>
      </c>
      <c r="E8" s="72">
        <f t="shared" si="3"/>
        <v>0.93146108068130085</v>
      </c>
      <c r="F8" s="81" t="s">
        <v>193</v>
      </c>
      <c r="G8" s="104"/>
      <c r="H8" s="68" t="s">
        <v>67</v>
      </c>
      <c r="I8" s="69">
        <v>3.2343896868834897E-2</v>
      </c>
      <c r="J8" s="72">
        <f t="shared" si="4"/>
        <v>1.8212784937912691E-2</v>
      </c>
      <c r="K8" s="72">
        <f t="shared" si="5"/>
        <v>0.93683000029534613</v>
      </c>
      <c r="L8" s="73" t="s">
        <v>193</v>
      </c>
    </row>
    <row r="9" spans="2:12" x14ac:dyDescent="0.2">
      <c r="B9" s="68" t="s">
        <v>59</v>
      </c>
      <c r="C9" s="69">
        <v>2.6693483410499999E-2</v>
      </c>
      <c r="D9" s="72">
        <f t="shared" si="2"/>
        <v>1.2333321534280614E-2</v>
      </c>
      <c r="E9" s="72">
        <f t="shared" si="3"/>
        <v>0.94379440221558142</v>
      </c>
      <c r="F9" s="81" t="s">
        <v>193</v>
      </c>
      <c r="G9" s="104"/>
      <c r="H9" s="68" t="s">
        <v>49</v>
      </c>
      <c r="I9" s="69">
        <v>2.5333062980286401E-2</v>
      </c>
      <c r="J9" s="72">
        <f t="shared" si="4"/>
        <v>1.4264998115397897E-2</v>
      </c>
      <c r="K9" s="72">
        <f t="shared" si="5"/>
        <v>0.95109499841074407</v>
      </c>
      <c r="L9" s="73" t="s">
        <v>193</v>
      </c>
    </row>
    <row r="10" spans="2:12" x14ac:dyDescent="0.2">
      <c r="B10" s="68" t="s">
        <v>49</v>
      </c>
      <c r="C10" s="69">
        <v>2.58225259729256E-2</v>
      </c>
      <c r="D10" s="72">
        <f t="shared" si="2"/>
        <v>1.1930908782258417E-2</v>
      </c>
      <c r="E10" s="72">
        <f t="shared" si="3"/>
        <v>0.95572531099783986</v>
      </c>
      <c r="F10" s="81" t="s">
        <v>193</v>
      </c>
      <c r="G10" s="104"/>
      <c r="H10" s="68" t="s">
        <v>52</v>
      </c>
      <c r="I10" s="69">
        <v>2.1684572870594099E-2</v>
      </c>
      <c r="J10" s="72">
        <f t="shared" si="4"/>
        <v>1.2210540485094396E-2</v>
      </c>
      <c r="K10" s="72">
        <f t="shared" si="5"/>
        <v>0.96330553889583848</v>
      </c>
      <c r="L10" s="73" t="s">
        <v>193</v>
      </c>
    </row>
    <row r="11" spans="2:12" x14ac:dyDescent="0.2">
      <c r="B11" s="68" t="s">
        <v>191</v>
      </c>
      <c r="C11" s="69">
        <v>2.3237420737583801E-2</v>
      </c>
      <c r="D11" s="72">
        <f t="shared" si="2"/>
        <v>1.073649988563306E-2</v>
      </c>
      <c r="E11" s="72">
        <f t="shared" si="3"/>
        <v>0.96646181088347294</v>
      </c>
      <c r="F11" s="81" t="s">
        <v>193</v>
      </c>
      <c r="G11" s="104"/>
      <c r="H11" s="68" t="s">
        <v>191</v>
      </c>
      <c r="I11" s="69">
        <v>2.0252174227990499E-2</v>
      </c>
      <c r="J11" s="72">
        <f t="shared" si="4"/>
        <v>1.140395961671936E-2</v>
      </c>
      <c r="K11" s="72">
        <f t="shared" si="5"/>
        <v>0.97470949851255784</v>
      </c>
      <c r="L11" s="73" t="s">
        <v>193</v>
      </c>
    </row>
    <row r="12" spans="2:12" x14ac:dyDescent="0.2">
      <c r="B12" s="68" t="s">
        <v>52</v>
      </c>
      <c r="C12" s="69">
        <v>2.2606098692138699E-2</v>
      </c>
      <c r="D12" s="72">
        <f t="shared" si="2"/>
        <v>1.0444807053400779E-2</v>
      </c>
      <c r="E12" s="72">
        <f t="shared" si="3"/>
        <v>0.97690661793687372</v>
      </c>
      <c r="F12" s="81" t="s">
        <v>193</v>
      </c>
      <c r="G12" s="104"/>
      <c r="H12" s="68" t="s">
        <v>58</v>
      </c>
      <c r="I12" s="69">
        <v>1.457792871E-2</v>
      </c>
      <c r="J12" s="72">
        <f t="shared" si="4"/>
        <v>8.2088030861637191E-3</v>
      </c>
      <c r="K12" s="72">
        <f t="shared" si="5"/>
        <v>0.98291830159872151</v>
      </c>
      <c r="L12" s="73" t="s">
        <v>193</v>
      </c>
    </row>
    <row r="13" spans="2:12" x14ac:dyDescent="0.2">
      <c r="B13" s="68" t="s">
        <v>58</v>
      </c>
      <c r="C13" s="69">
        <v>1.3687385273300001E-2</v>
      </c>
      <c r="D13" s="72">
        <f t="shared" si="2"/>
        <v>6.324049991646416E-3</v>
      </c>
      <c r="E13" s="72">
        <f t="shared" si="3"/>
        <v>0.9832306679285201</v>
      </c>
      <c r="F13" s="81" t="s">
        <v>193</v>
      </c>
      <c r="G13" s="104"/>
      <c r="H13" s="68" t="s">
        <v>53</v>
      </c>
      <c r="I13" s="69">
        <v>1.05984451647794E-2</v>
      </c>
      <c r="J13" s="72">
        <f t="shared" si="4"/>
        <v>5.9679637010090778E-3</v>
      </c>
      <c r="K13" s="72">
        <f t="shared" si="5"/>
        <v>0.98888626529973056</v>
      </c>
      <c r="L13" s="73" t="s">
        <v>193</v>
      </c>
    </row>
    <row r="14" spans="2:12" x14ac:dyDescent="0.2">
      <c r="B14" s="68" t="s">
        <v>53</v>
      </c>
      <c r="C14" s="69">
        <v>1.3034281048515299E-2</v>
      </c>
      <c r="D14" s="72">
        <f t="shared" si="2"/>
        <v>6.0222930318747899E-3</v>
      </c>
      <c r="E14" s="72">
        <f t="shared" si="3"/>
        <v>0.98925296096039483</v>
      </c>
      <c r="F14" s="81" t="s">
        <v>193</v>
      </c>
      <c r="G14" s="104"/>
      <c r="H14" s="68" t="s">
        <v>50</v>
      </c>
      <c r="I14" s="69">
        <v>7.5000720217151201E-3</v>
      </c>
      <c r="J14" s="72">
        <f t="shared" si="4"/>
        <v>4.2232758564714678E-3</v>
      </c>
      <c r="K14" s="72">
        <f t="shared" si="5"/>
        <v>0.99310954115620198</v>
      </c>
      <c r="L14" s="73" t="s">
        <v>193</v>
      </c>
    </row>
    <row r="15" spans="2:12" x14ac:dyDescent="0.2">
      <c r="B15" s="68" t="s">
        <v>50</v>
      </c>
      <c r="C15" s="69">
        <v>7.7279974587356201E-3</v>
      </c>
      <c r="D15" s="72">
        <f t="shared" si="2"/>
        <v>3.5706047056113534E-3</v>
      </c>
      <c r="E15" s="72">
        <f t="shared" si="3"/>
        <v>0.99282356566600616</v>
      </c>
      <c r="F15" s="81" t="s">
        <v>193</v>
      </c>
      <c r="G15" s="104"/>
      <c r="H15" s="68" t="s">
        <v>59</v>
      </c>
      <c r="I15" s="69">
        <v>6.1364329682E-3</v>
      </c>
      <c r="J15" s="72">
        <f t="shared" si="4"/>
        <v>3.4554133779542235E-3</v>
      </c>
      <c r="K15" s="72">
        <f t="shared" si="5"/>
        <v>0.99656495453415617</v>
      </c>
      <c r="L15" s="73" t="s">
        <v>193</v>
      </c>
    </row>
    <row r="16" spans="2:12" x14ac:dyDescent="0.2">
      <c r="B16" s="68" t="s">
        <v>121</v>
      </c>
      <c r="C16" s="69">
        <v>5.4576595797414199E-3</v>
      </c>
      <c r="D16" s="72">
        <f t="shared" si="2"/>
        <v>2.5216293200279976E-3</v>
      </c>
      <c r="E16" s="72">
        <f t="shared" si="3"/>
        <v>0.99534519498603413</v>
      </c>
      <c r="F16" s="81" t="s">
        <v>193</v>
      </c>
      <c r="G16" s="104"/>
      <c r="H16" s="68" t="s">
        <v>190</v>
      </c>
      <c r="I16" s="69">
        <v>2.8173084360500001E-3</v>
      </c>
      <c r="J16" s="72">
        <f t="shared" si="4"/>
        <v>1.5864208588602931E-3</v>
      </c>
      <c r="K16" s="72">
        <f t="shared" si="5"/>
        <v>0.99815137539301646</v>
      </c>
      <c r="L16" s="73" t="s">
        <v>193</v>
      </c>
    </row>
    <row r="17" spans="2:12" x14ac:dyDescent="0.2">
      <c r="B17" s="68" t="s">
        <v>190</v>
      </c>
      <c r="C17" s="69">
        <v>2.8173084360500001E-3</v>
      </c>
      <c r="D17" s="72">
        <f t="shared" si="2"/>
        <v>1.3016948844292878E-3</v>
      </c>
      <c r="E17" s="72">
        <f t="shared" si="3"/>
        <v>0.99664688987046346</v>
      </c>
      <c r="F17" s="81" t="s">
        <v>193</v>
      </c>
      <c r="G17" s="104"/>
      <c r="H17" s="68" t="s">
        <v>69</v>
      </c>
      <c r="I17" s="69">
        <v>1.1467134227092399E-3</v>
      </c>
      <c r="J17" s="72">
        <f t="shared" si="4"/>
        <v>6.4571208095041998E-4</v>
      </c>
      <c r="K17" s="72">
        <f t="shared" si="5"/>
        <v>0.99879708747396689</v>
      </c>
      <c r="L17" s="73" t="s">
        <v>193</v>
      </c>
    </row>
    <row r="18" spans="2:12" x14ac:dyDescent="0.2">
      <c r="B18" s="68" t="s">
        <v>81</v>
      </c>
      <c r="C18" s="69">
        <v>1.838E-3</v>
      </c>
      <c r="D18" s="72">
        <f t="shared" si="2"/>
        <v>8.492201872420652E-4</v>
      </c>
      <c r="E18" s="72">
        <f t="shared" si="3"/>
        <v>0.99749611005770555</v>
      </c>
      <c r="F18" s="81" t="s">
        <v>193</v>
      </c>
      <c r="G18" s="104"/>
      <c r="H18" s="68" t="s">
        <v>121</v>
      </c>
      <c r="I18" s="69">
        <v>9.5506438167691104E-4</v>
      </c>
      <c r="J18" s="72">
        <f t="shared" si="4"/>
        <v>5.3779488154695964E-4</v>
      </c>
      <c r="K18" s="72">
        <f t="shared" si="5"/>
        <v>0.99933488235551382</v>
      </c>
      <c r="L18" s="73" t="s">
        <v>193</v>
      </c>
    </row>
    <row r="19" spans="2:12" x14ac:dyDescent="0.2">
      <c r="B19" s="68" t="s">
        <v>45</v>
      </c>
      <c r="C19" s="69">
        <v>1.62790993939767E-3</v>
      </c>
      <c r="D19" s="72">
        <f t="shared" si="2"/>
        <v>7.5215124240941692E-4</v>
      </c>
      <c r="E19" s="72">
        <f t="shared" si="3"/>
        <v>0.99824826130011501</v>
      </c>
      <c r="F19" s="81" t="s">
        <v>193</v>
      </c>
      <c r="G19" s="104"/>
      <c r="H19" s="68" t="s">
        <v>45</v>
      </c>
      <c r="I19" s="69">
        <v>4.1427245344230202E-4</v>
      </c>
      <c r="J19" s="72">
        <f t="shared" si="4"/>
        <v>2.3327600662479745E-4</v>
      </c>
      <c r="K19" s="72">
        <f t="shared" si="5"/>
        <v>0.99956815836213864</v>
      </c>
      <c r="L19" s="73" t="s">
        <v>193</v>
      </c>
    </row>
    <row r="20" spans="2:12" x14ac:dyDescent="0.2">
      <c r="B20" s="68" t="s">
        <v>64</v>
      </c>
      <c r="C20" s="69">
        <v>1.46661065463159E-3</v>
      </c>
      <c r="D20" s="72">
        <f t="shared" si="2"/>
        <v>6.776253399006783E-4</v>
      </c>
      <c r="E20" s="72">
        <f t="shared" si="3"/>
        <v>0.99892588664001569</v>
      </c>
      <c r="F20" s="81" t="s">
        <v>193</v>
      </c>
      <c r="G20" s="104"/>
      <c r="H20" s="68" t="s">
        <v>64</v>
      </c>
      <c r="I20" s="69">
        <v>3.3715187462795101E-4</v>
      </c>
      <c r="J20" s="72">
        <f t="shared" si="4"/>
        <v>1.8984955983858751E-4</v>
      </c>
      <c r="K20" s="72">
        <f t="shared" si="5"/>
        <v>0.99975800792197722</v>
      </c>
      <c r="L20" s="73" t="s">
        <v>193</v>
      </c>
    </row>
    <row r="21" spans="2:12" x14ac:dyDescent="0.2">
      <c r="B21" s="68" t="s">
        <v>69</v>
      </c>
      <c r="C21" s="69">
        <v>1.29960854573714E-3</v>
      </c>
      <c r="D21" s="72">
        <f t="shared" si="2"/>
        <v>6.0046453348872801E-4</v>
      </c>
      <c r="E21" s="72">
        <f t="shared" si="3"/>
        <v>0.99952635117350441</v>
      </c>
      <c r="F21" s="81" t="s">
        <v>193</v>
      </c>
      <c r="G21" s="104"/>
      <c r="H21" s="68" t="s">
        <v>51</v>
      </c>
      <c r="I21" s="69">
        <v>3.2752590034783498E-4</v>
      </c>
      <c r="J21" s="72">
        <f t="shared" si="4"/>
        <v>1.8442919258684307E-4</v>
      </c>
      <c r="K21" s="72">
        <f t="shared" si="5"/>
        <v>0.9999424371145641</v>
      </c>
      <c r="L21" s="73" t="s">
        <v>193</v>
      </c>
    </row>
    <row r="22" spans="2:12" x14ac:dyDescent="0.2">
      <c r="B22" s="68" t="s">
        <v>119</v>
      </c>
      <c r="C22" s="69">
        <v>6.0168744000000003E-4</v>
      </c>
      <c r="D22" s="72">
        <f t="shared" si="2"/>
        <v>2.7800060960718112E-4</v>
      </c>
      <c r="E22" s="72">
        <f t="shared" si="3"/>
        <v>0.99980435178311156</v>
      </c>
      <c r="F22" s="81" t="s">
        <v>193</v>
      </c>
      <c r="G22" s="104"/>
      <c r="H22" s="68" t="s">
        <v>60</v>
      </c>
      <c r="I22" s="69">
        <v>5.2887811599999998E-5</v>
      </c>
      <c r="J22" s="72">
        <f t="shared" si="4"/>
        <v>2.9781023060204372E-5</v>
      </c>
      <c r="K22" s="72">
        <f t="shared" si="5"/>
        <v>0.99997221813762427</v>
      </c>
      <c r="L22" s="73" t="s">
        <v>193</v>
      </c>
    </row>
    <row r="23" spans="2:12" x14ac:dyDescent="0.2">
      <c r="B23" s="68" t="s">
        <v>51</v>
      </c>
      <c r="C23" s="69">
        <v>3.3586134744521302E-4</v>
      </c>
      <c r="D23" s="72">
        <f t="shared" si="2"/>
        <v>1.5517967158041137E-4</v>
      </c>
      <c r="E23" s="72">
        <f t="shared" si="3"/>
        <v>0.99995953145469196</v>
      </c>
      <c r="F23" s="81" t="s">
        <v>193</v>
      </c>
      <c r="G23" s="104"/>
      <c r="H23" s="68" t="s">
        <v>48</v>
      </c>
      <c r="I23" s="69">
        <v>4.5217440000000001E-5</v>
      </c>
      <c r="J23" s="72">
        <f t="shared" si="4"/>
        <v>2.5461851844960959E-5</v>
      </c>
      <c r="K23" s="72">
        <f t="shared" ref="K23:K25" si="6">IF(J23=1,0,IF(ISNUMBER(J23+K22),J23+K22,0))</f>
        <v>0.9999976799894692</v>
      </c>
      <c r="L23" s="73" t="s">
        <v>193</v>
      </c>
    </row>
    <row r="24" spans="2:12" x14ac:dyDescent="0.2">
      <c r="B24" s="68" t="s">
        <v>48</v>
      </c>
      <c r="C24" s="69">
        <v>4.6054799999999998E-5</v>
      </c>
      <c r="D24" s="72">
        <f t="shared" si="2"/>
        <v>2.1278925940911786E-5</v>
      </c>
      <c r="E24" s="72">
        <f t="shared" si="3"/>
        <v>0.99998081038063291</v>
      </c>
      <c r="F24" s="81" t="s">
        <v>193</v>
      </c>
      <c r="G24" s="104"/>
      <c r="H24" s="68" t="s">
        <v>46</v>
      </c>
      <c r="I24" s="69">
        <v>3.9576504165355797E-6</v>
      </c>
      <c r="J24" s="72">
        <f t="shared" si="4"/>
        <v>2.2285451931815902E-6</v>
      </c>
      <c r="K24" s="72">
        <f t="shared" si="6"/>
        <v>0.99999990853466236</v>
      </c>
      <c r="L24" s="73" t="s">
        <v>193</v>
      </c>
    </row>
    <row r="25" spans="2:12" x14ac:dyDescent="0.2">
      <c r="B25" s="68" t="s">
        <v>60</v>
      </c>
      <c r="C25" s="69">
        <v>3.0577734999999999E-5</v>
      </c>
      <c r="D25" s="72">
        <f t="shared" si="2"/>
        <v>1.4127981415744423E-5</v>
      </c>
      <c r="E25" s="72">
        <f t="shared" si="3"/>
        <v>0.99999493836204867</v>
      </c>
      <c r="F25" s="81" t="s">
        <v>193</v>
      </c>
      <c r="G25" s="104"/>
      <c r="H25" s="68" t="s">
        <v>47</v>
      </c>
      <c r="I25" s="69">
        <v>9.8802378974005696E-8</v>
      </c>
      <c r="J25" s="72">
        <f t="shared" si="4"/>
        <v>5.5635425963208414E-8</v>
      </c>
      <c r="K25" s="72">
        <f t="shared" si="6"/>
        <v>0.9999999641700883</v>
      </c>
      <c r="L25" s="73" t="s">
        <v>193</v>
      </c>
    </row>
    <row r="26" spans="2:12" x14ac:dyDescent="0.2">
      <c r="B26" s="68" t="s">
        <v>117</v>
      </c>
      <c r="C26" s="69">
        <v>7.0148947699999998E-6</v>
      </c>
      <c r="D26" s="72">
        <f t="shared" si="2"/>
        <v>3.2411263602082609E-6</v>
      </c>
      <c r="E26" s="72">
        <f t="shared" ref="E26:E27" si="7">IF(D26=1,0,IF(ISNUMBER(D26+E25),D26+E25,0))</f>
        <v>0.99999817948840886</v>
      </c>
      <c r="F26" s="81" t="s">
        <v>193</v>
      </c>
      <c r="G26" s="104"/>
      <c r="H26" s="68" t="s">
        <v>118</v>
      </c>
      <c r="I26" s="69">
        <v>6.3629970000000005E-8</v>
      </c>
      <c r="J26" s="72">
        <f t="shared" si="4"/>
        <v>3.5829911402310936E-8</v>
      </c>
      <c r="K26" s="72">
        <f t="shared" ref="K26" si="8">IF(J26=1,0,IF(ISNUMBER(J26+K25),J26+K25,0))</f>
        <v>0.99999999999999967</v>
      </c>
      <c r="L26" s="73"/>
    </row>
    <row r="27" spans="2:12" ht="12.75" thickBot="1" x14ac:dyDescent="0.25">
      <c r="B27" s="68" t="s">
        <v>46</v>
      </c>
      <c r="C27" s="69">
        <v>3.78195891534528E-6</v>
      </c>
      <c r="D27" s="72">
        <f t="shared" si="2"/>
        <v>1.7473970937058306E-6</v>
      </c>
      <c r="E27" s="72">
        <f t="shared" si="7"/>
        <v>0.99999992688550254</v>
      </c>
      <c r="F27" s="81" t="s">
        <v>193</v>
      </c>
      <c r="G27" s="104"/>
      <c r="H27" s="70" t="s">
        <v>65</v>
      </c>
      <c r="I27" s="71">
        <v>0</v>
      </c>
      <c r="J27" s="74">
        <f t="shared" si="4"/>
        <v>0</v>
      </c>
      <c r="K27" s="74">
        <f t="shared" ref="K27" si="9">IF(J27=1,0,IF(ISNUMBER(J27+K26),J27+K26,0))</f>
        <v>0.99999999999999967</v>
      </c>
      <c r="L27" s="75"/>
    </row>
    <row r="28" spans="2:12" ht="12.75" x14ac:dyDescent="0.2">
      <c r="B28" s="68" t="s">
        <v>47</v>
      </c>
      <c r="C28" s="69">
        <v>9.9621206667206696E-8</v>
      </c>
      <c r="D28" s="72">
        <f t="shared" si="2"/>
        <v>4.6028476484877989E-8</v>
      </c>
      <c r="E28" s="72">
        <f t="shared" ref="E28:E30" si="10">IF(D28=1,0,IF(ISNUMBER(D28+E27),D28+E27,0))</f>
        <v>0.99999997291397902</v>
      </c>
      <c r="F28" s="81"/>
      <c r="G28" s="104"/>
      <c r="H28" s="3"/>
      <c r="I28" s="141"/>
      <c r="J28" s="3"/>
      <c r="K28" s="3"/>
      <c r="L28" s="3"/>
    </row>
    <row r="29" spans="2:12" x14ac:dyDescent="0.2">
      <c r="B29" s="68" t="s">
        <v>118</v>
      </c>
      <c r="C29" s="69">
        <v>5.8623319999999998E-8</v>
      </c>
      <c r="D29" s="72">
        <f t="shared" si="2"/>
        <v>2.708602110291159E-8</v>
      </c>
      <c r="E29" s="72">
        <f t="shared" si="10"/>
        <v>1.0000000000000002</v>
      </c>
      <c r="F29" s="81"/>
      <c r="G29" s="104"/>
      <c r="H29" s="3"/>
      <c r="J29" s="3"/>
      <c r="K29" s="3"/>
      <c r="L29" s="3"/>
    </row>
    <row r="30" spans="2:12" ht="12.75" thickBot="1" x14ac:dyDescent="0.25">
      <c r="B30" s="70" t="s">
        <v>65</v>
      </c>
      <c r="C30" s="71">
        <v>0</v>
      </c>
      <c r="D30" s="74">
        <f t="shared" si="2"/>
        <v>0</v>
      </c>
      <c r="E30" s="74">
        <f t="shared" si="10"/>
        <v>1.0000000000000002</v>
      </c>
      <c r="F30" s="84"/>
      <c r="G30" s="104"/>
      <c r="H30" s="3"/>
      <c r="J30" s="3"/>
      <c r="K30" s="3"/>
      <c r="L30" s="3"/>
    </row>
    <row r="31" spans="2:12" ht="12.75" x14ac:dyDescent="0.2">
      <c r="B31" s="25"/>
      <c r="C31" s="141"/>
      <c r="F31" s="18"/>
      <c r="G31" s="104"/>
      <c r="H31" s="3"/>
      <c r="J31" s="3"/>
      <c r="K31" s="3"/>
      <c r="L31" s="3"/>
    </row>
    <row r="32" spans="2:12" ht="12.75" x14ac:dyDescent="0.2">
      <c r="B32"/>
      <c r="C32"/>
      <c r="D32"/>
      <c r="E32"/>
      <c r="F32"/>
      <c r="G32"/>
      <c r="H32"/>
      <c r="I32"/>
      <c r="J32"/>
      <c r="K32" s="3"/>
      <c r="L32" s="3"/>
    </row>
    <row r="33" spans="2:10" ht="12.75" x14ac:dyDescent="0.2">
      <c r="B33"/>
      <c r="C33"/>
      <c r="D33"/>
      <c r="E33"/>
      <c r="F33"/>
      <c r="G33"/>
      <c r="H33"/>
      <c r="I33"/>
      <c r="J33"/>
    </row>
    <row r="34" spans="2:10" ht="12.75" x14ac:dyDescent="0.2">
      <c r="B34"/>
      <c r="C34"/>
      <c r="D34"/>
      <c r="E34"/>
      <c r="F34"/>
      <c r="G34"/>
      <c r="H34"/>
      <c r="I34"/>
      <c r="J34"/>
    </row>
    <row r="35" spans="2:10" ht="12.75" x14ac:dyDescent="0.2">
      <c r="B35"/>
      <c r="C35"/>
      <c r="D35"/>
      <c r="E35"/>
      <c r="F35"/>
      <c r="G35"/>
      <c r="H35"/>
      <c r="I35"/>
      <c r="J35"/>
    </row>
    <row r="36" spans="2:10" ht="12.75" x14ac:dyDescent="0.2">
      <c r="B36"/>
      <c r="C36"/>
      <c r="D36"/>
      <c r="E36"/>
      <c r="F36"/>
      <c r="G36"/>
      <c r="H36"/>
      <c r="I36"/>
      <c r="J36"/>
    </row>
    <row r="37" spans="2:10" ht="12.75" x14ac:dyDescent="0.2">
      <c r="B37"/>
      <c r="C37"/>
      <c r="D37"/>
      <c r="E37"/>
      <c r="F37"/>
      <c r="G37"/>
      <c r="H37"/>
      <c r="I37"/>
      <c r="J37"/>
    </row>
    <row r="38" spans="2:10" ht="12.75" x14ac:dyDescent="0.2">
      <c r="B38"/>
      <c r="C38"/>
      <c r="D38"/>
      <c r="E38"/>
      <c r="F38"/>
      <c r="G38"/>
      <c r="H38"/>
      <c r="I38"/>
      <c r="J38"/>
    </row>
    <row r="39" spans="2:10" ht="12.75" x14ac:dyDescent="0.2">
      <c r="B39"/>
      <c r="C39"/>
      <c r="D39"/>
      <c r="E39"/>
      <c r="F39"/>
      <c r="G39"/>
      <c r="H39"/>
      <c r="I39"/>
      <c r="J39"/>
    </row>
    <row r="40" spans="2:10" ht="12.75" x14ac:dyDescent="0.2">
      <c r="B40"/>
      <c r="C40"/>
      <c r="D40"/>
      <c r="E40"/>
      <c r="F40"/>
      <c r="G40"/>
      <c r="H40"/>
      <c r="I40"/>
      <c r="J40"/>
    </row>
    <row r="41" spans="2:10" ht="12.75" x14ac:dyDescent="0.2">
      <c r="B41"/>
      <c r="C41"/>
      <c r="D41"/>
      <c r="E41"/>
      <c r="F41"/>
      <c r="G41"/>
      <c r="H41"/>
      <c r="I41"/>
      <c r="J41"/>
    </row>
    <row r="42" spans="2:10" ht="12.75" x14ac:dyDescent="0.2">
      <c r="B42"/>
      <c r="C42"/>
      <c r="D42"/>
      <c r="E42"/>
      <c r="F42"/>
      <c r="G42"/>
      <c r="H42"/>
      <c r="I42"/>
      <c r="J42"/>
    </row>
    <row r="43" spans="2:10" ht="12.75" x14ac:dyDescent="0.2">
      <c r="B43"/>
      <c r="C43"/>
      <c r="D43"/>
      <c r="E43"/>
      <c r="F43"/>
      <c r="G43"/>
      <c r="H43"/>
      <c r="I43"/>
      <c r="J43"/>
    </row>
    <row r="44" spans="2:10" ht="12.75" x14ac:dyDescent="0.2">
      <c r="B44"/>
      <c r="C44"/>
      <c r="D44"/>
      <c r="E44"/>
      <c r="F44"/>
      <c r="G44"/>
      <c r="H44"/>
      <c r="I44"/>
      <c r="J44"/>
    </row>
    <row r="45" spans="2:10" ht="12.75" x14ac:dyDescent="0.2">
      <c r="B45"/>
      <c r="C45"/>
      <c r="D45"/>
      <c r="E45"/>
      <c r="F45"/>
      <c r="G45"/>
      <c r="H45"/>
      <c r="I45"/>
      <c r="J45"/>
    </row>
    <row r="46" spans="2:10" ht="12.75" x14ac:dyDescent="0.2">
      <c r="B46"/>
      <c r="C46"/>
      <c r="D46"/>
      <c r="E46"/>
      <c r="F46"/>
      <c r="G46"/>
      <c r="H46"/>
      <c r="I46"/>
      <c r="J46"/>
    </row>
    <row r="47" spans="2:10" ht="12.75" x14ac:dyDescent="0.2">
      <c r="B47"/>
      <c r="C47"/>
      <c r="D47"/>
      <c r="E47"/>
      <c r="F47"/>
      <c r="G47"/>
      <c r="H47"/>
      <c r="I47"/>
      <c r="J47"/>
    </row>
    <row r="48" spans="2:10" ht="12.75" x14ac:dyDescent="0.2">
      <c r="B48"/>
      <c r="C48"/>
      <c r="D48"/>
      <c r="E48"/>
      <c r="F48"/>
      <c r="G48"/>
      <c r="H48"/>
      <c r="I48"/>
      <c r="J48"/>
    </row>
    <row r="49" spans="2:14" ht="12.75" x14ac:dyDescent="0.2">
      <c r="B49"/>
      <c r="C49"/>
      <c r="D49"/>
      <c r="E49"/>
      <c r="F49"/>
      <c r="G49"/>
      <c r="H49"/>
      <c r="I49"/>
      <c r="J49"/>
    </row>
    <row r="50" spans="2:14" ht="12.75" x14ac:dyDescent="0.2">
      <c r="B50"/>
      <c r="C50"/>
      <c r="D50"/>
      <c r="E50"/>
      <c r="F50"/>
      <c r="G50"/>
      <c r="H50"/>
      <c r="I50"/>
      <c r="J50"/>
    </row>
    <row r="51" spans="2:14" ht="12.75" x14ac:dyDescent="0.2">
      <c r="B51"/>
      <c r="C51"/>
      <c r="D51"/>
      <c r="E51"/>
      <c r="F51"/>
      <c r="G51"/>
      <c r="H51"/>
      <c r="I51"/>
      <c r="J51"/>
    </row>
    <row r="52" spans="2:14" ht="12.75" x14ac:dyDescent="0.2">
      <c r="B52"/>
      <c r="C52"/>
      <c r="D52"/>
      <c r="E52"/>
      <c r="F52"/>
      <c r="G52"/>
      <c r="H52"/>
      <c r="I52"/>
      <c r="J52"/>
      <c r="K52" s="24"/>
      <c r="L52" s="24"/>
    </row>
    <row r="53" spans="2:14" ht="12.75" x14ac:dyDescent="0.2">
      <c r="B53"/>
      <c r="C53"/>
      <c r="D53"/>
      <c r="E53"/>
      <c r="F53"/>
      <c r="G53"/>
      <c r="H53"/>
      <c r="I53"/>
      <c r="J53"/>
      <c r="K53" s="24"/>
      <c r="L53" s="24"/>
    </row>
    <row r="54" spans="2:14" ht="12.75" x14ac:dyDescent="0.2">
      <c r="B54"/>
      <c r="C54"/>
      <c r="D54"/>
      <c r="E54"/>
      <c r="F54"/>
      <c r="G54"/>
      <c r="H54"/>
      <c r="I54"/>
      <c r="J54"/>
      <c r="K54" s="24"/>
      <c r="L54" s="24"/>
    </row>
    <row r="55" spans="2:14" ht="12.75" x14ac:dyDescent="0.2">
      <c r="B55"/>
      <c r="C55"/>
      <c r="D55"/>
      <c r="E55"/>
      <c r="F55"/>
      <c r="G55"/>
      <c r="H55"/>
      <c r="I55"/>
      <c r="J55"/>
      <c r="K55" s="24"/>
      <c r="L55" s="24"/>
    </row>
    <row r="56" spans="2:14" ht="12.75" x14ac:dyDescent="0.2">
      <c r="B56"/>
      <c r="C56"/>
      <c r="D56"/>
      <c r="E56"/>
      <c r="F56"/>
      <c r="G56"/>
      <c r="H56"/>
      <c r="I56"/>
      <c r="J56"/>
      <c r="K56" s="24"/>
      <c r="L56" s="24"/>
    </row>
    <row r="57" spans="2:14" ht="12.75" x14ac:dyDescent="0.2">
      <c r="B57"/>
      <c r="C57"/>
      <c r="D57"/>
      <c r="E57"/>
      <c r="F57"/>
      <c r="G57"/>
      <c r="H57"/>
      <c r="I57"/>
      <c r="J57"/>
      <c r="K57" s="24"/>
      <c r="L57" s="24"/>
      <c r="M57" s="24"/>
      <c r="N57" s="24"/>
    </row>
    <row r="58" spans="2:14" ht="12.75" x14ac:dyDescent="0.2">
      <c r="B58"/>
      <c r="C58"/>
      <c r="D58"/>
      <c r="E58"/>
      <c r="F58"/>
      <c r="G58"/>
      <c r="H58"/>
      <c r="I58"/>
      <c r="J58"/>
      <c r="M58" s="24"/>
      <c r="N58" s="24"/>
    </row>
    <row r="59" spans="2:14" x14ac:dyDescent="0.2">
      <c r="G59" s="24"/>
      <c r="M59" s="24"/>
      <c r="N59" s="24"/>
    </row>
    <row r="60" spans="2:14" x14ac:dyDescent="0.2">
      <c r="G60" s="24"/>
      <c r="M60" s="24"/>
      <c r="N60" s="24"/>
    </row>
    <row r="61" spans="2:14" x14ac:dyDescent="0.2">
      <c r="G61" s="24"/>
      <c r="M61" s="24"/>
      <c r="N61" s="24"/>
    </row>
  </sheetData>
  <sortState xmlns:xlrd2="http://schemas.microsoft.com/office/spreadsheetml/2017/richdata2" ref="B35:C59">
    <sortCondition descending="1" ref="C35:C59"/>
  </sortState>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4"/>
  </sheetPr>
  <dimension ref="B1:K49"/>
  <sheetViews>
    <sheetView showGridLines="0" topLeftCell="A4" workbookViewId="0">
      <selection activeCell="F5" sqref="F5:F31"/>
    </sheetView>
  </sheetViews>
  <sheetFormatPr defaultColWidth="9.140625" defaultRowHeight="12" x14ac:dyDescent="0.2"/>
  <cols>
    <col min="1" max="1" width="11" style="18" customWidth="1"/>
    <col min="2" max="2" width="16.28515625" style="17" bestFit="1" customWidth="1"/>
    <col min="3" max="3" width="10" style="18" customWidth="1"/>
    <col min="4" max="4" width="14.28515625" style="18" customWidth="1"/>
    <col min="5" max="5" width="11.7109375" style="18" customWidth="1"/>
    <col min="6" max="6" width="13.28515625" style="24" bestFit="1" customWidth="1"/>
    <col min="7" max="7" width="9.140625" style="18"/>
    <col min="8" max="8" width="10.140625" style="18" bestFit="1" customWidth="1"/>
    <col min="9" max="16384" width="9.140625" style="18"/>
  </cols>
  <sheetData>
    <row r="1" spans="2:11" ht="15" x14ac:dyDescent="0.25">
      <c r="B1" s="156" t="s">
        <v>174</v>
      </c>
    </row>
    <row r="2" spans="2:11" x14ac:dyDescent="0.2">
      <c r="E2" s="37"/>
    </row>
    <row r="3" spans="2:11" ht="12.75" thickBot="1" x14ac:dyDescent="0.25">
      <c r="B3" s="18" t="s">
        <v>29</v>
      </c>
    </row>
    <row r="4" spans="2:11" ht="24.75" thickBot="1" x14ac:dyDescent="0.25">
      <c r="B4" s="47" t="s">
        <v>0</v>
      </c>
      <c r="C4" s="48" t="s">
        <v>152</v>
      </c>
      <c r="D4" s="48" t="s">
        <v>1</v>
      </c>
      <c r="E4" s="48" t="s">
        <v>2</v>
      </c>
      <c r="F4" s="49" t="s">
        <v>3</v>
      </c>
      <c r="G4"/>
      <c r="H4"/>
      <c r="I4"/>
      <c r="J4"/>
      <c r="K4"/>
    </row>
    <row r="5" spans="2:11" ht="12.75" x14ac:dyDescent="0.2">
      <c r="B5" s="66" t="s">
        <v>122</v>
      </c>
      <c r="C5" s="67">
        <f>SUM(C6:C31)</f>
        <v>11.995515549899681</v>
      </c>
      <c r="D5" s="151"/>
      <c r="E5" s="76"/>
      <c r="F5" s="80"/>
      <c r="G5"/>
      <c r="H5"/>
      <c r="I5"/>
      <c r="J5"/>
      <c r="K5"/>
    </row>
    <row r="6" spans="2:11" ht="12.75" x14ac:dyDescent="0.2">
      <c r="B6" s="68" t="s">
        <v>68</v>
      </c>
      <c r="C6" s="69">
        <v>10.762418180887201</v>
      </c>
      <c r="D6" s="72">
        <f>IF(ISNUMBER(C6),C6/VLOOKUP("National Total",B$5:C$31,2,0),"0")</f>
        <v>0.89720347042334558</v>
      </c>
      <c r="E6" s="72">
        <f t="shared" ref="E6:E28" si="0">IF(D6=1,0,IF(ISNUMBER(D6+E5),D6+E5,0))</f>
        <v>0.89720347042334558</v>
      </c>
      <c r="F6" s="81" t="s">
        <v>192</v>
      </c>
      <c r="G6"/>
      <c r="H6"/>
      <c r="I6"/>
      <c r="J6"/>
      <c r="K6"/>
    </row>
    <row r="7" spans="2:11" ht="12.75" x14ac:dyDescent="0.2">
      <c r="B7" s="68" t="s">
        <v>67</v>
      </c>
      <c r="C7" s="69">
        <v>0.26279950693811299</v>
      </c>
      <c r="D7" s="72">
        <f t="shared" ref="D7:D31" si="1">IF(ISNUMBER(C7),C7/VLOOKUP("National Total",B$5:C$31,2,0),"0")</f>
        <v>2.1908146077165545E-2</v>
      </c>
      <c r="E7" s="72">
        <f t="shared" si="0"/>
        <v>0.9191116165005111</v>
      </c>
      <c r="F7" s="81" t="s">
        <v>193</v>
      </c>
      <c r="G7"/>
      <c r="H7"/>
      <c r="I7"/>
      <c r="J7"/>
      <c r="K7"/>
    </row>
    <row r="8" spans="2:11" ht="12.75" x14ac:dyDescent="0.2">
      <c r="B8" s="68" t="s">
        <v>191</v>
      </c>
      <c r="C8" s="69">
        <v>0.17691070852606999</v>
      </c>
      <c r="D8" s="72">
        <f t="shared" si="1"/>
        <v>1.4748070459343409E-2</v>
      </c>
      <c r="E8" s="72">
        <f t="shared" si="0"/>
        <v>0.93385968695985455</v>
      </c>
      <c r="F8" s="81" t="s">
        <v>193</v>
      </c>
      <c r="G8"/>
      <c r="H8"/>
      <c r="I8"/>
      <c r="J8"/>
      <c r="K8"/>
    </row>
    <row r="9" spans="2:11" ht="12.75" x14ac:dyDescent="0.2">
      <c r="B9" s="68" t="s">
        <v>57</v>
      </c>
      <c r="C9" s="69">
        <v>0.15585789207209999</v>
      </c>
      <c r="D9" s="72">
        <f t="shared" si="1"/>
        <v>1.299301321595998E-2</v>
      </c>
      <c r="E9" s="72">
        <f t="shared" si="0"/>
        <v>0.94685270017581458</v>
      </c>
      <c r="F9" s="81" t="s">
        <v>193</v>
      </c>
      <c r="G9"/>
      <c r="H9"/>
      <c r="I9"/>
      <c r="J9"/>
      <c r="K9"/>
    </row>
    <row r="10" spans="2:11" ht="12.75" x14ac:dyDescent="0.2">
      <c r="B10" s="68" t="s">
        <v>49</v>
      </c>
      <c r="C10" s="69">
        <v>0.13746987283498999</v>
      </c>
      <c r="D10" s="72">
        <f t="shared" si="1"/>
        <v>1.1460105425492917E-2</v>
      </c>
      <c r="E10" s="72">
        <f t="shared" si="0"/>
        <v>0.95831280560130749</v>
      </c>
      <c r="F10" s="81" t="s">
        <v>193</v>
      </c>
      <c r="G10"/>
      <c r="H10"/>
      <c r="I10"/>
      <c r="J10"/>
      <c r="K10"/>
    </row>
    <row r="11" spans="2:11" ht="12.75" x14ac:dyDescent="0.2">
      <c r="B11" s="68" t="s">
        <v>52</v>
      </c>
      <c r="C11" s="69">
        <v>0.13579744264968199</v>
      </c>
      <c r="D11" s="72">
        <f t="shared" si="1"/>
        <v>1.1320684141067841E-2</v>
      </c>
      <c r="E11" s="72">
        <f t="shared" si="0"/>
        <v>0.96963348974237529</v>
      </c>
      <c r="F11" s="81" t="s">
        <v>193</v>
      </c>
      <c r="G11"/>
      <c r="H11"/>
      <c r="I11"/>
      <c r="J11"/>
      <c r="K11"/>
    </row>
    <row r="12" spans="2:11" ht="12.75" x14ac:dyDescent="0.2">
      <c r="B12" s="68" t="s">
        <v>53</v>
      </c>
      <c r="C12" s="69">
        <v>8.7695313390515603E-2</v>
      </c>
      <c r="D12" s="72">
        <f t="shared" si="1"/>
        <v>7.3106748122425637E-3</v>
      </c>
      <c r="E12" s="72">
        <f t="shared" si="0"/>
        <v>0.97694416455461786</v>
      </c>
      <c r="F12" s="81" t="s">
        <v>193</v>
      </c>
      <c r="G12"/>
      <c r="H12"/>
      <c r="I12"/>
      <c r="J12"/>
      <c r="K12"/>
    </row>
    <row r="13" spans="2:11" ht="12.75" x14ac:dyDescent="0.2">
      <c r="B13" s="68" t="s">
        <v>58</v>
      </c>
      <c r="C13" s="69">
        <v>6.1351868349300002E-2</v>
      </c>
      <c r="D13" s="72">
        <f t="shared" si="1"/>
        <v>5.1145670308278737E-3</v>
      </c>
      <c r="E13" s="72">
        <f t="shared" si="0"/>
        <v>0.98205873158544577</v>
      </c>
      <c r="F13" s="81" t="s">
        <v>193</v>
      </c>
      <c r="G13"/>
      <c r="H13"/>
      <c r="I13"/>
      <c r="J13"/>
      <c r="K13"/>
    </row>
    <row r="14" spans="2:11" ht="12.75" x14ac:dyDescent="0.2">
      <c r="B14" s="68" t="s">
        <v>59</v>
      </c>
      <c r="C14" s="69">
        <v>6.0663023054699998E-2</v>
      </c>
      <c r="D14" s="72">
        <f t="shared" si="1"/>
        <v>5.0571417962279519E-3</v>
      </c>
      <c r="E14" s="72">
        <f t="shared" si="0"/>
        <v>0.98711587338167373</v>
      </c>
      <c r="F14" s="81" t="s">
        <v>193</v>
      </c>
      <c r="G14"/>
      <c r="H14"/>
      <c r="I14"/>
      <c r="J14"/>
      <c r="K14"/>
    </row>
    <row r="15" spans="2:11" ht="12.75" x14ac:dyDescent="0.2">
      <c r="B15" s="68" t="s">
        <v>50</v>
      </c>
      <c r="C15" s="69">
        <v>4.6504885361412597E-2</v>
      </c>
      <c r="D15" s="72">
        <f t="shared" si="1"/>
        <v>3.8768559106908515E-3</v>
      </c>
      <c r="E15" s="72">
        <f t="shared" si="0"/>
        <v>0.99099272929236459</v>
      </c>
      <c r="F15" s="81" t="s">
        <v>193</v>
      </c>
      <c r="G15"/>
      <c r="H15"/>
      <c r="I15"/>
      <c r="J15"/>
      <c r="K15"/>
    </row>
    <row r="16" spans="2:11" ht="12.75" x14ac:dyDescent="0.2">
      <c r="B16" s="68" t="s">
        <v>121</v>
      </c>
      <c r="C16" s="69">
        <v>3.6169113280317598E-2</v>
      </c>
      <c r="D16" s="72">
        <f t="shared" si="1"/>
        <v>3.0152195735030397E-3</v>
      </c>
      <c r="E16" s="72">
        <f t="shared" si="0"/>
        <v>0.99400794886586763</v>
      </c>
      <c r="F16" s="81" t="s">
        <v>193</v>
      </c>
      <c r="G16"/>
      <c r="H16"/>
      <c r="I16"/>
      <c r="J16"/>
      <c r="K16"/>
    </row>
    <row r="17" spans="2:11" ht="12.75" x14ac:dyDescent="0.2">
      <c r="B17" s="68" t="s">
        <v>69</v>
      </c>
      <c r="C17" s="69">
        <v>1.5365959864303801E-2</v>
      </c>
      <c r="D17" s="72">
        <f t="shared" si="1"/>
        <v>1.2809753611992365E-3</v>
      </c>
      <c r="E17" s="72">
        <f t="shared" si="0"/>
        <v>0.99528892422706683</v>
      </c>
      <c r="F17" s="81" t="s">
        <v>193</v>
      </c>
      <c r="G17"/>
      <c r="H17"/>
      <c r="I17"/>
      <c r="J17"/>
      <c r="K17"/>
    </row>
    <row r="18" spans="2:11" ht="12.75" x14ac:dyDescent="0.2">
      <c r="B18" s="68" t="s">
        <v>190</v>
      </c>
      <c r="C18" s="69">
        <v>1.410954226374E-2</v>
      </c>
      <c r="D18" s="72">
        <f t="shared" si="1"/>
        <v>1.1762347524828141E-3</v>
      </c>
      <c r="E18" s="72">
        <f t="shared" si="0"/>
        <v>0.99646515897954968</v>
      </c>
      <c r="F18" s="81" t="s">
        <v>193</v>
      </c>
      <c r="G18"/>
      <c r="H18"/>
      <c r="I18"/>
      <c r="J18"/>
      <c r="K18"/>
    </row>
    <row r="19" spans="2:11" ht="12.75" x14ac:dyDescent="0.2">
      <c r="B19" s="68" t="s">
        <v>81</v>
      </c>
      <c r="C19" s="69">
        <v>1.289E-2</v>
      </c>
      <c r="D19" s="72">
        <f t="shared" si="1"/>
        <v>1.074568237303298E-3</v>
      </c>
      <c r="E19" s="72">
        <f t="shared" si="0"/>
        <v>0.99753972721685302</v>
      </c>
      <c r="F19" s="81" t="s">
        <v>193</v>
      </c>
      <c r="G19"/>
      <c r="H19"/>
      <c r="I19"/>
      <c r="J19"/>
      <c r="K19"/>
    </row>
    <row r="20" spans="2:11" ht="12.75" x14ac:dyDescent="0.2">
      <c r="B20" s="68" t="s">
        <v>70</v>
      </c>
      <c r="C20" s="69">
        <v>1.27094104696878E-2</v>
      </c>
      <c r="D20" s="72">
        <f t="shared" si="1"/>
        <v>1.0595134837530255E-3</v>
      </c>
      <c r="E20" s="72">
        <f t="shared" si="0"/>
        <v>0.99859924070060602</v>
      </c>
      <c r="F20" s="81" t="s">
        <v>193</v>
      </c>
      <c r="G20"/>
      <c r="H20"/>
      <c r="I20"/>
      <c r="J20"/>
      <c r="K20"/>
    </row>
    <row r="21" spans="2:11" ht="12.75" x14ac:dyDescent="0.2">
      <c r="B21" s="68" t="s">
        <v>45</v>
      </c>
      <c r="C21" s="69">
        <v>8.6450237549556708E-3</v>
      </c>
      <c r="D21" s="72">
        <f t="shared" si="1"/>
        <v>7.2068797034971705E-4</v>
      </c>
      <c r="E21" s="72">
        <f t="shared" si="0"/>
        <v>0.99931992867095576</v>
      </c>
      <c r="F21" s="81" t="s">
        <v>193</v>
      </c>
      <c r="G21"/>
      <c r="H21"/>
      <c r="I21"/>
      <c r="J21"/>
      <c r="K21"/>
    </row>
    <row r="22" spans="2:11" ht="12.75" x14ac:dyDescent="0.2">
      <c r="B22" s="68" t="s">
        <v>64</v>
      </c>
      <c r="C22" s="69">
        <v>4.4565824109163397E-3</v>
      </c>
      <c r="D22" s="72">
        <f t="shared" si="1"/>
        <v>3.7152070641545794E-4</v>
      </c>
      <c r="E22" s="72">
        <f t="shared" si="0"/>
        <v>0.9996914493773712</v>
      </c>
      <c r="F22" s="81" t="s">
        <v>193</v>
      </c>
      <c r="G22"/>
      <c r="H22"/>
      <c r="I22"/>
      <c r="J22"/>
      <c r="K22"/>
    </row>
    <row r="23" spans="2:11" ht="12.75" x14ac:dyDescent="0.2">
      <c r="B23" s="68" t="s">
        <v>51</v>
      </c>
      <c r="C23" s="69">
        <v>1.91769961455027E-3</v>
      </c>
      <c r="D23" s="72">
        <f t="shared" si="1"/>
        <v>1.5986804456823099E-4</v>
      </c>
      <c r="E23" s="72">
        <f t="shared" si="0"/>
        <v>0.99985131742193945</v>
      </c>
      <c r="F23" s="81" t="s">
        <v>193</v>
      </c>
      <c r="G23"/>
      <c r="H23"/>
      <c r="I23"/>
      <c r="J23"/>
      <c r="K23"/>
    </row>
    <row r="24" spans="2:11" ht="12.75" x14ac:dyDescent="0.2">
      <c r="B24" s="68" t="s">
        <v>119</v>
      </c>
      <c r="C24" s="69">
        <v>1.3363403759999999E-3</v>
      </c>
      <c r="D24" s="72">
        <f t="shared" si="1"/>
        <v>1.1140332988949156E-4</v>
      </c>
      <c r="E24" s="72">
        <f t="shared" si="0"/>
        <v>0.9999627207518289</v>
      </c>
      <c r="F24" s="81" t="s">
        <v>193</v>
      </c>
      <c r="G24"/>
      <c r="H24"/>
      <c r="I24"/>
      <c r="J24"/>
      <c r="K24"/>
    </row>
    <row r="25" spans="2:11" ht="12.75" x14ac:dyDescent="0.2">
      <c r="B25" s="68" t="s">
        <v>48</v>
      </c>
      <c r="C25" s="69">
        <v>2.4283439999999999E-4</v>
      </c>
      <c r="D25" s="72">
        <f t="shared" si="1"/>
        <v>2.024376517956586E-5</v>
      </c>
      <c r="E25" s="72">
        <f t="shared" si="0"/>
        <v>0.99998296451700852</v>
      </c>
      <c r="F25" s="81" t="s">
        <v>193</v>
      </c>
      <c r="G25"/>
      <c r="H25"/>
      <c r="I25"/>
      <c r="J25"/>
      <c r="K25"/>
    </row>
    <row r="26" spans="2:11" ht="12.75" x14ac:dyDescent="0.2">
      <c r="B26" s="68" t="s">
        <v>60</v>
      </c>
      <c r="C26" s="69">
        <v>1.704034212E-4</v>
      </c>
      <c r="D26" s="72">
        <f t="shared" si="1"/>
        <v>1.4205593789707945E-5</v>
      </c>
      <c r="E26" s="72">
        <f t="shared" si="0"/>
        <v>0.99999717011079825</v>
      </c>
      <c r="F26" s="81" t="s">
        <v>193</v>
      </c>
      <c r="G26"/>
      <c r="H26"/>
      <c r="I26"/>
      <c r="J26"/>
      <c r="K26"/>
    </row>
    <row r="27" spans="2:11" ht="12.75" x14ac:dyDescent="0.2">
      <c r="B27" s="68" t="s">
        <v>46</v>
      </c>
      <c r="C27" s="69">
        <v>1.71941939548888E-5</v>
      </c>
      <c r="D27" s="72">
        <f t="shared" si="1"/>
        <v>1.4333851582587957E-6</v>
      </c>
      <c r="E27" s="72">
        <f t="shared" si="0"/>
        <v>0.99999860349595648</v>
      </c>
      <c r="F27" s="81" t="s">
        <v>193</v>
      </c>
      <c r="G27"/>
      <c r="H27"/>
      <c r="I27"/>
      <c r="J27"/>
      <c r="K27"/>
    </row>
    <row r="28" spans="2:11" ht="12.75" x14ac:dyDescent="0.2">
      <c r="B28" s="68" t="s">
        <v>117</v>
      </c>
      <c r="C28" s="69">
        <v>1.5648611410000001E-5</v>
      </c>
      <c r="D28" s="72">
        <f t="shared" si="1"/>
        <v>1.3045384623031789E-6</v>
      </c>
      <c r="E28" s="72">
        <f t="shared" si="0"/>
        <v>0.99999990803441874</v>
      </c>
      <c r="F28" s="81" t="s">
        <v>193</v>
      </c>
      <c r="G28"/>
      <c r="H28"/>
      <c r="I28"/>
      <c r="J28"/>
      <c r="K28"/>
    </row>
    <row r="29" spans="2:11" ht="12.75" x14ac:dyDescent="0.2">
      <c r="B29" s="68" t="s">
        <v>47</v>
      </c>
      <c r="C29" s="69">
        <v>7.9512904355261004E-7</v>
      </c>
      <c r="D29" s="72">
        <f t="shared" si="1"/>
        <v>6.6285524806748281E-8</v>
      </c>
      <c r="E29" s="72">
        <f t="shared" ref="E29:E30" si="2">IF(D29=1,0,IF(ISNUMBER(D29+E28),D29+E28,0))</f>
        <v>0.99999997431994359</v>
      </c>
      <c r="F29" s="81" t="s">
        <v>193</v>
      </c>
      <c r="G29"/>
      <c r="H29"/>
      <c r="I29"/>
      <c r="J29"/>
      <c r="K29"/>
    </row>
    <row r="30" spans="2:11" ht="12.75" x14ac:dyDescent="0.2">
      <c r="B30" s="68" t="s">
        <v>118</v>
      </c>
      <c r="C30" s="69">
        <v>3.0804552000000001E-7</v>
      </c>
      <c r="D30" s="72">
        <f t="shared" si="1"/>
        <v>2.5680056744420312E-8</v>
      </c>
      <c r="E30" s="72">
        <f t="shared" si="2"/>
        <v>1.0000000000000002</v>
      </c>
      <c r="F30" s="81" t="s">
        <v>193</v>
      </c>
      <c r="G30"/>
      <c r="H30"/>
      <c r="I30"/>
      <c r="J30"/>
      <c r="K30"/>
    </row>
    <row r="31" spans="2:11" ht="13.5" thickBot="1" x14ac:dyDescent="0.25">
      <c r="B31" s="70" t="s">
        <v>65</v>
      </c>
      <c r="C31" s="71">
        <v>0</v>
      </c>
      <c r="D31" s="74">
        <f t="shared" si="1"/>
        <v>0</v>
      </c>
      <c r="E31" s="74">
        <f t="shared" ref="E31" si="3">IF(D31=1,0,IF(ISNUMBER(D31+E30),D31+E30,0))</f>
        <v>1.0000000000000002</v>
      </c>
      <c r="F31" s="84" t="s">
        <v>193</v>
      </c>
      <c r="G31"/>
      <c r="H31"/>
      <c r="I31"/>
      <c r="J31"/>
      <c r="K31"/>
    </row>
    <row r="32" spans="2:11" ht="12.75" x14ac:dyDescent="0.2">
      <c r="C32" s="136"/>
      <c r="D32" s="17"/>
      <c r="E32" s="17"/>
      <c r="G32"/>
      <c r="H32"/>
      <c r="I32"/>
      <c r="J32"/>
      <c r="K32"/>
    </row>
    <row r="33" spans="3:11" ht="12.75" x14ac:dyDescent="0.2">
      <c r="C33" s="23"/>
      <c r="D33" s="17"/>
      <c r="E33" s="17"/>
      <c r="G33"/>
      <c r="H33"/>
      <c r="I33"/>
      <c r="J33"/>
      <c r="K33"/>
    </row>
    <row r="34" spans="3:11" x14ac:dyDescent="0.2">
      <c r="C34" s="23"/>
      <c r="D34" s="17"/>
      <c r="E34" s="17"/>
    </row>
    <row r="35" spans="3:11" x14ac:dyDescent="0.2">
      <c r="C35" s="23"/>
      <c r="D35" s="17"/>
      <c r="E35" s="17"/>
    </row>
    <row r="36" spans="3:11" x14ac:dyDescent="0.2">
      <c r="C36" s="23"/>
      <c r="D36" s="17"/>
      <c r="E36" s="17"/>
    </row>
    <row r="37" spans="3:11" x14ac:dyDescent="0.2">
      <c r="C37" s="23"/>
      <c r="D37" s="17"/>
      <c r="E37" s="17"/>
    </row>
    <row r="38" spans="3:11" x14ac:dyDescent="0.2">
      <c r="C38" s="23"/>
      <c r="D38" s="17"/>
      <c r="E38" s="17"/>
    </row>
    <row r="39" spans="3:11" x14ac:dyDescent="0.2">
      <c r="C39" s="23"/>
      <c r="D39" s="17"/>
      <c r="E39" s="17"/>
    </row>
    <row r="40" spans="3:11" x14ac:dyDescent="0.2">
      <c r="C40" s="23"/>
      <c r="D40" s="17"/>
      <c r="E40" s="17"/>
    </row>
    <row r="41" spans="3:11" x14ac:dyDescent="0.2">
      <c r="C41" s="23"/>
      <c r="D41" s="17"/>
      <c r="E41" s="17"/>
    </row>
    <row r="42" spans="3:11" x14ac:dyDescent="0.2">
      <c r="C42" s="23"/>
      <c r="D42" s="17"/>
      <c r="E42" s="17"/>
    </row>
    <row r="43" spans="3:11" x14ac:dyDescent="0.2">
      <c r="C43" s="23"/>
      <c r="D43" s="17"/>
      <c r="E43" s="17"/>
    </row>
    <row r="44" spans="3:11" x14ac:dyDescent="0.2">
      <c r="C44" s="23"/>
      <c r="D44" s="17"/>
      <c r="E44" s="17"/>
    </row>
    <row r="45" spans="3:11" x14ac:dyDescent="0.2">
      <c r="C45" s="23"/>
      <c r="D45" s="17"/>
      <c r="E45" s="17"/>
    </row>
    <row r="46" spans="3:11" x14ac:dyDescent="0.2">
      <c r="C46" s="23"/>
      <c r="D46" s="17"/>
      <c r="E46" s="17"/>
    </row>
    <row r="47" spans="3:11" x14ac:dyDescent="0.2">
      <c r="C47" s="23"/>
      <c r="D47" s="17"/>
      <c r="E47" s="17"/>
    </row>
    <row r="48" spans="3:11" x14ac:dyDescent="0.2">
      <c r="C48" s="23"/>
      <c r="D48" s="17"/>
      <c r="E48" s="17"/>
    </row>
    <row r="49" spans="3:5" x14ac:dyDescent="0.2">
      <c r="C49" s="23"/>
      <c r="D49" s="17"/>
      <c r="E49" s="17"/>
    </row>
  </sheetData>
  <sortState xmlns:xlrd2="http://schemas.microsoft.com/office/spreadsheetml/2017/richdata2" ref="H5:I32">
    <sortCondition descending="1" ref="I5:I32"/>
  </sortState>
  <phoneticPr fontId="0" type="noConversion"/>
  <pageMargins left="0.75" right="0.75" top="1" bottom="1" header="0.5" footer="0.5"/>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tabColor theme="4"/>
  </sheetPr>
  <dimension ref="B1:AB91"/>
  <sheetViews>
    <sheetView showGridLines="0" topLeftCell="A13" zoomScaleNormal="100" workbookViewId="0">
      <selection activeCell="V25" sqref="V25"/>
    </sheetView>
  </sheetViews>
  <sheetFormatPr defaultColWidth="9.140625" defaultRowHeight="12.75" x14ac:dyDescent="0.2"/>
  <cols>
    <col min="1" max="1" width="9.140625" style="1"/>
    <col min="2" max="2" width="9.5703125" style="1" customWidth="1"/>
    <col min="3" max="11" width="10.5703125" style="1" customWidth="1"/>
    <col min="12" max="13" width="10.5703125" style="1" hidden="1" customWidth="1"/>
    <col min="14" max="14" width="9.85546875" style="1" customWidth="1"/>
    <col min="15" max="15" width="9.140625" style="1"/>
    <col min="16" max="16" width="9.140625" style="4"/>
    <col min="17" max="16384" width="9.140625" style="1"/>
  </cols>
  <sheetData>
    <row r="1" spans="2:28" ht="15" x14ac:dyDescent="0.25">
      <c r="B1" s="158" t="s">
        <v>175</v>
      </c>
    </row>
    <row r="2" spans="2:28" s="6" customFormat="1" ht="15" x14ac:dyDescent="0.2">
      <c r="C2" s="118"/>
      <c r="P2" s="7"/>
      <c r="Q2" s="119"/>
      <c r="R2" s="7"/>
      <c r="S2" s="7"/>
      <c r="T2" s="7"/>
      <c r="U2" s="7"/>
      <c r="V2" s="7"/>
      <c r="W2" s="7"/>
      <c r="X2" s="7"/>
      <c r="Y2" s="7"/>
      <c r="Z2" s="7"/>
      <c r="AA2" s="7"/>
      <c r="AB2" s="7"/>
    </row>
    <row r="3" spans="2:28" s="6" customFormat="1" ht="14.25" customHeight="1" x14ac:dyDescent="0.2">
      <c r="B3" s="125" t="s">
        <v>20</v>
      </c>
      <c r="C3" s="185" t="s">
        <v>23</v>
      </c>
      <c r="D3" s="185"/>
      <c r="E3" s="185"/>
      <c r="F3" s="185"/>
      <c r="G3" s="185"/>
      <c r="H3" s="185"/>
      <c r="I3" s="185"/>
      <c r="J3" s="185"/>
      <c r="K3" s="185"/>
      <c r="L3" s="185"/>
      <c r="M3" s="185"/>
      <c r="N3" s="125" t="s">
        <v>4</v>
      </c>
      <c r="P3" s="7"/>
      <c r="Q3" s="120"/>
      <c r="R3" s="183"/>
      <c r="S3" s="183"/>
      <c r="T3" s="120"/>
      <c r="U3" s="120"/>
      <c r="V3" s="120"/>
      <c r="W3" s="120"/>
      <c r="X3" s="120"/>
      <c r="Y3" s="120"/>
      <c r="Z3" s="120"/>
      <c r="AA3" s="120"/>
      <c r="AB3" s="120"/>
    </row>
    <row r="4" spans="2:28" s="6" customFormat="1" ht="11.25" customHeight="1" x14ac:dyDescent="0.2">
      <c r="B4" s="121" t="s">
        <v>40</v>
      </c>
      <c r="C4" s="126" t="str">
        <f>IF('A.2 Table 1.NOx'!$F$6="x",'A.2 Table 1.NOx'!$B$6,"")</f>
        <v>3Da1</v>
      </c>
      <c r="D4" s="126" t="str">
        <f>IF('A.2 Table 1.NOx'!$F$7="x",'A.2 Table 1.NOx'!$B$7,"")</f>
        <v>3Da3</v>
      </c>
      <c r="E4" s="126" t="str">
        <f>IF('A.2 Table 1.NOx'!$F$8="x",'A.2 Table 1.NOx'!$B$8,"")</f>
        <v>1A3bi</v>
      </c>
      <c r="F4" s="126" t="str">
        <f>IF('A.2 Table 1.NOx'!$F$9="x",'A.2 Table 1.NOx'!$B$9,"")</f>
        <v>1A1a</v>
      </c>
      <c r="G4" s="126" t="str">
        <f>IF('A.2 Table 1.NOx'!$F$10="x",'A.2 Table 1.NOx'!$B$10,"")</f>
        <v>1A3biii</v>
      </c>
      <c r="H4" s="126" t="str">
        <f>IF('A.2 Table 1.NOx'!$F$11="x",'A.2 Table 1.NOx'!$B$11,"")</f>
        <v>1A3bii</v>
      </c>
      <c r="I4" s="126" t="str">
        <f>IF('A.2 Table 1.NOx'!$F$12="x",'A.2 Table 1.NOx'!$B$12,"")</f>
        <v>3Da2a</v>
      </c>
      <c r="J4" s="126" t="str">
        <f>IF('A.2 Table 1.NOx'!$F$13="x",'A.2 Table 1.NOx'!$B$13,"")</f>
        <v>1A3dii</v>
      </c>
      <c r="K4" s="126" t="str">
        <f>IF('A.2 Table 1.NOx'!$F$14="x",'A.2 Table 1.NOx'!$B$14,"")</f>
        <v>1A4bi</v>
      </c>
      <c r="L4" s="126"/>
      <c r="M4" s="126" t="str">
        <f>IF('A.2 Table 1.NOx'!$F$15="x",'A.2 Table 1.NOx'!$B$15,"")</f>
        <v/>
      </c>
      <c r="N4" s="105">
        <f>SUM(C5:M5)</f>
        <v>0.82120611037600677</v>
      </c>
      <c r="P4" s="7"/>
      <c r="Q4" s="120"/>
      <c r="R4" s="122"/>
      <c r="S4" s="122"/>
      <c r="T4" s="122"/>
      <c r="U4" s="122"/>
      <c r="V4" s="122"/>
      <c r="W4" s="122"/>
      <c r="X4" s="122"/>
      <c r="Y4" s="122"/>
      <c r="Z4" s="122"/>
      <c r="AA4" s="122"/>
      <c r="AB4" s="123"/>
    </row>
    <row r="5" spans="2:28" s="7" customFormat="1" ht="10.5" customHeight="1" x14ac:dyDescent="0.2">
      <c r="B5" s="124"/>
      <c r="C5" s="127">
        <f>IF('A.2 Table 1.NOx'!$F$6="x",'A.2 Table 1.NOx'!$D$6,"")</f>
        <v>0.15351694448188233</v>
      </c>
      <c r="D5" s="127">
        <f>IF('A.2 Table 1.NOx'!$F$7="x",'A.2 Table 1.NOx'!$D$7,"")</f>
        <v>0.12380819827098813</v>
      </c>
      <c r="E5" s="127">
        <f>IF('A.2 Table 1.NOx'!$F$8="x",'A.2 Table 1.NOx'!$D$8,"")</f>
        <v>9.6017437961675445E-2</v>
      </c>
      <c r="F5" s="127">
        <f>IF('A.2 Table 1.NOx'!$F$9="x",'A.2 Table 1.NOx'!$D$9,"")</f>
        <v>8.5220288551436221E-2</v>
      </c>
      <c r="G5" s="127">
        <f>IF('A.2 Table 1.NOx'!$F$10="x",'A.2 Table 1.NOx'!$D$10,"")</f>
        <v>8.2088758773025669E-2</v>
      </c>
      <c r="H5" s="127">
        <f>IF('A.2 Table 1.NOx'!$F$11="x",'A.2 Table 1.NOx'!$D$11,"")</f>
        <v>7.4960161427585312E-2</v>
      </c>
      <c r="I5" s="127">
        <f>IF('A.2 Table 1.NOx'!$F$12="x",'A.2 Table 1.NOx'!$D$12,"")</f>
        <v>7.4353120636345679E-2</v>
      </c>
      <c r="J5" s="127">
        <f>IF('A.2 Table 1.NOx'!$F$13="x",'A.2 Table 1.NOx'!$D$13,"")</f>
        <v>7.1637279590409914E-2</v>
      </c>
      <c r="K5" s="127">
        <f>IF('A.2 Table 1.NOx'!$F$14="x",'A.2 Table 1.NOx'!$D$14,"")</f>
        <v>5.9603920682658067E-2</v>
      </c>
      <c r="L5" s="127" t="str">
        <f>IF('A.2 Table 1.NOx'!$F$15="x",'A.2 Table 1.NOx'!$D$15,"")</f>
        <v/>
      </c>
      <c r="M5" s="127" t="str">
        <f>IF('A.2 Table 1.NOx'!$F$16="x",'A.2 Table 1.NOx'!$D$16,"")</f>
        <v/>
      </c>
      <c r="N5" s="106"/>
      <c r="P5" s="8"/>
      <c r="Q5" s="120"/>
      <c r="R5" s="123"/>
      <c r="S5" s="123"/>
      <c r="T5" s="123"/>
      <c r="U5" s="123"/>
      <c r="V5" s="123"/>
      <c r="W5" s="123"/>
      <c r="X5" s="123"/>
      <c r="Y5" s="122"/>
      <c r="Z5" s="122"/>
      <c r="AA5" s="122"/>
      <c r="AB5" s="122"/>
    </row>
    <row r="6" spans="2:28" s="6" customFormat="1" ht="10.5" customHeight="1" x14ac:dyDescent="0.2">
      <c r="B6" s="121" t="s">
        <v>6</v>
      </c>
      <c r="C6" s="126" t="str">
        <f>IF('A.2 Table 4.NH3,CO'!$L$6="x",'A.2 Table 4.NH3,CO'!$H$6,"")</f>
        <v>1A4bi</v>
      </c>
      <c r="D6" s="126" t="str">
        <f>IF('A.2 Table 4.NH3,CO'!$L$7="x",'A.2 Table 4.NH3,CO'!$H$7,"")</f>
        <v>1A3bi</v>
      </c>
      <c r="E6" s="126" t="str">
        <f>IF('A.2 Table 4.NH3,CO'!$L$8="x",'A.2 Table 4.NH3,CO'!$H$8,"")</f>
        <v>1A1a</v>
      </c>
      <c r="F6" s="126" t="str">
        <f>IF('A.2 Table 4.NH3,CO'!$L$9="x",'A.2 Table 4.NH3,CO'!$H$9,"")</f>
        <v/>
      </c>
      <c r="G6" s="126" t="str">
        <f>IF('A.2 Table 4.NH3,CO'!$L$10="x",'A.2 Table 4.NH3,CO'!$H$10,"")</f>
        <v/>
      </c>
      <c r="H6" s="126" t="str">
        <f>IF('A.2 Table 4.NH3,CO'!$L$11="x",'A.2 Table 4.NH3,CO'!$H$11,"")</f>
        <v/>
      </c>
      <c r="I6" s="126" t="str">
        <f>IF('A.2 Table 4.NH3,CO'!$L$12="x",'A.2 Table 4.NH3,CO'!$H$12,"")</f>
        <v/>
      </c>
      <c r="J6" s="126" t="str">
        <f>IF('A.2 Table 4.NH3,CO'!$L$13="x",'A.2 Table 4.NH3,CO'!$H$13,"")</f>
        <v/>
      </c>
      <c r="K6" s="126" t="str">
        <f>IF('A.2 Table 4.NH3,CO'!$L$14="x",'A.2 Table 4.NH3,CO'!$H$14,"")</f>
        <v/>
      </c>
      <c r="L6" s="126" t="str">
        <f>IF('A.2 Table 4.NH3,CO'!$L$15="x",'A.2 Table 4.NH3,CO'!$H$15,"")</f>
        <v/>
      </c>
      <c r="M6" s="126" t="str">
        <f>IF('A.2 Table 4.NH3,CO'!$L$16="x",'A.2 Table 4.NH3,CO'!$H$16,"")</f>
        <v/>
      </c>
      <c r="N6" s="105">
        <f>SUM(C7:M7)</f>
        <v>0.85835304284323255</v>
      </c>
      <c r="P6" s="8"/>
      <c r="Q6" s="120"/>
      <c r="R6" s="122"/>
      <c r="S6" s="122"/>
      <c r="T6" s="122"/>
      <c r="U6" s="122"/>
      <c r="V6" s="122"/>
      <c r="W6" s="122"/>
      <c r="X6" s="122"/>
      <c r="Y6" s="122"/>
      <c r="Z6" s="122"/>
      <c r="AA6" s="122"/>
      <c r="AB6" s="123"/>
    </row>
    <row r="7" spans="2:28" s="7" customFormat="1" ht="10.5" customHeight="1" x14ac:dyDescent="0.2">
      <c r="B7" s="124"/>
      <c r="C7" s="127">
        <f>IF('A.2 Table 4.NH3,CO'!$L$6="x",'A.2 Table 4.NH3,CO'!$J$6,"")</f>
        <v>0.6508618923020647</v>
      </c>
      <c r="D7" s="127">
        <f>IF('A.2 Table 4.NH3,CO'!$L$7="x",'A.2 Table 4.NH3,CO'!$J$7,"")</f>
        <v>0.10518262817737567</v>
      </c>
      <c r="E7" s="127">
        <f>IF('A.2 Table 4.NH3,CO'!$L$8="x",'A.2 Table 4.NH3,CO'!$J$8,"")</f>
        <v>0.1023085223637922</v>
      </c>
      <c r="F7" s="127" t="str">
        <f>IF('A.2 Table 4.NH3,CO'!$L$9="x",'A.2 Table 4.NH3,CO'!$J$9,"")</f>
        <v/>
      </c>
      <c r="G7" s="127" t="str">
        <f>IF('A.2 Table 4.NH3,CO'!$L$10="x",'A.2 Table 4.NH3,CO'!$J$10,"")</f>
        <v/>
      </c>
      <c r="H7" s="127" t="str">
        <f>IF('A.2 Table 4.NH3,CO'!$L$11="x",'A.2 Table 4.NH3,CO'!$J$11,"")</f>
        <v/>
      </c>
      <c r="I7" s="127" t="str">
        <f>IF('A.2 Table 4.NH3,CO'!$L$12="x",'A.2 Table 4.NH3,CO'!$J$12,"")</f>
        <v/>
      </c>
      <c r="J7" s="127" t="str">
        <f>IF('A.2 Table 4.NH3,CO'!$L$13="x",'A.2 Table 4.NH3,CO'!$J$13,"")</f>
        <v/>
      </c>
      <c r="K7" s="127" t="str">
        <f>IF('A.2 Table 4.NH3,CO'!$L$14="x",'A.2 Table 4.NH3,CO'!$J$14,"")</f>
        <v/>
      </c>
      <c r="L7" s="127" t="str">
        <f>IF('A.2 Table 4.NH3,CO'!$L$15="x",'A.2 Table 4.NH3,CO'!$J$15,"")</f>
        <v/>
      </c>
      <c r="M7" s="127" t="str">
        <f>IF('A.2 Table 4.NH3,CO'!$L$16="x",'A.2 Table 4.NH3,CO'!$J$16,"")</f>
        <v/>
      </c>
      <c r="N7" s="106"/>
      <c r="P7" s="8"/>
      <c r="Q7" s="120"/>
      <c r="R7" s="123"/>
      <c r="S7" s="123"/>
      <c r="T7" s="123"/>
      <c r="U7" s="123"/>
      <c r="V7" s="122"/>
      <c r="W7" s="122"/>
      <c r="X7" s="122"/>
      <c r="Y7" s="122"/>
      <c r="Z7" s="122"/>
      <c r="AA7" s="122"/>
      <c r="AB7" s="122"/>
    </row>
    <row r="8" spans="2:28" s="6" customFormat="1" ht="10.5" customHeight="1" x14ac:dyDescent="0.2">
      <c r="B8" s="121" t="s">
        <v>5</v>
      </c>
      <c r="C8" s="126" t="str">
        <f>IF('A.2 Table 3.NMVOC'!$F$6="x",'A.2 Table 3.NMVOC'!$B$6,"")</f>
        <v>2H2</v>
      </c>
      <c r="D8" s="126" t="str">
        <f>IF('A.2 Table 3.NMVOC'!$F$7="x",'A.2 Table 3.NMVOC'!$B$7,"")</f>
        <v>3B1b</v>
      </c>
      <c r="E8" s="126" t="str">
        <f>IF('A.2 Table 3.NMVOC'!$F$8="x",'A.2 Table 3.NMVOC'!$B$8,"")</f>
        <v>3B1a</v>
      </c>
      <c r="F8" s="126" t="str">
        <f>IF('A.2 Table 3.NMVOC'!$F$9="x",'A.2 Table 3.NMVOC'!$B$9,"")</f>
        <v>2D3a</v>
      </c>
      <c r="G8" s="126" t="str">
        <f>IF('A.2 Table 3.NMVOC'!$F$10="x",'A.2 Table 3.NMVOC'!$B$10,"")</f>
        <v>1A4bi</v>
      </c>
      <c r="H8" s="126" t="str">
        <f>IF('A.2 Table 3.NMVOC'!$F$11="x",'A.2 Table 3.NMVOC'!$B$11,"")</f>
        <v>3De</v>
      </c>
      <c r="I8" s="126" t="str">
        <f>IF('A.2 Table 3.NMVOC'!$F$12="x",'A.2 Table 3.NMVOC'!$B$12,"")</f>
        <v>1A3bi</v>
      </c>
      <c r="J8" s="126" t="str">
        <f>IF('A.2 Table 3.NMVOC'!$F$13="x",'A.2 Table 3.NMVOC'!$B$13,"")</f>
        <v/>
      </c>
      <c r="K8" s="126" t="str">
        <f>IF('A.2 Table 3.NMVOC'!$F$14="x",'A.2 Table 3.NMVOC'!$B$14,"")</f>
        <v/>
      </c>
      <c r="L8" s="126" t="str">
        <f>IF('A.2 Table 3.NMVOC'!$F$15="x",'A.2 Table 3.NMVOC'!$B$15,"")</f>
        <v/>
      </c>
      <c r="M8" s="126" t="str">
        <f>IF('A.2 Table 3.NMVOC'!$F$16="x",'A.2 Table 3.NMVOC'!$B$16,"")</f>
        <v/>
      </c>
      <c r="N8" s="105">
        <f>SUM(C9:M9)</f>
        <v>0.80578569910318243</v>
      </c>
      <c r="P8" s="7"/>
      <c r="Q8" s="120"/>
      <c r="R8" s="122"/>
      <c r="S8" s="122"/>
      <c r="T8" s="122"/>
      <c r="U8" s="122"/>
      <c r="V8" s="122"/>
      <c r="W8" s="122"/>
      <c r="X8" s="122"/>
      <c r="Y8" s="122"/>
      <c r="Z8" s="122"/>
      <c r="AA8" s="122"/>
      <c r="AB8" s="123"/>
    </row>
    <row r="9" spans="2:28" s="7" customFormat="1" ht="10.5" customHeight="1" x14ac:dyDescent="0.2">
      <c r="B9" s="106"/>
      <c r="C9" s="127">
        <f>IF('A.2 Table 3.NMVOC'!$F$6="x",'A.2 Table 3.NMVOC'!$D$6,"")</f>
        <v>0.25892507269311987</v>
      </c>
      <c r="D9" s="127">
        <f>IF('A.2 Table 3.NMVOC'!$F$7="x",'A.2 Table 3.NMVOC'!$D$7,"")</f>
        <v>0.20136337591789033</v>
      </c>
      <c r="E9" s="127">
        <f>IF('A.2 Table 3.NMVOC'!$F$8="x",'A.2 Table 3.NMVOC'!$D$8,"")</f>
        <v>9.9585348621531275E-2</v>
      </c>
      <c r="F9" s="127">
        <f>IF('A.2 Table 3.NMVOC'!$F$9="x",'A.2 Table 3.NMVOC'!$D$9,"")</f>
        <v>9.7784961478496399E-2</v>
      </c>
      <c r="G9" s="127">
        <f>IF('A.2 Table 3.NMVOC'!$F$10="x",'A.2 Table 3.NMVOC'!$D$10,"")</f>
        <v>8.2965289146795615E-2</v>
      </c>
      <c r="H9" s="127">
        <f>IF('A.2 Table 3.NMVOC'!$F$11="x",'A.2 Table 3.NMVOC'!$D$11,"")</f>
        <v>3.8982704653018799E-2</v>
      </c>
      <c r="I9" s="127">
        <f>IF('A.2 Table 3.NMVOC'!$F$12="x",'A.2 Table 3.NMVOC'!$D$12,"")</f>
        <v>2.6178946592330197E-2</v>
      </c>
      <c r="J9" s="127" t="str">
        <f>IF('A.2 Table 3.NMVOC'!$F$13="x",'A.2 Table 3.NMVOC'!$D$13,"")</f>
        <v/>
      </c>
      <c r="K9" s="127" t="str">
        <f>IF('A.2 Table 3.NMVOC'!$F$14="x",'A.2 Table 3.NMVOC'!$D$14,"")</f>
        <v/>
      </c>
      <c r="L9" s="127" t="str">
        <f>IF('A.2 Table 3.NMVOC'!$F$15="x",'A.2 Table 3.NMVOC'!$D$15,"")</f>
        <v/>
      </c>
      <c r="M9" s="127" t="str">
        <f>IF('A.2 Table 3.NMVOC'!$F$16="x",'A.2 Table 3.NMVOC'!$D$16,"")</f>
        <v/>
      </c>
      <c r="N9" s="106"/>
      <c r="Q9" s="122"/>
      <c r="R9" s="123"/>
      <c r="S9" s="123"/>
      <c r="T9" s="123"/>
      <c r="U9" s="123"/>
      <c r="V9" s="123"/>
      <c r="W9" s="123"/>
      <c r="X9" s="123"/>
      <c r="Y9" s="123"/>
      <c r="Z9" s="123"/>
      <c r="AA9" s="122"/>
      <c r="AB9" s="122"/>
    </row>
    <row r="10" spans="2:28" s="6" customFormat="1" ht="12" customHeight="1" x14ac:dyDescent="0.2">
      <c r="B10" s="121" t="s">
        <v>41</v>
      </c>
      <c r="C10" s="126" t="str">
        <f>IF('A.2 Table 2.SO2'!$F$7="x",'A.2 Table 2.SO2'!$B$6,"")</f>
        <v>1A4bi</v>
      </c>
      <c r="D10" s="126" t="str">
        <f>IF('A.2 Table 2.SO2'!$F$8="x",'A.2 Table 2.SO2'!$B$7,"")</f>
        <v/>
      </c>
      <c r="E10" s="126" t="str">
        <f>IF('A.2 Table 2.SO2'!$F$9="x",'A.2 Table 2.SO2'!$B$8,"")</f>
        <v/>
      </c>
      <c r="F10" s="126" t="str">
        <f>IF('A.2 Table 2.SO2'!$F$10="x",'A.2 Table 2.SO2'!$B$9,"")</f>
        <v/>
      </c>
      <c r="G10" s="126" t="str">
        <f>IF('A.2 Table 2.SO2'!$F$11="x",'A.2 Table 2.SO2'!$B$10,"")</f>
        <v/>
      </c>
      <c r="H10" s="126" t="str">
        <f>IF('A.2 Table 2.SO2'!$F$12="x",'A.2 Table 2.SO2'!$B$11,"")</f>
        <v/>
      </c>
      <c r="I10" s="126" t="str">
        <f>IF('A.2 Table 2.SO2'!$F$13="x",'A.2 Table 2.SO2'!$B$12,"")</f>
        <v/>
      </c>
      <c r="J10" s="126" t="str">
        <f>IF('A.2 Table 2.SO2'!$F$14="x",'A.2 Table 2.SO2'!$B$13,"")</f>
        <v/>
      </c>
      <c r="K10" s="126" t="str">
        <f>IF('A.2 Table 2.SO2'!$F$15="x",'A.2 Table 2.SO2'!$B$14,"")</f>
        <v/>
      </c>
      <c r="L10" s="126" t="str">
        <f>IF('A.2 Table 2.SO2'!$F$16="x",'A.2 Table 2.SO2'!$B$15,"")</f>
        <v/>
      </c>
      <c r="M10" s="126" t="str">
        <f>IF('A.2 Table 2.SO2'!$F$17="x",'A.2 Table 2.SO2'!$B$16,"")</f>
        <v/>
      </c>
      <c r="N10" s="105">
        <f>SUM(C11:M11)</f>
        <v>0.58176399254344224</v>
      </c>
      <c r="P10" s="8"/>
      <c r="Q10" s="120"/>
      <c r="R10" s="122"/>
      <c r="S10" s="122"/>
      <c r="T10" s="122"/>
      <c r="U10" s="122"/>
      <c r="V10" s="122"/>
      <c r="W10" s="122"/>
      <c r="X10" s="122"/>
      <c r="Y10" s="122"/>
      <c r="Z10" s="122"/>
      <c r="AA10" s="122"/>
      <c r="AB10" s="123"/>
    </row>
    <row r="11" spans="2:28" s="7" customFormat="1" ht="10.5" customHeight="1" x14ac:dyDescent="0.2">
      <c r="B11" s="124"/>
      <c r="C11" s="127">
        <f>IF('A.2 Table 2.SO2'!$F$7="x",'A.2 Table 2.SO2'!$D$6,"")</f>
        <v>0.58176399254344224</v>
      </c>
      <c r="D11" s="127" t="str">
        <f>IF('A.2 Table 2.SO2'!$F$8="x",'A.2 Table 2.SO2'!$D$7,"")</f>
        <v/>
      </c>
      <c r="E11" s="127" t="str">
        <f>IF('A.2 Table 2.SO2'!$F$9="x",'A.2 Table 2.SO2'!$D$8,"")</f>
        <v/>
      </c>
      <c r="F11" s="127" t="str">
        <f>IF('A.2 Table 2.SO2'!$F$10="x",'A.2 Table 2.SO2'!$D$9,"")</f>
        <v/>
      </c>
      <c r="G11" s="127" t="str">
        <f>IF('A.2 Table 2.SO2'!$F$11="x",'A.2 Table 2.SO2'!$D$10,"")</f>
        <v/>
      </c>
      <c r="H11" s="127" t="str">
        <f>IF('A.2 Table 2.SO2'!$F$12="x",'A.2 Table 2.SO2'!$D$11,"")</f>
        <v/>
      </c>
      <c r="I11" s="127" t="str">
        <f>IF('A.2 Table 2.SO2'!$F$13="x",'A.2 Table 2.SO2'!$D$12,"")</f>
        <v/>
      </c>
      <c r="J11" s="127" t="str">
        <f>IF('A.2 Table 2.SO2'!$F$14="x",'A.2 Table 2.SO2'!$D$13,"")</f>
        <v/>
      </c>
      <c r="K11" s="127" t="str">
        <f>IF('A.2 Table 2.SO2'!$F$15="x",'A.2 Table 2.SO2'!$D$14,"")</f>
        <v/>
      </c>
      <c r="L11" s="127" t="str">
        <f>IF('A.2 Table 2.SO2'!$F$16="x",'A.2 Table 2.SO2'!$D$15,"")</f>
        <v/>
      </c>
      <c r="M11" s="127" t="str">
        <f>IF('A.2 Table 2.SO2'!$F$17="x",'A.2 Table 2.SO2'!$D$16,"")</f>
        <v/>
      </c>
      <c r="N11" s="106"/>
      <c r="P11" s="8"/>
      <c r="Q11" s="120"/>
      <c r="R11" s="123"/>
      <c r="S11" s="123"/>
      <c r="T11" s="123"/>
      <c r="U11" s="122"/>
      <c r="V11" s="122"/>
      <c r="W11" s="122"/>
      <c r="X11" s="122"/>
      <c r="Y11" s="122"/>
      <c r="Z11" s="122"/>
      <c r="AA11" s="122"/>
      <c r="AB11" s="122"/>
    </row>
    <row r="12" spans="2:28" s="6" customFormat="1" ht="12.75" customHeight="1" x14ac:dyDescent="0.2">
      <c r="B12" s="121" t="s">
        <v>42</v>
      </c>
      <c r="C12" s="126" t="str">
        <f>IF('A.2 Table 4.NH3,CO'!$F$6="x",'A.2 Table 4.NH3,CO'!$B$6,"")</f>
        <v>3Da2a</v>
      </c>
      <c r="D12" s="126" t="str">
        <f>IF('A.2 Table 4.NH3,CO'!$F$7="x",'A.2 Table 4.NH3,CO'!$B$7,"")</f>
        <v>3B1b</v>
      </c>
      <c r="E12" s="126" t="str">
        <f>IF('A.2 Table 4.NH3,CO'!$F$8="x",'A.2 Table 4.NH3,CO'!$B$8,"")</f>
        <v>3B1a</v>
      </c>
      <c r="F12" s="126" t="str">
        <f>IF('A.2 Table 4.NH3,CO'!$F$9="x",'A.2 Table 4.NH3,CO'!$B$9,"")</f>
        <v>3Da3</v>
      </c>
      <c r="G12" s="126" t="str">
        <f>IF('A.2 Table 4.NH3,CO'!$F$10="x",'A.2 Table 4.NH3,CO'!$B$10,"")</f>
        <v/>
      </c>
      <c r="H12" s="126" t="str">
        <f>IF('A.2 Table 4.NH3,CO'!$F$11="x",'A.2 Table 4.NH3,CO'!$B$11,"")</f>
        <v/>
      </c>
      <c r="I12" s="126" t="str">
        <f>IF('A.2 Table 4.NH3,CO'!$F$12="x",'A.2 Table 4.NH3,CO'!$B$12,"")</f>
        <v/>
      </c>
      <c r="J12" s="126" t="str">
        <f>IF('A.2 Table 4.NH3,CO'!$F$13="x",'A.2 Table 4.NH3,CO'!$B$13,"")</f>
        <v/>
      </c>
      <c r="K12" s="126" t="str">
        <f>IF('A.2 Table 4.NH3,CO'!$F$26="x",'A.2 Table 4.NH3,CO'!$B$26,"")</f>
        <v/>
      </c>
      <c r="L12" s="126" t="str">
        <f>IF('A.2 Table 4.NH3,CO'!$F$26="x",'A.2 Table 4.NH3,CO'!$B$26,"")</f>
        <v/>
      </c>
      <c r="M12" s="126" t="str">
        <f>IF('A.2 Table 4.NH3,CO'!$F$26="x",'A.2 Table 4.NH3,CO'!$B$26,"")</f>
        <v/>
      </c>
      <c r="N12" s="105">
        <f>SUM(C13:M13)</f>
        <v>0.81743313108216131</v>
      </c>
      <c r="P12" s="8"/>
      <c r="Q12" s="120"/>
      <c r="R12" s="122"/>
      <c r="S12" s="122"/>
      <c r="T12" s="122"/>
      <c r="U12" s="122"/>
      <c r="V12" s="122"/>
      <c r="W12" s="122"/>
      <c r="X12" s="122"/>
      <c r="Y12" s="122"/>
      <c r="Z12" s="122"/>
      <c r="AA12" s="122"/>
      <c r="AB12" s="123"/>
    </row>
    <row r="13" spans="2:28" s="7" customFormat="1" ht="10.5" customHeight="1" x14ac:dyDescent="0.2">
      <c r="B13" s="106"/>
      <c r="C13" s="127">
        <f>IF('A.2 Table 4.NH3,CO'!$F$6="x",'A.2 Table 4.NH3,CO'!$D$6,"")</f>
        <v>0.29200581909678197</v>
      </c>
      <c r="D13" s="127">
        <f>IF('A.2 Table 4.NH3,CO'!$F$7="x",'A.2 Table 4.NH3,CO'!$D$7,"")</f>
        <v>0.28487776723395403</v>
      </c>
      <c r="E13" s="127">
        <f>IF('A.2 Table 4.NH3,CO'!$F$8="x",'A.2 Table 4.NH3,CO'!$D$8,"")</f>
        <v>0.12504997398017004</v>
      </c>
      <c r="F13" s="127">
        <f>IF('A.2 Table 4.NH3,CO'!$F$9="x",'A.2 Table 4.NH3,CO'!$D$9,"")</f>
        <v>0.11549957077125529</v>
      </c>
      <c r="G13" s="127" t="str">
        <f>IF('A.2 Table 4.NH3,CO'!$F$10="x",'A.2 Table 4.NH3,CO'!$D$10,"")</f>
        <v/>
      </c>
      <c r="H13" s="127" t="str">
        <f>IF('A.2 Table 4.NH3,CO'!$F$11="x",'A.2 Table 4.NH3,CO'!$D$11,"")</f>
        <v/>
      </c>
      <c r="I13" s="127" t="str">
        <f>IF('A.2 Table 4.NH3,CO'!$F$12="x",'A.2 Table 4.NH3,CO'!$D$12,"")</f>
        <v/>
      </c>
      <c r="J13" s="127" t="str">
        <f>IF('A.2 Table 4.NH3,CO'!$F$13="x",'A.2 Table 4.NH3,CO'!$D$13,"")</f>
        <v/>
      </c>
      <c r="K13" s="127" t="str">
        <f>IF('A.2 Table 4.NH3,CO'!$F$26="x",'A.2 Table 4.NH3,CO'!$D$26,"")</f>
        <v/>
      </c>
      <c r="L13" s="127" t="str">
        <f>IF('A.2 Table 4.NH3,CO'!$F$26="x",'A.2 Table 4.NH3,CO'!$D$26,"")</f>
        <v/>
      </c>
      <c r="M13" s="127" t="str">
        <f>IF('A.2 Table 4.NH3,CO'!$F$26="x",'A.2 Table 4.NH3,CO'!$D$26,"")</f>
        <v/>
      </c>
      <c r="N13" s="106"/>
      <c r="P13" s="8"/>
      <c r="Q13" s="122"/>
      <c r="R13" s="123"/>
      <c r="S13" s="123"/>
      <c r="T13" s="123"/>
      <c r="U13" s="123"/>
      <c r="V13" s="122"/>
      <c r="W13" s="122"/>
      <c r="X13" s="122"/>
      <c r="Y13" s="122"/>
      <c r="Z13" s="122"/>
      <c r="AA13" s="122"/>
      <c r="AB13" s="122"/>
    </row>
    <row r="14" spans="2:28" s="6" customFormat="1" ht="10.5" customHeight="1" x14ac:dyDescent="0.2">
      <c r="B14" s="121" t="s">
        <v>7</v>
      </c>
      <c r="C14" s="126" t="str">
        <f>IF('A.2 Table 5.TSP,PM10'!$F$6="x",'A.2 Table 5.TSP,PM10'!$B$6,"")</f>
        <v>2D3b</v>
      </c>
      <c r="D14" s="126" t="str">
        <f>IF('A.2 Table 5.TSP,PM10'!$F$7="x",'A.2 Table 5.TSP,PM10'!$B$7,"")</f>
        <v>1A4bi</v>
      </c>
      <c r="E14" s="126" t="str">
        <f>IF('A.2 Table 5.TSP,PM10'!$F$8="x",'A.2 Table 5.TSP,PM10'!$B$8,"")</f>
        <v>3Da1</v>
      </c>
      <c r="F14" s="126" t="str">
        <f>IF('A.2 Table 5.TSP,PM10'!$F$9="x",'A.2 Table 5.TSP,PM10'!$B$9,"")</f>
        <v>2A5a</v>
      </c>
      <c r="G14" s="126" t="str">
        <f>IF('A.2 Table 5.TSP,PM10'!$F$10="x",'A.2 Table 5.TSP,PM10'!$B$10,"")</f>
        <v>2A5b</v>
      </c>
      <c r="H14" s="126" t="str">
        <f>IF('A.2 Table 5.TSP,PM10'!$F$11="x",'A.2 Table 5.TSP,PM10'!$B$11,"")</f>
        <v/>
      </c>
      <c r="I14" s="126" t="str">
        <f>IF('A.2 Table 5.TSP,PM10'!$F$12="x",'A.2 Table 5.TSP,PM10'!$B$12,"")</f>
        <v/>
      </c>
      <c r="J14" s="126" t="str">
        <f>IF('A.2 Table 5.TSP,PM10'!$F$13="x",'A.2 Table 5.TSP,PM10'!$B$13,"")</f>
        <v/>
      </c>
      <c r="K14" s="126" t="str">
        <f>IF('A.2 Table 5.TSP,PM10'!$F$14="x",'A.2 Table 5.TSP,PM10'!$B$14,"")</f>
        <v/>
      </c>
      <c r="L14" s="126" t="str">
        <f>IF('A.2 Table 5.TSP,PM10'!$F$15="x",'A.2 Table 5.TSP,PM10'!$B$15,"")</f>
        <v/>
      </c>
      <c r="M14" s="126" t="str">
        <f>IF('A.2 Table 5.TSP,PM10'!$F$16="x",'A.2 Table 5.TSP,PM10'!$B$16,"")</f>
        <v/>
      </c>
      <c r="N14" s="105">
        <f>SUM(C15:M15)</f>
        <v>0.82350545361904337</v>
      </c>
      <c r="P14" s="8"/>
      <c r="Q14" s="120"/>
      <c r="R14" s="122"/>
      <c r="S14" s="122"/>
      <c r="T14" s="122"/>
      <c r="U14" s="122"/>
      <c r="V14" s="122"/>
      <c r="W14" s="122"/>
      <c r="X14" s="122"/>
      <c r="Y14" s="122"/>
      <c r="Z14" s="122"/>
      <c r="AA14" s="122"/>
      <c r="AB14" s="123"/>
    </row>
    <row r="15" spans="2:28" s="7" customFormat="1" ht="10.5" customHeight="1" x14ac:dyDescent="0.2">
      <c r="B15" s="106"/>
      <c r="C15" s="127">
        <f>IF('A.2 Table 5.TSP,PM10'!$F$6="x",'A.2 Table 5.TSP,PM10'!$D$6,"")</f>
        <v>0.46176141354091776</v>
      </c>
      <c r="D15" s="127">
        <f>IF('A.2 Table 5.TSP,PM10'!$F$7="x",'A.2 Table 5.TSP,PM10'!$D$7,"")</f>
        <v>0.10952137745383897</v>
      </c>
      <c r="E15" s="127">
        <f>IF('A.2 Table 5.TSP,PM10'!$F$8="x",'A.2 Table 5.TSP,PM10'!$D$8,"")</f>
        <v>0.10414788566480358</v>
      </c>
      <c r="F15" s="127">
        <f>IF('A.2 Table 5.TSP,PM10'!$F$9="x",'A.2 Table 5.TSP,PM10'!$D$9,"")</f>
        <v>0.10091180388336708</v>
      </c>
      <c r="G15" s="127">
        <f>IF('A.2 Table 5.TSP,PM10'!$F$10="x",'A.2 Table 5.TSP,PM10'!$D$10,"")</f>
        <v>4.7162973076115902E-2</v>
      </c>
      <c r="H15" s="127" t="str">
        <f>IF('A.2 Table 5.TSP,PM10'!$F$11="x",'A.2 Table 5.TSP,PM10'!$D$11,"")</f>
        <v/>
      </c>
      <c r="I15" s="127" t="str">
        <f>IF('A.2 Table 5.TSP,PM10'!$F$12="x",'A.2 Table 5.TSP,PM10'!$D$12,"")</f>
        <v/>
      </c>
      <c r="J15" s="127" t="str">
        <f>IF('A.2 Table 5.TSP,PM10'!$F$13="x",'A.2 Table 5.TSP,PM10'!$D$13,"")</f>
        <v/>
      </c>
      <c r="K15" s="127" t="str">
        <f>IF('A.2 Table 5.TSP,PM10'!$F$14="x",'A.2 Table 5.TSP,PM10'!$D$14,"")</f>
        <v/>
      </c>
      <c r="L15" s="127" t="str">
        <f>IF('A.2 Table 5.TSP,PM10'!$F$15="x",'A.2 Table 5.TSP,PM10'!$D$15,"")</f>
        <v/>
      </c>
      <c r="M15" s="127" t="str">
        <f>IF('A.2 Table 5.TSP,PM10'!$F$16="x",'A.2 Table 5.TSP,PM10'!$D$16,"")</f>
        <v/>
      </c>
      <c r="N15" s="106"/>
      <c r="P15" s="8"/>
      <c r="Q15" s="122"/>
      <c r="R15" s="123"/>
      <c r="S15" s="123"/>
      <c r="T15" s="123"/>
      <c r="U15" s="123"/>
      <c r="V15" s="122"/>
      <c r="W15" s="122"/>
      <c r="X15" s="122"/>
      <c r="Y15" s="122"/>
      <c r="Z15" s="122"/>
      <c r="AA15" s="122"/>
      <c r="AB15" s="122"/>
    </row>
    <row r="16" spans="2:28" s="6" customFormat="1" ht="12.75" customHeight="1" x14ac:dyDescent="0.2">
      <c r="B16" s="121" t="s">
        <v>43</v>
      </c>
      <c r="C16" s="126" t="str">
        <f>IF('A.2 Table 5.TSP,PM10'!$L$6="x",'A.2 Table 5.TSP,PM10'!$H$6,"")</f>
        <v>3Da1</v>
      </c>
      <c r="D16" s="126" t="str">
        <f>IF('A.2 Table 5.TSP,PM10'!$L$7="x",'A.2 Table 5.TSP,PM10'!$H$7,"")</f>
        <v>1A4bi</v>
      </c>
      <c r="E16" s="126" t="str">
        <f>IF('A.2 Table 5.TSP,PM10'!$L$8="x",'A.2 Table 5.TSP,PM10'!$H$8,"")</f>
        <v>2D3b</v>
      </c>
      <c r="F16" s="126" t="str">
        <f>IF('A.2 Table 5.TSP,PM10'!$L$9="x",'A.2 Table 5.TSP,PM10'!$H$9,"")</f>
        <v>2A5a</v>
      </c>
      <c r="G16" s="126" t="str">
        <f>IF('A.2 Table 5.TSP,PM10'!$L$10="x",'A.2 Table 5.TSP,PM10'!$H$10,"")</f>
        <v>1A3bvi</v>
      </c>
      <c r="H16" s="126" t="str">
        <f>IF('A.2 Table 5.TSP,PM10'!$L$11="x",'A.2 Table 5.TSP,PM10'!$H$11,"")</f>
        <v>3Dc</v>
      </c>
      <c r="I16" s="126" t="str">
        <f>IF('A.2 Table 5.TSP,PM10'!$L$12="x",'A.2 Table 5.TSP,PM10'!$H$12,"")</f>
        <v>2A5b</v>
      </c>
      <c r="J16" s="126" t="str">
        <f>IF('A.2 Table 5.TSP,PM10'!$L$13="x",'A.2 Table 5.TSP,PM10'!$H$13,"")</f>
        <v>2A1</v>
      </c>
      <c r="K16" s="126" t="str">
        <f>IF('A.2 Table 5.TSP,PM10'!$L$14="x",'A.2 Table 5.TSP,PM10'!$H$14,"")</f>
        <v/>
      </c>
      <c r="L16" s="126" t="str">
        <f>IF('A.2 Table 5.TSP,PM10'!$L$15="x",'A.2 Table 5.TSP,PM10'!$H$15,"")</f>
        <v/>
      </c>
      <c r="M16" s="126" t="str">
        <f>IF('A.2 Table 5.TSP,PM10'!$L$16="x",'A.2 Table 5.TSP,PM10'!$H$16,"")</f>
        <v/>
      </c>
      <c r="N16" s="105">
        <f>SUM(C17:M17)</f>
        <v>0.80219756996290292</v>
      </c>
      <c r="P16" s="8"/>
      <c r="Q16" s="120"/>
      <c r="R16" s="122"/>
      <c r="S16" s="122"/>
      <c r="T16" s="122"/>
      <c r="U16" s="122"/>
      <c r="V16" s="122"/>
      <c r="W16" s="122"/>
      <c r="X16" s="122"/>
      <c r="Y16" s="122"/>
      <c r="Z16" s="122"/>
      <c r="AA16" s="122"/>
      <c r="AB16" s="123"/>
    </row>
    <row r="17" spans="2:28" s="7" customFormat="1" ht="10.5" customHeight="1" x14ac:dyDescent="0.2">
      <c r="B17" s="106"/>
      <c r="C17" s="127">
        <f>IF('A.2 Table 5.TSP,PM10'!$L$6="x",'A.2 Table 5.TSP,PM10'!$J$6,"")</f>
        <v>0.2208473057970477</v>
      </c>
      <c r="D17" s="127">
        <f>IF('A.2 Table 5.TSP,PM10'!$L$7="x",'A.2 Table 5.TSP,PM10'!$J$7,"")</f>
        <v>0.21395373663335845</v>
      </c>
      <c r="E17" s="127">
        <f>IF('A.2 Table 5.TSP,PM10'!$L$8="x",'A.2 Table 5.TSP,PM10'!$J$8,"")</f>
        <v>0.13055635705015747</v>
      </c>
      <c r="F17" s="127">
        <f>IF('A.2 Table 5.TSP,PM10'!$L$9="x",'A.2 Table 5.TSP,PM10'!$J$9,"")</f>
        <v>0.10489467701692047</v>
      </c>
      <c r="G17" s="127">
        <f>IF('A.2 Table 5.TSP,PM10'!$L$10="x",'A.2 Table 5.TSP,PM10'!$J$10,"")</f>
        <v>3.9177726311957303E-2</v>
      </c>
      <c r="H17" s="127">
        <f>IF('A.2 Table 5.TSP,PM10'!$L$11="x",'A.2 Table 5.TSP,PM10'!$J$11,"")</f>
        <v>3.3372799669616621E-2</v>
      </c>
      <c r="I17" s="127">
        <f>IF('A.2 Table 5.TSP,PM10'!$L$12="x",'A.2 Table 5.TSP,PM10'!$J$12,"")</f>
        <v>2.9982369536393647E-2</v>
      </c>
      <c r="J17" s="127">
        <f>IF('A.2 Table 5.TSP,PM10'!$L$13="x",'A.2 Table 5.TSP,PM10'!$J$13,"")</f>
        <v>2.941259794745129E-2</v>
      </c>
      <c r="K17" s="127" t="str">
        <f>IF('A.2 Table 5.TSP,PM10'!$L$14="x",'A.2 Table 5.TSP,PM10'!$J$14,"")</f>
        <v/>
      </c>
      <c r="L17" s="127" t="str">
        <f>IF('A.2 Table 5.TSP,PM10'!$L$15="x",'A.2 Table 5.TSP,PM10'!$J$15,"")</f>
        <v/>
      </c>
      <c r="M17" s="127" t="str">
        <f>IF('A.2 Table 5.TSP,PM10'!$L$16="x",'A.2 Table 5.TSP,PM10'!$J$16,"")</f>
        <v/>
      </c>
      <c r="N17" s="106"/>
      <c r="P17" s="8"/>
      <c r="Q17" s="122"/>
      <c r="R17" s="123"/>
      <c r="S17" s="123"/>
      <c r="T17" s="123"/>
      <c r="U17" s="123"/>
      <c r="V17" s="123"/>
      <c r="W17" s="122"/>
      <c r="X17" s="122"/>
      <c r="Y17" s="122"/>
      <c r="Z17" s="122"/>
      <c r="AA17" s="122"/>
      <c r="AB17" s="122"/>
    </row>
    <row r="18" spans="2:28" s="6" customFormat="1" ht="12" customHeight="1" x14ac:dyDescent="0.2">
      <c r="B18" s="121" t="s">
        <v>44</v>
      </c>
      <c r="C18" s="126" t="str">
        <f>IF('A.2 Table 6.PM2.5'!$F$6="x",'A.2 Table 6.PM2.5'!$B$6,"")</f>
        <v>1A4bi</v>
      </c>
      <c r="D18" s="126" t="str">
        <f>IF('A.2 Table 6.PM2.5'!$F$7="x",'A.2 Table 6.PM2.5'!$B$7,"")</f>
        <v>1A2f</v>
      </c>
      <c r="E18" s="126" t="str">
        <f>IF('A.2 Table 6.PM2.5'!$F$8="x",'A.2 Table 6.PM2.5'!$B$8,"")</f>
        <v>1A3bvi</v>
      </c>
      <c r="F18" s="126" t="str">
        <f>IF('A.2 Table 6.PM2.5'!$F$9="x",'A.2 Table 6.PM2.5'!$B$9,"")</f>
        <v>1A1a</v>
      </c>
      <c r="G18" s="126" t="str">
        <f>IF('A.2 Table 6.PM2.5'!$F$10="x",'A.2 Table 6.PM2.5'!$B$10,"")</f>
        <v>2A1</v>
      </c>
      <c r="H18" s="126" t="str">
        <f>IF('A.2 Table 6.PM2.5'!$F$11="x",'A.2 Table 6.PM2.5'!$B$11,"")</f>
        <v>1A2gviii</v>
      </c>
      <c r="I18" s="126" t="str">
        <f>IF('A.2 Table 6.PM2.5'!$F$12="x",'A.2 Table 6.PM2.5'!$B$12,"")</f>
        <v>3B1b</v>
      </c>
      <c r="J18" s="126" t="str">
        <f>IF('A.2 Table 6.PM2.5'!$F$13="x",'A.2 Table 6.PM2.5'!$B$13,"")</f>
        <v>2A5a</v>
      </c>
      <c r="K18" s="126" t="str">
        <f>IF('A.2 Table 6.PM2.5'!$F$14="x",'A.2 Table 6.PM2.5'!$B$14,"")</f>
        <v>1A3bvii</v>
      </c>
      <c r="L18" s="126" t="str">
        <f>IF('A.2 Table 6.PM2.5'!$F$15="x",'A.2 Table 6.PM2.5'!$B$15,"")</f>
        <v/>
      </c>
      <c r="M18" s="126" t="str">
        <f>IF('A.2 Table 6.PM2.5'!$F$16="x",'A.2 Table 6.PM2.5'!$B$16,"")</f>
        <v/>
      </c>
      <c r="N18" s="105">
        <f>SUM(C19:M19)</f>
        <v>0.8192801621234066</v>
      </c>
      <c r="P18" s="8"/>
      <c r="Q18" s="120"/>
      <c r="R18" s="122"/>
      <c r="S18" s="122"/>
      <c r="T18" s="122"/>
      <c r="U18" s="122"/>
      <c r="V18" s="122"/>
      <c r="W18" s="122"/>
      <c r="X18" s="122"/>
      <c r="Y18" s="122"/>
      <c r="Z18" s="122"/>
      <c r="AA18" s="122"/>
      <c r="AB18" s="123"/>
    </row>
    <row r="19" spans="2:28" s="7" customFormat="1" ht="10.5" customHeight="1" x14ac:dyDescent="0.2">
      <c r="B19" s="106"/>
      <c r="C19" s="127">
        <f>IF('A.2 Table 6.PM2.5'!$F$6="x",'A.2 Table 6.PM2.5'!$D$6,"")</f>
        <v>0.51548773268311332</v>
      </c>
      <c r="D19" s="127">
        <f>IF('A.2 Table 6.PM2.5'!$F$7="x",'A.2 Table 6.PM2.5'!$D$7,"")</f>
        <v>6.2876362200864691E-2</v>
      </c>
      <c r="E19" s="127">
        <f>IF('A.2 Table 6.PM2.5'!$F$8="x",'A.2 Table 6.PM2.5'!$D$8,"")</f>
        <v>4.9325300419226441E-2</v>
      </c>
      <c r="F19" s="127">
        <f>IF('A.2 Table 6.PM2.5'!$F$9="x",'A.2 Table 6.PM2.5'!$D$9,"")</f>
        <v>4.2162392289758516E-2</v>
      </c>
      <c r="G19" s="127">
        <f>IF('A.2 Table 6.PM2.5'!$F$10="x",'A.2 Table 6.PM2.5'!$D$10,"")</f>
        <v>3.9441856884053869E-2</v>
      </c>
      <c r="H19" s="127">
        <f>IF('A.2 Table 6.PM2.5'!$F$11="x",'A.2 Table 6.PM2.5'!$D$11,"")</f>
        <v>3.7695336394854131E-2</v>
      </c>
      <c r="I19" s="127">
        <f>IF('A.2 Table 6.PM2.5'!$F$12="x",'A.2 Table 6.PM2.5'!$D$12,"")</f>
        <v>2.5510250468253885E-2</v>
      </c>
      <c r="J19" s="127">
        <f>IF('A.2 Table 6.PM2.5'!$F$13="x",'A.2 Table 6.PM2.5'!$D$13,"")</f>
        <v>2.5319196635216281E-2</v>
      </c>
      <c r="K19" s="127">
        <f>IF('A.2 Table 6.PM2.5'!$F$14="x",'A.2 Table 6.PM2.5'!$D$14,"")</f>
        <v>2.1461734148065511E-2</v>
      </c>
      <c r="L19" s="127" t="str">
        <f>IF('A.2 Table 6.PM2.5'!$F$15="x",'A.2 Table 6.PM2.5'!$D$15,"")</f>
        <v/>
      </c>
      <c r="M19" s="127" t="str">
        <f>IF('A.2 Table 6.PM2.5'!$F$16="x",'A.2 Table 6.PM2.5'!$D$16,"")</f>
        <v/>
      </c>
      <c r="N19" s="106"/>
      <c r="P19" s="8"/>
      <c r="Q19" s="122"/>
      <c r="R19" s="123"/>
      <c r="S19" s="123"/>
      <c r="T19" s="123"/>
      <c r="U19" s="123"/>
      <c r="V19" s="123"/>
      <c r="W19" s="123"/>
      <c r="X19" s="123"/>
      <c r="Y19" s="122"/>
      <c r="Z19" s="122"/>
      <c r="AA19" s="122"/>
      <c r="AB19" s="122"/>
    </row>
    <row r="20" spans="2:28" s="6" customFormat="1" ht="10.5" customHeight="1" x14ac:dyDescent="0.2">
      <c r="B20" s="121" t="s">
        <v>8</v>
      </c>
      <c r="C20" s="126" t="str">
        <f>IF('A.2 Table 7.Pb,Cd'!$F$6="x",'A.2 Table 7.Pb,Cd'!$B$6,"")</f>
        <v>1A3bvi</v>
      </c>
      <c r="D20" s="126" t="str">
        <f>IF('A.2 Table 7.Pb,Cd'!$F$7="x",'A.2 Table 7.Pb,Cd'!$B$7,"")</f>
        <v>1A4bi</v>
      </c>
      <c r="E20" s="126" t="str">
        <f>IF('A.2 Table 7.Pb,Cd'!$F$8="x",'A.2 Table 7.Pb,Cd'!$B$8,"")</f>
        <v/>
      </c>
      <c r="F20" s="126" t="str">
        <f>IF('A.2 Table 7.Pb,Cd'!$F$9="x",'A.2 Table 7.Pb,Cd'!$B$9,"")</f>
        <v/>
      </c>
      <c r="G20" s="126" t="str">
        <f>IF('A.2 Table 7.Pb,Cd'!$F$10="x",'A.2 Table 7.Pb,Cd'!$B$10,"")</f>
        <v/>
      </c>
      <c r="H20" s="126" t="str">
        <f>IF('A.2 Table 7.Pb,Cd'!$F$11="x",'A.2 Table 7.Pb,Cd'!$B$11,"")</f>
        <v/>
      </c>
      <c r="I20" s="126" t="str">
        <f>IF('A.2 Table 7.Pb,Cd'!$F$12="x",'A.2 Table 7.Pb,Cd'!$B$12,"")</f>
        <v/>
      </c>
      <c r="J20" s="126" t="str">
        <f>IF('A.2 Table 7.Pb,Cd'!$F$13="x",'A.2 Table 7.Pb,Cd'!$B$13,"")</f>
        <v/>
      </c>
      <c r="K20" s="126" t="str">
        <f>IF('A.2 Table 7.Pb,Cd'!$F$14="x",'A.2 Table 7.Pb,Cd'!$B$14,"")</f>
        <v/>
      </c>
      <c r="L20" s="126" t="str">
        <f>IF('A.2 Table 7.Pb,Cd'!$F$15="x",'A.2 Table 7.Pb,Cd'!$B$15,"")</f>
        <v/>
      </c>
      <c r="M20" s="126" t="str">
        <f>IF('A.2 Table 7.Pb,Cd'!$F$16="x",'A.2 Table 7.Pb,Cd'!$B$16,"")</f>
        <v/>
      </c>
      <c r="N20" s="105">
        <f>SUM(C21:M21)</f>
        <v>0.80447173635610625</v>
      </c>
      <c r="P20" s="8"/>
      <c r="Q20" s="120"/>
      <c r="R20" s="122"/>
      <c r="S20" s="122"/>
      <c r="T20" s="122"/>
      <c r="U20" s="122"/>
      <c r="V20" s="122"/>
      <c r="W20" s="122"/>
      <c r="X20" s="122"/>
      <c r="Y20" s="122"/>
      <c r="Z20" s="122"/>
      <c r="AA20" s="122"/>
      <c r="AB20" s="123"/>
    </row>
    <row r="21" spans="2:28" s="7" customFormat="1" ht="10.5" customHeight="1" x14ac:dyDescent="0.2">
      <c r="B21" s="106"/>
      <c r="C21" s="127">
        <f>IF('A.2 Table 7.Pb,Cd'!$F$6="x",'A.2 Table 7.Pb,Cd'!$D$6,"")</f>
        <v>0.59853702154303356</v>
      </c>
      <c r="D21" s="127">
        <f>IF('A.2 Table 7.Pb,Cd'!$F$7="x",'A.2 Table 7.Pb,Cd'!$D$7,"")</f>
        <v>0.20593471481307274</v>
      </c>
      <c r="E21" s="127" t="str">
        <f>IF('A.2 Table 7.Pb,Cd'!$F$8="x",'A.2 Table 7.Pb,Cd'!$D$8,"")</f>
        <v/>
      </c>
      <c r="F21" s="127" t="str">
        <f>IF('A.2 Table 7.Pb,Cd'!$F$9="x",'A.2 Table 7.Pb,Cd'!$D$9,"")</f>
        <v/>
      </c>
      <c r="G21" s="127" t="str">
        <f>IF('A.2 Table 7.Pb,Cd'!$F$10="x",'A.2 Table 7.Pb,Cd'!$D$10,"")</f>
        <v/>
      </c>
      <c r="H21" s="127" t="str">
        <f>IF('A.2 Table 7.Pb,Cd'!$F$11="x",'A.2 Table 7.Pb,Cd'!$D$11,"")</f>
        <v/>
      </c>
      <c r="I21" s="127" t="str">
        <f>IF('A.2 Table 7.Pb,Cd'!$F$12="x",'A.2 Table 7.Pb,Cd'!$D$12,"")</f>
        <v/>
      </c>
      <c r="J21" s="127" t="str">
        <f>IF('A.2 Table 7.Pb,Cd'!$F$13="x",'A.2 Table 7.Pb,Cd'!$D$13,"")</f>
        <v/>
      </c>
      <c r="K21" s="127" t="str">
        <f>IF('A.2 Table 7.Pb,Cd'!$F$14="x",'A.2 Table 7.Pb,Cd'!$D$14,"")</f>
        <v/>
      </c>
      <c r="L21" s="127" t="str">
        <f>IF('A.2 Table 7.Pb,Cd'!$F$15="x",'A.2 Table 7.Pb,Cd'!$D$15,"")</f>
        <v/>
      </c>
      <c r="M21" s="127" t="str">
        <f>IF('A.2 Table 7.Pb,Cd'!$F$16="x",'A.2 Table 7.Pb,Cd'!$D$16,"")</f>
        <v/>
      </c>
      <c r="N21" s="106"/>
      <c r="P21" s="8"/>
      <c r="Q21" s="122"/>
      <c r="R21" s="123"/>
      <c r="S21" s="123"/>
      <c r="T21" s="123"/>
      <c r="U21" s="122"/>
      <c r="V21" s="122"/>
      <c r="W21" s="122"/>
      <c r="X21" s="122"/>
      <c r="Y21" s="122"/>
      <c r="Z21" s="122"/>
      <c r="AA21" s="122"/>
      <c r="AB21" s="122"/>
    </row>
    <row r="22" spans="2:28" s="6" customFormat="1" ht="10.5" customHeight="1" x14ac:dyDescent="0.2">
      <c r="B22" s="121" t="s">
        <v>10</v>
      </c>
      <c r="C22" s="126" t="str">
        <f>IF('A.2 Table 7.Pb,Cd'!$L$6="x",'A.2 Table 7.Pb,Cd'!$H$6,"")</f>
        <v>1A2gviii</v>
      </c>
      <c r="D22" s="126" t="str">
        <f>IF('A.2 Table 7.Pb,Cd'!$L$7="x",'A.2 Table 7.Pb,Cd'!$H$7,"")</f>
        <v>1A1a</v>
      </c>
      <c r="E22" s="126" t="str">
        <f>IF('A.2 Table 7.Pb,Cd'!$L$8="x",'A.2 Table 7.Pb,Cd'!$H$8,"")</f>
        <v>2D3i</v>
      </c>
      <c r="F22" s="126" t="str">
        <f>IF('A.2 Table 7.Pb,Cd'!$L$9="x",'A.2 Table 7.Pb,Cd'!$H$9,"")</f>
        <v>1A4bi</v>
      </c>
      <c r="G22" s="126" t="str">
        <f>IF('A.2 Table 7.Pb,Cd'!$L$10="x",'A.2 Table 7.Pb,Cd'!$H$10,"")</f>
        <v>1A3bvi</v>
      </c>
      <c r="H22" s="126" t="str">
        <f>IF('A.2 Table 7.Pb,Cd'!$L$11="x",'A.2 Table 7.Pb,Cd'!$H$11,"")</f>
        <v>2G</v>
      </c>
      <c r="I22" s="126" t="str">
        <f>IF('A.2 Table 7.Pb,Cd'!$L$12="x",'A.2 Table 7.Pb,Cd'!$H$12,"")</f>
        <v/>
      </c>
      <c r="J22" s="126" t="str">
        <f>IF('A.2 Table 7.Pb,Cd'!$L$13="x",'A.2 Table 7.Pb,Cd'!$H$13,"")</f>
        <v/>
      </c>
      <c r="K22" s="126" t="str">
        <f>IF('A.2 Table 7.Pb,Cd'!$L$14="x",'A.2 Table 7.Pb,Cd'!$H$14,"")</f>
        <v/>
      </c>
      <c r="L22" s="126" t="str">
        <f>IF('A.2 Table 7.Pb,Cd'!$L$15="x",'A.2 Table 7.Pb,Cd'!$H$15,"")</f>
        <v/>
      </c>
      <c r="M22" s="126" t="str">
        <f>IF('A.2 Table 7.Pb,Cd'!$L$16="x",'A.2 Table 7.Pb,Cd'!$H$16,"")</f>
        <v/>
      </c>
      <c r="N22" s="105">
        <f>SUM(C23:M23)</f>
        <v>0.83060650159749005</v>
      </c>
      <c r="P22" s="8"/>
      <c r="Q22" s="120"/>
      <c r="R22" s="122"/>
      <c r="S22" s="122"/>
      <c r="T22" s="122"/>
      <c r="U22" s="122"/>
      <c r="V22" s="122"/>
      <c r="W22" s="122"/>
      <c r="X22" s="122"/>
      <c r="Y22" s="122"/>
      <c r="Z22" s="122"/>
      <c r="AA22" s="122"/>
      <c r="AB22" s="123"/>
    </row>
    <row r="23" spans="2:28" s="7" customFormat="1" ht="10.5" customHeight="1" x14ac:dyDescent="0.2">
      <c r="B23" s="106"/>
      <c r="C23" s="127">
        <f>IF('A.2 Table 7.Pb,Cd'!$L$6="x",'A.2 Table 7.Pb,Cd'!$J$6,"")</f>
        <v>0.25378080361301142</v>
      </c>
      <c r="D23" s="127">
        <f>IF('A.2 Table 7.Pb,Cd'!$L$7="x",'A.2 Table 7.Pb,Cd'!$J$7,"")</f>
        <v>0.22118009782658796</v>
      </c>
      <c r="E23" s="127">
        <f>IF('A.2 Table 7.Pb,Cd'!$L$8="x",'A.2 Table 7.Pb,Cd'!$J$8,"")</f>
        <v>0.11374387889164037</v>
      </c>
      <c r="F23" s="127">
        <f>IF('A.2 Table 7.Pb,Cd'!$L$9="x",'A.2 Table 7.Pb,Cd'!$J$9,"")</f>
        <v>9.7436106115390095E-2</v>
      </c>
      <c r="G23" s="127">
        <f>IF('A.2 Table 7.Pb,Cd'!$L$10="x",'A.2 Table 7.Pb,Cd'!$J$10,"")</f>
        <v>7.4499976454669783E-2</v>
      </c>
      <c r="H23" s="127">
        <f>IF('A.2 Table 7.Pb,Cd'!$L$11="x",'A.2 Table 7.Pb,Cd'!$J$11,"")</f>
        <v>6.9965638696190449E-2</v>
      </c>
      <c r="I23" s="127" t="str">
        <f>IF('A.2 Table 7.Pb,Cd'!$L$12="x",'A.2 Table 7.Pb,Cd'!$J$12,"")</f>
        <v/>
      </c>
      <c r="J23" s="127" t="str">
        <f>IF('A.2 Table 7.Pb,Cd'!$L$13="x",'A.2 Table 7.Pb,Cd'!$J$13,"")</f>
        <v/>
      </c>
      <c r="K23" s="127" t="str">
        <f>IF('A.2 Table 7.Pb,Cd'!$L$14="x",'A.2 Table 7.Pb,Cd'!$J$14,"")</f>
        <v/>
      </c>
      <c r="L23" s="127" t="str">
        <f>IF('A.2 Table 7.Pb,Cd'!$L$15="x",'A.2 Table 7.Pb,Cd'!$J$15,"")</f>
        <v/>
      </c>
      <c r="M23" s="127" t="str">
        <f>IF('A.2 Table 7.Pb,Cd'!$L$16="x",'A.2 Table 7.Pb,Cd'!$J$16,"")</f>
        <v/>
      </c>
      <c r="N23" s="106"/>
      <c r="P23" s="8"/>
      <c r="Q23" s="122"/>
      <c r="R23" s="123"/>
      <c r="S23" s="123"/>
      <c r="T23" s="123"/>
      <c r="U23" s="123"/>
      <c r="V23" s="123"/>
      <c r="W23" s="122"/>
      <c r="X23" s="122"/>
      <c r="Y23" s="122"/>
      <c r="Z23" s="122"/>
      <c r="AA23" s="122"/>
      <c r="AB23" s="122"/>
    </row>
    <row r="24" spans="2:28" s="6" customFormat="1" ht="10.5" customHeight="1" x14ac:dyDescent="0.2">
      <c r="B24" s="121" t="s">
        <v>9</v>
      </c>
      <c r="C24" s="126" t="str">
        <f>IF('A.2 Table 8.Hg,As'!$F$6="x",'A.2 Table 8.Hg,As'!$B$6,"")</f>
        <v>1A2f</v>
      </c>
      <c r="D24" s="126" t="str">
        <f>IF('A.2 Table 8.Hg,As'!$F$7="x",'A.2 Table 8.Hg,As'!$B$7,"")</f>
        <v>1A1a</v>
      </c>
      <c r="E24" s="126" t="str">
        <f>IF('A.2 Table 8.Hg,As'!$F$8="x",'A.2 Table 8.Hg,As'!$B$8,"")</f>
        <v>1A4bi</v>
      </c>
      <c r="F24" s="126" t="str">
        <f>IF('A.2 Table 8.Hg,As'!$F$9="x",'A.2 Table 8.Hg,As'!$B$9,"")</f>
        <v>5A</v>
      </c>
      <c r="G24" s="126" t="str">
        <f>IF('A.2 Table 8.Hg,As'!$F$10="x",'A.2 Table 8.Hg,As'!$B$10,"")</f>
        <v>1A1c</v>
      </c>
      <c r="H24" s="126" t="str">
        <f>IF('A.2 Table 8.Hg,As'!$F$11="x",'A.2 Table 8.Hg,As'!$B$11,"")</f>
        <v>5C1bv</v>
      </c>
      <c r="I24" s="126" t="str">
        <f>IF('A.2 Table 8.Hg,As'!$F$12="x",'A.2 Table 8.Hg,As'!$B$12,"")</f>
        <v/>
      </c>
      <c r="J24" s="126" t="str">
        <f>IF('A.2 Table 8.Hg,As'!$F$13="x",'A.2 Table 8.Hg,As'!$B$13,"")</f>
        <v/>
      </c>
      <c r="K24" s="126" t="str">
        <f>IF('A.2 Table 8.Hg,As'!$F$14="x",'A.2 Table 8.Hg,As'!$B$14,"")</f>
        <v/>
      </c>
      <c r="L24" s="126" t="str">
        <f>IF('A.2 Table 8.Hg,As'!$F$15="x",'A.2 Table 8.Hg,As'!$B$15,"")</f>
        <v/>
      </c>
      <c r="M24" s="126" t="str">
        <f>IF('A.2 Table 8.Hg,As'!$F$16="x",'A.2 Table 8.Hg,As'!$B$16,"")</f>
        <v/>
      </c>
      <c r="N24" s="105">
        <f>SUM(C25:M25)</f>
        <v>0.81372169392464322</v>
      </c>
      <c r="P24" s="8"/>
      <c r="Q24" s="120"/>
      <c r="R24" s="122"/>
      <c r="S24" s="122"/>
      <c r="T24" s="122"/>
      <c r="U24" s="122"/>
      <c r="V24" s="122"/>
      <c r="W24" s="122"/>
      <c r="X24" s="122"/>
      <c r="Y24" s="122"/>
      <c r="Z24" s="122"/>
      <c r="AA24" s="122"/>
      <c r="AB24" s="123"/>
    </row>
    <row r="25" spans="2:28" s="7" customFormat="1" ht="10.5" customHeight="1" x14ac:dyDescent="0.2">
      <c r="B25" s="106"/>
      <c r="C25" s="127">
        <f>IF('A.2 Table 8.Hg,As'!$F$6="x",'A.2 Table 8.Hg,As'!$D$6,"")</f>
        <v>0.23210085950979209</v>
      </c>
      <c r="D25" s="127">
        <f>IF('A.2 Table 8.Hg,As'!$F$7="x",'A.2 Table 8.Hg,As'!$D$7,"")</f>
        <v>0.2136499065548515</v>
      </c>
      <c r="E25" s="127">
        <f>IF('A.2 Table 8.Hg,As'!$F$8="x",'A.2 Table 8.Hg,As'!$D$8,"")</f>
        <v>0.20809928068061487</v>
      </c>
      <c r="F25" s="127">
        <f>IF('A.2 Table 8.Hg,As'!$F$9="x",'A.2 Table 8.Hg,As'!$D$9,"")</f>
        <v>6.2822192490063752E-2</v>
      </c>
      <c r="G25" s="127">
        <f>IF('A.2 Table 8.Hg,As'!$F$10="x",'A.2 Table 8.Hg,As'!$D$10,"")</f>
        <v>5.7104418991060016E-2</v>
      </c>
      <c r="H25" s="127">
        <f>IF('A.2 Table 8.Hg,As'!$F$11="x",'A.2 Table 8.Hg,As'!$D$11,"")</f>
        <v>3.9945035698261057E-2</v>
      </c>
      <c r="I25" s="127" t="str">
        <f>IF('A.2 Table 8.Hg,As'!$F$12="x",'A.2 Table 8.Hg,As'!$D$12,"")</f>
        <v/>
      </c>
      <c r="J25" s="127" t="str">
        <f>IF('A.2 Table 8.Hg,As'!$F$13="x",'A.2 Table 8.Hg,As'!$D$13,"")</f>
        <v/>
      </c>
      <c r="K25" s="127" t="str">
        <f>IF('A.2 Table 8.Hg,As'!$F$14="x",'A.2 Table 8.Hg,As'!$D$14,"")</f>
        <v/>
      </c>
      <c r="L25" s="127" t="str">
        <f>IF('A.2 Table 8.Hg,As'!$F$15="x",'A.2 Table 8.Hg,As'!$D$15,"")</f>
        <v/>
      </c>
      <c r="M25" s="127" t="str">
        <f>IF('A.2 Table 8.Hg,As'!$F$16="x",'A.2 Table 8.Hg,As'!$D$16,"")</f>
        <v/>
      </c>
      <c r="N25" s="106"/>
      <c r="P25" s="8"/>
      <c r="Q25" s="122"/>
      <c r="R25" s="123"/>
      <c r="S25" s="123"/>
      <c r="T25" s="123"/>
      <c r="U25" s="122"/>
      <c r="V25" s="122"/>
      <c r="W25" s="122"/>
      <c r="X25" s="122"/>
      <c r="Y25" s="122"/>
      <c r="Z25" s="122"/>
      <c r="AA25" s="122"/>
      <c r="AB25" s="122"/>
    </row>
    <row r="26" spans="2:28" s="6" customFormat="1" ht="10.5" customHeight="1" x14ac:dyDescent="0.2">
      <c r="B26" s="121" t="s">
        <v>11</v>
      </c>
      <c r="C26" s="126" t="str">
        <f>IF('A.2 Table 8.Hg,As'!$L$6="x",'A.2 Table 8.Hg,As'!$H$6,"")</f>
        <v>5C1bi</v>
      </c>
      <c r="D26" s="126" t="str">
        <f>IF('A.2 Table 8.Hg,As'!$L$7="x",'A.2 Table 8.Hg,As'!$H$7,"")</f>
        <v>1A1a</v>
      </c>
      <c r="E26" s="126" t="str">
        <f>IF('A.2 Table 8.Hg,As'!$L$8="x",'A.2 Table 8.Hg,As'!$H$8,"")</f>
        <v/>
      </c>
      <c r="F26" s="126" t="str">
        <f>IF('A.2 Table 8.Hg,As'!$L$9="x",'A.2 Table 8.Hg,As'!$H$9,"")</f>
        <v/>
      </c>
      <c r="G26" s="126" t="str">
        <f>IF('A.2 Table 8.Hg,As'!$L$10="x",'A.2 Table 8.Hg,As'!$H$10,"")</f>
        <v/>
      </c>
      <c r="H26" s="126" t="str">
        <f>IF('A.2 Table 8.Hg,As'!$L$11="x",'A.2 Table 8.Hg,As'!$H$11,"")</f>
        <v/>
      </c>
      <c r="I26" s="126" t="str">
        <f>IF('A.2 Table 8.Hg,As'!$L$12="x",'A.2 Table 8.Hg,As'!$H$12,"")</f>
        <v/>
      </c>
      <c r="J26" s="126" t="str">
        <f>IF('A.2 Table 8.Hg,As'!$L$13="x",'A.2 Table 8.Hg,As'!$H$13,"")</f>
        <v/>
      </c>
      <c r="K26" s="126" t="str">
        <f>IF('A.2 Table 8.Hg,As'!$L$14="x",'A.2 Table 8.Hg,As'!$H$14,"")</f>
        <v/>
      </c>
      <c r="L26" s="126" t="str">
        <f>IF('A.2 Table 8.Hg,As'!$L$15="x",'A.2 Table 8.Hg,As'!$H$15,"")</f>
        <v/>
      </c>
      <c r="M26" s="126" t="str">
        <f>IF('A.2 Table 8.Hg,As'!$L$16="x",'A.2 Table 8.Hg,As'!$H$16,"")</f>
        <v/>
      </c>
      <c r="N26" s="105">
        <f>SUM(C27:M27)</f>
        <v>0.82638243376455522</v>
      </c>
      <c r="P26" s="8"/>
      <c r="Q26" s="120"/>
      <c r="R26" s="122"/>
      <c r="S26" s="122"/>
      <c r="T26" s="122"/>
      <c r="U26" s="122"/>
      <c r="V26" s="122"/>
      <c r="W26" s="122"/>
      <c r="X26" s="122"/>
      <c r="Y26" s="122"/>
      <c r="Z26" s="122"/>
      <c r="AA26" s="122"/>
      <c r="AB26" s="123"/>
    </row>
    <row r="27" spans="2:28" s="7" customFormat="1" ht="10.5" customHeight="1" x14ac:dyDescent="0.2">
      <c r="B27" s="106"/>
      <c r="C27" s="127">
        <f>IF('A.2 Table 8.Hg,As'!$L$6="x",'A.2 Table 8.Hg,As'!$J$6,"")</f>
        <v>0.54318475022251778</v>
      </c>
      <c r="D27" s="127">
        <f>IF('A.2 Table 8.Hg,As'!$L$7="x",'A.2 Table 8.Hg,As'!$J$7,"")</f>
        <v>0.28319768354203745</v>
      </c>
      <c r="E27" s="127" t="str">
        <f>IF('A.2 Table 8.Hg,As'!$L$8="x",'A.2 Table 8.Hg,As'!$J$8,"")</f>
        <v/>
      </c>
      <c r="F27" s="127" t="str">
        <f>IF('A.2 Table 8.Hg,As'!$L$9="x",'A.2 Table 8.Hg,As'!$J$9,"")</f>
        <v/>
      </c>
      <c r="G27" s="127" t="str">
        <f>IF('A.2 Table 8.Hg,As'!$L$10="x",'A.2 Table 8.Hg,As'!$J$10,"")</f>
        <v/>
      </c>
      <c r="H27" s="127" t="str">
        <f>IF('A.2 Table 8.Hg,As'!$L$11="x",'A.2 Table 8.Hg,As'!$J$11,"")</f>
        <v/>
      </c>
      <c r="I27" s="127" t="str">
        <f>IF('A.2 Table 8.Hg,As'!$L$12="x",'A.2 Table 8.Hg,As'!$J$12,"")</f>
        <v/>
      </c>
      <c r="J27" s="127" t="str">
        <f>IF('A.2 Table 8.Hg,As'!$L$13="x",'A.2 Table 8.Hg,As'!$J$13,"")</f>
        <v/>
      </c>
      <c r="K27" s="127" t="str">
        <f>IF('A.2 Table 8.Hg,As'!$L$14="x",'A.2 Table 8.Hg,As'!$J$14,"")</f>
        <v/>
      </c>
      <c r="L27" s="127" t="str">
        <f>IF('A.2 Table 8.Hg,As'!$L$15="x",'A.2 Table 8.Hg,As'!$J$15,"")</f>
        <v/>
      </c>
      <c r="M27" s="127" t="str">
        <f>IF('A.2 Table 8.Hg,As'!$L$16="x",'A.2 Table 8.Hg,As'!$J$16,"")</f>
        <v/>
      </c>
      <c r="N27" s="106"/>
      <c r="P27" s="8"/>
      <c r="Q27" s="122"/>
      <c r="R27" s="123"/>
      <c r="S27" s="123"/>
      <c r="T27" s="123"/>
      <c r="U27" s="122"/>
      <c r="V27" s="122"/>
      <c r="W27" s="122"/>
      <c r="X27" s="122"/>
      <c r="Y27" s="122"/>
      <c r="Z27" s="122"/>
      <c r="AA27" s="122"/>
      <c r="AB27" s="122"/>
    </row>
    <row r="28" spans="2:28" s="6" customFormat="1" ht="10.5" customHeight="1" x14ac:dyDescent="0.2">
      <c r="B28" s="121" t="s">
        <v>12</v>
      </c>
      <c r="C28" s="126" t="str">
        <f>IF('A.2 Table 9.Cr,Cu'!$F$6="x",'A.2 Table 9.Cr,Cu'!$B$6,"")</f>
        <v>1A3bvi</v>
      </c>
      <c r="D28" s="126" t="str">
        <f>IF('A.2 Table 9.Cr,Cu'!$F$7="x",'A.2 Table 9.Cr,Cu'!$B$7,"")</f>
        <v>5C1bi</v>
      </c>
      <c r="E28" s="126" t="str">
        <f>IF('A.2 Table 9.Cr,Cu'!$F$8="x",'A.2 Table 9.Cr,Cu'!$B$8,"")</f>
        <v>1A1a</v>
      </c>
      <c r="F28" s="126" t="str">
        <f>IF('A.2 Table 9.Cr,Cu'!$F$9="x",'A.2 Table 9.Cr,Cu'!$B$9,"")</f>
        <v>1A4bi</v>
      </c>
      <c r="G28" s="126" t="str">
        <f>IF('A.2 Table 9.Cr,Cu'!$F$10="x",'A.2 Table 9.Cr,Cu'!$B$10,"")</f>
        <v/>
      </c>
      <c r="H28" s="126" t="str">
        <f>IF('A.2 Table 9.Cr,Cu'!$F$11="x",'A.2 Table 9.Cr,Cu'!$B$11,"")</f>
        <v/>
      </c>
      <c r="I28" s="126" t="str">
        <f>IF('A.2 Table 9.Cr,Cu'!$F$12="x",'A.2 Table 9.Cr,Cu'!$B$12,"")</f>
        <v/>
      </c>
      <c r="J28" s="126" t="str">
        <f>IF('A.2 Table 9.Cr,Cu'!$F$13="x",'A.2 Table 9.Cr,Cu'!$B$13,"")</f>
        <v/>
      </c>
      <c r="K28" s="126" t="str">
        <f>IF('A.2 Table 9.Cr,Cu'!$F$14="x",'A.2 Table 9.Cr,Cu'!$B$14,"")</f>
        <v/>
      </c>
      <c r="L28" s="126" t="str">
        <f>IF('A.2 Table 9.Cr,Cu'!$F$15="x",'A.2 Table 9.Cr,Cu'!$B$15,"")</f>
        <v/>
      </c>
      <c r="M28" s="126" t="str">
        <f>IF('A.2 Table 9.Cr,Cu'!$F$16="x",'A.2 Table 9.Cr,Cu'!$B$16,"")</f>
        <v/>
      </c>
      <c r="N28" s="105">
        <f>SUM(C29:M29)</f>
        <v>0.80071531998238754</v>
      </c>
      <c r="P28" s="8"/>
      <c r="Q28" s="120"/>
      <c r="R28" s="122"/>
      <c r="S28" s="122"/>
      <c r="T28" s="122"/>
      <c r="U28" s="122"/>
      <c r="V28" s="122"/>
      <c r="W28" s="122"/>
      <c r="X28" s="122"/>
      <c r="Y28" s="122"/>
      <c r="Z28" s="122"/>
      <c r="AA28" s="122"/>
      <c r="AB28" s="123"/>
    </row>
    <row r="29" spans="2:28" s="7" customFormat="1" ht="10.5" customHeight="1" x14ac:dyDescent="0.2">
      <c r="B29" s="106"/>
      <c r="C29" s="127">
        <f>IF('A.2 Table 9.Cr,Cu'!$F$6="x",'A.2 Table 9.Cr,Cu'!$D$6,"")</f>
        <v>0.4889066912990816</v>
      </c>
      <c r="D29" s="127">
        <f>IF('A.2 Table 9.Cr,Cu'!$F$7="x",'A.2 Table 9.Cr,Cu'!$D$7,"")</f>
        <v>0.18802678219110561</v>
      </c>
      <c r="E29" s="127">
        <f>IF('A.2 Table 9.Cr,Cu'!$F$8="x",'A.2 Table 9.Cr,Cu'!$D$8,"")</f>
        <v>6.9080121648525894E-2</v>
      </c>
      <c r="F29" s="127">
        <f>IF('A.2 Table 9.Cr,Cu'!$F$9="x",'A.2 Table 9.Cr,Cu'!$D$9,"")</f>
        <v>5.4701724843674512E-2</v>
      </c>
      <c r="G29" s="127" t="str">
        <f>IF('A.2 Table 9.Cr,Cu'!$F$10="x",'A.2 Table 9.Cr,Cu'!$D$10,"")</f>
        <v/>
      </c>
      <c r="H29" s="127" t="str">
        <f>IF('A.2 Table 9.Cr,Cu'!$F$11="x",'A.2 Table 9.Cr,Cu'!$D$11,"")</f>
        <v/>
      </c>
      <c r="I29" s="127" t="str">
        <f>IF('A.2 Table 9.Cr,Cu'!$F$12="x",'A.2 Table 9.Cr,Cu'!$D$12,"")</f>
        <v/>
      </c>
      <c r="J29" s="127" t="str">
        <f>IF('A.2 Table 9.Cr,Cu'!$F$13="x",'A.2 Table 9.Cr,Cu'!$D$13,"")</f>
        <v/>
      </c>
      <c r="K29" s="127" t="str">
        <f>IF('A.2 Table 9.Cr,Cu'!$F$14="x",'A.2 Table 9.Cr,Cu'!$D$14,"")</f>
        <v/>
      </c>
      <c r="L29" s="127" t="str">
        <f>IF('A.2 Table 9.Cr,Cu'!$F$15="x",'A.2 Table 9.Cr,Cu'!$D$15,"")</f>
        <v/>
      </c>
      <c r="M29" s="127" t="str">
        <f>IF('A.2 Table 9.Cr,Cu'!$F$16="x",'A.2 Table 9.Cr,Cu'!$D$16,"")</f>
        <v/>
      </c>
      <c r="N29" s="106"/>
      <c r="P29" s="8"/>
      <c r="Q29" s="122"/>
      <c r="R29" s="123"/>
      <c r="S29" s="123"/>
      <c r="T29" s="123"/>
      <c r="U29" s="123"/>
      <c r="V29" s="122"/>
      <c r="W29" s="122"/>
      <c r="X29" s="122"/>
      <c r="Y29" s="122"/>
      <c r="Z29" s="122"/>
      <c r="AA29" s="122"/>
      <c r="AB29" s="122"/>
    </row>
    <row r="30" spans="2:28" s="6" customFormat="1" ht="10.5" customHeight="1" x14ac:dyDescent="0.2">
      <c r="B30" s="121" t="s">
        <v>13</v>
      </c>
      <c r="C30" s="126" t="str">
        <f>IF('A.2 Table 9.Cr,Cu'!$L$6="x",'A.2 Table 9.Cr,Cu'!$H$6,"")</f>
        <v>1A3bvi</v>
      </c>
      <c r="D30" s="126" t="str">
        <f>IF('A.2 Table 9.Cr,Cu'!$L$7="x",'A.2 Table 9.Cr,Cu'!$H$7,"")</f>
        <v/>
      </c>
      <c r="E30" s="126" t="str">
        <f>IF('A.2 Table 9.Cr,Cu'!$L$8="x",'A.2 Table 9.Cr,Cu'!$H$8,"")</f>
        <v/>
      </c>
      <c r="F30" s="126" t="str">
        <f>IF('A.2 Table 9.Cr,Cu'!$L$9="x",'A.2 Table 9.Cr,Cu'!$H$9,"")</f>
        <v/>
      </c>
      <c r="G30" s="126" t="str">
        <f>IF('A.2 Table 9.Cr,Cu'!$L$10="x",'A.2 Table 9.Cr,Cu'!$H$10,"")</f>
        <v/>
      </c>
      <c r="H30" s="126" t="str">
        <f>IF('A.2 Table 9.Cr,Cu'!$L$11="x",'A.2 Table 9.Cr,Cu'!$H$11,"")</f>
        <v/>
      </c>
      <c r="I30" s="126" t="str">
        <f>IF('A.2 Table 9.Cr,Cu'!$L$12="x",'A.2 Table 9.Cr,Cu'!$H$12,"")</f>
        <v/>
      </c>
      <c r="J30" s="126" t="str">
        <f>IF('A.2 Table 9.Cr,Cu'!$L$13="x",'A.2 Table 9.Cr,Cu'!$H$13,"")</f>
        <v/>
      </c>
      <c r="K30" s="126" t="str">
        <f>IF('A.2 Table 9.Cr,Cu'!$L$14="x",'A.2 Table 9.Cr,Cu'!$H$14,"")</f>
        <v/>
      </c>
      <c r="L30" s="126" t="str">
        <f>IF('A.2 Table 9.Cr,Cu'!$L$15="x",'A.2 Table 9.Cr,Cu'!$H$15,"")</f>
        <v/>
      </c>
      <c r="M30" s="126" t="str">
        <f>IF('A.2 Table 9.Cr,Cu'!$L$16="x",'A.2 Table 9.Cr,Cu'!$H$16,"")</f>
        <v/>
      </c>
      <c r="N30" s="105">
        <f>SUM(C31:M31)</f>
        <v>0.83674861842265957</v>
      </c>
      <c r="P30" s="8"/>
      <c r="Q30" s="120"/>
      <c r="R30" s="122"/>
      <c r="S30" s="122"/>
      <c r="T30" s="122"/>
      <c r="U30" s="122"/>
      <c r="V30" s="122"/>
      <c r="W30" s="122"/>
      <c r="X30" s="122"/>
      <c r="Y30" s="122"/>
      <c r="Z30" s="122"/>
      <c r="AA30" s="122"/>
      <c r="AB30" s="123"/>
    </row>
    <row r="31" spans="2:28" s="7" customFormat="1" ht="10.5" customHeight="1" x14ac:dyDescent="0.2">
      <c r="B31" s="106"/>
      <c r="C31" s="127">
        <f>IF('A.2 Table 9.Cr,Cu'!$L$6="x",'A.2 Table 9.Cr,Cu'!$J$6,"")</f>
        <v>0.83674861842265957</v>
      </c>
      <c r="D31" s="127" t="str">
        <f>IF('A.2 Table 9.Cr,Cu'!$L$7="x",'A.2 Table 9.Cr,Cu'!$J$7,"")</f>
        <v/>
      </c>
      <c r="E31" s="127" t="str">
        <f>IF('A.2 Table 9.Cr,Cu'!$L$8="x",'A.2 Table 9.Cr,Cu'!$J$8,"")</f>
        <v/>
      </c>
      <c r="F31" s="127" t="str">
        <f>IF('A.2 Table 9.Cr,Cu'!$L$9="x",'A.2 Table 9.Cr,Cu'!$J$9,"")</f>
        <v/>
      </c>
      <c r="G31" s="127" t="str">
        <f>IF('A.2 Table 9.Cr,Cu'!$L$10="x",'A.2 Table 9.Cr,Cu'!$J$10,"")</f>
        <v/>
      </c>
      <c r="H31" s="127" t="str">
        <f>IF('A.2 Table 9.Cr,Cu'!$L$11="x",'A.2 Table 9.Cr,Cu'!$J$11,"")</f>
        <v/>
      </c>
      <c r="I31" s="127" t="str">
        <f>IF('A.2 Table 9.Cr,Cu'!$L$12="x",'A.2 Table 9.Cr,Cu'!$J$12,"")</f>
        <v/>
      </c>
      <c r="J31" s="127" t="str">
        <f>IF('A.2 Table 9.Cr,Cu'!$L$13="x",'A.2 Table 9.Cr,Cu'!$J$13,"")</f>
        <v/>
      </c>
      <c r="K31" s="127" t="str">
        <f>IF('A.2 Table 9.Cr,Cu'!$L$14="x",'A.2 Table 9.Cr,Cu'!$J$14,"")</f>
        <v/>
      </c>
      <c r="L31" s="127" t="str">
        <f>IF('A.2 Table 9.Cr,Cu'!$L$15="x",'A.2 Table 9.Cr,Cu'!$J$15,"")</f>
        <v/>
      </c>
      <c r="M31" s="127" t="str">
        <f>IF('A.2 Table 9.Cr,Cu'!$L$16="x",'A.2 Table 9.Cr,Cu'!$J$16,"")</f>
        <v/>
      </c>
      <c r="N31" s="106"/>
      <c r="P31" s="8"/>
      <c r="Q31" s="122"/>
      <c r="R31" s="123"/>
      <c r="S31" s="123"/>
      <c r="T31" s="123"/>
      <c r="U31" s="122"/>
      <c r="V31" s="122"/>
      <c r="W31" s="122"/>
      <c r="X31" s="122"/>
      <c r="Y31" s="122"/>
      <c r="Z31" s="122"/>
      <c r="AA31" s="122"/>
      <c r="AB31" s="122"/>
    </row>
    <row r="32" spans="2:28" s="6" customFormat="1" ht="10.5" customHeight="1" x14ac:dyDescent="0.2">
      <c r="B32" s="121" t="s">
        <v>14</v>
      </c>
      <c r="C32" s="126" t="str">
        <f>IF('A.2 Table 10.Ni,Se'!$F$6="x",'A.2 Table 10.Ni,Se'!$B$6,"")</f>
        <v>1A1a</v>
      </c>
      <c r="D32" s="126" t="str">
        <f>IF('A.2 Table 10.Ni,Se'!$F$7="x",'A.2 Table 10.Ni,Se'!$B$7,"")</f>
        <v>1A4ai</v>
      </c>
      <c r="E32" s="126" t="str">
        <f>IF('A.2 Table 10.Ni,Se'!$F$8="x",'A.2 Table 10.Ni,Se'!$B$8,"")</f>
        <v>1A2gviii</v>
      </c>
      <c r="F32" s="126" t="str">
        <f>IF('A.2 Table 10.Ni,Se'!$F$9="x",'A.2 Table 10.Ni,Se'!$B$9,"")</f>
        <v>1A2f</v>
      </c>
      <c r="G32" s="126" t="str">
        <f>IF('A.2 Table 10.Ni,Se'!$F$10="x",'A.2 Table 10.Ni,Se'!$B$10,"")</f>
        <v/>
      </c>
      <c r="H32" s="126" t="str">
        <f>IF('A.2 Table 10.Ni,Se'!$F$11="x",'A.2 Table 10.Ni,Se'!$B$11,"")</f>
        <v/>
      </c>
      <c r="I32" s="126" t="str">
        <f>IF('A.2 Table 10.Ni,Se'!$F$12="x",'A.2 Table 10.Ni,Se'!$B$12,"")</f>
        <v/>
      </c>
      <c r="J32" s="126" t="str">
        <f>IF('A.2 Table 10.Ni,Se'!$F$13="x",'A.2 Table 10.Ni,Se'!$B$13,"")</f>
        <v/>
      </c>
      <c r="K32" s="126" t="str">
        <f>IF('A.2 Table 10.Ni,Se'!$F$14="x",'A.2 Table 10.Ni,Se'!$B$14,"")</f>
        <v/>
      </c>
      <c r="L32" s="126" t="str">
        <f>IF('A.2 Table 10.Ni,Se'!$F$15="x",'A.2 Table 10.Ni,Se'!$B$15,"")</f>
        <v/>
      </c>
      <c r="M32" s="126" t="str">
        <f>IF('A.2 Table 10.Ni,Se'!$F$16="x",'A.2 Table 10.Ni,Se'!$B$16,"")</f>
        <v/>
      </c>
      <c r="N32" s="105">
        <f>SUM(C33:M33)</f>
        <v>0.81480417906492608</v>
      </c>
      <c r="P32" s="8"/>
      <c r="Q32" s="120"/>
      <c r="R32" s="122"/>
      <c r="S32" s="122"/>
      <c r="T32" s="122"/>
      <c r="U32" s="122"/>
      <c r="V32" s="122"/>
      <c r="W32" s="122"/>
      <c r="X32" s="122"/>
      <c r="Y32" s="122"/>
      <c r="Z32" s="122"/>
      <c r="AA32" s="122"/>
      <c r="AB32" s="123"/>
    </row>
    <row r="33" spans="2:28" s="7" customFormat="1" ht="10.5" customHeight="1" x14ac:dyDescent="0.2">
      <c r="B33" s="106"/>
      <c r="C33" s="127">
        <f>IF('A.2 Table 10.Ni,Se'!$F$6="x",'A.2 Table 10.Ni,Se'!$D$6,"")</f>
        <v>0.45726007251579415</v>
      </c>
      <c r="D33" s="127">
        <f>IF('A.2 Table 10.Ni,Se'!$F$7="x",'A.2 Table 10.Ni,Se'!$D$7,"")</f>
        <v>0.20489247494711282</v>
      </c>
      <c r="E33" s="127">
        <f>IF('A.2 Table 10.Ni,Se'!$F$8="x",'A.2 Table 10.Ni,Se'!$D$8,"")</f>
        <v>0.10113366494995303</v>
      </c>
      <c r="F33" s="127">
        <f>IF('A.2 Table 10.Ni,Se'!$F$9="x",'A.2 Table 10.Ni,Se'!$D$9,"")</f>
        <v>5.1517966652066115E-2</v>
      </c>
      <c r="G33" s="127" t="str">
        <f>IF('A.2 Table 10.Ni,Se'!$F$10="x",'A.2 Table 10.Ni,Se'!$D$10,"")</f>
        <v/>
      </c>
      <c r="H33" s="127" t="str">
        <f>IF('A.2 Table 10.Ni,Se'!$F$11="x",'A.2 Table 10.Ni,Se'!$D$11,"")</f>
        <v/>
      </c>
      <c r="I33" s="127" t="str">
        <f>IF('A.2 Table 10.Ni,Se'!$F$12="x",'A.2 Table 10.Ni,Se'!$D$12,"")</f>
        <v/>
      </c>
      <c r="J33" s="127" t="str">
        <f>IF('A.2 Table 10.Ni,Se'!$F$13="x",'A.2 Table 10.Ni,Se'!$D$13,"")</f>
        <v/>
      </c>
      <c r="K33" s="127" t="str">
        <f>IF('A.2 Table 10.Ni,Se'!$F$14="x",'A.2 Table 10.Ni,Se'!$D$14,"")</f>
        <v/>
      </c>
      <c r="L33" s="127" t="str">
        <f>IF('A.2 Table 10.Ni,Se'!$F$15="x",'A.2 Table 10.Ni,Se'!$D$15,"")</f>
        <v/>
      </c>
      <c r="M33" s="127" t="str">
        <f>IF('A.2 Table 10.Ni,Se'!$F$16="x",'A.2 Table 10.Ni,Se'!$D$16,"")</f>
        <v/>
      </c>
      <c r="N33" s="106"/>
      <c r="P33" s="8"/>
      <c r="Q33" s="122"/>
      <c r="R33" s="123"/>
      <c r="S33" s="123"/>
      <c r="T33" s="123"/>
      <c r="U33" s="122"/>
      <c r="V33" s="122"/>
      <c r="W33" s="122"/>
      <c r="X33" s="122"/>
      <c r="Y33" s="122"/>
      <c r="Z33" s="122"/>
      <c r="AA33" s="122"/>
      <c r="AB33" s="122"/>
    </row>
    <row r="34" spans="2:28" s="6" customFormat="1" ht="10.5" customHeight="1" x14ac:dyDescent="0.2">
      <c r="B34" s="121" t="s">
        <v>15</v>
      </c>
      <c r="C34" s="126" t="str">
        <f>IF('A.2 Table 10.Ni,Se'!$L$6="x",'A.2 Table 10.Ni,Se'!$H$6,"")</f>
        <v>1A4bi</v>
      </c>
      <c r="D34" s="126" t="str">
        <f>IF('A.2 Table 10.Ni,Se'!$L$7="x",'A.2 Table 10.Ni,Se'!$H$7,"")</f>
        <v>1A1a</v>
      </c>
      <c r="E34" s="126" t="str">
        <f>IF('A.2 Table 10.Ni,Se'!$L$8="x",'A.2 Table 10.Ni,Se'!$H$8,"")</f>
        <v/>
      </c>
      <c r="F34" s="126" t="str">
        <f>IF('A.2 Table 10.Ni,Se'!$L$9="x",'A.2 Table 10.Ni,Se'!$H$9,"")</f>
        <v/>
      </c>
      <c r="G34" s="126" t="str">
        <f>IF('A.2 Table 10.Ni,Se'!$L$10="x",'A.2 Table 10.Ni,Se'!$H$10,"")</f>
        <v/>
      </c>
      <c r="H34" s="126" t="str">
        <f>IF('A.2 Table 10.Ni,Se'!$L$11="x",'A.2 Table 10.Ni,Se'!$H$11,"")</f>
        <v/>
      </c>
      <c r="I34" s="126" t="str">
        <f>IF('A.2 Table 10.Ni,Se'!$L$12="x",'A.2 Table 10.Ni,Se'!$H$12,"")</f>
        <v/>
      </c>
      <c r="J34" s="126" t="str">
        <f>IF('A.2 Table 10.Ni,Se'!$L$13="x",'A.2 Table 10.Ni,Se'!$H$13,"")</f>
        <v/>
      </c>
      <c r="K34" s="126" t="str">
        <f>IF('A.2 Table 10.Ni,Se'!$L$14="x",'A.2 Table 10.Ni,Se'!$H$14,"")</f>
        <v/>
      </c>
      <c r="L34" s="126" t="str">
        <f>IF('A.2 Table 10.Ni,Se'!$L$15="x",'A.2 Table 10.Ni,Se'!$H$15,"")</f>
        <v/>
      </c>
      <c r="M34" s="126" t="str">
        <f>IF('A.2 Table 10.Ni,Se'!$L$16="x",'A.2 Table 10.Ni,Se'!$H$16,"")</f>
        <v/>
      </c>
      <c r="N34" s="105">
        <f>SUM(C35:M35)</f>
        <v>0.93299239316627713</v>
      </c>
      <c r="P34" s="8"/>
      <c r="Q34" s="120"/>
      <c r="R34" s="122"/>
      <c r="S34" s="122"/>
      <c r="T34" s="122"/>
      <c r="U34" s="122"/>
      <c r="V34" s="122"/>
      <c r="W34" s="122"/>
      <c r="X34" s="122"/>
      <c r="Y34" s="122"/>
      <c r="Z34" s="122"/>
      <c r="AA34" s="122"/>
      <c r="AB34" s="123"/>
    </row>
    <row r="35" spans="2:28" s="7" customFormat="1" ht="10.5" customHeight="1" x14ac:dyDescent="0.2">
      <c r="B35" s="106"/>
      <c r="C35" s="127">
        <f>IF('A.2 Table 10.Ni,Se'!$L$6="x",'A.2 Table 10.Ni,Se'!$J$6,"")</f>
        <v>0.64366910884155459</v>
      </c>
      <c r="D35" s="127">
        <f>IF('A.2 Table 10.Ni,Se'!$L$7="x",'A.2 Table 10.Ni,Se'!$J$7,"")</f>
        <v>0.28932328432472254</v>
      </c>
      <c r="E35" s="127" t="str">
        <f>IF('A.2 Table 10.Ni,Se'!$L$8="x",'A.2 Table 10.Ni,Se'!$J$8,"")</f>
        <v/>
      </c>
      <c r="F35" s="127" t="str">
        <f>IF('A.2 Table 10.Ni,Se'!$L$9="x",'A.2 Table 10.Ni,Se'!$J$9,"")</f>
        <v/>
      </c>
      <c r="G35" s="127" t="str">
        <f>IF('A.2 Table 10.Ni,Se'!$L$10="x",'A.2 Table 10.Ni,Se'!$J$10,"")</f>
        <v/>
      </c>
      <c r="H35" s="127" t="str">
        <f>IF('A.2 Table 10.Ni,Se'!$L$11="x",'A.2 Table 10.Ni,Se'!$J$11,"")</f>
        <v/>
      </c>
      <c r="I35" s="127" t="str">
        <f>IF('A.2 Table 10.Ni,Se'!$L$12="x",'A.2 Table 10.Ni,Se'!$J$12,"")</f>
        <v/>
      </c>
      <c r="J35" s="127" t="str">
        <f>IF('A.2 Table 10.Ni,Se'!$L$13="x",'A.2 Table 10.Ni,Se'!$J$13,"")</f>
        <v/>
      </c>
      <c r="K35" s="127" t="str">
        <f>IF('A.2 Table 10.Ni,Se'!$L$14="x",'A.2 Table 10.Ni,Se'!$J$14,"")</f>
        <v/>
      </c>
      <c r="L35" s="127" t="str">
        <f>IF('A.2 Table 10.Ni,Se'!$L$15="x",'A.2 Table 10.Ni,Se'!$J$15,"")</f>
        <v/>
      </c>
      <c r="M35" s="127" t="str">
        <f>IF('A.2 Table 10.Ni,Se'!$L$16="x",'A.2 Table 10.Ni,Se'!$J$16,"")</f>
        <v/>
      </c>
      <c r="N35" s="106"/>
      <c r="P35" s="8"/>
      <c r="Q35" s="122"/>
      <c r="R35" s="123"/>
      <c r="S35" s="123"/>
      <c r="T35" s="123"/>
      <c r="U35" s="122"/>
      <c r="V35" s="122"/>
      <c r="W35" s="122"/>
      <c r="X35" s="122"/>
      <c r="Y35" s="122"/>
      <c r="Z35" s="122"/>
      <c r="AA35" s="122"/>
      <c r="AB35" s="122"/>
    </row>
    <row r="36" spans="2:28" s="6" customFormat="1" ht="10.5" customHeight="1" x14ac:dyDescent="0.2">
      <c r="B36" s="121" t="s">
        <v>16</v>
      </c>
      <c r="C36" s="126" t="str">
        <f>IF('A.2 Table 11.Zn'!$F$6="x",'A.2 Table 11.Zn'!$B$6,"")</f>
        <v>1A3bvi</v>
      </c>
      <c r="D36" s="126" t="str">
        <f>IF('A.2 Table 11.Zn'!$F$7="x",'A.2 Table 11.Zn'!$B$7,"")</f>
        <v>1A1a</v>
      </c>
      <c r="E36" s="126" t="str">
        <f>IF('A.2 Table 11.Zn'!$F$8="x",'A.2 Table 11.Zn'!$B$8,"")</f>
        <v>1A4bi</v>
      </c>
      <c r="F36" s="126" t="str">
        <f>IF('A.2 Table 11.Zn'!$F$9="x",'A.2 Table 11.Zn'!$B$9,"")</f>
        <v>2D3i</v>
      </c>
      <c r="G36" s="126" t="str">
        <f>IF('A.2 Table 11.Zn'!$F$10="x",'A.2 Table 11.Zn'!$B$10,"")</f>
        <v/>
      </c>
      <c r="H36" s="126" t="str">
        <f>IF('A.2 Table 11.Zn'!$F$11="x",'A.2 Table 11.Zn'!$B$11,"")</f>
        <v/>
      </c>
      <c r="I36" s="126" t="str">
        <f>IF('A.2 Table 11.Zn'!$F$12="x",'A.2 Table 11.Zn'!$B$12,"")</f>
        <v/>
      </c>
      <c r="J36" s="126" t="str">
        <f>IF('A.2 Table 11.Zn'!$F$13="x",'A.2 Table 11.Zn'!$B$13,"")</f>
        <v/>
      </c>
      <c r="K36" s="126" t="str">
        <f>IF('A.2 Table 11.Zn'!$F$14="x",'A.2 Table 11.Zn'!$B$14,"")</f>
        <v/>
      </c>
      <c r="L36" s="126" t="str">
        <f>IF('A.2 Table 11.Zn'!$F$15="x",'A.2 Table 11.Zn'!$B$15,"")</f>
        <v/>
      </c>
      <c r="M36" s="126" t="str">
        <f>IF('A.2 Table 11.Zn'!$F$16="x",'A.2 Table 11.Zn'!$B$16,"")</f>
        <v/>
      </c>
      <c r="N36" s="105">
        <f>SUM(C37:M37)</f>
        <v>0.80116497555691613</v>
      </c>
      <c r="P36" s="8"/>
      <c r="Q36" s="120"/>
      <c r="R36" s="122"/>
      <c r="S36" s="122"/>
      <c r="T36" s="122"/>
      <c r="U36" s="122"/>
      <c r="V36" s="122"/>
      <c r="W36" s="122"/>
      <c r="X36" s="122"/>
      <c r="Y36" s="122"/>
      <c r="Z36" s="122"/>
      <c r="AA36" s="122"/>
      <c r="AB36" s="123"/>
    </row>
    <row r="37" spans="2:28" s="7" customFormat="1" ht="10.5" customHeight="1" x14ac:dyDescent="0.2">
      <c r="B37" s="106"/>
      <c r="C37" s="127">
        <f>IF('A.2 Table 11.Zn'!$F$6="x",'A.2 Table 11.Zn'!$D$6,"")</f>
        <v>0.42025607823032674</v>
      </c>
      <c r="D37" s="127">
        <f>IF('A.2 Table 11.Zn'!$F$7="x",'A.2 Table 11.Zn'!$D$7,"")</f>
        <v>0.15376306936739206</v>
      </c>
      <c r="E37" s="127">
        <f>IF('A.2 Table 11.Zn'!$F$8="x",'A.2 Table 11.Zn'!$D$8,"")</f>
        <v>0.12440093771875517</v>
      </c>
      <c r="F37" s="127">
        <f>IF('A.2 Table 11.Zn'!$F$9="x",'A.2 Table 11.Zn'!$D$9,"")</f>
        <v>0.10274489024044216</v>
      </c>
      <c r="G37" s="127" t="str">
        <f>IF('A.2 Table 11.Zn'!$F$10="x",'A.2 Table 11.Zn'!$D$10,"")</f>
        <v/>
      </c>
      <c r="H37" s="127" t="str">
        <f>IF('A.2 Table 11.Zn'!$F$11="x",'A.2 Table 11.Zn'!$D$11,"")</f>
        <v/>
      </c>
      <c r="I37" s="127" t="str">
        <f>IF('A.2 Table 11.Zn'!$F$12="x",'A.2 Table 11.Zn'!$D$12,"")</f>
        <v/>
      </c>
      <c r="J37" s="127" t="str">
        <f>IF('A.2 Table 11.Zn'!$F$13="x",'A.2 Table 11.Zn'!$D$13,"")</f>
        <v/>
      </c>
      <c r="K37" s="127" t="str">
        <f>IF('A.2 Table 11.Zn'!$F$14="x",'A.2 Table 11.Zn'!$D$14,"")</f>
        <v/>
      </c>
      <c r="L37" s="127" t="str">
        <f>IF('A.2 Table 11.Zn'!$F$15="x",'A.2 Table 11.Zn'!$D$15,"")</f>
        <v/>
      </c>
      <c r="M37" s="127" t="str">
        <f>IF('A.2 Table 11.Zn'!$F$16="x",'A.2 Table 11.Zn'!$D$16,"")</f>
        <v/>
      </c>
      <c r="N37" s="106"/>
      <c r="P37" s="8"/>
      <c r="Q37" s="122"/>
      <c r="R37" s="123"/>
      <c r="S37" s="123"/>
      <c r="T37" s="123"/>
      <c r="U37" s="123"/>
      <c r="V37" s="123"/>
      <c r="W37" s="122"/>
      <c r="X37" s="122"/>
      <c r="Y37" s="122"/>
      <c r="Z37" s="122"/>
      <c r="AA37" s="122"/>
      <c r="AB37" s="122"/>
    </row>
    <row r="38" spans="2:28" s="6" customFormat="1" ht="10.5" customHeight="1" x14ac:dyDescent="0.2">
      <c r="B38" s="121" t="s">
        <v>26</v>
      </c>
      <c r="C38" s="126" t="str">
        <f>IF('A.2 Table 12.Dioxin,PCB,HCB'!$F$6="x",'A.2 Table 12.Dioxin,PCB,HCB'!$B$6,"")</f>
        <v>1A4bi</v>
      </c>
      <c r="D38" s="126" t="str">
        <f>IF('A.2 Table 12.Dioxin,PCB,HCB'!$F$7="x",'A.2 Table 12.Dioxin,PCB,HCB'!$B$7,"")</f>
        <v>5E</v>
      </c>
      <c r="E38" s="126" t="str">
        <f>IF('A.2 Table 12.Dioxin,PCB,HCB'!$F$8="x",'A.2 Table 12.Dioxin,PCB,HCB'!$B$8,"")</f>
        <v/>
      </c>
      <c r="F38" s="126" t="str">
        <f>IF('A.2 Table 12.Dioxin,PCB,HCB'!$F$9="x",'A.2 Table 12.Dioxin,PCB,HCB'!$B$9,"")</f>
        <v/>
      </c>
      <c r="G38" s="126" t="str">
        <f>IF('A.2 Table 12.Dioxin,PCB,HCB'!$F$10="x",'A.2 Table 12.Dioxin,PCB,HCB'!$B$10,"")</f>
        <v/>
      </c>
      <c r="H38" s="126" t="str">
        <f>IF('A.2 Table 12.Dioxin,PCB,HCB'!$F$11="x",'A.2 Table 12.Dioxin,PCB,HCB'!$B$11,"")</f>
        <v/>
      </c>
      <c r="I38" s="126" t="str">
        <f>IF('A.2 Table 12.Dioxin,PCB,HCB'!$F$12="x",'A.2 Table 12.Dioxin,PCB,HCB'!$B$12,"")</f>
        <v/>
      </c>
      <c r="J38" s="126" t="str">
        <f>IF('A.2 Table 12.Dioxin,PCB,HCB'!$F$13="x",'A.2 Table 12.Dioxin,PCB,HCB'!$B$13,"")</f>
        <v/>
      </c>
      <c r="K38" s="126" t="str">
        <f>IF('A.2 Table 12.Dioxin,PCB,HCB'!$F$14="x",'A.2 Table 12.Dioxin,PCB,HCB'!$B$14,"")</f>
        <v/>
      </c>
      <c r="L38" s="126" t="str">
        <f>IF('A.2 Table 12.Dioxin,PCB,HCB'!$F$15="x",'A.2 Table 12.Dioxin,PCB,HCB'!$B$15,"")</f>
        <v/>
      </c>
      <c r="M38" s="126" t="str">
        <f>IF('A.2 Table 12.Dioxin,PCB,HCB'!$F$16="x",'A.2 Table 12.Dioxin,PCB,HCB'!$B$16,"")</f>
        <v/>
      </c>
      <c r="N38" s="105">
        <f>SUM(C39:M39)</f>
        <v>0.8741871529541031</v>
      </c>
      <c r="P38" s="5"/>
      <c r="Q38" s="120"/>
      <c r="R38" s="122"/>
      <c r="S38" s="122"/>
      <c r="T38" s="122"/>
      <c r="U38" s="122"/>
      <c r="V38" s="122"/>
      <c r="W38" s="122"/>
      <c r="X38" s="122"/>
      <c r="Y38" s="122"/>
      <c r="Z38" s="122"/>
      <c r="AA38" s="122"/>
      <c r="AB38" s="123"/>
    </row>
    <row r="39" spans="2:28" s="7" customFormat="1" ht="10.5" customHeight="1" x14ac:dyDescent="0.2">
      <c r="B39" s="106"/>
      <c r="C39" s="127">
        <f>IF('A.2 Table 12.Dioxin,PCB,HCB'!$F$6="x",'A.2 Table 12.Dioxin,PCB,HCB'!$D$6,"")</f>
        <v>0.71255937637291289</v>
      </c>
      <c r="D39" s="127">
        <f>IF('A.2 Table 12.Dioxin,PCB,HCB'!$F$7="x",'A.2 Table 12.Dioxin,PCB,HCB'!$D$7,"")</f>
        <v>0.16162777658119021</v>
      </c>
      <c r="E39" s="127" t="str">
        <f>IF('A.2 Table 12.Dioxin,PCB,HCB'!$F$8="x",'A.2 Table 12.Dioxin,PCB,HCB'!$D$8,"")</f>
        <v/>
      </c>
      <c r="F39" s="127" t="str">
        <f>IF('A.2 Table 12.Dioxin,PCB,HCB'!$F$9="x",'A.2 Table 12.Dioxin,PCB,HCB'!$D$9,"")</f>
        <v/>
      </c>
      <c r="G39" s="127" t="str">
        <f>IF('A.2 Table 12.Dioxin,PCB,HCB'!$F$10="x",'A.2 Table 12.Dioxin,PCB,HCB'!$D$10,"")</f>
        <v/>
      </c>
      <c r="H39" s="127" t="str">
        <f>IF('A.2 Table 12.Dioxin,PCB,HCB'!$F$11="x",'A.2 Table 12.Dioxin,PCB,HCB'!$D$11,"")</f>
        <v/>
      </c>
      <c r="I39" s="127" t="str">
        <f>IF('A.2 Table 12.Dioxin,PCB,HCB'!$F$12="x",'A.2 Table 12.Dioxin,PCB,HCB'!$D$12,"")</f>
        <v/>
      </c>
      <c r="J39" s="127" t="str">
        <f>IF('A.2 Table 12.Dioxin,PCB,HCB'!$F$13="x",'A.2 Table 12.Dioxin,PCB,HCB'!$D$13,"")</f>
        <v/>
      </c>
      <c r="K39" s="127" t="str">
        <f>IF('A.2 Table 12.Dioxin,PCB,HCB'!$F$14="x",'A.2 Table 12.Dioxin,PCB,HCB'!$D$14,"")</f>
        <v/>
      </c>
      <c r="L39" s="127" t="str">
        <f>IF('A.2 Table 12.Dioxin,PCB,HCB'!$F$15="x",'A.2 Table 12.Dioxin,PCB,HCB'!$D$15,"")</f>
        <v/>
      </c>
      <c r="M39" s="127" t="str">
        <f>IF('A.2 Table 12.Dioxin,PCB,HCB'!$F$16="x",'A.2 Table 12.Dioxin,PCB,HCB'!$D$16,"")</f>
        <v/>
      </c>
      <c r="N39" s="106"/>
      <c r="P39" s="8"/>
      <c r="Q39" s="122"/>
      <c r="R39" s="123"/>
      <c r="S39" s="123"/>
      <c r="T39" s="123"/>
      <c r="U39" s="123"/>
      <c r="V39" s="122"/>
      <c r="W39" s="122"/>
      <c r="X39" s="122"/>
      <c r="Y39" s="122"/>
      <c r="Z39" s="122"/>
      <c r="AA39" s="122"/>
      <c r="AB39" s="122"/>
    </row>
    <row r="40" spans="2:28" s="6" customFormat="1" ht="10.5" customHeight="1" x14ac:dyDescent="0.2">
      <c r="B40" s="121" t="s">
        <v>24</v>
      </c>
      <c r="C40" s="126" t="str">
        <f>IF('A.2 Table 12.Dioxin,PCB,HCB'!$L$6="x",'A.2 Table 12.Dioxin,PCB,HCB'!$H$6,"")</f>
        <v>5E</v>
      </c>
      <c r="D40" s="126" t="str">
        <f>IF('A.2 Table 12.Dioxin,PCB,HCB'!$L$7="x",'A.2 Table 12.Dioxin,PCB,HCB'!$H$7,"")</f>
        <v>1A4bi</v>
      </c>
      <c r="E40" s="126" t="str">
        <f>IF('A.2 Table 12.Dioxin,PCB,HCB'!$L$8="x",'A.2 Table 12.Dioxin,PCB,HCB'!$H$8,"")</f>
        <v/>
      </c>
      <c r="F40" s="126" t="str">
        <f>IF('A.2 Table 12.Dioxin,PCB,HCB'!$L$9="x",'A.2 Table 12.Dioxin,PCB,HCB'!$H$9,"")</f>
        <v/>
      </c>
      <c r="G40" s="126" t="str">
        <f>IF('A.2 Table 12.Dioxin,PCB,HCB'!$L$10="x",'A.2 Table 12.Dioxin,PCB,HCB'!$H$10,"")</f>
        <v/>
      </c>
      <c r="H40" s="126" t="str">
        <f>IF('A.2 Table 12.Dioxin,PCB,HCB'!$L$11="x",'A.2 Table 12.Dioxin,PCB,HCB'!$H$11,"")</f>
        <v/>
      </c>
      <c r="I40" s="126" t="str">
        <f>IF('A.2 Table 12.Dioxin,PCB,HCB'!$L$12="x",'A.2 Table 12.Dioxin,PCB,HCB'!$H$12,"")</f>
        <v/>
      </c>
      <c r="J40" s="126" t="str">
        <f>IF('A.2 Table 12.Dioxin,PCB,HCB'!$L$13="x",'A.2 Table 12.Dioxin,PCB,HCB'!$H$13,"")</f>
        <v/>
      </c>
      <c r="K40" s="126" t="str">
        <f>IF('A.2 Table 12.Dioxin,PCB,HCB'!$L$14="x",'A.2 Table 12.Dioxin,PCB,HCB'!$H$14,"")</f>
        <v/>
      </c>
      <c r="L40" s="126" t="str">
        <f>IF('A.2 Table 12.Dioxin,PCB,HCB'!$L$15="x",'A.2 Table 12.Dioxin,PCB,HCB'!$H$15,"")</f>
        <v/>
      </c>
      <c r="M40" s="126" t="str">
        <f>IF('A.2 Table 12.Dioxin,PCB,HCB'!$L$16="x",'A.2 Table 12.Dioxin,PCB,HCB'!$H$16,"")</f>
        <v/>
      </c>
      <c r="N40" s="105">
        <f>SUM(C41:M41)</f>
        <v>0.80855997789210277</v>
      </c>
      <c r="P40" s="5"/>
      <c r="Q40" s="120"/>
      <c r="R40" s="122"/>
      <c r="S40" s="122"/>
      <c r="T40" s="122"/>
      <c r="U40" s="122"/>
      <c r="V40" s="122"/>
      <c r="W40" s="122"/>
      <c r="X40" s="122"/>
      <c r="Y40" s="122"/>
      <c r="Z40" s="122"/>
      <c r="AA40" s="122"/>
      <c r="AB40" s="123"/>
    </row>
    <row r="41" spans="2:28" s="7" customFormat="1" ht="10.5" customHeight="1" x14ac:dyDescent="0.2">
      <c r="B41" s="106"/>
      <c r="C41" s="127">
        <f>IF('A.2 Table 12.Dioxin,PCB,HCB'!$L$6="x",'A.2 Table 12.Dioxin,PCB,HCB'!$J$6,"")</f>
        <v>0.41267753058137679</v>
      </c>
      <c r="D41" s="127">
        <f>IF('A.2 Table 12.Dioxin,PCB,HCB'!$L$7="x",'A.2 Table 12.Dioxin,PCB,HCB'!$J$7,"")</f>
        <v>0.39588244731072597</v>
      </c>
      <c r="E41" s="127" t="str">
        <f>IF('A.2 Table 12.Dioxin,PCB,HCB'!$L$8="x",'A.2 Table 12.Dioxin,PCB,HCB'!$J$8,"")</f>
        <v/>
      </c>
      <c r="F41" s="127" t="str">
        <f>IF('A.2 Table 12.Dioxin,PCB,HCB'!$L$9="x",'A.2 Table 12.Dioxin,PCB,HCB'!$J$9,"")</f>
        <v/>
      </c>
      <c r="G41" s="127" t="str">
        <f>IF('A.2 Table 12.Dioxin,PCB,HCB'!$L$10="x",'A.2 Table 12.Dioxin,PCB,HCB'!$J$10,"")</f>
        <v/>
      </c>
      <c r="H41" s="127" t="str">
        <f>IF('A.2 Table 12.Dioxin,PCB,HCB'!$L$11="x",'A.2 Table 12.Dioxin,PCB,HCB'!$J$11,"")</f>
        <v/>
      </c>
      <c r="I41" s="127" t="str">
        <f>IF('A.2 Table 12.Dioxin,PCB,HCB'!$L$12="x",'A.2 Table 12.Dioxin,PCB,HCB'!$J$12,"")</f>
        <v/>
      </c>
      <c r="J41" s="127" t="str">
        <f>IF('A.2 Table 12.Dioxin,PCB,HCB'!$L$13="x",'A.2 Table 12.Dioxin,PCB,HCB'!$J$13,"")</f>
        <v/>
      </c>
      <c r="K41" s="127" t="str">
        <f>IF('A.2 Table 12.Dioxin,PCB,HCB'!$L$14="x",'A.2 Table 12.Dioxin,PCB,HCB'!$J$14,"")</f>
        <v/>
      </c>
      <c r="L41" s="127" t="str">
        <f>IF('A.2 Table 12.Dioxin,PCB,HCB'!$L$15="x",'A.2 Table 12.Dioxin,PCB,HCB'!$J$15,"")</f>
        <v/>
      </c>
      <c r="M41" s="127" t="str">
        <f>IF('A.2 Table 12.Dioxin,PCB,HCB'!$L$16="x",'A.2 Table 12.Dioxin,PCB,HCB'!$J$16,"")</f>
        <v/>
      </c>
      <c r="N41" s="106"/>
      <c r="P41" s="8"/>
      <c r="Q41" s="122"/>
      <c r="R41" s="123"/>
      <c r="S41" s="123"/>
      <c r="T41" s="123"/>
      <c r="U41" s="123"/>
      <c r="V41" s="122"/>
      <c r="W41" s="122"/>
      <c r="X41" s="122"/>
      <c r="Y41" s="122"/>
      <c r="Z41" s="122"/>
      <c r="AA41" s="122"/>
      <c r="AB41" s="122"/>
    </row>
    <row r="42" spans="2:28" s="6" customFormat="1" ht="10.5" customHeight="1" x14ac:dyDescent="0.2">
      <c r="B42" s="121" t="s">
        <v>17</v>
      </c>
      <c r="C42" s="126" t="str">
        <f>IF('A.2 Table 12.Dioxin,PCB,HCB'!$L$33="x",'A.2 Table 12.Dioxin,PCB,HCB'!$H$33,"")</f>
        <v>3Df</v>
      </c>
      <c r="D42" s="126" t="str">
        <f>IF('A.2 Table 12.Dioxin,PCB,HCB'!$L$34="x",'A.2 Table 12.Dioxin,PCB,HCB'!$H$34,"")</f>
        <v/>
      </c>
      <c r="E42" s="126" t="str">
        <f>IF('A.2 Table 12.Dioxin,PCB,HCB'!$L$44="x",'A.2 Table 12.Dioxin,PCB,HCB'!$H$44,"")</f>
        <v/>
      </c>
      <c r="F42" s="126" t="str">
        <f>IF('A.2 Table 12.Dioxin,PCB,HCB'!$L$45="x",'A.2 Table 12.Dioxin,PCB,HCB'!#REF!,"")</f>
        <v/>
      </c>
      <c r="G42" s="126" t="str">
        <f>IF('A.2 Table 12.Dioxin,PCB,HCB'!$R$10="x",'A.2 Table 12.Dioxin,PCB,HCB'!#REF!,"")</f>
        <v/>
      </c>
      <c r="H42" s="126" t="str">
        <f>IF('A.2 Table 12.Dioxin,PCB,HCB'!$R$11="x",'A.2 Table 12.Dioxin,PCB,HCB'!#REF!,"")</f>
        <v/>
      </c>
      <c r="I42" s="126" t="str">
        <f>IF('A.2 Table 12.Dioxin,PCB,HCB'!$R$12="x",'A.2 Table 12.Dioxin,PCB,HCB'!#REF!,"")</f>
        <v/>
      </c>
      <c r="J42" s="126" t="str">
        <f>IF('A.2 Table 12.Dioxin,PCB,HCB'!$R$13="x",'A.2 Table 12.Dioxin,PCB,HCB'!#REF!,"")</f>
        <v/>
      </c>
      <c r="K42" s="126" t="str">
        <f>IF('A.2 Table 12.Dioxin,PCB,HCB'!$R$14="x",'A.2 Table 12.Dioxin,PCB,HCB'!#REF!,"")</f>
        <v/>
      </c>
      <c r="L42" s="126" t="str">
        <f>IF('A.2 Table 12.Dioxin,PCB,HCB'!$R$15="x",'A.2 Table 12.Dioxin,PCB,HCB'!#REF!,"")</f>
        <v/>
      </c>
      <c r="M42" s="126" t="str">
        <f>IF('A.2 Table 12.Dioxin,PCB,HCB'!$R$16="x",'A.2 Table 12.Dioxin,PCB,HCB'!#REF!,"")</f>
        <v/>
      </c>
      <c r="N42" s="105">
        <f>SUM(C43:M43)</f>
        <v>0.82002978894997769</v>
      </c>
      <c r="P42" s="5"/>
      <c r="Q42" s="120"/>
      <c r="R42" s="122"/>
      <c r="S42" s="122"/>
      <c r="T42" s="122"/>
      <c r="U42" s="122"/>
      <c r="V42" s="122"/>
      <c r="W42" s="122"/>
      <c r="X42" s="122"/>
      <c r="Y42" s="122"/>
      <c r="Z42" s="122"/>
      <c r="AA42" s="122"/>
      <c r="AB42" s="123"/>
    </row>
    <row r="43" spans="2:28" s="7" customFormat="1" ht="10.5" customHeight="1" x14ac:dyDescent="0.2">
      <c r="B43" s="106"/>
      <c r="C43" s="127">
        <f>IF('A.2 Table 12.Dioxin,PCB,HCB'!$L$33="x",'A.2 Table 12.Dioxin,PCB,HCB'!$J$33,"")</f>
        <v>0.82002978894997769</v>
      </c>
      <c r="D43" s="127" t="str">
        <f>IF('A.2 Table 12.Dioxin,PCB,HCB'!$L$34="x",'A.2 Table 12.Dioxin,PCB,HCB'!$J$34,"")</f>
        <v/>
      </c>
      <c r="E43" s="127" t="str">
        <f>IF('A.2 Table 12.Dioxin,PCB,HCB'!$L$44="x",'A.2 Table 12.Dioxin,PCB,HCB'!$J$44,"")</f>
        <v/>
      </c>
      <c r="F43" s="127" t="str">
        <f>IF('A.2 Table 12.Dioxin,PCB,HCB'!$L$45="x",'A.2 Table 12.Dioxin,PCB,HCB'!$J$45,"")</f>
        <v/>
      </c>
      <c r="G43" s="127" t="str">
        <f>IF('A.2 Table 12.Dioxin,PCB,HCB'!$R$10="x",'A.2 Table 12.Dioxin,PCB,HCB'!#REF!,"")</f>
        <v/>
      </c>
      <c r="H43" s="127" t="str">
        <f>IF('A.2 Table 12.Dioxin,PCB,HCB'!$R$11="x",'A.2 Table 12.Dioxin,PCB,HCB'!$J$52,"")</f>
        <v/>
      </c>
      <c r="I43" s="127" t="str">
        <f>IF('A.2 Table 12.Dioxin,PCB,HCB'!$R$12="x",'A.2 Table 12.Dioxin,PCB,HCB'!$J$53,"")</f>
        <v/>
      </c>
      <c r="J43" s="127" t="str">
        <f>IF('A.2 Table 12.Dioxin,PCB,HCB'!$R$13="x",'A.2 Table 12.Dioxin,PCB,HCB'!$J$54,"")</f>
        <v/>
      </c>
      <c r="K43" s="127" t="str">
        <f>IF('A.2 Table 12.Dioxin,PCB,HCB'!$R$14="x",'A.2 Table 12.Dioxin,PCB,HCB'!$J$55,"")</f>
        <v/>
      </c>
      <c r="L43" s="127" t="str">
        <f>IF('A.2 Table 12.Dioxin,PCB,HCB'!$R$15="x",'A.2 Table 12.Dioxin,PCB,HCB'!$J$55,"")</f>
        <v/>
      </c>
      <c r="M43" s="127" t="str">
        <f>IF('A.2 Table 12.Dioxin,PCB,HCB'!$R$16="x",'A.2 Table 12.Dioxin,PCB,HCB'!$J$55,"")</f>
        <v/>
      </c>
      <c r="N43" s="106"/>
      <c r="P43" s="8"/>
      <c r="Q43" s="122"/>
      <c r="R43" s="123"/>
      <c r="S43" s="123"/>
      <c r="T43" s="122"/>
      <c r="U43" s="122"/>
      <c r="V43" s="122"/>
      <c r="W43" s="122"/>
      <c r="X43" s="122"/>
      <c r="Y43" s="122"/>
      <c r="Z43" s="122"/>
      <c r="AA43" s="122"/>
      <c r="AB43" s="122"/>
    </row>
    <row r="44" spans="2:28" s="6" customFormat="1" ht="10.5" customHeight="1" x14ac:dyDescent="0.2">
      <c r="B44" s="121" t="s">
        <v>25</v>
      </c>
      <c r="C44" s="126" t="str">
        <f>IF('Table 15.PAH'!$F$6="x",'Table 15.PAH'!$B$6,"")</f>
        <v>1A4bi</v>
      </c>
      <c r="D44" s="126" t="str">
        <f>IF('Table 15.PAH'!$F$7="x",'Table 15.PAH'!$B$7,"")</f>
        <v/>
      </c>
      <c r="E44" s="126" t="str">
        <f>IF('Table 15.PAH'!$F$8="x",'Table 15.PAH'!$B$8,"")</f>
        <v/>
      </c>
      <c r="F44" s="126" t="str">
        <f>IF('Table 15.PAH'!$F$9="x",'Table 15.PAH'!$B$9,"")</f>
        <v/>
      </c>
      <c r="G44" s="126" t="str">
        <f>IF('Table 15.PAH'!$F$10="x",'Table 15.PAH'!$B$10,"")</f>
        <v/>
      </c>
      <c r="H44" s="126" t="str">
        <f>IF('Table 15.PAH'!$F$11="x",'Table 15.PAH'!$B$11,"")</f>
        <v/>
      </c>
      <c r="I44" s="126" t="str">
        <f>IF('Table 15.PAH'!$F$12="x",'Table 15.PAH'!$B$12,"")</f>
        <v/>
      </c>
      <c r="J44" s="126" t="str">
        <f>IF('Table 15.PAH'!$F$13="x",'Table 15.PAH'!$B$13,"")</f>
        <v/>
      </c>
      <c r="K44" s="126" t="str">
        <f>IF('Table 15.PAH'!$F$14="x",'Table 15.PAH'!$B$14,"")</f>
        <v/>
      </c>
      <c r="L44" s="126" t="str">
        <f>IF('Table 15.PAH'!$F$15="x",'Table 15.PAH'!$B$15,"")</f>
        <v/>
      </c>
      <c r="M44" s="126" t="str">
        <f>IF('Table 15.PAH'!$F$16="x",'Table 15.PAH'!$B$16,"")</f>
        <v/>
      </c>
      <c r="N44" s="105">
        <f>SUM(C45:M45)</f>
        <v>0.89720347042334558</v>
      </c>
      <c r="P44" s="5"/>
      <c r="Q44" s="120"/>
      <c r="R44" s="122"/>
      <c r="S44" s="122"/>
      <c r="T44" s="122"/>
      <c r="U44" s="122"/>
      <c r="V44" s="122"/>
      <c r="W44" s="122"/>
      <c r="X44" s="122"/>
      <c r="Y44" s="122"/>
      <c r="Z44" s="122"/>
      <c r="AA44" s="122"/>
      <c r="AB44" s="123"/>
    </row>
    <row r="45" spans="2:28" s="7" customFormat="1" ht="10.5" customHeight="1" x14ac:dyDescent="0.2">
      <c r="B45" s="106"/>
      <c r="C45" s="127">
        <f>IF('Table 15.PAH'!$F$6="x",'Table 15.PAH'!$D$6,"")</f>
        <v>0.89720347042334558</v>
      </c>
      <c r="D45" s="127" t="str">
        <f>IF('Table 15.PAH'!$F$7="x",'Table 15.PAH'!$D$7,"")</f>
        <v/>
      </c>
      <c r="E45" s="127" t="str">
        <f>IF('Table 15.PAH'!$F$8="x",'Table 15.PAH'!$D$8,"")</f>
        <v/>
      </c>
      <c r="F45" s="127" t="str">
        <f>IF('Table 15.PAH'!$F$9="x",'Table 15.PAH'!$D$9,"")</f>
        <v/>
      </c>
      <c r="G45" s="127" t="str">
        <f>IF('Table 15.PAH'!$F$10="x",'Table 15.PAH'!$D$10,"")</f>
        <v/>
      </c>
      <c r="H45" s="127" t="str">
        <f>IF('Table 15.PAH'!$F$11="x",'Table 15.PAH'!$D$11,"")</f>
        <v/>
      </c>
      <c r="I45" s="127" t="str">
        <f>IF('Table 15.PAH'!$F$12="x",'Table 15.PAH'!$D$12,"")</f>
        <v/>
      </c>
      <c r="J45" s="127" t="str">
        <f>IF('Table 15.PAH'!$F$13="x",'Table 15.PAH'!$D$13,"")</f>
        <v/>
      </c>
      <c r="K45" s="127" t="str">
        <f>IF('Table 15.PAH'!$F$14="x",'Table 15.PAH'!$D$14,"")</f>
        <v/>
      </c>
      <c r="L45" s="127" t="str">
        <f>IF('Table 15.PAH'!$F$15="x",'Table 15.PAH'!$D$15,"")</f>
        <v/>
      </c>
      <c r="M45" s="127" t="str">
        <f>IF('Table 15.PAH'!$F$16="x",'Table 15.PAH'!$D$16,"")</f>
        <v/>
      </c>
      <c r="N45" s="106"/>
      <c r="P45" s="8"/>
      <c r="Q45" s="122"/>
      <c r="R45" s="123"/>
      <c r="S45" s="123"/>
      <c r="T45" s="122"/>
      <c r="U45" s="122"/>
      <c r="V45" s="122"/>
      <c r="W45" s="122"/>
      <c r="X45" s="122"/>
      <c r="Y45" s="122"/>
      <c r="Z45" s="122"/>
      <c r="AA45" s="122"/>
      <c r="AB45" s="122"/>
    </row>
    <row r="46" spans="2:28" ht="22.5" customHeight="1" x14ac:dyDescent="0.2">
      <c r="B46" s="128"/>
      <c r="C46" s="186" t="s">
        <v>18</v>
      </c>
      <c r="D46" s="187"/>
      <c r="E46" s="188" t="s">
        <v>123</v>
      </c>
      <c r="F46" s="188"/>
      <c r="G46" s="189" t="s">
        <v>124</v>
      </c>
      <c r="H46" s="189"/>
      <c r="I46" s="190" t="s">
        <v>125</v>
      </c>
      <c r="J46" s="190"/>
      <c r="K46" s="185"/>
      <c r="L46" s="185"/>
      <c r="M46" s="185"/>
      <c r="N46" s="128"/>
      <c r="O46" s="6"/>
      <c r="P46" s="7"/>
      <c r="Q46" s="110"/>
      <c r="R46" s="109"/>
      <c r="S46" s="110"/>
      <c r="T46" s="184"/>
      <c r="U46" s="184"/>
      <c r="V46" s="184"/>
      <c r="W46" s="184"/>
      <c r="X46" s="184"/>
      <c r="Y46" s="184"/>
      <c r="Z46" s="109"/>
      <c r="AA46" s="109"/>
      <c r="AB46" s="110"/>
    </row>
    <row r="47" spans="2:28" x14ac:dyDescent="0.2">
      <c r="O47" s="6"/>
      <c r="P47" s="7"/>
      <c r="Q47" s="6"/>
      <c r="R47" s="6"/>
      <c r="S47" s="6"/>
    </row>
    <row r="48" spans="2:28" x14ac:dyDescent="0.2">
      <c r="B48"/>
      <c r="C48"/>
      <c r="D48"/>
      <c r="E48"/>
      <c r="F48"/>
      <c r="G48"/>
      <c r="H48"/>
      <c r="I48"/>
      <c r="J48"/>
      <c r="K48"/>
      <c r="L48"/>
      <c r="M48"/>
      <c r="N48"/>
    </row>
    <row r="49" spans="2:16" s="2" customFormat="1" x14ac:dyDescent="0.2">
      <c r="B49"/>
      <c r="C49"/>
      <c r="D49"/>
      <c r="E49"/>
      <c r="F49"/>
      <c r="G49"/>
      <c r="H49"/>
      <c r="I49"/>
      <c r="J49"/>
      <c r="K49"/>
      <c r="L49"/>
      <c r="M49"/>
      <c r="N49"/>
      <c r="P49" s="3"/>
    </row>
    <row r="50" spans="2:16" s="2" customFormat="1" x14ac:dyDescent="0.2">
      <c r="B50"/>
      <c r="C50"/>
      <c r="D50"/>
      <c r="E50"/>
      <c r="F50"/>
      <c r="G50"/>
      <c r="H50"/>
      <c r="I50"/>
      <c r="J50"/>
      <c r="K50"/>
      <c r="L50"/>
      <c r="M50"/>
      <c r="N50"/>
      <c r="P50" s="3"/>
    </row>
    <row r="51" spans="2:16" s="2" customFormat="1" x14ac:dyDescent="0.2">
      <c r="B51"/>
      <c r="C51"/>
      <c r="D51"/>
      <c r="E51"/>
      <c r="F51"/>
      <c r="G51"/>
      <c r="H51"/>
      <c r="I51"/>
      <c r="J51"/>
      <c r="K51"/>
      <c r="L51"/>
      <c r="M51"/>
      <c r="N51"/>
      <c r="P51" s="3"/>
    </row>
    <row r="52" spans="2:16" s="2" customFormat="1" x14ac:dyDescent="0.2">
      <c r="B52"/>
      <c r="C52"/>
      <c r="D52"/>
      <c r="E52"/>
      <c r="F52"/>
      <c r="G52"/>
      <c r="H52"/>
      <c r="I52"/>
      <c r="J52"/>
      <c r="K52"/>
      <c r="L52"/>
      <c r="M52"/>
      <c r="N52"/>
      <c r="P52" s="3"/>
    </row>
    <row r="53" spans="2:16" s="2" customFormat="1" x14ac:dyDescent="0.2">
      <c r="B53"/>
      <c r="C53"/>
      <c r="D53"/>
      <c r="E53"/>
      <c r="F53"/>
      <c r="G53"/>
      <c r="H53"/>
      <c r="I53"/>
      <c r="J53"/>
      <c r="K53"/>
      <c r="L53"/>
      <c r="M53"/>
      <c r="N53"/>
      <c r="P53" s="3"/>
    </row>
    <row r="54" spans="2:16" s="2" customFormat="1" x14ac:dyDescent="0.2">
      <c r="B54"/>
      <c r="C54"/>
      <c r="D54"/>
      <c r="E54"/>
      <c r="F54"/>
      <c r="G54"/>
      <c r="H54"/>
      <c r="I54"/>
      <c r="J54"/>
      <c r="K54"/>
      <c r="L54"/>
      <c r="M54"/>
      <c r="N54"/>
      <c r="P54" s="3"/>
    </row>
    <row r="55" spans="2:16" s="2" customFormat="1" x14ac:dyDescent="0.2">
      <c r="B55"/>
      <c r="C55"/>
      <c r="D55"/>
      <c r="E55"/>
      <c r="F55"/>
      <c r="G55"/>
      <c r="H55"/>
      <c r="I55"/>
      <c r="J55"/>
      <c r="K55"/>
      <c r="L55"/>
      <c r="M55"/>
      <c r="N55"/>
      <c r="P55" s="3"/>
    </row>
    <row r="56" spans="2:16" s="2" customFormat="1" x14ac:dyDescent="0.2">
      <c r="B56"/>
      <c r="C56"/>
      <c r="D56"/>
      <c r="E56"/>
      <c r="F56"/>
      <c r="G56"/>
      <c r="H56"/>
      <c r="I56"/>
      <c r="J56"/>
      <c r="K56"/>
      <c r="L56"/>
      <c r="M56"/>
      <c r="N56"/>
      <c r="P56" s="3"/>
    </row>
    <row r="57" spans="2:16" s="2" customFormat="1" x14ac:dyDescent="0.2">
      <c r="B57"/>
      <c r="C57"/>
      <c r="D57"/>
      <c r="E57"/>
      <c r="F57"/>
      <c r="G57"/>
      <c r="H57"/>
      <c r="I57"/>
      <c r="J57"/>
      <c r="K57"/>
      <c r="L57"/>
      <c r="M57"/>
      <c r="N57"/>
      <c r="P57" s="3"/>
    </row>
    <row r="58" spans="2:16" s="2" customFormat="1" x14ac:dyDescent="0.2">
      <c r="B58"/>
      <c r="C58"/>
      <c r="D58"/>
      <c r="E58"/>
      <c r="F58"/>
      <c r="G58"/>
      <c r="H58"/>
      <c r="I58"/>
      <c r="J58"/>
      <c r="K58"/>
      <c r="L58"/>
      <c r="M58"/>
      <c r="N58"/>
      <c r="P58" s="3"/>
    </row>
    <row r="59" spans="2:16" s="2" customFormat="1" x14ac:dyDescent="0.2">
      <c r="B59"/>
      <c r="C59"/>
      <c r="D59"/>
      <c r="E59"/>
      <c r="F59"/>
      <c r="G59"/>
      <c r="H59"/>
      <c r="I59"/>
      <c r="J59"/>
      <c r="K59"/>
      <c r="L59"/>
      <c r="M59"/>
      <c r="N59"/>
      <c r="P59" s="3"/>
    </row>
    <row r="60" spans="2:16" s="2" customFormat="1" x14ac:dyDescent="0.2">
      <c r="B60"/>
      <c r="C60"/>
      <c r="D60"/>
      <c r="E60"/>
      <c r="F60"/>
      <c r="G60"/>
      <c r="H60"/>
      <c r="I60"/>
      <c r="J60"/>
      <c r="K60"/>
      <c r="L60"/>
      <c r="M60"/>
      <c r="N60"/>
      <c r="P60" s="3"/>
    </row>
    <row r="61" spans="2:16" s="2" customFormat="1" x14ac:dyDescent="0.2">
      <c r="B61"/>
      <c r="C61"/>
      <c r="D61"/>
      <c r="E61"/>
      <c r="F61"/>
      <c r="G61"/>
      <c r="H61"/>
      <c r="I61"/>
      <c r="J61"/>
      <c r="K61"/>
      <c r="L61"/>
      <c r="M61"/>
      <c r="N61"/>
      <c r="P61" s="3"/>
    </row>
    <row r="62" spans="2:16" s="2" customFormat="1" x14ac:dyDescent="0.2">
      <c r="B62"/>
      <c r="C62"/>
      <c r="D62"/>
      <c r="E62"/>
      <c r="F62"/>
      <c r="G62"/>
      <c r="H62"/>
      <c r="I62"/>
      <c r="J62"/>
      <c r="K62"/>
      <c r="L62"/>
      <c r="M62"/>
      <c r="N62"/>
      <c r="P62" s="3"/>
    </row>
    <row r="63" spans="2:16" s="2" customFormat="1" x14ac:dyDescent="0.2">
      <c r="B63"/>
      <c r="C63"/>
      <c r="D63"/>
      <c r="E63"/>
      <c r="F63"/>
      <c r="G63"/>
      <c r="H63"/>
      <c r="I63"/>
      <c r="J63"/>
      <c r="K63"/>
      <c r="L63"/>
      <c r="M63"/>
      <c r="N63"/>
      <c r="P63" s="3"/>
    </row>
    <row r="64" spans="2:16" s="2" customFormat="1" x14ac:dyDescent="0.2">
      <c r="B64"/>
      <c r="C64"/>
      <c r="D64"/>
      <c r="E64"/>
      <c r="F64"/>
      <c r="G64"/>
      <c r="H64"/>
      <c r="I64"/>
      <c r="J64"/>
      <c r="K64"/>
      <c r="L64"/>
      <c r="M64"/>
      <c r="N64"/>
      <c r="P64" s="3"/>
    </row>
    <row r="65" spans="2:16" s="2" customFormat="1" x14ac:dyDescent="0.2">
      <c r="B65"/>
      <c r="C65"/>
      <c r="D65"/>
      <c r="E65"/>
      <c r="F65"/>
      <c r="G65"/>
      <c r="H65"/>
      <c r="I65"/>
      <c r="J65"/>
      <c r="K65"/>
      <c r="L65"/>
      <c r="M65"/>
      <c r="N65"/>
      <c r="P65" s="3"/>
    </row>
    <row r="66" spans="2:16" s="2" customFormat="1" x14ac:dyDescent="0.2">
      <c r="B66"/>
      <c r="C66"/>
      <c r="D66"/>
      <c r="E66"/>
      <c r="F66"/>
      <c r="G66"/>
      <c r="H66"/>
      <c r="I66"/>
      <c r="J66"/>
      <c r="K66"/>
      <c r="L66"/>
      <c r="M66"/>
      <c r="N66"/>
      <c r="P66" s="3"/>
    </row>
    <row r="67" spans="2:16" s="2" customFormat="1" x14ac:dyDescent="0.2">
      <c r="B67"/>
      <c r="C67"/>
      <c r="D67"/>
      <c r="E67"/>
      <c r="F67"/>
      <c r="G67"/>
      <c r="H67"/>
      <c r="I67"/>
      <c r="J67"/>
      <c r="K67"/>
      <c r="L67"/>
      <c r="M67"/>
      <c r="N67"/>
      <c r="P67" s="3"/>
    </row>
    <row r="68" spans="2:16" s="2" customFormat="1" x14ac:dyDescent="0.2">
      <c r="B68"/>
      <c r="C68"/>
      <c r="D68"/>
      <c r="E68"/>
      <c r="F68"/>
      <c r="G68"/>
      <c r="H68"/>
      <c r="I68"/>
      <c r="J68"/>
      <c r="K68"/>
      <c r="L68"/>
      <c r="M68"/>
      <c r="N68"/>
      <c r="P68" s="3"/>
    </row>
    <row r="69" spans="2:16" s="2" customFormat="1" x14ac:dyDescent="0.2">
      <c r="B69"/>
      <c r="C69"/>
      <c r="D69"/>
      <c r="E69"/>
      <c r="F69"/>
      <c r="G69"/>
      <c r="H69"/>
      <c r="I69"/>
      <c r="J69"/>
      <c r="K69"/>
      <c r="L69"/>
      <c r="M69"/>
      <c r="N69"/>
      <c r="P69" s="3"/>
    </row>
    <row r="70" spans="2:16" s="2" customFormat="1" x14ac:dyDescent="0.2">
      <c r="B70"/>
      <c r="C70"/>
      <c r="D70"/>
      <c r="E70"/>
      <c r="F70"/>
      <c r="G70"/>
      <c r="H70"/>
      <c r="I70"/>
      <c r="J70"/>
      <c r="K70"/>
      <c r="L70"/>
      <c r="M70"/>
      <c r="N70"/>
      <c r="P70" s="3"/>
    </row>
    <row r="71" spans="2:16" x14ac:dyDescent="0.2">
      <c r="B71"/>
      <c r="C71"/>
      <c r="D71"/>
      <c r="E71"/>
      <c r="F71"/>
      <c r="G71"/>
      <c r="H71"/>
      <c r="I71"/>
      <c r="J71"/>
      <c r="K71"/>
      <c r="L71"/>
      <c r="M71"/>
      <c r="N71"/>
    </row>
    <row r="72" spans="2:16" x14ac:dyDescent="0.2">
      <c r="B72"/>
      <c r="C72"/>
      <c r="D72"/>
      <c r="E72"/>
      <c r="F72"/>
      <c r="G72"/>
      <c r="H72"/>
      <c r="I72"/>
      <c r="J72"/>
      <c r="K72"/>
      <c r="L72"/>
      <c r="M72"/>
      <c r="N72"/>
    </row>
    <row r="73" spans="2:16" x14ac:dyDescent="0.2">
      <c r="B73"/>
      <c r="C73"/>
      <c r="D73"/>
      <c r="E73"/>
      <c r="F73"/>
      <c r="G73"/>
      <c r="H73"/>
      <c r="I73"/>
      <c r="J73"/>
      <c r="K73"/>
      <c r="L73"/>
      <c r="M73"/>
      <c r="N73"/>
    </row>
    <row r="74" spans="2:16" x14ac:dyDescent="0.2">
      <c r="B74"/>
      <c r="C74"/>
      <c r="D74"/>
      <c r="E74"/>
      <c r="F74"/>
      <c r="G74"/>
      <c r="H74"/>
      <c r="I74"/>
      <c r="J74"/>
      <c r="K74"/>
      <c r="L74"/>
      <c r="M74"/>
      <c r="N74"/>
    </row>
    <row r="75" spans="2:16" x14ac:dyDescent="0.2">
      <c r="B75"/>
      <c r="C75"/>
      <c r="D75"/>
      <c r="E75"/>
      <c r="F75"/>
      <c r="G75"/>
      <c r="H75"/>
      <c r="I75"/>
      <c r="J75"/>
      <c r="K75"/>
      <c r="L75"/>
      <c r="M75"/>
      <c r="N75"/>
    </row>
    <row r="76" spans="2:16" x14ac:dyDescent="0.2">
      <c r="B76"/>
      <c r="C76"/>
      <c r="D76"/>
      <c r="E76"/>
      <c r="F76"/>
      <c r="G76"/>
      <c r="H76"/>
      <c r="I76"/>
      <c r="J76"/>
      <c r="K76"/>
      <c r="L76"/>
      <c r="M76"/>
      <c r="N76"/>
    </row>
    <row r="77" spans="2:16" x14ac:dyDescent="0.2">
      <c r="B77"/>
      <c r="C77"/>
      <c r="D77"/>
      <c r="E77"/>
      <c r="F77"/>
      <c r="G77"/>
      <c r="H77"/>
      <c r="I77"/>
      <c r="J77"/>
      <c r="K77"/>
      <c r="L77"/>
      <c r="M77"/>
      <c r="N77"/>
    </row>
    <row r="78" spans="2:16" x14ac:dyDescent="0.2">
      <c r="B78"/>
      <c r="C78"/>
      <c r="D78"/>
      <c r="E78"/>
      <c r="F78"/>
      <c r="G78"/>
      <c r="H78"/>
      <c r="I78"/>
      <c r="J78"/>
      <c r="K78"/>
      <c r="L78"/>
      <c r="M78"/>
      <c r="N78"/>
    </row>
    <row r="79" spans="2:16" x14ac:dyDescent="0.2">
      <c r="B79"/>
      <c r="C79"/>
      <c r="D79"/>
      <c r="E79"/>
      <c r="F79"/>
      <c r="G79"/>
      <c r="H79"/>
      <c r="I79"/>
      <c r="J79"/>
      <c r="K79"/>
      <c r="L79"/>
      <c r="M79"/>
      <c r="N79"/>
    </row>
    <row r="80" spans="2:16" x14ac:dyDescent="0.2">
      <c r="B80"/>
      <c r="C80"/>
      <c r="D80"/>
      <c r="E80"/>
      <c r="F80"/>
      <c r="G80"/>
      <c r="H80"/>
      <c r="I80"/>
      <c r="J80"/>
      <c r="K80"/>
      <c r="L80"/>
      <c r="M80"/>
      <c r="N80"/>
    </row>
    <row r="81" spans="2:14" x14ac:dyDescent="0.2">
      <c r="B81"/>
      <c r="C81"/>
      <c r="D81"/>
      <c r="E81"/>
      <c r="F81"/>
      <c r="G81"/>
      <c r="H81"/>
      <c r="I81"/>
      <c r="J81"/>
      <c r="K81"/>
      <c r="L81"/>
      <c r="M81"/>
      <c r="N81"/>
    </row>
    <row r="82" spans="2:14" x14ac:dyDescent="0.2">
      <c r="B82"/>
      <c r="C82"/>
      <c r="D82"/>
      <c r="E82"/>
      <c r="F82"/>
      <c r="G82"/>
      <c r="H82"/>
      <c r="I82"/>
      <c r="J82"/>
      <c r="K82"/>
      <c r="L82"/>
      <c r="M82"/>
      <c r="N82"/>
    </row>
    <row r="83" spans="2:14" x14ac:dyDescent="0.2">
      <c r="B83"/>
      <c r="C83"/>
      <c r="D83"/>
      <c r="E83"/>
      <c r="F83"/>
      <c r="G83"/>
      <c r="H83"/>
      <c r="I83"/>
      <c r="J83"/>
      <c r="K83"/>
      <c r="L83"/>
      <c r="M83"/>
      <c r="N83"/>
    </row>
    <row r="84" spans="2:14" x14ac:dyDescent="0.2">
      <c r="B84"/>
      <c r="C84"/>
      <c r="D84"/>
      <c r="E84"/>
      <c r="F84"/>
      <c r="G84"/>
      <c r="H84"/>
      <c r="I84"/>
      <c r="J84"/>
      <c r="K84"/>
      <c r="L84"/>
      <c r="M84"/>
      <c r="N84"/>
    </row>
    <row r="85" spans="2:14" x14ac:dyDescent="0.2">
      <c r="B85"/>
      <c r="C85"/>
      <c r="D85"/>
      <c r="E85"/>
      <c r="F85"/>
      <c r="G85"/>
      <c r="H85"/>
      <c r="I85"/>
      <c r="J85"/>
      <c r="K85"/>
      <c r="L85"/>
      <c r="M85"/>
      <c r="N85"/>
    </row>
    <row r="86" spans="2:14" x14ac:dyDescent="0.2">
      <c r="B86"/>
      <c r="C86"/>
      <c r="D86"/>
      <c r="E86"/>
      <c r="F86"/>
      <c r="G86"/>
      <c r="H86"/>
      <c r="I86"/>
      <c r="J86"/>
      <c r="K86"/>
      <c r="L86"/>
      <c r="M86"/>
      <c r="N86"/>
    </row>
    <row r="87" spans="2:14" x14ac:dyDescent="0.2">
      <c r="B87"/>
      <c r="C87"/>
      <c r="D87"/>
      <c r="E87"/>
      <c r="F87"/>
      <c r="G87"/>
      <c r="H87"/>
      <c r="I87"/>
      <c r="J87"/>
      <c r="K87"/>
      <c r="L87"/>
      <c r="M87"/>
      <c r="N87"/>
    </row>
    <row r="88" spans="2:14" x14ac:dyDescent="0.2">
      <c r="B88"/>
      <c r="C88"/>
      <c r="D88"/>
      <c r="E88"/>
      <c r="F88"/>
      <c r="G88"/>
      <c r="H88"/>
      <c r="I88"/>
      <c r="J88"/>
      <c r="K88"/>
      <c r="L88"/>
      <c r="M88"/>
      <c r="N88"/>
    </row>
    <row r="89" spans="2:14" x14ac:dyDescent="0.2">
      <c r="B89"/>
      <c r="C89"/>
      <c r="D89"/>
      <c r="E89"/>
      <c r="F89"/>
      <c r="G89"/>
      <c r="H89"/>
      <c r="I89"/>
      <c r="J89"/>
      <c r="K89"/>
      <c r="L89"/>
      <c r="M89"/>
      <c r="N89"/>
    </row>
    <row r="90" spans="2:14" x14ac:dyDescent="0.2">
      <c r="B90"/>
      <c r="C90"/>
      <c r="D90"/>
      <c r="E90"/>
      <c r="F90"/>
      <c r="G90"/>
      <c r="H90"/>
      <c r="I90"/>
      <c r="J90"/>
      <c r="K90"/>
      <c r="L90"/>
      <c r="M90"/>
      <c r="N90"/>
    </row>
    <row r="91" spans="2:14" x14ac:dyDescent="0.2">
      <c r="B91"/>
      <c r="C91"/>
      <c r="D91"/>
      <c r="E91"/>
      <c r="F91"/>
      <c r="G91"/>
      <c r="H91"/>
      <c r="I91"/>
      <c r="J91"/>
      <c r="K91"/>
      <c r="L91"/>
      <c r="M91"/>
      <c r="N91"/>
    </row>
  </sheetData>
  <mergeCells count="10">
    <mergeCell ref="R3:S3"/>
    <mergeCell ref="T46:U46"/>
    <mergeCell ref="V46:W46"/>
    <mergeCell ref="X46:Y46"/>
    <mergeCell ref="C3:M3"/>
    <mergeCell ref="K46:M46"/>
    <mergeCell ref="C46:D46"/>
    <mergeCell ref="E46:F46"/>
    <mergeCell ref="G46:H46"/>
    <mergeCell ref="I46:J46"/>
  </mergeCells>
  <phoneticPr fontId="0" type="noConversion"/>
  <conditionalFormatting sqref="C4:M45">
    <cfRule type="expression" dxfId="7" priority="2">
      <formula>LEFT(C4,1)="5"</formula>
    </cfRule>
    <cfRule type="expression" dxfId="6" priority="3">
      <formula>LEFT(C4,1)="3"</formula>
    </cfRule>
    <cfRule type="expression" dxfId="5" priority="6">
      <formula>LEFT(C4,1)="2"</formula>
    </cfRule>
    <cfRule type="expression" dxfId="4" priority="8">
      <formula>LEFT(C4,1)="1"</formula>
    </cfRule>
  </conditionalFormatting>
  <conditionalFormatting sqref="C5:M45">
    <cfRule type="expression" dxfId="3" priority="1">
      <formula>LEFT(C4,1)="5"</formula>
    </cfRule>
    <cfRule type="expression" dxfId="2" priority="4">
      <formula>LEFT(C4,1)="3"</formula>
    </cfRule>
    <cfRule type="expression" dxfId="1" priority="5">
      <formula>LEFT(C4,1)="2"</formula>
    </cfRule>
    <cfRule type="expression" dxfId="0" priority="7">
      <formula>LEFT(C4,1)="1"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E43BF-0A0D-4031-AA85-1673626F07D4}">
  <dimension ref="B1:B25"/>
  <sheetViews>
    <sheetView showGridLines="0" zoomScale="75" zoomScaleNormal="75" workbookViewId="0">
      <selection activeCell="B29" sqref="B29"/>
    </sheetView>
  </sheetViews>
  <sheetFormatPr defaultColWidth="9.140625" defaultRowHeight="15" x14ac:dyDescent="0.25"/>
  <cols>
    <col min="1" max="1" width="9.140625" style="169"/>
    <col min="2" max="2" width="226.140625" style="169" customWidth="1"/>
    <col min="3" max="16384" width="9.140625" style="169"/>
  </cols>
  <sheetData>
    <row r="1" spans="2:2" x14ac:dyDescent="0.25">
      <c r="B1" s="168" t="s">
        <v>177</v>
      </c>
    </row>
    <row r="2" spans="2:2" x14ac:dyDescent="0.25">
      <c r="B2" s="170"/>
    </row>
    <row r="3" spans="2:2" x14ac:dyDescent="0.25">
      <c r="B3" s="168" t="s">
        <v>178</v>
      </c>
    </row>
    <row r="4" spans="2:2" x14ac:dyDescent="0.25">
      <c r="B4" s="171"/>
    </row>
    <row r="5" spans="2:2" x14ac:dyDescent="0.25">
      <c r="B5" s="172" t="s">
        <v>179</v>
      </c>
    </row>
    <row r="6" spans="2:2" ht="60" x14ac:dyDescent="0.25">
      <c r="B6" s="173" t="s">
        <v>180</v>
      </c>
    </row>
    <row r="7" spans="2:2" x14ac:dyDescent="0.25">
      <c r="B7" s="173" t="s">
        <v>194</v>
      </c>
    </row>
    <row r="8" spans="2:2" ht="46.5" customHeight="1" x14ac:dyDescent="0.25">
      <c r="B8" s="173" t="s">
        <v>195</v>
      </c>
    </row>
    <row r="9" spans="2:2" ht="45" x14ac:dyDescent="0.25">
      <c r="B9" s="173" t="s">
        <v>181</v>
      </c>
    </row>
    <row r="10" spans="2:2" x14ac:dyDescent="0.25">
      <c r="B10" s="173"/>
    </row>
    <row r="11" spans="2:2" x14ac:dyDescent="0.25">
      <c r="B11" s="173" t="s">
        <v>182</v>
      </c>
    </row>
    <row r="12" spans="2:2" x14ac:dyDescent="0.25">
      <c r="B12" s="173" t="s">
        <v>183</v>
      </c>
    </row>
    <row r="13" spans="2:2" x14ac:dyDescent="0.25">
      <c r="B13" s="173" t="s">
        <v>184</v>
      </c>
    </row>
    <row r="14" spans="2:2" x14ac:dyDescent="0.25">
      <c r="B14" s="173"/>
    </row>
    <row r="15" spans="2:2" ht="30" x14ac:dyDescent="0.25">
      <c r="B15" s="176" t="s">
        <v>185</v>
      </c>
    </row>
    <row r="16" spans="2:2" x14ac:dyDescent="0.25">
      <c r="B16" s="173"/>
    </row>
    <row r="17" spans="2:2" x14ac:dyDescent="0.25">
      <c r="B17" s="173" t="s">
        <v>186</v>
      </c>
    </row>
    <row r="18" spans="2:2" x14ac:dyDescent="0.25">
      <c r="B18" s="173" t="s">
        <v>187</v>
      </c>
    </row>
    <row r="19" spans="2:2" x14ac:dyDescent="0.25">
      <c r="B19" s="173" t="s">
        <v>188</v>
      </c>
    </row>
    <row r="20" spans="2:2" x14ac:dyDescent="0.25">
      <c r="B20" s="173"/>
    </row>
    <row r="21" spans="2:2" ht="33" x14ac:dyDescent="0.25">
      <c r="B21" s="176" t="s">
        <v>189</v>
      </c>
    </row>
    <row r="22" spans="2:2" x14ac:dyDescent="0.25">
      <c r="B22" s="174"/>
    </row>
    <row r="23" spans="2:2" x14ac:dyDescent="0.25">
      <c r="B23" s="172" t="s">
        <v>196</v>
      </c>
    </row>
    <row r="24" spans="2:2" x14ac:dyDescent="0.25">
      <c r="B24" s="175"/>
    </row>
    <row r="25" spans="2:2" ht="66" x14ac:dyDescent="0.25">
      <c r="B25" s="173" t="s">
        <v>197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sheetPr>
  <dimension ref="A1"/>
  <sheetViews>
    <sheetView workbookViewId="0">
      <selection activeCell="W32" sqref="W32"/>
    </sheetView>
  </sheetViews>
  <sheetFormatPr defaultRowHeight="12.75" x14ac:dyDescent="0.2"/>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theme="5"/>
  </sheetPr>
  <dimension ref="A1:AM19"/>
  <sheetViews>
    <sheetView topLeftCell="B1" workbookViewId="0">
      <selection activeCell="AB27" sqref="AB27"/>
    </sheetView>
  </sheetViews>
  <sheetFormatPr defaultColWidth="9.140625" defaultRowHeight="12.75" x14ac:dyDescent="0.2"/>
  <cols>
    <col min="1" max="1" width="2.140625" style="50" bestFit="1" customWidth="1"/>
    <col min="2" max="2" width="6.5703125" style="50" customWidth="1"/>
    <col min="3" max="3" width="7.28515625" style="50" customWidth="1"/>
    <col min="4" max="4" width="30.42578125" style="114" customWidth="1"/>
    <col min="5" max="5" width="4" style="50" bestFit="1" customWidth="1"/>
    <col min="6" max="6" width="3" style="50" bestFit="1" customWidth="1"/>
    <col min="7" max="7" width="7.42578125" style="50" bestFit="1" customWidth="1"/>
    <col min="8" max="25" width="6.5703125" style="50" bestFit="1" customWidth="1"/>
    <col min="26" max="29" width="6.5703125" style="52" customWidth="1"/>
    <col min="30" max="33" width="6.5703125" style="50" bestFit="1" customWidth="1"/>
    <col min="34" max="39" width="6.42578125" style="50" customWidth="1"/>
    <col min="40" max="16384" width="9.140625" style="50"/>
  </cols>
  <sheetData>
    <row r="1" spans="1:39" x14ac:dyDescent="0.2">
      <c r="A1" s="52"/>
      <c r="B1" s="52"/>
      <c r="C1" s="53"/>
      <c r="D1" s="115"/>
      <c r="E1" s="52"/>
      <c r="F1" s="52"/>
      <c r="G1" s="54"/>
      <c r="H1" s="54"/>
      <c r="I1" s="54"/>
      <c r="J1" s="54"/>
      <c r="K1" s="54"/>
      <c r="L1" s="54"/>
      <c r="M1" s="54"/>
      <c r="N1" s="54"/>
      <c r="O1" s="54"/>
      <c r="P1" s="54"/>
      <c r="Q1" s="54"/>
      <c r="R1" s="54"/>
      <c r="S1" s="54"/>
      <c r="T1" s="54"/>
      <c r="U1" s="54"/>
      <c r="V1" s="54"/>
      <c r="W1" s="54"/>
      <c r="X1" s="54"/>
      <c r="Y1" s="54"/>
      <c r="Z1" s="54"/>
      <c r="AA1" s="54"/>
      <c r="AB1" s="54"/>
      <c r="AC1" s="54"/>
      <c r="AD1" s="54"/>
      <c r="AI1" s="54"/>
      <c r="AJ1" s="54"/>
      <c r="AK1" s="54"/>
      <c r="AL1" s="54"/>
      <c r="AM1" s="54"/>
    </row>
    <row r="2" spans="1:39" x14ac:dyDescent="0.2">
      <c r="A2" s="52"/>
      <c r="B2" s="52"/>
      <c r="C2" s="53"/>
      <c r="D2" s="115"/>
      <c r="E2" s="52"/>
      <c r="F2" s="52"/>
      <c r="G2" s="54"/>
      <c r="H2" s="54"/>
      <c r="I2" s="54"/>
      <c r="J2" s="54"/>
      <c r="K2" s="54"/>
      <c r="L2" s="54"/>
      <c r="M2" s="54"/>
      <c r="N2" s="54"/>
      <c r="O2" s="54"/>
      <c r="P2" s="54"/>
      <c r="Q2" s="54"/>
      <c r="R2" s="54"/>
      <c r="S2" s="54"/>
      <c r="T2" s="54"/>
      <c r="U2" s="54"/>
      <c r="V2" s="54"/>
      <c r="W2" s="54"/>
      <c r="X2" s="54"/>
      <c r="Y2" s="54"/>
      <c r="Z2" s="54"/>
      <c r="AA2" s="54"/>
      <c r="AB2" s="54"/>
      <c r="AC2" s="54"/>
      <c r="AD2" s="54"/>
      <c r="AI2" s="54"/>
      <c r="AJ2" s="54"/>
      <c r="AK2" s="54"/>
      <c r="AL2" s="54"/>
      <c r="AM2" s="54"/>
    </row>
    <row r="3" spans="1:39" x14ac:dyDescent="0.2">
      <c r="A3" s="52"/>
      <c r="B3" s="52"/>
      <c r="C3" s="53"/>
      <c r="D3" s="115"/>
      <c r="E3" s="52"/>
      <c r="F3" s="52"/>
      <c r="G3" s="54"/>
      <c r="H3" s="54"/>
      <c r="I3" s="54"/>
      <c r="J3" s="54"/>
      <c r="K3" s="54"/>
      <c r="L3" s="54"/>
      <c r="M3" s="54"/>
      <c r="N3" s="54"/>
      <c r="O3" s="54"/>
      <c r="P3" s="54"/>
      <c r="Q3" s="54"/>
      <c r="R3" s="54"/>
      <c r="S3" s="54"/>
      <c r="T3" s="54"/>
      <c r="U3" s="54"/>
      <c r="V3" s="54"/>
      <c r="W3" s="54"/>
      <c r="X3" s="54"/>
      <c r="Y3" s="54"/>
      <c r="Z3" s="54"/>
      <c r="AA3" s="54"/>
      <c r="AB3" s="54"/>
      <c r="AC3" s="54"/>
      <c r="AD3" s="54"/>
      <c r="AI3" s="54"/>
      <c r="AJ3" s="54"/>
      <c r="AK3" s="54"/>
      <c r="AL3" s="54"/>
      <c r="AM3" s="54"/>
    </row>
    <row r="4" spans="1:39" x14ac:dyDescent="0.2">
      <c r="A4" s="52"/>
      <c r="B4" s="52"/>
      <c r="C4" s="53"/>
      <c r="D4" s="115"/>
      <c r="E4" s="52"/>
      <c r="F4" s="52"/>
      <c r="G4" s="54"/>
      <c r="H4" s="54"/>
      <c r="I4" s="54"/>
      <c r="J4" s="54"/>
      <c r="K4" s="54"/>
      <c r="L4" s="54"/>
      <c r="M4" s="54"/>
      <c r="N4" s="54"/>
      <c r="O4" s="54"/>
      <c r="P4" s="54"/>
      <c r="Q4" s="54"/>
      <c r="R4" s="54"/>
      <c r="S4" s="54"/>
      <c r="T4" s="54"/>
      <c r="U4" s="54"/>
      <c r="V4" s="54"/>
      <c r="W4" s="54"/>
      <c r="X4" s="54"/>
      <c r="Y4" s="54"/>
      <c r="Z4" s="54"/>
      <c r="AA4" s="54"/>
      <c r="AB4" s="54"/>
      <c r="AC4" s="54"/>
      <c r="AD4" s="54"/>
      <c r="AI4" s="54"/>
      <c r="AJ4" s="54"/>
      <c r="AK4" s="54"/>
      <c r="AL4" s="54"/>
      <c r="AM4" s="54"/>
    </row>
    <row r="5" spans="1:39" x14ac:dyDescent="0.2">
      <c r="A5" s="52"/>
      <c r="B5" s="52"/>
      <c r="C5" s="53"/>
      <c r="D5" s="115"/>
      <c r="E5" s="52"/>
      <c r="F5" s="52"/>
      <c r="G5" s="54"/>
      <c r="H5" s="54"/>
      <c r="I5" s="54"/>
      <c r="J5" s="54"/>
      <c r="K5" s="54"/>
      <c r="L5" s="54"/>
      <c r="M5" s="54"/>
      <c r="N5" s="54"/>
      <c r="O5" s="54"/>
      <c r="P5" s="54"/>
      <c r="Q5" s="54"/>
      <c r="R5" s="54"/>
      <c r="S5" s="54"/>
      <c r="T5" s="54"/>
      <c r="U5" s="54"/>
      <c r="V5" s="54"/>
      <c r="W5" s="54"/>
      <c r="X5" s="54"/>
      <c r="Y5" s="54"/>
      <c r="Z5" s="54"/>
      <c r="AA5" s="54"/>
      <c r="AB5" s="54"/>
      <c r="AC5" s="54"/>
      <c r="AD5" s="54"/>
      <c r="AI5" s="54"/>
      <c r="AJ5" s="54"/>
      <c r="AK5" s="54"/>
      <c r="AL5" s="54"/>
      <c r="AM5" s="54"/>
    </row>
    <row r="6" spans="1:39" x14ac:dyDescent="0.2">
      <c r="D6" s="116" t="s">
        <v>31</v>
      </c>
      <c r="G6" s="55">
        <v>1987</v>
      </c>
      <c r="H6" s="55">
        <v>1990</v>
      </c>
      <c r="I6" s="55">
        <v>1991</v>
      </c>
      <c r="J6" s="55">
        <v>1992</v>
      </c>
      <c r="K6" s="55">
        <v>1993</v>
      </c>
      <c r="L6" s="55">
        <v>1994</v>
      </c>
      <c r="M6" s="55">
        <v>1995</v>
      </c>
      <c r="N6" s="55">
        <v>1996</v>
      </c>
      <c r="O6" s="55">
        <v>1997</v>
      </c>
      <c r="P6" s="55">
        <v>1998</v>
      </c>
      <c r="Q6" s="55">
        <v>1999</v>
      </c>
      <c r="R6" s="55">
        <v>2000</v>
      </c>
      <c r="S6" s="55">
        <v>2001</v>
      </c>
      <c r="T6" s="55">
        <v>2002</v>
      </c>
      <c r="U6" s="55">
        <v>2003</v>
      </c>
      <c r="V6" s="55">
        <v>2004</v>
      </c>
      <c r="W6" s="55">
        <v>2005</v>
      </c>
      <c r="X6" s="55">
        <v>2006</v>
      </c>
      <c r="Y6" s="55">
        <v>2007</v>
      </c>
      <c r="Z6" s="55">
        <v>2008</v>
      </c>
      <c r="AA6" s="55">
        <v>2009</v>
      </c>
      <c r="AB6" s="55">
        <v>2010</v>
      </c>
      <c r="AC6" s="55">
        <v>2011</v>
      </c>
      <c r="AD6" s="55">
        <v>2012</v>
      </c>
      <c r="AE6" s="55">
        <v>2013</v>
      </c>
      <c r="AF6" s="55">
        <v>2014</v>
      </c>
      <c r="AG6" s="55">
        <v>2015</v>
      </c>
      <c r="AH6" s="55">
        <v>2016</v>
      </c>
      <c r="AI6" s="55">
        <v>2017</v>
      </c>
      <c r="AJ6" s="55">
        <v>2018</v>
      </c>
      <c r="AK6" s="55">
        <v>2019</v>
      </c>
      <c r="AL6" s="51">
        <v>2020</v>
      </c>
      <c r="AM6" s="51">
        <v>2021</v>
      </c>
    </row>
    <row r="7" spans="1:39" x14ac:dyDescent="0.2">
      <c r="D7" s="115" t="s">
        <v>32</v>
      </c>
      <c r="G7" s="142">
        <v>40.142000000000003</v>
      </c>
      <c r="H7" s="142">
        <v>46.374000000000002</v>
      </c>
      <c r="I7" s="142">
        <v>46.188000000000002</v>
      </c>
      <c r="J7" s="142">
        <v>53.064999999999998</v>
      </c>
      <c r="K7" s="142">
        <v>46.944000000000003</v>
      </c>
      <c r="L7" s="142">
        <v>45.1</v>
      </c>
      <c r="M7" s="142">
        <v>41.390999999999998</v>
      </c>
      <c r="N7" s="142">
        <v>41.86407198904368</v>
      </c>
      <c r="O7" s="142">
        <v>40.192419351450397</v>
      </c>
      <c r="P7" s="142">
        <v>39.384215967131034</v>
      </c>
      <c r="Q7" s="142">
        <v>38.768690530542884</v>
      </c>
      <c r="R7" s="142">
        <v>39.719915102986882</v>
      </c>
      <c r="S7" s="142">
        <v>41.145427812248805</v>
      </c>
      <c r="T7" s="142">
        <v>37.621453266901277</v>
      </c>
      <c r="U7" s="142">
        <v>33.812131250761119</v>
      </c>
      <c r="V7" s="142">
        <v>32.332900719629599</v>
      </c>
      <c r="W7" s="142">
        <v>32.384444731674478</v>
      </c>
      <c r="X7" s="142">
        <v>29.873750586223437</v>
      </c>
      <c r="Y7" s="142">
        <v>27.673372056795841</v>
      </c>
      <c r="Z7" s="142">
        <v>22.482200621326168</v>
      </c>
      <c r="AA7" s="142">
        <v>13.782700595516685</v>
      </c>
      <c r="AB7" s="142">
        <v>11.922622680969427</v>
      </c>
      <c r="AC7" s="142">
        <v>8.3703291658573065</v>
      </c>
      <c r="AD7" s="142">
        <v>10.525805018180002</v>
      </c>
      <c r="AE7" s="142">
        <v>9.0884051543483082</v>
      </c>
      <c r="AF7" s="142">
        <v>7.8104382166061708</v>
      </c>
      <c r="AG7" s="142">
        <v>9.8194393328618332</v>
      </c>
      <c r="AH7" s="142">
        <v>8.3070376159746306</v>
      </c>
      <c r="AI7" s="142">
        <v>8.1190498312768575</v>
      </c>
      <c r="AJ7" s="142">
        <v>6.7376102471207284</v>
      </c>
      <c r="AK7" s="142">
        <v>5.9897232099439481</v>
      </c>
      <c r="AL7" s="142">
        <v>5.587029530190275</v>
      </c>
      <c r="AM7" s="142">
        <v>8.5254191885939274</v>
      </c>
    </row>
    <row r="8" spans="1:39" x14ac:dyDescent="0.2">
      <c r="D8" s="115" t="s">
        <v>33</v>
      </c>
      <c r="G8" s="142">
        <v>7.2379999999999995</v>
      </c>
      <c r="H8" s="142">
        <v>7.7724166288029419</v>
      </c>
      <c r="I8" s="142">
        <v>7.9250613507409415</v>
      </c>
      <c r="J8" s="142">
        <v>7.3171661612068082</v>
      </c>
      <c r="K8" s="142">
        <v>7.3484453852214662</v>
      </c>
      <c r="L8" s="142">
        <v>7.6241514363886633</v>
      </c>
      <c r="M8" s="142">
        <v>7.4904130369865651</v>
      </c>
      <c r="N8" s="142">
        <v>7.6691936444973825</v>
      </c>
      <c r="O8" s="142">
        <v>7.5446485271411587</v>
      </c>
      <c r="P8" s="142">
        <v>7.9316763542865871</v>
      </c>
      <c r="Q8" s="142">
        <v>8.0652793900704189</v>
      </c>
      <c r="R8" s="142">
        <v>8.2349704904156518</v>
      </c>
      <c r="S8" s="142">
        <v>8.5213891880220984</v>
      </c>
      <c r="T8" s="142">
        <v>8.4617835604440188</v>
      </c>
      <c r="U8" s="142">
        <v>8.8387108008715902</v>
      </c>
      <c r="V8" s="142">
        <v>8.8817959665203858</v>
      </c>
      <c r="W8" s="142">
        <v>9.3151622903380389</v>
      </c>
      <c r="X8" s="142">
        <v>9.1761569934780471</v>
      </c>
      <c r="Y8" s="142">
        <v>9.0365538531690071</v>
      </c>
      <c r="Z8" s="142">
        <v>9.8242289053987761</v>
      </c>
      <c r="AA8" s="142">
        <v>9.2336449371787257</v>
      </c>
      <c r="AB8" s="142">
        <v>9.5917588578729251</v>
      </c>
      <c r="AC8" s="142">
        <v>8.4112939532509223</v>
      </c>
      <c r="AD8" s="142">
        <v>8.036066117226385</v>
      </c>
      <c r="AE8" s="142">
        <v>8.0372422443099083</v>
      </c>
      <c r="AF8" s="142">
        <v>7.1925106652894764</v>
      </c>
      <c r="AG8" s="142">
        <v>7.7408643824371408</v>
      </c>
      <c r="AH8" s="142">
        <v>8.0082783252732881</v>
      </c>
      <c r="AI8" s="142">
        <v>7.6290900674555235</v>
      </c>
      <c r="AJ8" s="142">
        <v>8.1894180051427394</v>
      </c>
      <c r="AK8" s="142">
        <v>7.9168743919679683</v>
      </c>
      <c r="AL8" s="142">
        <v>8.4914975350497279</v>
      </c>
      <c r="AM8" s="142">
        <v>8.0003638528214314</v>
      </c>
    </row>
    <row r="9" spans="1:39" ht="12.75" customHeight="1" x14ac:dyDescent="0.2">
      <c r="D9" s="115" t="s">
        <v>34</v>
      </c>
      <c r="G9" s="142">
        <v>9.2070000000000007</v>
      </c>
      <c r="H9" s="142">
        <v>9.0696794524692681</v>
      </c>
      <c r="I9" s="142">
        <v>8.8324967534873959</v>
      </c>
      <c r="J9" s="142">
        <v>7.4665835916700685</v>
      </c>
      <c r="K9" s="142">
        <v>7.8506858556658363</v>
      </c>
      <c r="L9" s="142">
        <v>7.8104958491977756</v>
      </c>
      <c r="M9" s="142">
        <v>7.9627800754962816</v>
      </c>
      <c r="N9" s="142">
        <v>8.0874641313257367</v>
      </c>
      <c r="O9" s="142">
        <v>8.8960583632430605</v>
      </c>
      <c r="P9" s="142">
        <v>8.8235080630108911</v>
      </c>
      <c r="Q9" s="142">
        <v>8.7544504585996386</v>
      </c>
      <c r="R9" s="142">
        <v>10.231781109163029</v>
      </c>
      <c r="S9" s="142">
        <v>9.1327332815547528</v>
      </c>
      <c r="T9" s="142">
        <v>10.529274159333216</v>
      </c>
      <c r="U9" s="142">
        <v>13.132067765366623</v>
      </c>
      <c r="V9" s="142">
        <v>15.435530907640466</v>
      </c>
      <c r="W9" s="142">
        <v>16.438087005662076</v>
      </c>
      <c r="X9" s="142">
        <v>15.531010813859764</v>
      </c>
      <c r="Y9" s="142">
        <v>17.352263874811815</v>
      </c>
      <c r="Z9" s="142">
        <v>14.721653019616568</v>
      </c>
      <c r="AA9" s="142">
        <v>9.6572839139335329</v>
      </c>
      <c r="AB9" s="142">
        <v>9.1256872223065102</v>
      </c>
      <c r="AC9" s="142">
        <v>7.5708679342854284</v>
      </c>
      <c r="AD9" s="142">
        <v>9.4499815851574507</v>
      </c>
      <c r="AE9" s="142">
        <v>9.5980390556738815</v>
      </c>
      <c r="AF9" s="142">
        <v>10.463150738361893</v>
      </c>
      <c r="AG9" s="142">
        <v>10.416337213305965</v>
      </c>
      <c r="AH9" s="142">
        <v>10.691902444922045</v>
      </c>
      <c r="AI9" s="142">
        <v>9.8787925082472405</v>
      </c>
      <c r="AJ9" s="142">
        <v>9.2515484570800002</v>
      </c>
      <c r="AK9" s="142">
        <v>8.3006098940771462</v>
      </c>
      <c r="AL9" s="142">
        <v>7.9327757023103693</v>
      </c>
      <c r="AM9" s="142">
        <v>8.4315472095164843</v>
      </c>
    </row>
    <row r="10" spans="1:39" x14ac:dyDescent="0.2">
      <c r="D10" s="115" t="s">
        <v>35</v>
      </c>
      <c r="G10" s="142">
        <v>8.7029999999999994</v>
      </c>
      <c r="H10" s="142">
        <v>8.7599659199438928</v>
      </c>
      <c r="I10" s="142">
        <v>9.3682829204966538</v>
      </c>
      <c r="J10" s="142">
        <v>9.8438538728266334</v>
      </c>
      <c r="K10" s="142">
        <v>10.384859047643939</v>
      </c>
      <c r="L10" s="142">
        <v>11.764372962671509</v>
      </c>
      <c r="M10" s="142">
        <v>14.310318988434124</v>
      </c>
      <c r="N10" s="142">
        <v>11.881266162101227</v>
      </c>
      <c r="O10" s="142">
        <v>11.956700756594548</v>
      </c>
      <c r="P10" s="142">
        <v>12.345536933210916</v>
      </c>
      <c r="Q10" s="142">
        <v>12.557045785496365</v>
      </c>
      <c r="R10" s="142">
        <v>12.91262782879188</v>
      </c>
      <c r="S10" s="142">
        <v>13.074900113146402</v>
      </c>
      <c r="T10" s="142">
        <v>12.447034513803802</v>
      </c>
      <c r="U10" s="142">
        <v>13.163819189874051</v>
      </c>
      <c r="V10" s="142">
        <v>12.873958642912223</v>
      </c>
      <c r="W10" s="142">
        <v>12.758090271107442</v>
      </c>
      <c r="X10" s="142">
        <v>11.58976128893234</v>
      </c>
      <c r="Y10" s="142">
        <v>10.527942316744751</v>
      </c>
      <c r="Z10" s="142">
        <v>10.269038072974649</v>
      </c>
      <c r="AA10" s="142">
        <v>8.5701603812867013</v>
      </c>
      <c r="AB10" s="142">
        <v>7.4275816188387704</v>
      </c>
      <c r="AC10" s="142">
        <v>6.5598791464690693</v>
      </c>
      <c r="AD10" s="142">
        <v>6.1945673881450638</v>
      </c>
      <c r="AE10" s="142">
        <v>5.5520862383112739</v>
      </c>
      <c r="AF10" s="142">
        <v>4.8423161557119574</v>
      </c>
      <c r="AG10" s="142">
        <v>4.2743795645482283</v>
      </c>
      <c r="AH10" s="142">
        <v>4.0541619297231994</v>
      </c>
      <c r="AI10" s="142">
        <v>4.209949033780565</v>
      </c>
      <c r="AJ10" s="142">
        <v>4.4956796501136767</v>
      </c>
      <c r="AK10" s="142">
        <v>4.1240696718963816</v>
      </c>
      <c r="AL10" s="142">
        <v>3.6163823328878131</v>
      </c>
      <c r="AM10" s="142">
        <v>3.404703159248978</v>
      </c>
    </row>
    <row r="11" spans="1:39" x14ac:dyDescent="0.2">
      <c r="D11" s="115" t="s">
        <v>36</v>
      </c>
      <c r="G11" s="142">
        <v>61.521492482616409</v>
      </c>
      <c r="H11" s="142">
        <v>68.251271227345072</v>
      </c>
      <c r="I11" s="142">
        <v>67.912465535212405</v>
      </c>
      <c r="J11" s="142">
        <v>70.2364891820135</v>
      </c>
      <c r="K11" s="142">
        <v>67.613680334170454</v>
      </c>
      <c r="L11" s="142">
        <v>64.565045905219364</v>
      </c>
      <c r="M11" s="142">
        <v>62.822200142164796</v>
      </c>
      <c r="N11" s="142">
        <v>68.780447230839897</v>
      </c>
      <c r="O11" s="142">
        <v>60.682414125946607</v>
      </c>
      <c r="P11" s="142">
        <v>62.234483933377774</v>
      </c>
      <c r="Q11" s="142">
        <v>60.869265463536493</v>
      </c>
      <c r="R11" s="142">
        <v>58.041652303426488</v>
      </c>
      <c r="S11" s="142">
        <v>59.366700453063295</v>
      </c>
      <c r="T11" s="142">
        <v>54.584300105536542</v>
      </c>
      <c r="U11" s="142">
        <v>55.486816041341818</v>
      </c>
      <c r="V11" s="142">
        <v>59.280808315304554</v>
      </c>
      <c r="W11" s="142">
        <v>61.980207577161934</v>
      </c>
      <c r="X11" s="142">
        <v>62.546868435274646</v>
      </c>
      <c r="Y11" s="142">
        <v>59.998578802214638</v>
      </c>
      <c r="Z11" s="142">
        <v>58.15701364637264</v>
      </c>
      <c r="AA11" s="142">
        <v>50.946874624979785</v>
      </c>
      <c r="AB11" s="142">
        <v>45.81958810021429</v>
      </c>
      <c r="AC11" s="142">
        <v>43.674924747393334</v>
      </c>
      <c r="AD11" s="142">
        <v>42.621246720848362</v>
      </c>
      <c r="AE11" s="142">
        <v>43.570144762589187</v>
      </c>
      <c r="AF11" s="142">
        <v>45.180248539280186</v>
      </c>
      <c r="AG11" s="142">
        <v>43.075973971866794</v>
      </c>
      <c r="AH11" s="142">
        <v>45.626574044305222</v>
      </c>
      <c r="AI11" s="142">
        <v>44.538733902740475</v>
      </c>
      <c r="AJ11" s="142">
        <v>44.374449359905661</v>
      </c>
      <c r="AK11" s="142">
        <v>40.609035941583343</v>
      </c>
      <c r="AL11" s="142">
        <v>34.525858622133562</v>
      </c>
      <c r="AM11" s="142">
        <v>33.166880525964423</v>
      </c>
    </row>
    <row r="12" spans="1:39" x14ac:dyDescent="0.2">
      <c r="D12" s="115" t="s">
        <v>153</v>
      </c>
      <c r="G12" s="142"/>
      <c r="H12" s="142">
        <v>33.024507129359847</v>
      </c>
      <c r="I12" s="142">
        <v>33.068226581689444</v>
      </c>
      <c r="J12" s="142">
        <v>33.016469280776192</v>
      </c>
      <c r="K12" s="142">
        <v>33.854070039115086</v>
      </c>
      <c r="L12" s="142">
        <v>34.931134126208612</v>
      </c>
      <c r="M12" s="142">
        <v>36.019810985159069</v>
      </c>
      <c r="N12" s="142">
        <v>36.214978645443011</v>
      </c>
      <c r="O12" s="142">
        <v>35.361630184369702</v>
      </c>
      <c r="P12" s="142">
        <v>37.781229687441218</v>
      </c>
      <c r="Q12" s="142">
        <v>37.714892068752413</v>
      </c>
      <c r="R12" s="142">
        <v>35.509772748405254</v>
      </c>
      <c r="S12" s="142">
        <v>33.967821725090424</v>
      </c>
      <c r="T12" s="142">
        <v>33.663627174085271</v>
      </c>
      <c r="U12" s="142">
        <v>34.671101021997345</v>
      </c>
      <c r="V12" s="142">
        <v>33.570843212588457</v>
      </c>
      <c r="W12" s="142">
        <v>32.929336649101849</v>
      </c>
      <c r="X12" s="142">
        <v>32.554056975670861</v>
      </c>
      <c r="Y12" s="142">
        <v>30.949145259970372</v>
      </c>
      <c r="Z12" s="142">
        <v>30.418925468867364</v>
      </c>
      <c r="AA12" s="142">
        <v>30.023820606002364</v>
      </c>
      <c r="AB12" s="142">
        <v>31.619362646700999</v>
      </c>
      <c r="AC12" s="142">
        <v>29.431702771988522</v>
      </c>
      <c r="AD12" s="142">
        <v>29.810723495332748</v>
      </c>
      <c r="AE12" s="142">
        <v>32.126682991468925</v>
      </c>
      <c r="AF12" s="142">
        <v>30.924070733980471</v>
      </c>
      <c r="AG12" s="142">
        <v>31.356234009137868</v>
      </c>
      <c r="AH12" s="142">
        <v>32.273484456600741</v>
      </c>
      <c r="AI12" s="142">
        <v>34.125371905885459</v>
      </c>
      <c r="AJ12" s="142">
        <v>36.378875168116814</v>
      </c>
      <c r="AK12" s="142">
        <v>34.115280487652747</v>
      </c>
      <c r="AL12" s="142">
        <v>34.762571792918045</v>
      </c>
      <c r="AM12" s="142">
        <v>36.18932526557186</v>
      </c>
    </row>
    <row r="13" spans="1:39" x14ac:dyDescent="0.2">
      <c r="D13" s="115" t="s">
        <v>37</v>
      </c>
      <c r="G13" s="142">
        <v>2.524</v>
      </c>
      <c r="H13" s="142">
        <v>1.6346004481530041</v>
      </c>
      <c r="I13" s="142">
        <v>2.3176264601434577</v>
      </c>
      <c r="J13" s="142">
        <v>2.4977302209728167</v>
      </c>
      <c r="K13" s="142">
        <v>1.6149019381642735</v>
      </c>
      <c r="L13" s="142">
        <v>0.97122676879503733</v>
      </c>
      <c r="M13" s="142">
        <v>0.96264590650769599</v>
      </c>
      <c r="N13" s="142">
        <v>0.94531688637487343</v>
      </c>
      <c r="O13" s="142">
        <v>1.0295641938428113</v>
      </c>
      <c r="P13" s="142">
        <v>1.1978264950968862</v>
      </c>
      <c r="Q13" s="142">
        <v>1.099812453230026</v>
      </c>
      <c r="R13" s="142">
        <v>1.2555783531390079</v>
      </c>
      <c r="S13" s="142">
        <v>1.4660486925585094</v>
      </c>
      <c r="T13" s="142">
        <v>1.322019989451765</v>
      </c>
      <c r="U13" s="142">
        <v>1.1559025311854021</v>
      </c>
      <c r="V13" s="142">
        <v>1.1295516264280463</v>
      </c>
      <c r="W13" s="142">
        <v>1.2679612588994154</v>
      </c>
      <c r="X13" s="142">
        <v>1.1576113065525733</v>
      </c>
      <c r="Y13" s="142">
        <v>1.1406555283233446</v>
      </c>
      <c r="Z13" s="142">
        <v>1.1785535924689503</v>
      </c>
      <c r="AA13" s="142">
        <v>1.0297558012354493</v>
      </c>
      <c r="AB13" s="142">
        <v>1.1474008815673058</v>
      </c>
      <c r="AC13" s="142">
        <v>0.85919459320739011</v>
      </c>
      <c r="AD13" s="142">
        <v>0.88628851477022053</v>
      </c>
      <c r="AE13" s="142">
        <v>0.8247404354115887</v>
      </c>
      <c r="AF13" s="142">
        <v>0.78493786852242908</v>
      </c>
      <c r="AG13" s="142">
        <v>0.64545423761160592</v>
      </c>
      <c r="AH13" s="142">
        <v>0.65022666370041327</v>
      </c>
      <c r="AI13" s="142">
        <v>0.39228344282169519</v>
      </c>
      <c r="AJ13" s="142">
        <v>0.87519241895778188</v>
      </c>
      <c r="AK13" s="142">
        <v>0.51782691935219893</v>
      </c>
      <c r="AL13" s="142">
        <v>0.49641392144516433</v>
      </c>
      <c r="AM13" s="142">
        <v>0.48774268765960294</v>
      </c>
    </row>
    <row r="14" spans="1:39" x14ac:dyDescent="0.2">
      <c r="D14" s="116" t="s">
        <v>38</v>
      </c>
      <c r="G14" s="56">
        <v>129.33549248261642</v>
      </c>
      <c r="H14" s="56">
        <v>174.88644080607403</v>
      </c>
      <c r="I14" s="56">
        <v>175.61215960177032</v>
      </c>
      <c r="J14" s="56">
        <v>183.44329230946599</v>
      </c>
      <c r="K14" s="56">
        <v>175.61064259998108</v>
      </c>
      <c r="L14" s="56">
        <v>172.76642704848098</v>
      </c>
      <c r="M14" s="56">
        <v>170.95916913474855</v>
      </c>
      <c r="N14" s="56">
        <v>175.4427386896258</v>
      </c>
      <c r="O14" s="56">
        <v>165.6634355025883</v>
      </c>
      <c r="P14" s="56">
        <v>169.6984774335553</v>
      </c>
      <c r="Q14" s="56">
        <v>167.82943615022822</v>
      </c>
      <c r="R14" s="56">
        <v>165.9062979363282</v>
      </c>
      <c r="S14" s="56">
        <v>166.67502126568428</v>
      </c>
      <c r="T14" s="56">
        <v>158.6294927695559</v>
      </c>
      <c r="U14" s="56">
        <v>160.26054860139794</v>
      </c>
      <c r="V14" s="56">
        <v>163.50538939102375</v>
      </c>
      <c r="W14" s="56">
        <v>167.07328978394523</v>
      </c>
      <c r="X14" s="56">
        <v>162.42921639999165</v>
      </c>
      <c r="Y14" s="56">
        <v>156.67851169202979</v>
      </c>
      <c r="Z14" s="56">
        <v>147.05161332702511</v>
      </c>
      <c r="AA14" s="56">
        <v>123.24424086013325</v>
      </c>
      <c r="AB14" s="56">
        <v>116.65400200847023</v>
      </c>
      <c r="AC14" s="56">
        <v>104.87819231245197</v>
      </c>
      <c r="AD14" s="56">
        <v>107.52467883966023</v>
      </c>
      <c r="AE14" s="56">
        <v>108.79734088211306</v>
      </c>
      <c r="AF14" s="56">
        <v>107.19767291775258</v>
      </c>
      <c r="AG14" s="56">
        <v>107.32868271176943</v>
      </c>
      <c r="AH14" s="56">
        <v>109.61166548049952</v>
      </c>
      <c r="AI14" s="56">
        <v>108.89327069220781</v>
      </c>
      <c r="AJ14" s="56">
        <v>110.3027733064374</v>
      </c>
      <c r="AK14" s="56">
        <v>101.57342051647375</v>
      </c>
      <c r="AL14" s="56">
        <v>95.41252943693496</v>
      </c>
      <c r="AM14" s="56">
        <v>98.205981889376702</v>
      </c>
    </row>
    <row r="15" spans="1:39" x14ac:dyDescent="0.2">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row>
    <row r="16" spans="1:39" x14ac:dyDescent="0.2">
      <c r="D16" s="115" t="s">
        <v>39</v>
      </c>
      <c r="G16" s="54">
        <v>129.33549248261642</v>
      </c>
      <c r="H16" s="54">
        <v>129.33549248261642</v>
      </c>
      <c r="I16" s="54">
        <v>129.33549248261642</v>
      </c>
      <c r="J16" s="54">
        <v>129.33549248261642</v>
      </c>
      <c r="K16" s="54">
        <v>129.33549248261642</v>
      </c>
      <c r="L16" s="54">
        <v>129.33549248261642</v>
      </c>
      <c r="M16" s="54">
        <v>129.33549248261642</v>
      </c>
      <c r="N16" s="54">
        <v>129.33549248261642</v>
      </c>
      <c r="O16" s="54">
        <v>129.33549248261642</v>
      </c>
      <c r="P16" s="54">
        <v>129.33549248261642</v>
      </c>
      <c r="Q16" s="54">
        <v>129.33549248261642</v>
      </c>
      <c r="R16" s="54">
        <v>129.33549248261642</v>
      </c>
      <c r="S16" s="54">
        <v>129.33549248261642</v>
      </c>
      <c r="T16" s="54">
        <v>129.33549248261642</v>
      </c>
      <c r="U16" s="54">
        <v>129.33549248261642</v>
      </c>
      <c r="V16" s="54">
        <v>129.33549248261642</v>
      </c>
      <c r="W16" s="54">
        <v>129.33549248261642</v>
      </c>
      <c r="X16" s="54">
        <v>129.33549248261642</v>
      </c>
      <c r="Y16" s="54">
        <v>129.33549248261642</v>
      </c>
      <c r="Z16" s="54">
        <v>129.33549248261642</v>
      </c>
      <c r="AA16" s="54">
        <v>129.33549248261642</v>
      </c>
      <c r="AB16" s="54">
        <v>129.33549248261642</v>
      </c>
      <c r="AC16" s="54">
        <v>129.33549248261642</v>
      </c>
      <c r="AD16" s="54">
        <v>129.33549248261642</v>
      </c>
      <c r="AE16" s="54">
        <v>129.33549248261642</v>
      </c>
      <c r="AF16" s="54">
        <v>129.33549248261642</v>
      </c>
      <c r="AG16" s="54">
        <v>129.33549248261642</v>
      </c>
      <c r="AH16" s="54">
        <v>129.33549248261642</v>
      </c>
      <c r="AI16" s="54">
        <v>129.33549248261642</v>
      </c>
      <c r="AJ16" s="54">
        <v>129.33549248261642</v>
      </c>
      <c r="AK16" s="54">
        <v>129.33549248261642</v>
      </c>
      <c r="AL16" s="54">
        <v>129.33549248261642</v>
      </c>
      <c r="AM16" s="54">
        <v>129.33549248261642</v>
      </c>
    </row>
    <row r="17" spans="4:39" x14ac:dyDescent="0.2">
      <c r="AI17" s="134"/>
      <c r="AJ17" s="134"/>
      <c r="AK17" s="134"/>
      <c r="AL17" s="134"/>
      <c r="AM17" s="134"/>
    </row>
    <row r="18" spans="4:39" ht="15" x14ac:dyDescent="0.2">
      <c r="D18" s="159" t="s">
        <v>176</v>
      </c>
      <c r="AI18" s="134"/>
      <c r="AJ18" s="134"/>
      <c r="AK18" s="134"/>
      <c r="AL18" s="134"/>
      <c r="AM18" s="134"/>
    </row>
    <row r="19" spans="4:39" x14ac:dyDescent="0.2">
      <c r="AI19" s="134"/>
      <c r="AJ19" s="134"/>
      <c r="AK19" s="134"/>
      <c r="AL19" s="134"/>
      <c r="AM19" s="134"/>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4"/>
  </sheetPr>
  <dimension ref="A1:P66"/>
  <sheetViews>
    <sheetView showGridLines="0" workbookViewId="0">
      <selection activeCell="R17" sqref="R17"/>
    </sheetView>
  </sheetViews>
  <sheetFormatPr defaultColWidth="9.140625" defaultRowHeight="12" x14ac:dyDescent="0.2"/>
  <cols>
    <col min="1" max="1" width="7" style="10" bestFit="1" customWidth="1"/>
    <col min="2" max="2" width="12.28515625" style="10" bestFit="1" customWidth="1"/>
    <col min="3" max="3" width="10" style="10" customWidth="1"/>
    <col min="4" max="4" width="14.28515625" style="10" bestFit="1" customWidth="1"/>
    <col min="5" max="5" width="11.42578125" style="10" customWidth="1"/>
    <col min="6" max="6" width="9.140625" style="10" bestFit="1" customWidth="1"/>
    <col min="7" max="7" width="2.7109375" style="10" customWidth="1"/>
    <col min="8" max="8" width="14" style="10" customWidth="1"/>
    <col min="9" max="9" width="9.140625" style="10" customWidth="1"/>
    <col min="10" max="11" width="11.5703125" style="10" bestFit="1" customWidth="1"/>
    <col min="12" max="12" width="9.140625" style="10"/>
    <col min="13" max="13" width="11.7109375" style="10" customWidth="1"/>
    <col min="14" max="16384" width="9.140625" style="10"/>
  </cols>
  <sheetData>
    <row r="1" spans="1:14" ht="15" x14ac:dyDescent="0.25">
      <c r="A1" s="11"/>
      <c r="B1" s="156" t="s">
        <v>161</v>
      </c>
      <c r="G1" s="11"/>
    </row>
    <row r="2" spans="1:14" x14ac:dyDescent="0.2">
      <c r="A2" s="11"/>
      <c r="G2" s="15"/>
      <c r="I2" s="143"/>
      <c r="J2" s="143"/>
    </row>
    <row r="3" spans="1:14" ht="12.75" thickBot="1" x14ac:dyDescent="0.25">
      <c r="B3" s="10" t="s">
        <v>29</v>
      </c>
      <c r="G3" s="14"/>
      <c r="H3" s="10" t="s">
        <v>30</v>
      </c>
    </row>
    <row r="4" spans="1:14" s="21" customFormat="1" ht="24.75" thickBot="1" x14ac:dyDescent="0.25">
      <c r="B4" s="62" t="s">
        <v>0</v>
      </c>
      <c r="C4" s="63" t="s">
        <v>128</v>
      </c>
      <c r="D4" s="63" t="s">
        <v>1</v>
      </c>
      <c r="E4" s="63" t="s">
        <v>2</v>
      </c>
      <c r="F4" s="64" t="s">
        <v>3</v>
      </c>
      <c r="G4" s="14"/>
      <c r="H4" s="62" t="s">
        <v>0</v>
      </c>
      <c r="I4" s="63" t="s">
        <v>129</v>
      </c>
      <c r="J4" s="63" t="s">
        <v>156</v>
      </c>
      <c r="K4" s="63" t="s">
        <v>27</v>
      </c>
      <c r="L4" s="63" t="s">
        <v>28</v>
      </c>
      <c r="M4" s="63" t="s">
        <v>2</v>
      </c>
      <c r="N4" s="64" t="s">
        <v>3</v>
      </c>
    </row>
    <row r="5" spans="1:14" ht="12.75" customHeight="1" x14ac:dyDescent="0.2">
      <c r="B5" s="66" t="s">
        <v>122</v>
      </c>
      <c r="C5" s="67">
        <f>SUM(C6:C32)</f>
        <v>11.770687732856146</v>
      </c>
      <c r="D5" s="72"/>
      <c r="E5" s="72"/>
      <c r="G5" s="78"/>
      <c r="H5" s="68" t="s">
        <v>68</v>
      </c>
      <c r="I5" s="69">
        <v>26.757688982418401</v>
      </c>
      <c r="J5" s="69">
        <v>6.84776229044851</v>
      </c>
      <c r="K5" s="69">
        <v>2.80072124936506E-2</v>
      </c>
      <c r="L5" s="72">
        <f>IF(ISNUMBER(K5/SUM(K$5:K$32)),(K5/SUM(K$5:K$32)),"NA")</f>
        <v>0.41731709185893423</v>
      </c>
      <c r="M5" s="79">
        <f t="shared" ref="M5" si="0">IF(ISNUMBER(M4),M4+L5,L5)</f>
        <v>0.41731709185893423</v>
      </c>
      <c r="N5" s="81" t="s">
        <v>192</v>
      </c>
    </row>
    <row r="6" spans="1:14" ht="12.75" customHeight="1" x14ac:dyDescent="0.2">
      <c r="B6" s="68" t="s">
        <v>68</v>
      </c>
      <c r="C6" s="87">
        <v>6.84776229044851</v>
      </c>
      <c r="D6" s="72">
        <f>IF(ISNUMBER(C6),C6/VLOOKUP("National Total",B$5:C$32,2,0),"0")</f>
        <v>0.58176399254344224</v>
      </c>
      <c r="E6" s="72">
        <f t="shared" ref="E6:E23" si="1">IF(D6=1,0,IF(ISNUMBER(D6+E5),D6+E5,0))</f>
        <v>0.58176399254344224</v>
      </c>
      <c r="F6" s="73" t="s">
        <v>192</v>
      </c>
      <c r="G6" s="78"/>
      <c r="H6" s="68" t="s">
        <v>45</v>
      </c>
      <c r="I6" s="69">
        <v>103.044</v>
      </c>
      <c r="J6" s="69">
        <v>3.0627403000000002</v>
      </c>
      <c r="K6" s="69">
        <v>1.94591567486526E-2</v>
      </c>
      <c r="L6" s="72">
        <f t="shared" ref="L6:L31" si="2">IF(ISNUMBER(K6/SUM(K$5:K$32)),(K6/SUM(K$5:K$32)),"NA")</f>
        <v>0.28994812340627807</v>
      </c>
      <c r="M6" s="79">
        <f t="shared" ref="M6:M31" si="3">IF(ISNUMBER(M5),M5+L6,L6)</f>
        <v>0.70726521526521235</v>
      </c>
      <c r="N6" s="81" t="s">
        <v>192</v>
      </c>
    </row>
    <row r="7" spans="1:14" x14ac:dyDescent="0.2">
      <c r="B7" s="68" t="s">
        <v>45</v>
      </c>
      <c r="C7" s="87">
        <v>3.0627403000000002</v>
      </c>
      <c r="D7" s="72">
        <f t="shared" ref="D7:D32" si="4">IF(ISNUMBER(C7),C7/VLOOKUP("National Total",B$5:C$32,2,0),"0")</f>
        <v>0.26020062459484083</v>
      </c>
      <c r="E7" s="72">
        <f t="shared" si="1"/>
        <v>0.84196461713828308</v>
      </c>
      <c r="F7" s="73" t="s">
        <v>192</v>
      </c>
      <c r="G7" s="78"/>
      <c r="H7" s="68" t="s">
        <v>49</v>
      </c>
      <c r="I7" s="69">
        <v>15.9560516060174</v>
      </c>
      <c r="J7" s="69">
        <v>1.3874144047267001E-2</v>
      </c>
      <c r="K7" s="69">
        <v>5.5279285513428703E-3</v>
      </c>
      <c r="L7" s="72">
        <f t="shared" si="2"/>
        <v>8.2368035289958452E-2</v>
      </c>
      <c r="M7" s="79">
        <f t="shared" si="3"/>
        <v>0.78963325055517086</v>
      </c>
      <c r="N7" s="81" t="s">
        <v>192</v>
      </c>
    </row>
    <row r="8" spans="1:14" x14ac:dyDescent="0.2">
      <c r="B8" s="68" t="s">
        <v>53</v>
      </c>
      <c r="C8" s="87">
        <v>0.90032518009121199</v>
      </c>
      <c r="D8" s="72">
        <f t="shared" si="4"/>
        <v>7.6488749045485804E-2</v>
      </c>
      <c r="E8" s="72">
        <f t="shared" si="1"/>
        <v>0.91845336618376883</v>
      </c>
      <c r="F8" s="73" t="s">
        <v>193</v>
      </c>
      <c r="G8" s="78"/>
      <c r="H8" s="68" t="s">
        <v>53</v>
      </c>
      <c r="I8" s="69">
        <v>2.23819528123596</v>
      </c>
      <c r="J8" s="69">
        <v>0.90032518009121199</v>
      </c>
      <c r="K8" s="69">
        <v>4.1317853467871301E-3</v>
      </c>
      <c r="L8" s="72">
        <f t="shared" si="2"/>
        <v>6.1565021706371674E-2</v>
      </c>
      <c r="M8" s="79">
        <f t="shared" si="3"/>
        <v>0.85119827226154254</v>
      </c>
      <c r="N8" s="81" t="s">
        <v>192</v>
      </c>
    </row>
    <row r="9" spans="1:14" x14ac:dyDescent="0.2">
      <c r="B9" s="68" t="s">
        <v>52</v>
      </c>
      <c r="C9" s="87">
        <v>0.180413402068893</v>
      </c>
      <c r="D9" s="72">
        <f t="shared" si="4"/>
        <v>1.5327345875066883E-2</v>
      </c>
      <c r="E9" s="72">
        <f t="shared" si="1"/>
        <v>0.93378071205883573</v>
      </c>
      <c r="F9" s="73" t="s">
        <v>193</v>
      </c>
      <c r="G9" s="78"/>
      <c r="H9" s="68" t="s">
        <v>67</v>
      </c>
      <c r="I9" s="69">
        <v>11.3337291193938</v>
      </c>
      <c r="J9" s="69">
        <v>0.149030849637421</v>
      </c>
      <c r="K9" s="69">
        <v>3.1663196643447601E-3</v>
      </c>
      <c r="L9" s="72">
        <f t="shared" si="2"/>
        <v>4.7179251220365898E-2</v>
      </c>
      <c r="M9" s="79">
        <f t="shared" si="3"/>
        <v>0.89837752348190847</v>
      </c>
      <c r="N9" s="81" t="s">
        <v>193</v>
      </c>
    </row>
    <row r="10" spans="1:14" x14ac:dyDescent="0.2">
      <c r="B10" s="68" t="s">
        <v>54</v>
      </c>
      <c r="C10" s="87">
        <v>0.17117557717902901</v>
      </c>
      <c r="D10" s="72">
        <f t="shared" si="4"/>
        <v>1.4542529804882813E-2</v>
      </c>
      <c r="E10" s="72">
        <f t="shared" si="1"/>
        <v>0.94832324186371852</v>
      </c>
      <c r="F10" s="73" t="s">
        <v>193</v>
      </c>
      <c r="G10" s="78"/>
      <c r="H10" s="68" t="s">
        <v>52</v>
      </c>
      <c r="I10" s="69">
        <v>7.0090714787798598</v>
      </c>
      <c r="J10" s="69">
        <v>0.180413402068893</v>
      </c>
      <c r="K10" s="69">
        <v>1.47609363601678E-3</v>
      </c>
      <c r="L10" s="72">
        <f t="shared" si="2"/>
        <v>2.1994302490247947E-2</v>
      </c>
      <c r="M10" s="79">
        <f t="shared" si="3"/>
        <v>0.92037182597215639</v>
      </c>
      <c r="N10" s="81" t="s">
        <v>193</v>
      </c>
    </row>
    <row r="11" spans="1:14" x14ac:dyDescent="0.2">
      <c r="B11" s="68" t="s">
        <v>67</v>
      </c>
      <c r="C11" s="87">
        <v>0.149030849637421</v>
      </c>
      <c r="D11" s="72">
        <f t="shared" si="4"/>
        <v>1.2661184547562439E-2</v>
      </c>
      <c r="E11" s="72">
        <f t="shared" si="1"/>
        <v>0.96098442641128101</v>
      </c>
      <c r="F11" s="73" t="s">
        <v>193</v>
      </c>
      <c r="G11" s="78"/>
      <c r="H11" s="68" t="s">
        <v>47</v>
      </c>
      <c r="I11" s="69">
        <v>0.13313070630364299</v>
      </c>
      <c r="J11" s="69">
        <v>0.144956641660831</v>
      </c>
      <c r="K11" s="69">
        <v>7.4503933657508699E-4</v>
      </c>
      <c r="L11" s="72">
        <f t="shared" si="2"/>
        <v>1.1101342175002665E-2</v>
      </c>
      <c r="M11" s="79">
        <f t="shared" si="3"/>
        <v>0.93147316814715908</v>
      </c>
      <c r="N11" s="81" t="s">
        <v>193</v>
      </c>
    </row>
    <row r="12" spans="1:14" x14ac:dyDescent="0.2">
      <c r="B12" s="68" t="s">
        <v>65</v>
      </c>
      <c r="C12" s="87">
        <v>0.14552080389570601</v>
      </c>
      <c r="D12" s="72">
        <f t="shared" si="4"/>
        <v>1.236298228263299E-2</v>
      </c>
      <c r="E12" s="72">
        <f t="shared" si="1"/>
        <v>0.97334740869391401</v>
      </c>
      <c r="F12" s="73" t="s">
        <v>193</v>
      </c>
      <c r="G12" s="78"/>
      <c r="H12" s="68" t="s">
        <v>59</v>
      </c>
      <c r="I12" s="69">
        <v>2.1532749651552701</v>
      </c>
      <c r="J12" s="69">
        <v>1.29619957060209E-2</v>
      </c>
      <c r="K12" s="69">
        <v>6.8542100921368295E-4</v>
      </c>
      <c r="L12" s="72">
        <f t="shared" si="2"/>
        <v>1.0213008607297723E-2</v>
      </c>
      <c r="M12" s="79">
        <f t="shared" si="3"/>
        <v>0.94168617675445676</v>
      </c>
      <c r="N12" s="81" t="s">
        <v>193</v>
      </c>
    </row>
    <row r="13" spans="1:14" x14ac:dyDescent="0.2">
      <c r="B13" s="68" t="s">
        <v>47</v>
      </c>
      <c r="C13" s="87">
        <v>0.144956641660831</v>
      </c>
      <c r="D13" s="72">
        <f t="shared" si="4"/>
        <v>1.23150528627317E-2</v>
      </c>
      <c r="E13" s="72">
        <f t="shared" si="1"/>
        <v>0.98566246155664572</v>
      </c>
      <c r="F13" s="73" t="s">
        <v>193</v>
      </c>
      <c r="G13" s="78"/>
      <c r="H13" s="68" t="s">
        <v>57</v>
      </c>
      <c r="I13" s="69">
        <v>2.2327164079712301</v>
      </c>
      <c r="J13" s="69">
        <v>1.9489654250107499E-2</v>
      </c>
      <c r="K13" s="69">
        <v>6.7766465624598097E-4</v>
      </c>
      <c r="L13" s="72">
        <f t="shared" si="2"/>
        <v>1.0097436282324412E-2</v>
      </c>
      <c r="M13" s="79">
        <f t="shared" si="3"/>
        <v>0.95178361303678116</v>
      </c>
      <c r="N13" s="81" t="s">
        <v>193</v>
      </c>
    </row>
    <row r="14" spans="1:14" x14ac:dyDescent="0.2">
      <c r="B14" s="68" t="s">
        <v>46</v>
      </c>
      <c r="C14" s="87">
        <v>3.7012999999999997E-2</v>
      </c>
      <c r="D14" s="72">
        <f t="shared" si="4"/>
        <v>3.1445061529143826E-3</v>
      </c>
      <c r="E14" s="72">
        <f t="shared" si="1"/>
        <v>0.98880696770956011</v>
      </c>
      <c r="F14" s="73" t="s">
        <v>193</v>
      </c>
      <c r="G14" s="78"/>
      <c r="H14" s="68" t="s">
        <v>54</v>
      </c>
      <c r="I14" s="69">
        <v>4.5770681993503697</v>
      </c>
      <c r="J14" s="69">
        <v>0.17117557717902901</v>
      </c>
      <c r="K14" s="69">
        <v>6.7244167538251095E-4</v>
      </c>
      <c r="L14" s="72">
        <f t="shared" si="2"/>
        <v>1.0019612072390192E-2</v>
      </c>
      <c r="M14" s="79">
        <f t="shared" si="3"/>
        <v>0.96180322510917138</v>
      </c>
      <c r="N14" s="81" t="s">
        <v>193</v>
      </c>
    </row>
    <row r="15" spans="1:14" x14ac:dyDescent="0.2">
      <c r="B15" s="68" t="s">
        <v>55</v>
      </c>
      <c r="C15" s="87">
        <v>3.2355996217999998E-2</v>
      </c>
      <c r="D15" s="72">
        <f t="shared" si="4"/>
        <v>2.7488619995994783E-3</v>
      </c>
      <c r="E15" s="72">
        <f t="shared" si="1"/>
        <v>0.99155582970915956</v>
      </c>
      <c r="F15" s="73" t="s">
        <v>193</v>
      </c>
      <c r="G15" s="78"/>
      <c r="H15" s="68" t="s">
        <v>50</v>
      </c>
      <c r="I15" s="69">
        <v>1.98110499124956</v>
      </c>
      <c r="J15" s="69">
        <v>1.62818599144684E-2</v>
      </c>
      <c r="K15" s="69">
        <v>6.0682143566226398E-4</v>
      </c>
      <c r="L15" s="72">
        <f t="shared" si="2"/>
        <v>9.0418479477616578E-3</v>
      </c>
      <c r="M15" s="79">
        <f t="shared" si="3"/>
        <v>0.97084507305693302</v>
      </c>
      <c r="N15" s="81" t="s">
        <v>193</v>
      </c>
    </row>
    <row r="16" spans="1:14" x14ac:dyDescent="0.2">
      <c r="B16" s="68" t="s">
        <v>69</v>
      </c>
      <c r="C16" s="87">
        <v>2.2028759355670498E-2</v>
      </c>
      <c r="D16" s="72">
        <f t="shared" si="4"/>
        <v>1.871492970982524E-3</v>
      </c>
      <c r="E16" s="72">
        <f t="shared" si="1"/>
        <v>0.99342732268014211</v>
      </c>
      <c r="F16" s="73" t="s">
        <v>193</v>
      </c>
      <c r="G16" s="78"/>
      <c r="H16" s="68" t="s">
        <v>65</v>
      </c>
      <c r="I16" s="69">
        <v>1.16066458513354</v>
      </c>
      <c r="J16" s="69">
        <v>0.14552080389570601</v>
      </c>
      <c r="K16" s="69">
        <v>3.8725441781727602E-4</v>
      </c>
      <c r="L16" s="72">
        <f t="shared" si="2"/>
        <v>5.770223919630264E-3</v>
      </c>
      <c r="M16" s="79">
        <f t="shared" si="3"/>
        <v>0.97661529697656324</v>
      </c>
      <c r="N16" s="81" t="s">
        <v>193</v>
      </c>
    </row>
    <row r="17" spans="1:14" x14ac:dyDescent="0.2">
      <c r="B17" s="68" t="s">
        <v>57</v>
      </c>
      <c r="C17" s="87">
        <v>1.9489654250107499E-2</v>
      </c>
      <c r="D17" s="72">
        <f t="shared" si="4"/>
        <v>1.6557787184945016E-3</v>
      </c>
      <c r="E17" s="72">
        <f t="shared" si="1"/>
        <v>0.99508310139863665</v>
      </c>
      <c r="F17" s="73" t="s">
        <v>193</v>
      </c>
      <c r="G17" s="78"/>
      <c r="H17" s="68" t="s">
        <v>70</v>
      </c>
      <c r="I17" s="69">
        <v>1.1219700942567901</v>
      </c>
      <c r="J17" s="69">
        <v>1.8427904460993599E-3</v>
      </c>
      <c r="K17" s="69">
        <v>3.8396637741057302E-4</v>
      </c>
      <c r="L17" s="72">
        <f t="shared" si="2"/>
        <v>5.7212309875149725E-3</v>
      </c>
      <c r="M17" s="79">
        <f t="shared" si="3"/>
        <v>0.98233652796407822</v>
      </c>
      <c r="N17" s="81" t="s">
        <v>193</v>
      </c>
    </row>
    <row r="18" spans="1:14" x14ac:dyDescent="0.2">
      <c r="B18" s="68" t="s">
        <v>50</v>
      </c>
      <c r="C18" s="87">
        <v>1.62818599144684E-2</v>
      </c>
      <c r="D18" s="72">
        <f t="shared" si="4"/>
        <v>1.3832547667558947E-3</v>
      </c>
      <c r="E18" s="72">
        <f t="shared" si="1"/>
        <v>0.99646635616539259</v>
      </c>
      <c r="F18" s="73" t="s">
        <v>193</v>
      </c>
      <c r="G18" s="78"/>
      <c r="H18" s="68" t="s">
        <v>58</v>
      </c>
      <c r="I18" s="69">
        <v>1.0675069758229701</v>
      </c>
      <c r="J18" s="69">
        <v>8.3337449844535904E-3</v>
      </c>
      <c r="K18" s="69">
        <v>3.2938366875275601E-4</v>
      </c>
      <c r="L18" s="72">
        <f t="shared" si="2"/>
        <v>4.9079298691681317E-3</v>
      </c>
      <c r="M18" s="79">
        <f t="shared" si="3"/>
        <v>0.98724445783324632</v>
      </c>
      <c r="N18" s="81" t="s">
        <v>193</v>
      </c>
    </row>
    <row r="19" spans="1:14" x14ac:dyDescent="0.2">
      <c r="B19" s="68" t="s">
        <v>49</v>
      </c>
      <c r="C19" s="87">
        <v>1.3874144047267001E-2</v>
      </c>
      <c r="D19" s="72">
        <f t="shared" si="4"/>
        <v>1.1787029239200158E-3</v>
      </c>
      <c r="E19" s="72">
        <f t="shared" si="1"/>
        <v>0.99764505908931256</v>
      </c>
      <c r="F19" s="73" t="s">
        <v>193</v>
      </c>
      <c r="G19" s="78"/>
      <c r="H19" s="68" t="s">
        <v>48</v>
      </c>
      <c r="I19" s="69">
        <v>0.88018242093709198</v>
      </c>
      <c r="J19" s="69">
        <v>3.0461420723585898E-6</v>
      </c>
      <c r="K19" s="69">
        <v>3.0910054497220699E-4</v>
      </c>
      <c r="L19" s="72">
        <f t="shared" si="2"/>
        <v>4.6057043538001718E-3</v>
      </c>
      <c r="M19" s="79">
        <f t="shared" si="3"/>
        <v>0.99185016218704647</v>
      </c>
      <c r="N19" s="81" t="s">
        <v>193</v>
      </c>
    </row>
    <row r="20" spans="1:14" x14ac:dyDescent="0.2">
      <c r="B20" s="68" t="s">
        <v>59</v>
      </c>
      <c r="C20" s="87">
        <v>1.29619957060209E-2</v>
      </c>
      <c r="D20" s="72">
        <f t="shared" si="4"/>
        <v>1.1012097169003467E-3</v>
      </c>
      <c r="E20" s="72">
        <f t="shared" si="1"/>
        <v>0.99874626880621287</v>
      </c>
      <c r="F20" s="73" t="s">
        <v>193</v>
      </c>
      <c r="G20" s="78"/>
      <c r="H20" s="68" t="s">
        <v>55</v>
      </c>
      <c r="I20" s="69">
        <v>5.7556707672296599E-2</v>
      </c>
      <c r="J20" s="69">
        <v>3.2355996217999998E-2</v>
      </c>
      <c r="K20" s="69">
        <v>1.5652392663674099E-4</v>
      </c>
      <c r="L20" s="72">
        <f t="shared" si="2"/>
        <v>2.3322603020630621E-3</v>
      </c>
      <c r="M20" s="79">
        <f t="shared" si="3"/>
        <v>0.99418242248910949</v>
      </c>
      <c r="N20" s="81" t="s">
        <v>193</v>
      </c>
    </row>
    <row r="21" spans="1:14" x14ac:dyDescent="0.2">
      <c r="B21" s="68" t="s">
        <v>58</v>
      </c>
      <c r="C21" s="87">
        <v>8.3337449844535904E-3</v>
      </c>
      <c r="D21" s="72">
        <f t="shared" si="4"/>
        <v>7.0800833167896933E-4</v>
      </c>
      <c r="E21" s="72">
        <f t="shared" si="1"/>
        <v>0.99945427713789181</v>
      </c>
      <c r="F21" s="73" t="s">
        <v>193</v>
      </c>
      <c r="G21" s="78"/>
      <c r="H21" s="68" t="s">
        <v>51</v>
      </c>
      <c r="I21" s="69">
        <v>0.338883321857608</v>
      </c>
      <c r="J21" s="69">
        <v>3.8063859051377301E-4</v>
      </c>
      <c r="K21" s="69">
        <v>1.16935556641527E-4</v>
      </c>
      <c r="L21" s="72">
        <f t="shared" si="2"/>
        <v>1.7423799831422278E-3</v>
      </c>
      <c r="M21" s="79">
        <f t="shared" si="3"/>
        <v>0.99592480247225168</v>
      </c>
      <c r="N21" s="81" t="s">
        <v>193</v>
      </c>
    </row>
    <row r="22" spans="1:14" x14ac:dyDescent="0.2">
      <c r="B22" s="68" t="s">
        <v>70</v>
      </c>
      <c r="C22" s="87">
        <v>1.8427904460993599E-3</v>
      </c>
      <c r="D22" s="72">
        <f t="shared" si="4"/>
        <v>1.5655758507257661E-4</v>
      </c>
      <c r="E22" s="72">
        <f t="shared" si="1"/>
        <v>0.99961083472296441</v>
      </c>
      <c r="F22" s="73" t="s">
        <v>193</v>
      </c>
      <c r="G22" s="78"/>
      <c r="H22" s="68" t="s">
        <v>64</v>
      </c>
      <c r="I22" s="69">
        <v>0.25146448336799998</v>
      </c>
      <c r="J22" s="69">
        <v>3.8464342188010599E-4</v>
      </c>
      <c r="K22" s="69">
        <v>8.6212471309781696E-5</v>
      </c>
      <c r="L22" s="72">
        <f t="shared" si="2"/>
        <v>1.2845954525865903E-3</v>
      </c>
      <c r="M22" s="79">
        <f t="shared" si="3"/>
        <v>0.99720939792483831</v>
      </c>
      <c r="N22" s="81" t="s">
        <v>193</v>
      </c>
    </row>
    <row r="23" spans="1:14" x14ac:dyDescent="0.2">
      <c r="B23" s="68" t="s">
        <v>56</v>
      </c>
      <c r="C23" s="87">
        <v>1.8160828129999999E-3</v>
      </c>
      <c r="D23" s="72">
        <f t="shared" si="4"/>
        <v>1.5428858994625026E-4</v>
      </c>
      <c r="E23" s="72">
        <f t="shared" si="1"/>
        <v>0.99976512331291068</v>
      </c>
      <c r="F23" s="73" t="s">
        <v>193</v>
      </c>
      <c r="G23" s="78"/>
      <c r="H23" s="68" t="s">
        <v>69</v>
      </c>
      <c r="I23" s="69">
        <v>0.12466334380631</v>
      </c>
      <c r="J23" s="69">
        <v>2.2028759355670498E-2</v>
      </c>
      <c r="K23" s="69">
        <v>7.6545990815279994E-5</v>
      </c>
      <c r="L23" s="72">
        <f t="shared" si="2"/>
        <v>1.1405615709787333E-3</v>
      </c>
      <c r="M23" s="79">
        <f t="shared" si="3"/>
        <v>0.99834995949581706</v>
      </c>
      <c r="N23" s="81" t="s">
        <v>193</v>
      </c>
    </row>
    <row r="24" spans="1:14" x14ac:dyDescent="0.2">
      <c r="B24" s="68" t="s">
        <v>118</v>
      </c>
      <c r="C24" s="87">
        <v>1.028639E-3</v>
      </c>
      <c r="D24" s="72">
        <f t="shared" si="4"/>
        <v>8.7389880977702382E-5</v>
      </c>
      <c r="E24" s="72">
        <f t="shared" ref="E24:E30" si="5">IF(D24=1,0,IF(ISNUMBER(D24+E23),D24+E23,0))</f>
        <v>0.99985251319388835</v>
      </c>
      <c r="F24" s="73" t="s">
        <v>193</v>
      </c>
      <c r="G24" s="78"/>
      <c r="H24" s="68" t="s">
        <v>71</v>
      </c>
      <c r="I24" s="69">
        <v>0.164127005954609</v>
      </c>
      <c r="J24" s="69">
        <v>2.13398867789281E-4</v>
      </c>
      <c r="K24" s="69">
        <v>5.6475221708568202E-5</v>
      </c>
      <c r="L24" s="72">
        <f t="shared" si="2"/>
        <v>8.4150021323440357E-4</v>
      </c>
      <c r="M24" s="79">
        <f t="shared" si="3"/>
        <v>0.99919145970905143</v>
      </c>
      <c r="N24" s="81" t="s">
        <v>193</v>
      </c>
    </row>
    <row r="25" spans="1:14" s="22" customFormat="1" x14ac:dyDescent="0.2">
      <c r="B25" s="68" t="s">
        <v>117</v>
      </c>
      <c r="C25" s="87">
        <v>5.0723085260000005E-4</v>
      </c>
      <c r="D25" s="72">
        <f t="shared" si="4"/>
        <v>4.3092711667487331E-5</v>
      </c>
      <c r="E25" s="72">
        <f t="shared" si="5"/>
        <v>0.99989560590555582</v>
      </c>
      <c r="F25" s="73" t="s">
        <v>193</v>
      </c>
      <c r="G25" s="78"/>
      <c r="H25" s="68" t="s">
        <v>46</v>
      </c>
      <c r="I25" s="69">
        <v>0.47577718165408101</v>
      </c>
      <c r="J25" s="69">
        <v>3.7012999999999997E-2</v>
      </c>
      <c r="K25" s="69">
        <v>3.5084144917817301E-5</v>
      </c>
      <c r="L25" s="72">
        <f t="shared" si="2"/>
        <v>5.2276581722583682E-4</v>
      </c>
      <c r="M25" s="79">
        <f t="shared" si="3"/>
        <v>0.99971422552627731</v>
      </c>
      <c r="N25" s="81" t="s">
        <v>193</v>
      </c>
    </row>
    <row r="26" spans="1:14" x14ac:dyDescent="0.2">
      <c r="B26" s="68" t="s">
        <v>64</v>
      </c>
      <c r="C26" s="87">
        <v>3.8464342188010599E-4</v>
      </c>
      <c r="D26" s="72">
        <f t="shared" si="4"/>
        <v>3.2678075454030639E-5</v>
      </c>
      <c r="E26" s="72">
        <f t="shared" si="5"/>
        <v>0.99992828398100986</v>
      </c>
      <c r="F26" s="73" t="s">
        <v>193</v>
      </c>
      <c r="G26" s="78"/>
      <c r="H26" s="68" t="s">
        <v>56</v>
      </c>
      <c r="I26" s="69">
        <v>4.9084532971891102E-3</v>
      </c>
      <c r="J26" s="69">
        <v>1.8160828129999999E-3</v>
      </c>
      <c r="K26" s="69">
        <v>8.1961281225513993E-6</v>
      </c>
      <c r="L26" s="72">
        <f t="shared" si="2"/>
        <v>1.2212512592539503E-4</v>
      </c>
      <c r="M26" s="79">
        <f t="shared" si="3"/>
        <v>0.99983635065220267</v>
      </c>
      <c r="N26" s="81" t="s">
        <v>193</v>
      </c>
    </row>
    <row r="27" spans="1:14" x14ac:dyDescent="0.2">
      <c r="A27" s="18"/>
      <c r="B27" s="68" t="s">
        <v>51</v>
      </c>
      <c r="C27" s="87">
        <v>3.8063859051377301E-4</v>
      </c>
      <c r="D27" s="72">
        <f t="shared" si="4"/>
        <v>3.233783778421683E-5</v>
      </c>
      <c r="E27" s="72">
        <f t="shared" si="5"/>
        <v>0.99996062181879408</v>
      </c>
      <c r="F27" s="73" t="s">
        <v>193</v>
      </c>
      <c r="G27" s="78"/>
      <c r="H27" s="68" t="s">
        <v>118</v>
      </c>
      <c r="I27" s="69">
        <v>1.695E-4</v>
      </c>
      <c r="J27" s="69">
        <v>1.028639E-3</v>
      </c>
      <c r="K27" s="69">
        <v>5.5591909338982303E-6</v>
      </c>
      <c r="L27" s="72">
        <f t="shared" si="2"/>
        <v>8.2833855534495174E-5</v>
      </c>
      <c r="M27" s="79">
        <f t="shared" si="3"/>
        <v>0.9999191845077372</v>
      </c>
      <c r="N27" s="81" t="s">
        <v>193</v>
      </c>
    </row>
    <row r="28" spans="1:14" x14ac:dyDescent="0.2">
      <c r="A28" s="18"/>
      <c r="B28" s="68" t="s">
        <v>71</v>
      </c>
      <c r="C28" s="87">
        <v>2.13398867789281E-4</v>
      </c>
      <c r="D28" s="72">
        <f t="shared" si="4"/>
        <v>1.812968559123435E-5</v>
      </c>
      <c r="E28" s="72">
        <f t="shared" si="5"/>
        <v>0.99997875150438531</v>
      </c>
      <c r="F28" s="73" t="s">
        <v>193</v>
      </c>
      <c r="G28" s="82"/>
      <c r="H28" s="68" t="s">
        <v>117</v>
      </c>
      <c r="I28" s="69">
        <v>1.2729480000000001E-3</v>
      </c>
      <c r="J28" s="69">
        <v>5.0723085260000005E-4</v>
      </c>
      <c r="K28" s="69">
        <v>2.3235840121661799E-6</v>
      </c>
      <c r="L28" s="72">
        <f t="shared" si="2"/>
        <v>3.4622200365956975E-5</v>
      </c>
      <c r="M28" s="79">
        <f t="shared" si="3"/>
        <v>0.99995380670810319</v>
      </c>
      <c r="N28" s="81" t="s">
        <v>193</v>
      </c>
    </row>
    <row r="29" spans="1:14" x14ac:dyDescent="0.2">
      <c r="A29" s="18"/>
      <c r="B29" s="68" t="s">
        <v>66</v>
      </c>
      <c r="C29" s="87">
        <v>1.9612777488330299E-4</v>
      </c>
      <c r="D29" s="72">
        <f t="shared" si="4"/>
        <v>1.6662388752004787E-5</v>
      </c>
      <c r="E29" s="72">
        <f t="shared" si="5"/>
        <v>0.99999541389313729</v>
      </c>
      <c r="F29" s="73" t="s">
        <v>193</v>
      </c>
      <c r="H29" s="68" t="s">
        <v>60</v>
      </c>
      <c r="I29" s="69">
        <v>6.0410980658847204E-3</v>
      </c>
      <c r="J29" s="69">
        <v>2.73073117150397E-5</v>
      </c>
      <c r="K29" s="69">
        <v>1.9724535545182499E-6</v>
      </c>
      <c r="L29" s="72">
        <f t="shared" si="2"/>
        <v>2.9390235868170893E-5</v>
      </c>
      <c r="M29" s="79">
        <f t="shared" si="3"/>
        <v>0.99998319694397131</v>
      </c>
      <c r="N29" s="81" t="s">
        <v>193</v>
      </c>
    </row>
    <row r="30" spans="1:14" x14ac:dyDescent="0.2">
      <c r="A30" s="18"/>
      <c r="B30" s="68" t="s">
        <v>60</v>
      </c>
      <c r="C30" s="87">
        <v>2.73073117150397E-5</v>
      </c>
      <c r="D30" s="72">
        <f t="shared" si="4"/>
        <v>2.3199419043982749E-6</v>
      </c>
      <c r="E30" s="72">
        <f t="shared" si="5"/>
        <v>0.99999773383504165</v>
      </c>
      <c r="F30" s="73" t="s">
        <v>193</v>
      </c>
      <c r="G30" s="2"/>
      <c r="H30" s="68" t="s">
        <v>66</v>
      </c>
      <c r="I30" s="69">
        <v>7.3984177537466501E-5</v>
      </c>
      <c r="J30" s="69">
        <v>1.9612777488330299E-4</v>
      </c>
      <c r="K30" s="69">
        <v>1.04532268731073E-6</v>
      </c>
      <c r="L30" s="72">
        <f t="shared" si="2"/>
        <v>1.5575667304326555E-5</v>
      </c>
      <c r="M30" s="79">
        <f t="shared" si="3"/>
        <v>0.99999877261127568</v>
      </c>
      <c r="N30" s="81" t="s">
        <v>193</v>
      </c>
    </row>
    <row r="31" spans="1:14" x14ac:dyDescent="0.2">
      <c r="A31" s="18"/>
      <c r="B31" s="68" t="s">
        <v>190</v>
      </c>
      <c r="C31" s="87">
        <v>2.3628177999999998E-5</v>
      </c>
      <c r="D31" s="72">
        <f t="shared" si="4"/>
        <v>2.007374465813532E-6</v>
      </c>
      <c r="E31" s="72">
        <f>IF(D31=1,0,IF(ISNUMBER(D31+E30),D31+E30,0))</f>
        <v>0.99999974120950741</v>
      </c>
      <c r="F31" s="73" t="s">
        <v>193</v>
      </c>
      <c r="G31" s="2"/>
      <c r="H31" s="68" t="s">
        <v>190</v>
      </c>
      <c r="I31" s="69">
        <v>1.32947271335271E-4</v>
      </c>
      <c r="J31" s="69">
        <v>2.3628177999999998E-5</v>
      </c>
      <c r="K31" s="69">
        <v>8.2373182129509595E-8</v>
      </c>
      <c r="L31" s="72">
        <f t="shared" si="2"/>
        <v>1.2273887242883045E-6</v>
      </c>
      <c r="M31" s="79">
        <f t="shared" si="3"/>
        <v>1</v>
      </c>
      <c r="N31" s="81" t="s">
        <v>193</v>
      </c>
    </row>
    <row r="32" spans="1:14" ht="12.75" thickBot="1" x14ac:dyDescent="0.25">
      <c r="A32" s="18"/>
      <c r="B32" s="70" t="s">
        <v>48</v>
      </c>
      <c r="C32" s="88">
        <v>3.0461420723585898E-6</v>
      </c>
      <c r="D32" s="74">
        <f t="shared" si="4"/>
        <v>2.5879049223740188E-7</v>
      </c>
      <c r="E32" s="74">
        <f>IF(D32=1,0,IF(ISNUMBER(D32+E31),D32+E31,0))</f>
        <v>0.99999999999999967</v>
      </c>
      <c r="F32" s="73"/>
      <c r="G32" s="2"/>
      <c r="H32" s="70"/>
      <c r="I32" s="71"/>
      <c r="J32" s="71"/>
      <c r="K32" s="71"/>
      <c r="L32" s="74"/>
      <c r="M32" s="83"/>
      <c r="N32" s="84"/>
    </row>
    <row r="33" spans="1:16" ht="12.75" x14ac:dyDescent="0.2">
      <c r="A33" s="18"/>
      <c r="B33"/>
      <c r="C33"/>
      <c r="D33"/>
      <c r="E33"/>
      <c r="F33"/>
      <c r="G33"/>
      <c r="H33"/>
      <c r="I33"/>
      <c r="J33"/>
      <c r="K33"/>
      <c r="L33"/>
      <c r="M33"/>
      <c r="N33"/>
      <c r="O33"/>
    </row>
    <row r="34" spans="1:16" customFormat="1" ht="12.75" x14ac:dyDescent="0.2"/>
    <row r="35" spans="1:16" ht="12.75" x14ac:dyDescent="0.2">
      <c r="A35" s="18"/>
      <c r="B35"/>
      <c r="C35"/>
      <c r="D35"/>
      <c r="E35"/>
      <c r="F35"/>
      <c r="G35"/>
      <c r="H35"/>
      <c r="I35"/>
      <c r="J35"/>
      <c r="K35"/>
      <c r="L35"/>
      <c r="M35"/>
      <c r="N35"/>
      <c r="O35"/>
      <c r="P35" s="12"/>
    </row>
    <row r="36" spans="1:16" ht="12.75" x14ac:dyDescent="0.2">
      <c r="A36" s="18"/>
      <c r="B36"/>
      <c r="C36"/>
      <c r="D36"/>
      <c r="E36"/>
      <c r="F36"/>
      <c r="G36"/>
      <c r="H36"/>
      <c r="I36"/>
      <c r="J36"/>
      <c r="K36"/>
      <c r="L36"/>
      <c r="M36"/>
      <c r="N36"/>
      <c r="O36"/>
      <c r="P36" s="12"/>
    </row>
    <row r="37" spans="1:16" ht="12.75" x14ac:dyDescent="0.2">
      <c r="B37"/>
      <c r="C37"/>
      <c r="D37"/>
      <c r="E37"/>
      <c r="F37"/>
      <c r="G37"/>
      <c r="H37"/>
      <c r="I37"/>
      <c r="J37"/>
      <c r="K37"/>
      <c r="L37"/>
      <c r="M37"/>
      <c r="N37"/>
      <c r="O37"/>
      <c r="P37" s="12"/>
    </row>
    <row r="38" spans="1:16" ht="12.75" x14ac:dyDescent="0.2">
      <c r="B38"/>
      <c r="C38"/>
      <c r="D38"/>
      <c r="E38"/>
      <c r="F38"/>
      <c r="G38"/>
      <c r="H38"/>
      <c r="I38"/>
      <c r="J38"/>
      <c r="K38"/>
      <c r="L38"/>
      <c r="M38"/>
      <c r="N38"/>
      <c r="O38"/>
      <c r="P38" s="12"/>
    </row>
    <row r="39" spans="1:16" ht="12.75" x14ac:dyDescent="0.2">
      <c r="B39"/>
      <c r="C39"/>
      <c r="D39"/>
      <c r="E39"/>
      <c r="F39"/>
      <c r="G39"/>
      <c r="H39"/>
      <c r="I39"/>
      <c r="J39"/>
      <c r="K39"/>
      <c r="L39"/>
      <c r="M39"/>
      <c r="N39"/>
      <c r="O39"/>
      <c r="P39" s="12"/>
    </row>
    <row r="40" spans="1:16" ht="12.75" x14ac:dyDescent="0.2">
      <c r="B40"/>
      <c r="C40"/>
      <c r="D40"/>
      <c r="E40"/>
      <c r="F40"/>
      <c r="G40"/>
      <c r="H40"/>
      <c r="I40"/>
      <c r="J40"/>
      <c r="K40"/>
      <c r="L40"/>
      <c r="M40"/>
      <c r="N40"/>
      <c r="O40"/>
      <c r="P40" s="12"/>
    </row>
    <row r="41" spans="1:16" ht="12.75" x14ac:dyDescent="0.2">
      <c r="B41"/>
      <c r="C41"/>
      <c r="D41"/>
      <c r="E41"/>
      <c r="F41"/>
      <c r="G41"/>
      <c r="H41"/>
      <c r="I41"/>
      <c r="J41"/>
      <c r="K41"/>
      <c r="L41"/>
      <c r="M41"/>
      <c r="N41"/>
      <c r="O41"/>
      <c r="P41" s="12"/>
    </row>
    <row r="42" spans="1:16" ht="12.75" x14ac:dyDescent="0.2">
      <c r="B42"/>
      <c r="C42"/>
      <c r="D42"/>
      <c r="E42"/>
      <c r="F42"/>
      <c r="G42"/>
      <c r="H42"/>
      <c r="I42"/>
      <c r="J42"/>
      <c r="K42"/>
      <c r="L42"/>
      <c r="M42"/>
      <c r="N42"/>
      <c r="O42"/>
      <c r="P42" s="12"/>
    </row>
    <row r="43" spans="1:16" ht="12.75" x14ac:dyDescent="0.2">
      <c r="B43"/>
      <c r="C43"/>
      <c r="D43"/>
      <c r="E43"/>
      <c r="F43"/>
      <c r="G43"/>
      <c r="H43"/>
      <c r="I43"/>
      <c r="J43"/>
      <c r="K43"/>
      <c r="L43"/>
      <c r="M43"/>
      <c r="N43"/>
      <c r="O43"/>
      <c r="P43" s="12"/>
    </row>
    <row r="44" spans="1:16" ht="12.75" x14ac:dyDescent="0.2">
      <c r="B44"/>
      <c r="C44"/>
      <c r="D44"/>
      <c r="E44"/>
      <c r="F44"/>
      <c r="G44"/>
      <c r="H44"/>
      <c r="I44"/>
      <c r="J44"/>
      <c r="K44"/>
      <c r="L44"/>
      <c r="M44"/>
      <c r="N44"/>
      <c r="O44"/>
      <c r="P44" s="12"/>
    </row>
    <row r="45" spans="1:16" ht="12.75" x14ac:dyDescent="0.2">
      <c r="B45"/>
      <c r="C45"/>
      <c r="D45"/>
      <c r="E45"/>
      <c r="F45"/>
      <c r="G45"/>
      <c r="H45"/>
      <c r="I45"/>
      <c r="J45"/>
      <c r="K45"/>
      <c r="L45"/>
      <c r="M45"/>
      <c r="N45"/>
      <c r="O45"/>
      <c r="P45" s="12"/>
    </row>
    <row r="46" spans="1:16" ht="12.75" x14ac:dyDescent="0.2">
      <c r="B46"/>
      <c r="C46"/>
      <c r="D46"/>
      <c r="E46"/>
      <c r="F46"/>
      <c r="G46"/>
      <c r="H46"/>
      <c r="I46"/>
      <c r="J46"/>
      <c r="K46"/>
      <c r="L46"/>
      <c r="M46"/>
      <c r="N46"/>
      <c r="O46"/>
      <c r="P46" s="12"/>
    </row>
    <row r="47" spans="1:16" ht="12.75" x14ac:dyDescent="0.2">
      <c r="B47"/>
      <c r="C47"/>
      <c r="D47"/>
      <c r="E47"/>
      <c r="F47"/>
      <c r="G47"/>
      <c r="H47"/>
      <c r="I47"/>
      <c r="J47"/>
      <c r="K47"/>
      <c r="L47"/>
      <c r="M47"/>
      <c r="N47"/>
      <c r="O47"/>
      <c r="P47" s="12"/>
    </row>
    <row r="48" spans="1:16" ht="12.75" x14ac:dyDescent="0.2">
      <c r="B48"/>
      <c r="C48"/>
      <c r="D48"/>
      <c r="E48"/>
      <c r="F48"/>
      <c r="G48"/>
      <c r="H48"/>
      <c r="I48"/>
      <c r="J48"/>
      <c r="K48"/>
      <c r="L48"/>
      <c r="M48"/>
      <c r="N48"/>
      <c r="O48"/>
      <c r="P48" s="12"/>
    </row>
    <row r="49" spans="2:16" ht="12.75" x14ac:dyDescent="0.2">
      <c r="B49"/>
      <c r="C49"/>
      <c r="D49"/>
      <c r="E49"/>
      <c r="F49"/>
      <c r="G49"/>
      <c r="H49"/>
      <c r="I49"/>
      <c r="J49"/>
      <c r="K49"/>
      <c r="L49"/>
      <c r="M49"/>
      <c r="N49"/>
      <c r="O49"/>
      <c r="P49" s="12"/>
    </row>
    <row r="50" spans="2:16" ht="12.75" x14ac:dyDescent="0.2">
      <c r="B50"/>
      <c r="C50"/>
      <c r="D50"/>
      <c r="E50"/>
      <c r="F50"/>
      <c r="G50"/>
      <c r="H50"/>
      <c r="I50"/>
      <c r="J50"/>
      <c r="K50"/>
      <c r="L50"/>
      <c r="M50"/>
      <c r="N50"/>
      <c r="O50"/>
      <c r="P50" s="12"/>
    </row>
    <row r="51" spans="2:16" ht="12.75" x14ac:dyDescent="0.2">
      <c r="B51"/>
      <c r="C51"/>
      <c r="D51"/>
      <c r="E51"/>
      <c r="F51"/>
      <c r="G51"/>
      <c r="H51"/>
      <c r="I51"/>
      <c r="J51"/>
      <c r="K51"/>
      <c r="L51"/>
      <c r="M51"/>
      <c r="N51"/>
      <c r="O51"/>
      <c r="P51" s="12"/>
    </row>
    <row r="52" spans="2:16" ht="12.75" x14ac:dyDescent="0.2">
      <c r="B52"/>
      <c r="C52"/>
      <c r="D52"/>
      <c r="E52"/>
      <c r="F52"/>
      <c r="G52"/>
      <c r="H52"/>
      <c r="I52"/>
      <c r="J52"/>
      <c r="K52"/>
      <c r="L52"/>
      <c r="M52"/>
      <c r="N52"/>
      <c r="O52"/>
      <c r="P52" s="12"/>
    </row>
    <row r="53" spans="2:16" ht="12.75" x14ac:dyDescent="0.2">
      <c r="B53"/>
      <c r="C53"/>
      <c r="D53"/>
      <c r="E53"/>
      <c r="F53"/>
      <c r="G53"/>
      <c r="H53"/>
      <c r="I53"/>
      <c r="J53"/>
      <c r="K53"/>
      <c r="L53"/>
      <c r="M53"/>
      <c r="N53"/>
      <c r="O53"/>
      <c r="P53" s="12"/>
    </row>
    <row r="54" spans="2:16" ht="12.75" x14ac:dyDescent="0.2">
      <c r="B54"/>
      <c r="C54"/>
      <c r="D54"/>
      <c r="E54"/>
      <c r="F54"/>
      <c r="G54"/>
      <c r="H54"/>
      <c r="I54"/>
      <c r="J54"/>
      <c r="K54"/>
      <c r="L54"/>
      <c r="M54"/>
      <c r="N54"/>
      <c r="O54"/>
      <c r="P54" s="12"/>
    </row>
    <row r="55" spans="2:16" ht="12.75" x14ac:dyDescent="0.2">
      <c r="B55"/>
      <c r="C55"/>
      <c r="D55"/>
      <c r="E55"/>
      <c r="F55"/>
      <c r="G55"/>
      <c r="H55"/>
      <c r="I55"/>
      <c r="J55"/>
      <c r="K55"/>
      <c r="L55"/>
      <c r="M55"/>
      <c r="N55"/>
      <c r="O55"/>
      <c r="P55" s="12"/>
    </row>
    <row r="56" spans="2:16" ht="12.75" x14ac:dyDescent="0.2">
      <c r="B56"/>
      <c r="C56"/>
      <c r="D56"/>
      <c r="E56"/>
      <c r="F56"/>
      <c r="G56"/>
      <c r="H56"/>
      <c r="I56"/>
      <c r="J56"/>
      <c r="K56"/>
      <c r="L56"/>
      <c r="M56"/>
      <c r="N56"/>
      <c r="O56"/>
      <c r="P56" s="12"/>
    </row>
    <row r="57" spans="2:16" ht="12.75" x14ac:dyDescent="0.2">
      <c r="B57"/>
      <c r="C57"/>
      <c r="D57"/>
      <c r="E57"/>
      <c r="F57"/>
      <c r="G57"/>
      <c r="H57"/>
      <c r="I57"/>
      <c r="J57"/>
      <c r="K57"/>
      <c r="L57"/>
      <c r="M57"/>
      <c r="N57"/>
      <c r="O57"/>
      <c r="P57" s="12"/>
    </row>
    <row r="58" spans="2:16" ht="12.75" x14ac:dyDescent="0.2">
      <c r="B58"/>
      <c r="C58"/>
      <c r="D58"/>
      <c r="E58"/>
      <c r="F58"/>
      <c r="G58"/>
      <c r="H58"/>
      <c r="I58"/>
      <c r="J58"/>
      <c r="K58"/>
      <c r="L58"/>
      <c r="M58"/>
      <c r="N58"/>
      <c r="O58"/>
      <c r="P58" s="12"/>
    </row>
    <row r="59" spans="2:16" ht="12.75" x14ac:dyDescent="0.2">
      <c r="B59"/>
      <c r="C59"/>
      <c r="D59"/>
      <c r="E59"/>
      <c r="F59"/>
      <c r="G59"/>
      <c r="H59"/>
      <c r="I59"/>
      <c r="J59"/>
      <c r="K59"/>
      <c r="L59"/>
      <c r="M59"/>
      <c r="N59"/>
      <c r="O59"/>
      <c r="P59" s="12"/>
    </row>
    <row r="60" spans="2:16" ht="12.75" x14ac:dyDescent="0.2">
      <c r="B60"/>
      <c r="C60"/>
      <c r="D60"/>
      <c r="E60"/>
      <c r="F60"/>
      <c r="G60"/>
      <c r="H60"/>
      <c r="I60"/>
      <c r="J60"/>
      <c r="K60"/>
      <c r="L60"/>
      <c r="M60"/>
      <c r="N60"/>
      <c r="O60"/>
      <c r="P60" s="12"/>
    </row>
    <row r="61" spans="2:16" ht="12.75" x14ac:dyDescent="0.2">
      <c r="B61"/>
      <c r="C61"/>
      <c r="D61"/>
      <c r="E61"/>
      <c r="F61"/>
      <c r="G61"/>
      <c r="H61"/>
      <c r="I61"/>
      <c r="J61"/>
      <c r="K61"/>
      <c r="L61"/>
      <c r="M61"/>
      <c r="N61"/>
      <c r="O61"/>
      <c r="P61" s="12"/>
    </row>
    <row r="62" spans="2:16" ht="12.75" x14ac:dyDescent="0.2">
      <c r="B62"/>
      <c r="C62"/>
      <c r="D62"/>
      <c r="E62"/>
      <c r="F62"/>
      <c r="G62"/>
      <c r="H62"/>
      <c r="I62"/>
      <c r="J62"/>
      <c r="K62"/>
      <c r="L62"/>
      <c r="M62"/>
      <c r="N62"/>
      <c r="O62"/>
      <c r="P62" s="12"/>
    </row>
    <row r="63" spans="2:16" ht="12.75" x14ac:dyDescent="0.2">
      <c r="B63"/>
      <c r="C63"/>
      <c r="D63"/>
      <c r="E63"/>
      <c r="F63"/>
      <c r="G63"/>
      <c r="H63"/>
      <c r="I63"/>
      <c r="J63"/>
      <c r="K63"/>
      <c r="L63"/>
      <c r="M63"/>
      <c r="N63"/>
      <c r="O63"/>
      <c r="P63" s="12"/>
    </row>
    <row r="64" spans="2:16" ht="12.75" x14ac:dyDescent="0.2">
      <c r="B64"/>
      <c r="C64"/>
      <c r="D64"/>
      <c r="E64"/>
      <c r="F64"/>
      <c r="G64"/>
      <c r="H64"/>
      <c r="I64"/>
      <c r="J64"/>
      <c r="K64"/>
      <c r="L64"/>
      <c r="M64"/>
      <c r="N64"/>
      <c r="O64"/>
    </row>
    <row r="65" spans="2:15" ht="12.75" x14ac:dyDescent="0.2">
      <c r="B65"/>
      <c r="C65"/>
      <c r="D65"/>
      <c r="E65"/>
      <c r="F65"/>
      <c r="G65"/>
      <c r="H65"/>
      <c r="I65"/>
      <c r="J65"/>
      <c r="K65"/>
      <c r="L65"/>
      <c r="M65"/>
      <c r="N65"/>
      <c r="O65"/>
    </row>
    <row r="66" spans="2:15" ht="12.75" x14ac:dyDescent="0.2">
      <c r="B66"/>
      <c r="C66"/>
      <c r="D66"/>
      <c r="E66"/>
      <c r="F66"/>
      <c r="G66"/>
      <c r="H66"/>
      <c r="I66"/>
      <c r="J66"/>
      <c r="K66"/>
      <c r="L66"/>
      <c r="M66"/>
      <c r="N66"/>
      <c r="O66"/>
    </row>
  </sheetData>
  <sortState xmlns:xlrd2="http://schemas.microsoft.com/office/spreadsheetml/2017/richdata2" ref="P35:P60">
    <sortCondition ref="P35"/>
  </sortState>
  <phoneticPr fontId="0"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3">
    <tabColor theme="5"/>
  </sheetPr>
  <dimension ref="B2:AI14"/>
  <sheetViews>
    <sheetView showGridLines="0" workbookViewId="0">
      <selection activeCell="AD33" sqref="AD33"/>
    </sheetView>
  </sheetViews>
  <sheetFormatPr defaultColWidth="9.140625" defaultRowHeight="12.75" x14ac:dyDescent="0.2"/>
  <cols>
    <col min="1" max="1" width="9.140625" style="50"/>
    <col min="2" max="2" width="25.140625" style="50" customWidth="1"/>
    <col min="3" max="33" width="6.28515625" style="50" bestFit="1" customWidth="1"/>
    <col min="34" max="35" width="5.5703125" style="50" customWidth="1"/>
    <col min="36" max="16384" width="9.140625" style="50"/>
  </cols>
  <sheetData>
    <row r="2" spans="2:35" x14ac:dyDescent="0.2">
      <c r="B2" s="57" t="s">
        <v>159</v>
      </c>
    </row>
    <row r="3" spans="2:35" x14ac:dyDescent="0.2">
      <c r="B3" s="57"/>
    </row>
    <row r="4" spans="2:35" s="55" customFormat="1" ht="11.25" x14ac:dyDescent="0.2">
      <c r="B4" s="160"/>
      <c r="C4" s="160">
        <f>'A.3 Fig.A3.2'!G6</f>
        <v>1987</v>
      </c>
      <c r="D4" s="160">
        <f>'A.3 Fig.A3.2'!H6</f>
        <v>1990</v>
      </c>
      <c r="E4" s="160">
        <f>'A.3 Fig.A3.2'!I6</f>
        <v>1991</v>
      </c>
      <c r="F4" s="160">
        <f>'A.3 Fig.A3.2'!J6</f>
        <v>1992</v>
      </c>
      <c r="G4" s="160">
        <f>'A.3 Fig.A3.2'!K6</f>
        <v>1993</v>
      </c>
      <c r="H4" s="160">
        <f>'A.3 Fig.A3.2'!L6</f>
        <v>1994</v>
      </c>
      <c r="I4" s="160">
        <f>'A.3 Fig.A3.2'!M6</f>
        <v>1995</v>
      </c>
      <c r="J4" s="160">
        <f>'A.3 Fig.A3.2'!N6</f>
        <v>1996</v>
      </c>
      <c r="K4" s="160">
        <f>'A.3 Fig.A3.2'!O6</f>
        <v>1997</v>
      </c>
      <c r="L4" s="160">
        <f>'A.3 Fig.A3.2'!P6</f>
        <v>1998</v>
      </c>
      <c r="M4" s="160">
        <f>'A.3 Fig.A3.2'!Q6</f>
        <v>1999</v>
      </c>
      <c r="N4" s="160">
        <f>'A.3 Fig.A3.2'!R6</f>
        <v>2000</v>
      </c>
      <c r="O4" s="160">
        <f>'A.3 Fig.A3.2'!S6</f>
        <v>2001</v>
      </c>
      <c r="P4" s="160">
        <f>'A.3 Fig.A3.2'!T6</f>
        <v>2002</v>
      </c>
      <c r="Q4" s="160">
        <f>'A.3 Fig.A3.2'!U6</f>
        <v>2003</v>
      </c>
      <c r="R4" s="160">
        <f>'A.3 Fig.A3.2'!V6</f>
        <v>2004</v>
      </c>
      <c r="S4" s="160">
        <f>'A.3 Fig.A3.2'!W6</f>
        <v>2005</v>
      </c>
      <c r="T4" s="160">
        <f>'A.3 Fig.A3.2'!X6</f>
        <v>2006</v>
      </c>
      <c r="U4" s="160">
        <f>'A.3 Fig.A3.2'!Y6</f>
        <v>2007</v>
      </c>
      <c r="V4" s="160">
        <f>'A.3 Fig.A3.2'!Z6</f>
        <v>2008</v>
      </c>
      <c r="W4" s="160">
        <v>2009</v>
      </c>
      <c r="X4" s="160">
        <v>2010</v>
      </c>
      <c r="Y4" s="160">
        <v>2011</v>
      </c>
      <c r="Z4" s="160">
        <v>2012</v>
      </c>
      <c r="AA4" s="160">
        <v>2013</v>
      </c>
      <c r="AB4" s="160">
        <v>2014</v>
      </c>
      <c r="AC4" s="160">
        <v>2015</v>
      </c>
      <c r="AD4" s="160">
        <v>2016</v>
      </c>
      <c r="AE4" s="160">
        <v>2017</v>
      </c>
      <c r="AF4" s="160">
        <v>2018</v>
      </c>
      <c r="AG4" s="160">
        <v>2019</v>
      </c>
      <c r="AH4" s="160">
        <v>2020</v>
      </c>
      <c r="AI4" s="160">
        <v>2021</v>
      </c>
    </row>
    <row r="5" spans="2:35" s="52" customFormat="1" ht="11.25" x14ac:dyDescent="0.2">
      <c r="B5" s="161" t="s">
        <v>32</v>
      </c>
      <c r="C5" s="162">
        <f>'A.3 Fig.A3.2'!G7</f>
        <v>40.142000000000003</v>
      </c>
      <c r="D5" s="162">
        <f>'A.3 Fig.A3.2'!H7</f>
        <v>46.374000000000002</v>
      </c>
      <c r="E5" s="162">
        <f>'A.3 Fig.A3.2'!I7</f>
        <v>46.188000000000002</v>
      </c>
      <c r="F5" s="162">
        <f>'A.3 Fig.A3.2'!J7</f>
        <v>53.064999999999998</v>
      </c>
      <c r="G5" s="162">
        <f>'A.3 Fig.A3.2'!K7</f>
        <v>46.944000000000003</v>
      </c>
      <c r="H5" s="162">
        <f>'A.3 Fig.A3.2'!L7</f>
        <v>45.1</v>
      </c>
      <c r="I5" s="162">
        <f>'A.3 Fig.A3.2'!M7</f>
        <v>41.390999999999998</v>
      </c>
      <c r="J5" s="162">
        <f>'A.3 Fig.A3.2'!N7</f>
        <v>41.86407198904368</v>
      </c>
      <c r="K5" s="162">
        <f>'A.3 Fig.A3.2'!O7</f>
        <v>40.192419351450397</v>
      </c>
      <c r="L5" s="162">
        <f>'A.3 Fig.A3.2'!P7</f>
        <v>39.384215967131034</v>
      </c>
      <c r="M5" s="162">
        <f>'A.3 Fig.A3.2'!Q7</f>
        <v>38.768690530542884</v>
      </c>
      <c r="N5" s="162">
        <f>'A.3 Fig.A3.2'!R7</f>
        <v>39.719915102986882</v>
      </c>
      <c r="O5" s="162">
        <f>'A.3 Fig.A3.2'!S7</f>
        <v>41.145427812248805</v>
      </c>
      <c r="P5" s="162">
        <f>'A.3 Fig.A3.2'!T7</f>
        <v>37.621453266901277</v>
      </c>
      <c r="Q5" s="162">
        <f>'A.3 Fig.A3.2'!U7</f>
        <v>33.812131250761119</v>
      </c>
      <c r="R5" s="162">
        <f>'A.3 Fig.A3.2'!V7</f>
        <v>32.332900719629599</v>
      </c>
      <c r="S5" s="162">
        <f>'A.3 Fig.A3.2'!W7</f>
        <v>32.384444731674478</v>
      </c>
      <c r="T5" s="162">
        <f>'A.3 Fig.A3.2'!X7</f>
        <v>29.873750586223437</v>
      </c>
      <c r="U5" s="162">
        <f>'A.3 Fig.A3.2'!Y7</f>
        <v>27.673372056795841</v>
      </c>
      <c r="V5" s="162">
        <f>'A.3 Fig.A3.2'!Z7</f>
        <v>22.482200621326168</v>
      </c>
      <c r="W5" s="162">
        <f>'A.3 Fig.A3.2'!AA7</f>
        <v>13.782700595516685</v>
      </c>
      <c r="X5" s="162">
        <f>'A.3 Fig.A3.2'!AB7</f>
        <v>11.922622680969427</v>
      </c>
      <c r="Y5" s="162">
        <f>'A.3 Fig.A3.2'!AC7</f>
        <v>8.3703291658573065</v>
      </c>
      <c r="Z5" s="162">
        <f>'A.3 Fig.A3.2'!AD7</f>
        <v>10.525805018180002</v>
      </c>
      <c r="AA5" s="162">
        <f>'A.3 Fig.A3.2'!AE7</f>
        <v>9.0884051543483082</v>
      </c>
      <c r="AB5" s="162">
        <f>'A.3 Fig.A3.2'!AF7</f>
        <v>7.8104382166061708</v>
      </c>
      <c r="AC5" s="162">
        <f>'A.3 Fig.A3.2'!AG7</f>
        <v>9.8194393328618332</v>
      </c>
      <c r="AD5" s="162">
        <f>'A.3 Fig.A3.2'!AH7</f>
        <v>8.3070376159746306</v>
      </c>
      <c r="AE5" s="162">
        <f>'A.3 Fig.A3.2'!AI7</f>
        <v>8.1190498312768575</v>
      </c>
      <c r="AF5" s="162">
        <f>'A.3 Fig.A3.2'!AJ7</f>
        <v>6.7376102471207284</v>
      </c>
      <c r="AG5" s="162">
        <f>'A.3 Fig.A3.2'!AK7</f>
        <v>5.9897232099439481</v>
      </c>
      <c r="AH5" s="162">
        <f>'A.3 Fig.A3.2'!AL7</f>
        <v>5.587029530190275</v>
      </c>
      <c r="AI5" s="162">
        <f>'A.3 Fig.A3.2'!AM7</f>
        <v>8.5254191885939274</v>
      </c>
    </row>
    <row r="6" spans="2:35" s="52" customFormat="1" ht="11.25" x14ac:dyDescent="0.2">
      <c r="B6" s="161" t="s">
        <v>33</v>
      </c>
      <c r="C6" s="162">
        <f>'A.3 Fig.A3.2'!G8</f>
        <v>7.2379999999999995</v>
      </c>
      <c r="D6" s="162">
        <f>'A.3 Fig.A3.2'!H8</f>
        <v>7.7724166288029419</v>
      </c>
      <c r="E6" s="162">
        <f>'A.3 Fig.A3.2'!I8</f>
        <v>7.9250613507409415</v>
      </c>
      <c r="F6" s="162">
        <f>'A.3 Fig.A3.2'!J8</f>
        <v>7.3171661612068082</v>
      </c>
      <c r="G6" s="162">
        <f>'A.3 Fig.A3.2'!K8</f>
        <v>7.3484453852214662</v>
      </c>
      <c r="H6" s="162">
        <f>'A.3 Fig.A3.2'!L8</f>
        <v>7.6241514363886633</v>
      </c>
      <c r="I6" s="162">
        <f>'A.3 Fig.A3.2'!M8</f>
        <v>7.4904130369865651</v>
      </c>
      <c r="J6" s="162">
        <f>'A.3 Fig.A3.2'!N8</f>
        <v>7.6691936444973825</v>
      </c>
      <c r="K6" s="162">
        <f>'A.3 Fig.A3.2'!O8</f>
        <v>7.5446485271411587</v>
      </c>
      <c r="L6" s="162">
        <f>'A.3 Fig.A3.2'!P8</f>
        <v>7.9316763542865871</v>
      </c>
      <c r="M6" s="162">
        <f>'A.3 Fig.A3.2'!Q8</f>
        <v>8.0652793900704189</v>
      </c>
      <c r="N6" s="162">
        <f>'A.3 Fig.A3.2'!R8</f>
        <v>8.2349704904156518</v>
      </c>
      <c r="O6" s="162">
        <f>'A.3 Fig.A3.2'!S8</f>
        <v>8.5213891880220984</v>
      </c>
      <c r="P6" s="162">
        <f>'A.3 Fig.A3.2'!T8</f>
        <v>8.4617835604440188</v>
      </c>
      <c r="Q6" s="162">
        <f>'A.3 Fig.A3.2'!U8</f>
        <v>8.8387108008715902</v>
      </c>
      <c r="R6" s="162">
        <f>'A.3 Fig.A3.2'!V8</f>
        <v>8.8817959665203858</v>
      </c>
      <c r="S6" s="162">
        <f>'A.3 Fig.A3.2'!W8</f>
        <v>9.3151622903380389</v>
      </c>
      <c r="T6" s="162">
        <f>'A.3 Fig.A3.2'!X8</f>
        <v>9.1761569934780471</v>
      </c>
      <c r="U6" s="162">
        <f>'A.3 Fig.A3.2'!Y8</f>
        <v>9.0365538531690071</v>
      </c>
      <c r="V6" s="162">
        <f>'A.3 Fig.A3.2'!Z8</f>
        <v>9.8242289053987761</v>
      </c>
      <c r="W6" s="162">
        <f>'A.3 Fig.A3.2'!AA8</f>
        <v>9.2336449371787257</v>
      </c>
      <c r="X6" s="162">
        <f>'A.3 Fig.A3.2'!AB8</f>
        <v>9.5917588578729251</v>
      </c>
      <c r="Y6" s="162">
        <f>'A.3 Fig.A3.2'!AC8</f>
        <v>8.4112939532509223</v>
      </c>
      <c r="Z6" s="162">
        <f>'A.3 Fig.A3.2'!AD8</f>
        <v>8.036066117226385</v>
      </c>
      <c r="AA6" s="162">
        <f>'A.3 Fig.A3.2'!AE8</f>
        <v>8.0372422443099083</v>
      </c>
      <c r="AB6" s="162">
        <f>'A.3 Fig.A3.2'!AF8</f>
        <v>7.1925106652894764</v>
      </c>
      <c r="AC6" s="162">
        <f>'A.3 Fig.A3.2'!AG8</f>
        <v>7.7408643824371408</v>
      </c>
      <c r="AD6" s="162">
        <f>'A.3 Fig.A3.2'!AH8</f>
        <v>8.0082783252732881</v>
      </c>
      <c r="AE6" s="162">
        <f>'A.3 Fig.A3.2'!AI8</f>
        <v>7.6290900674555235</v>
      </c>
      <c r="AF6" s="162">
        <f>'A.3 Fig.A3.2'!AJ8</f>
        <v>8.1894180051427394</v>
      </c>
      <c r="AG6" s="162">
        <f>'A.3 Fig.A3.2'!AK8</f>
        <v>7.9168743919679683</v>
      </c>
      <c r="AH6" s="162">
        <f>'A.3 Fig.A3.2'!AL8</f>
        <v>8.4914975350497279</v>
      </c>
      <c r="AI6" s="162">
        <f>'A.3 Fig.A3.2'!AM8</f>
        <v>8.0003638528214314</v>
      </c>
    </row>
    <row r="7" spans="2:35" s="52" customFormat="1" ht="11.25" x14ac:dyDescent="0.2">
      <c r="B7" s="161" t="s">
        <v>34</v>
      </c>
      <c r="C7" s="162">
        <f>'A.3 Fig.A3.2'!G9</f>
        <v>9.2070000000000007</v>
      </c>
      <c r="D7" s="162">
        <f>'A.3 Fig.A3.2'!H9</f>
        <v>9.0696794524692681</v>
      </c>
      <c r="E7" s="162">
        <f>'A.3 Fig.A3.2'!I9</f>
        <v>8.8324967534873959</v>
      </c>
      <c r="F7" s="162">
        <f>'A.3 Fig.A3.2'!J9</f>
        <v>7.4665835916700685</v>
      </c>
      <c r="G7" s="162">
        <f>'A.3 Fig.A3.2'!K9</f>
        <v>7.8506858556658363</v>
      </c>
      <c r="H7" s="162">
        <f>'A.3 Fig.A3.2'!L9</f>
        <v>7.8104958491977756</v>
      </c>
      <c r="I7" s="162">
        <f>'A.3 Fig.A3.2'!M9</f>
        <v>7.9627800754962816</v>
      </c>
      <c r="J7" s="162">
        <f>'A.3 Fig.A3.2'!N9</f>
        <v>8.0874641313257367</v>
      </c>
      <c r="K7" s="162">
        <f>'A.3 Fig.A3.2'!O9</f>
        <v>8.8960583632430605</v>
      </c>
      <c r="L7" s="162">
        <f>'A.3 Fig.A3.2'!P9</f>
        <v>8.8235080630108911</v>
      </c>
      <c r="M7" s="162">
        <f>'A.3 Fig.A3.2'!Q9</f>
        <v>8.7544504585996386</v>
      </c>
      <c r="N7" s="162">
        <f>'A.3 Fig.A3.2'!R9</f>
        <v>10.231781109163029</v>
      </c>
      <c r="O7" s="162">
        <f>'A.3 Fig.A3.2'!S9</f>
        <v>9.1327332815547528</v>
      </c>
      <c r="P7" s="162">
        <f>'A.3 Fig.A3.2'!T9</f>
        <v>10.529274159333216</v>
      </c>
      <c r="Q7" s="162">
        <f>'A.3 Fig.A3.2'!U9</f>
        <v>13.132067765366623</v>
      </c>
      <c r="R7" s="162">
        <f>'A.3 Fig.A3.2'!V9</f>
        <v>15.435530907640466</v>
      </c>
      <c r="S7" s="162">
        <f>'A.3 Fig.A3.2'!W9</f>
        <v>16.438087005662076</v>
      </c>
      <c r="T7" s="162">
        <f>'A.3 Fig.A3.2'!X9</f>
        <v>15.531010813859764</v>
      </c>
      <c r="U7" s="162">
        <f>'A.3 Fig.A3.2'!Y9</f>
        <v>17.352263874811815</v>
      </c>
      <c r="V7" s="162">
        <f>'A.3 Fig.A3.2'!Z9</f>
        <v>14.721653019616568</v>
      </c>
      <c r="W7" s="162">
        <f>'A.3 Fig.A3.2'!AA9</f>
        <v>9.6572839139335329</v>
      </c>
      <c r="X7" s="162">
        <f>'A.3 Fig.A3.2'!AB9</f>
        <v>9.1256872223065102</v>
      </c>
      <c r="Y7" s="162">
        <f>'A.3 Fig.A3.2'!AC9</f>
        <v>7.5708679342854284</v>
      </c>
      <c r="Z7" s="162">
        <f>'A.3 Fig.A3.2'!AD9</f>
        <v>9.4499815851574507</v>
      </c>
      <c r="AA7" s="162">
        <f>'A.3 Fig.A3.2'!AE9</f>
        <v>9.5980390556738815</v>
      </c>
      <c r="AB7" s="162">
        <f>'A.3 Fig.A3.2'!AF9</f>
        <v>10.463150738361893</v>
      </c>
      <c r="AC7" s="162">
        <f>'A.3 Fig.A3.2'!AG9</f>
        <v>10.416337213305965</v>
      </c>
      <c r="AD7" s="162">
        <f>'A.3 Fig.A3.2'!AH9</f>
        <v>10.691902444922045</v>
      </c>
      <c r="AE7" s="162">
        <f>'A.3 Fig.A3.2'!AI9</f>
        <v>9.8787925082472405</v>
      </c>
      <c r="AF7" s="162">
        <f>'A.3 Fig.A3.2'!AJ9</f>
        <v>9.2515484570800002</v>
      </c>
      <c r="AG7" s="162">
        <f>'A.3 Fig.A3.2'!AK9</f>
        <v>8.3006098940771462</v>
      </c>
      <c r="AH7" s="162">
        <f>'A.3 Fig.A3.2'!AL9</f>
        <v>7.9327757023103693</v>
      </c>
      <c r="AI7" s="162">
        <f>'A.3 Fig.A3.2'!AM9</f>
        <v>8.4315472095164843</v>
      </c>
    </row>
    <row r="8" spans="2:35" s="52" customFormat="1" ht="11.25" x14ac:dyDescent="0.2">
      <c r="B8" s="161" t="s">
        <v>35</v>
      </c>
      <c r="C8" s="162">
        <f>'A.3 Fig.A3.2'!G10</f>
        <v>8.7029999999999994</v>
      </c>
      <c r="D8" s="162">
        <f>'A.3 Fig.A3.2'!H10</f>
        <v>8.7599659199438928</v>
      </c>
      <c r="E8" s="162">
        <f>'A.3 Fig.A3.2'!I10</f>
        <v>9.3682829204966538</v>
      </c>
      <c r="F8" s="162">
        <f>'A.3 Fig.A3.2'!J10</f>
        <v>9.8438538728266334</v>
      </c>
      <c r="G8" s="162">
        <f>'A.3 Fig.A3.2'!K10</f>
        <v>10.384859047643939</v>
      </c>
      <c r="H8" s="162">
        <f>'A.3 Fig.A3.2'!L10</f>
        <v>11.764372962671509</v>
      </c>
      <c r="I8" s="162">
        <f>'A.3 Fig.A3.2'!M10</f>
        <v>14.310318988434124</v>
      </c>
      <c r="J8" s="162">
        <f>'A.3 Fig.A3.2'!N10</f>
        <v>11.881266162101227</v>
      </c>
      <c r="K8" s="162">
        <f>'A.3 Fig.A3.2'!O10</f>
        <v>11.956700756594548</v>
      </c>
      <c r="L8" s="162">
        <f>'A.3 Fig.A3.2'!P10</f>
        <v>12.345536933210916</v>
      </c>
      <c r="M8" s="162">
        <f>'A.3 Fig.A3.2'!Q10</f>
        <v>12.557045785496365</v>
      </c>
      <c r="N8" s="162">
        <f>'A.3 Fig.A3.2'!R10</f>
        <v>12.91262782879188</v>
      </c>
      <c r="O8" s="162">
        <f>'A.3 Fig.A3.2'!S10</f>
        <v>13.074900113146402</v>
      </c>
      <c r="P8" s="162">
        <f>'A.3 Fig.A3.2'!T10</f>
        <v>12.447034513803802</v>
      </c>
      <c r="Q8" s="162">
        <f>'A.3 Fig.A3.2'!U10</f>
        <v>13.163819189874051</v>
      </c>
      <c r="R8" s="162">
        <f>'A.3 Fig.A3.2'!V10</f>
        <v>12.873958642912223</v>
      </c>
      <c r="S8" s="162">
        <f>'A.3 Fig.A3.2'!W10</f>
        <v>12.758090271107442</v>
      </c>
      <c r="T8" s="162">
        <f>'A.3 Fig.A3.2'!X10</f>
        <v>11.58976128893234</v>
      </c>
      <c r="U8" s="162">
        <f>'A.3 Fig.A3.2'!Y10</f>
        <v>10.527942316744751</v>
      </c>
      <c r="V8" s="162">
        <f>'A.3 Fig.A3.2'!Z10</f>
        <v>10.269038072974649</v>
      </c>
      <c r="W8" s="162">
        <f>'A.3 Fig.A3.2'!AA10</f>
        <v>8.5701603812867013</v>
      </c>
      <c r="X8" s="162">
        <f>'A.3 Fig.A3.2'!AB10</f>
        <v>7.4275816188387704</v>
      </c>
      <c r="Y8" s="162">
        <f>'A.3 Fig.A3.2'!AC10</f>
        <v>6.5598791464690693</v>
      </c>
      <c r="Z8" s="162">
        <f>'A.3 Fig.A3.2'!AD10</f>
        <v>6.1945673881450638</v>
      </c>
      <c r="AA8" s="162">
        <f>'A.3 Fig.A3.2'!AE10</f>
        <v>5.5520862383112739</v>
      </c>
      <c r="AB8" s="162">
        <f>'A.3 Fig.A3.2'!AF10</f>
        <v>4.8423161557119574</v>
      </c>
      <c r="AC8" s="162">
        <f>'A.3 Fig.A3.2'!AG10</f>
        <v>4.2743795645482283</v>
      </c>
      <c r="AD8" s="162">
        <f>'A.3 Fig.A3.2'!AH10</f>
        <v>4.0541619297231994</v>
      </c>
      <c r="AE8" s="162">
        <f>'A.3 Fig.A3.2'!AI10</f>
        <v>4.209949033780565</v>
      </c>
      <c r="AF8" s="162">
        <f>'A.3 Fig.A3.2'!AJ10</f>
        <v>4.4956796501136767</v>
      </c>
      <c r="AG8" s="162">
        <f>'A.3 Fig.A3.2'!AK10</f>
        <v>4.1240696718963816</v>
      </c>
      <c r="AH8" s="162">
        <f>'A.3 Fig.A3.2'!AL10</f>
        <v>3.6163823328878131</v>
      </c>
      <c r="AI8" s="162">
        <f>'A.3 Fig.A3.2'!AM10</f>
        <v>3.404703159248978</v>
      </c>
    </row>
    <row r="9" spans="2:35" s="52" customFormat="1" ht="11.25" x14ac:dyDescent="0.2">
      <c r="B9" s="161" t="s">
        <v>36</v>
      </c>
      <c r="C9" s="162">
        <f>'A.3 Fig.A3.2'!G11</f>
        <v>61.521492482616409</v>
      </c>
      <c r="D9" s="162">
        <f>'A.3 Fig.A3.2'!H11</f>
        <v>68.251271227345072</v>
      </c>
      <c r="E9" s="162">
        <f>'A.3 Fig.A3.2'!I11</f>
        <v>67.912465535212405</v>
      </c>
      <c r="F9" s="162">
        <f>'A.3 Fig.A3.2'!J11</f>
        <v>70.2364891820135</v>
      </c>
      <c r="G9" s="162">
        <f>'A.3 Fig.A3.2'!K11</f>
        <v>67.613680334170454</v>
      </c>
      <c r="H9" s="162">
        <f>'A.3 Fig.A3.2'!L11</f>
        <v>64.565045905219364</v>
      </c>
      <c r="I9" s="162">
        <f>'A.3 Fig.A3.2'!M11</f>
        <v>62.822200142164796</v>
      </c>
      <c r="J9" s="162">
        <f>'A.3 Fig.A3.2'!N11</f>
        <v>68.780447230839897</v>
      </c>
      <c r="K9" s="162">
        <f>'A.3 Fig.A3.2'!O11</f>
        <v>60.682414125946607</v>
      </c>
      <c r="L9" s="162">
        <f>'A.3 Fig.A3.2'!P11</f>
        <v>62.234483933377774</v>
      </c>
      <c r="M9" s="162">
        <f>'A.3 Fig.A3.2'!Q11</f>
        <v>60.869265463536493</v>
      </c>
      <c r="N9" s="162">
        <f>'A.3 Fig.A3.2'!R11</f>
        <v>58.041652303426488</v>
      </c>
      <c r="O9" s="162">
        <f>'A.3 Fig.A3.2'!S11</f>
        <v>59.366700453063295</v>
      </c>
      <c r="P9" s="162">
        <f>'A.3 Fig.A3.2'!T11</f>
        <v>54.584300105536542</v>
      </c>
      <c r="Q9" s="162">
        <f>'A.3 Fig.A3.2'!U11</f>
        <v>55.486816041341818</v>
      </c>
      <c r="R9" s="162">
        <f>'A.3 Fig.A3.2'!V11</f>
        <v>59.280808315304554</v>
      </c>
      <c r="S9" s="162">
        <f>'A.3 Fig.A3.2'!W11</f>
        <v>61.980207577161934</v>
      </c>
      <c r="T9" s="162">
        <f>'A.3 Fig.A3.2'!X11</f>
        <v>62.546868435274646</v>
      </c>
      <c r="U9" s="162">
        <f>'A.3 Fig.A3.2'!Y11</f>
        <v>59.998578802214638</v>
      </c>
      <c r="V9" s="162">
        <f>'A.3 Fig.A3.2'!Z11</f>
        <v>58.15701364637264</v>
      </c>
      <c r="W9" s="162">
        <f>'A.3 Fig.A3.2'!AA11</f>
        <v>50.946874624979785</v>
      </c>
      <c r="X9" s="162">
        <f>'A.3 Fig.A3.2'!AB11</f>
        <v>45.81958810021429</v>
      </c>
      <c r="Y9" s="162">
        <f>'A.3 Fig.A3.2'!AC11</f>
        <v>43.674924747393334</v>
      </c>
      <c r="Z9" s="162">
        <f>'A.3 Fig.A3.2'!AD11</f>
        <v>42.621246720848362</v>
      </c>
      <c r="AA9" s="162">
        <f>'A.3 Fig.A3.2'!AE11</f>
        <v>43.570144762589187</v>
      </c>
      <c r="AB9" s="162">
        <f>'A.3 Fig.A3.2'!AF11</f>
        <v>45.180248539280186</v>
      </c>
      <c r="AC9" s="162">
        <f>'A.3 Fig.A3.2'!AG11</f>
        <v>43.075973971866794</v>
      </c>
      <c r="AD9" s="162">
        <f>'A.3 Fig.A3.2'!AH11</f>
        <v>45.626574044305222</v>
      </c>
      <c r="AE9" s="162">
        <f>'A.3 Fig.A3.2'!AI11</f>
        <v>44.538733902740475</v>
      </c>
      <c r="AF9" s="162">
        <f>'A.3 Fig.A3.2'!AJ11</f>
        <v>44.374449359905661</v>
      </c>
      <c r="AG9" s="162">
        <f>'A.3 Fig.A3.2'!AK11</f>
        <v>40.609035941583343</v>
      </c>
      <c r="AH9" s="162">
        <f>'A.3 Fig.A3.2'!AL11</f>
        <v>34.525858622133562</v>
      </c>
      <c r="AI9" s="162">
        <f>'A.3 Fig.A3.2'!AM11</f>
        <v>33.166880525964423</v>
      </c>
    </row>
    <row r="10" spans="2:35" s="52" customFormat="1" ht="11.25" x14ac:dyDescent="0.2">
      <c r="B10" s="161" t="s">
        <v>153</v>
      </c>
      <c r="C10" s="162">
        <f>'A.3 Fig.A3.2'!G12</f>
        <v>0</v>
      </c>
      <c r="D10" s="162">
        <f>'A.3 Fig.A3.2'!H12</f>
        <v>33.024507129359847</v>
      </c>
      <c r="E10" s="162">
        <f>'A.3 Fig.A3.2'!I12</f>
        <v>33.068226581689444</v>
      </c>
      <c r="F10" s="162">
        <f>'A.3 Fig.A3.2'!J12</f>
        <v>33.016469280776192</v>
      </c>
      <c r="G10" s="162">
        <f>'A.3 Fig.A3.2'!K12</f>
        <v>33.854070039115086</v>
      </c>
      <c r="H10" s="162">
        <f>'A.3 Fig.A3.2'!L12</f>
        <v>34.931134126208612</v>
      </c>
      <c r="I10" s="162">
        <f>'A.3 Fig.A3.2'!M12</f>
        <v>36.019810985159069</v>
      </c>
      <c r="J10" s="162">
        <f>'A.3 Fig.A3.2'!N12</f>
        <v>36.214978645443011</v>
      </c>
      <c r="K10" s="162">
        <f>'A.3 Fig.A3.2'!O12</f>
        <v>35.361630184369702</v>
      </c>
      <c r="L10" s="162">
        <f>'A.3 Fig.A3.2'!P12</f>
        <v>37.781229687441218</v>
      </c>
      <c r="M10" s="162">
        <f>'A.3 Fig.A3.2'!Q12</f>
        <v>37.714892068752413</v>
      </c>
      <c r="N10" s="162">
        <f>'A.3 Fig.A3.2'!R12</f>
        <v>35.509772748405254</v>
      </c>
      <c r="O10" s="162">
        <f>'A.3 Fig.A3.2'!S12</f>
        <v>33.967821725090424</v>
      </c>
      <c r="P10" s="162">
        <f>'A.3 Fig.A3.2'!T12</f>
        <v>33.663627174085271</v>
      </c>
      <c r="Q10" s="162">
        <f>'A.3 Fig.A3.2'!U12</f>
        <v>34.671101021997345</v>
      </c>
      <c r="R10" s="162">
        <f>'A.3 Fig.A3.2'!V12</f>
        <v>33.570843212588457</v>
      </c>
      <c r="S10" s="162">
        <f>'A.3 Fig.A3.2'!W12</f>
        <v>32.929336649101849</v>
      </c>
      <c r="T10" s="162">
        <f>'A.3 Fig.A3.2'!X12</f>
        <v>32.554056975670861</v>
      </c>
      <c r="U10" s="162">
        <f>'A.3 Fig.A3.2'!Y12</f>
        <v>30.949145259970372</v>
      </c>
      <c r="V10" s="162">
        <f>'A.3 Fig.A3.2'!Z12</f>
        <v>30.418925468867364</v>
      </c>
      <c r="W10" s="162">
        <f>'A.3 Fig.A3.2'!AA12</f>
        <v>30.023820606002364</v>
      </c>
      <c r="X10" s="162">
        <f>'A.3 Fig.A3.2'!AB12</f>
        <v>31.619362646700999</v>
      </c>
      <c r="Y10" s="162">
        <f>'A.3 Fig.A3.2'!AC12</f>
        <v>29.431702771988522</v>
      </c>
      <c r="Z10" s="162">
        <f>'A.3 Fig.A3.2'!AD12</f>
        <v>29.810723495332748</v>
      </c>
      <c r="AA10" s="162">
        <f>'A.3 Fig.A3.2'!AE12</f>
        <v>32.126682991468925</v>
      </c>
      <c r="AB10" s="162">
        <f>'A.3 Fig.A3.2'!AF12</f>
        <v>30.924070733980471</v>
      </c>
      <c r="AC10" s="162">
        <f>'A.3 Fig.A3.2'!AG12</f>
        <v>31.356234009137868</v>
      </c>
      <c r="AD10" s="162">
        <f>'A.3 Fig.A3.2'!AH12</f>
        <v>32.273484456600741</v>
      </c>
      <c r="AE10" s="162">
        <f>'A.3 Fig.A3.2'!AI12</f>
        <v>34.125371905885459</v>
      </c>
      <c r="AF10" s="162">
        <f>'A.3 Fig.A3.2'!AJ12</f>
        <v>36.378875168116814</v>
      </c>
      <c r="AG10" s="162">
        <f>'A.3 Fig.A3.2'!AK12</f>
        <v>34.115280487652747</v>
      </c>
      <c r="AH10" s="162">
        <f>'A.3 Fig.A3.2'!AL12</f>
        <v>34.762571792918045</v>
      </c>
      <c r="AI10" s="162">
        <f>'A.3 Fig.A3.2'!AM12</f>
        <v>36.18932526557186</v>
      </c>
    </row>
    <row r="11" spans="2:35" s="52" customFormat="1" ht="11.25" x14ac:dyDescent="0.2">
      <c r="B11" s="161" t="s">
        <v>37</v>
      </c>
      <c r="C11" s="162">
        <f>'A.3 Fig.A3.2'!G13</f>
        <v>2.524</v>
      </c>
      <c r="D11" s="162">
        <f>'A.3 Fig.A3.2'!H13</f>
        <v>1.6346004481530041</v>
      </c>
      <c r="E11" s="162">
        <f>'A.3 Fig.A3.2'!I13</f>
        <v>2.3176264601434577</v>
      </c>
      <c r="F11" s="162">
        <f>'A.3 Fig.A3.2'!J13</f>
        <v>2.4977302209728167</v>
      </c>
      <c r="G11" s="162">
        <f>'A.3 Fig.A3.2'!K13</f>
        <v>1.6149019381642735</v>
      </c>
      <c r="H11" s="162">
        <f>'A.3 Fig.A3.2'!L13</f>
        <v>0.97122676879503733</v>
      </c>
      <c r="I11" s="162">
        <f>'A.3 Fig.A3.2'!M13</f>
        <v>0.96264590650769599</v>
      </c>
      <c r="J11" s="162">
        <f>'A.3 Fig.A3.2'!N13</f>
        <v>0.94531688637487343</v>
      </c>
      <c r="K11" s="162">
        <f>'A.3 Fig.A3.2'!O13</f>
        <v>1.0295641938428113</v>
      </c>
      <c r="L11" s="162">
        <f>'A.3 Fig.A3.2'!P13</f>
        <v>1.1978264950968862</v>
      </c>
      <c r="M11" s="162">
        <f>'A.3 Fig.A3.2'!Q13</f>
        <v>1.099812453230026</v>
      </c>
      <c r="N11" s="162">
        <f>'A.3 Fig.A3.2'!R13</f>
        <v>1.2555783531390079</v>
      </c>
      <c r="O11" s="162">
        <f>'A.3 Fig.A3.2'!S13</f>
        <v>1.4660486925585094</v>
      </c>
      <c r="P11" s="162">
        <f>'A.3 Fig.A3.2'!T13</f>
        <v>1.322019989451765</v>
      </c>
      <c r="Q11" s="162">
        <f>'A.3 Fig.A3.2'!U13</f>
        <v>1.1559025311854021</v>
      </c>
      <c r="R11" s="162">
        <f>'A.3 Fig.A3.2'!V13</f>
        <v>1.1295516264280463</v>
      </c>
      <c r="S11" s="162">
        <f>'A.3 Fig.A3.2'!W13</f>
        <v>1.2679612588994154</v>
      </c>
      <c r="T11" s="162">
        <f>'A.3 Fig.A3.2'!X13</f>
        <v>1.1576113065525733</v>
      </c>
      <c r="U11" s="162">
        <f>'A.3 Fig.A3.2'!Y13</f>
        <v>1.1406555283233446</v>
      </c>
      <c r="V11" s="162">
        <f>'A.3 Fig.A3.2'!Z13</f>
        <v>1.1785535924689503</v>
      </c>
      <c r="W11" s="162">
        <f>'A.3 Fig.A3.2'!AA13</f>
        <v>1.0297558012354493</v>
      </c>
      <c r="X11" s="162">
        <f>'A.3 Fig.A3.2'!AB13</f>
        <v>1.1474008815673058</v>
      </c>
      <c r="Y11" s="162">
        <f>'A.3 Fig.A3.2'!AC13</f>
        <v>0.85919459320739011</v>
      </c>
      <c r="Z11" s="162">
        <f>'A.3 Fig.A3.2'!AD13</f>
        <v>0.88628851477022053</v>
      </c>
      <c r="AA11" s="162">
        <f>'A.3 Fig.A3.2'!AE13</f>
        <v>0.8247404354115887</v>
      </c>
      <c r="AB11" s="162">
        <f>'A.3 Fig.A3.2'!AF13</f>
        <v>0.78493786852242908</v>
      </c>
      <c r="AC11" s="162">
        <f>'A.3 Fig.A3.2'!AG13</f>
        <v>0.64545423761160592</v>
      </c>
      <c r="AD11" s="162">
        <f>'A.3 Fig.A3.2'!AH13</f>
        <v>0.65022666370041327</v>
      </c>
      <c r="AE11" s="162">
        <f>'A.3 Fig.A3.2'!AI13</f>
        <v>0.39228344282169519</v>
      </c>
      <c r="AF11" s="162">
        <f>'A.3 Fig.A3.2'!AJ13</f>
        <v>0.87519241895778188</v>
      </c>
      <c r="AG11" s="162">
        <f>'A.3 Fig.A3.2'!AK13</f>
        <v>0.51782691935219893</v>
      </c>
      <c r="AH11" s="162">
        <f>'A.3 Fig.A3.2'!AL13</f>
        <v>0.49641392144516433</v>
      </c>
      <c r="AI11" s="162">
        <f>'A.3 Fig.A3.2'!AM13</f>
        <v>0.48774268765960294</v>
      </c>
    </row>
    <row r="12" spans="2:35" s="51" customFormat="1" ht="11.25" x14ac:dyDescent="0.2">
      <c r="B12" s="163" t="s">
        <v>38</v>
      </c>
      <c r="C12" s="164">
        <f>'A.3 Fig.A3.2'!G14</f>
        <v>129.33549248261642</v>
      </c>
      <c r="D12" s="164">
        <f>'A.3 Fig.A3.2'!H14</f>
        <v>174.88644080607403</v>
      </c>
      <c r="E12" s="164">
        <f>'A.3 Fig.A3.2'!I14</f>
        <v>175.61215960177032</v>
      </c>
      <c r="F12" s="164">
        <f>'A.3 Fig.A3.2'!J14</f>
        <v>183.44329230946599</v>
      </c>
      <c r="G12" s="164">
        <f>'A.3 Fig.A3.2'!K14</f>
        <v>175.61064259998108</v>
      </c>
      <c r="H12" s="164">
        <f>'A.3 Fig.A3.2'!L14</f>
        <v>172.76642704848098</v>
      </c>
      <c r="I12" s="164">
        <f>'A.3 Fig.A3.2'!M14</f>
        <v>170.95916913474855</v>
      </c>
      <c r="J12" s="164">
        <f>'A.3 Fig.A3.2'!N14</f>
        <v>175.4427386896258</v>
      </c>
      <c r="K12" s="164">
        <f>'A.3 Fig.A3.2'!O14</f>
        <v>165.6634355025883</v>
      </c>
      <c r="L12" s="164">
        <f>'A.3 Fig.A3.2'!P14</f>
        <v>169.6984774335553</v>
      </c>
      <c r="M12" s="164">
        <f>'A.3 Fig.A3.2'!Q14</f>
        <v>167.82943615022822</v>
      </c>
      <c r="N12" s="164">
        <f>'A.3 Fig.A3.2'!R14</f>
        <v>165.9062979363282</v>
      </c>
      <c r="O12" s="164">
        <f>'A.3 Fig.A3.2'!S14</f>
        <v>166.67502126568428</v>
      </c>
      <c r="P12" s="164">
        <f>'A.3 Fig.A3.2'!T14</f>
        <v>158.6294927695559</v>
      </c>
      <c r="Q12" s="164">
        <f>'A.3 Fig.A3.2'!U14</f>
        <v>160.26054860139794</v>
      </c>
      <c r="R12" s="164">
        <f>'A.3 Fig.A3.2'!V14</f>
        <v>163.50538939102375</v>
      </c>
      <c r="S12" s="164">
        <f>'A.3 Fig.A3.2'!W14</f>
        <v>167.07328978394523</v>
      </c>
      <c r="T12" s="164">
        <f>'A.3 Fig.A3.2'!X14</f>
        <v>162.42921639999165</v>
      </c>
      <c r="U12" s="164">
        <f>'A.3 Fig.A3.2'!Y14</f>
        <v>156.67851169202979</v>
      </c>
      <c r="V12" s="164">
        <f>'A.3 Fig.A3.2'!Z14</f>
        <v>147.05161332702511</v>
      </c>
      <c r="W12" s="164">
        <f>'A.3 Fig.A3.2'!AA14</f>
        <v>123.24424086013325</v>
      </c>
      <c r="X12" s="164">
        <f>'A.3 Fig.A3.2'!AB14</f>
        <v>116.65400200847023</v>
      </c>
      <c r="Y12" s="164">
        <f>'A.3 Fig.A3.2'!AC14</f>
        <v>104.87819231245197</v>
      </c>
      <c r="Z12" s="164">
        <f>'A.3 Fig.A3.2'!AD14</f>
        <v>107.52467883966023</v>
      </c>
      <c r="AA12" s="164">
        <f>'A.3 Fig.A3.2'!AE14</f>
        <v>108.79734088211306</v>
      </c>
      <c r="AB12" s="164">
        <f>'A.3 Fig.A3.2'!AF14</f>
        <v>107.19767291775258</v>
      </c>
      <c r="AC12" s="164">
        <f>'A.3 Fig.A3.2'!AG14</f>
        <v>107.32868271176943</v>
      </c>
      <c r="AD12" s="164">
        <f>'A.3 Fig.A3.2'!AH14</f>
        <v>109.61166548049952</v>
      </c>
      <c r="AE12" s="164">
        <f>'A.3 Fig.A3.2'!AI14</f>
        <v>108.89327069220781</v>
      </c>
      <c r="AF12" s="164">
        <f>'A.3 Fig.A3.2'!AJ14</f>
        <v>110.3027733064374</v>
      </c>
      <c r="AG12" s="164">
        <f>'A.3 Fig.A3.2'!AK14</f>
        <v>101.57342051647375</v>
      </c>
      <c r="AH12" s="164">
        <f>'A.3 Fig.A3.2'!AL14</f>
        <v>95.41252943693496</v>
      </c>
      <c r="AI12" s="164">
        <f>'A.3 Fig.A3.2'!AM14</f>
        <v>98.205981889376702</v>
      </c>
    </row>
    <row r="13" spans="2:35" x14ac:dyDescent="0.2">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6"/>
      <c r="Z13" s="166"/>
      <c r="AA13" s="165"/>
      <c r="AB13" s="165"/>
      <c r="AC13" s="165"/>
      <c r="AD13" s="165"/>
      <c r="AE13" s="165"/>
      <c r="AF13" s="165"/>
      <c r="AG13" s="165"/>
      <c r="AH13" s="165"/>
      <c r="AI13" s="165"/>
    </row>
    <row r="14" spans="2:35" x14ac:dyDescent="0.2">
      <c r="B14" s="134"/>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A1:O122"/>
  <sheetViews>
    <sheetView showGridLines="0" tabSelected="1" topLeftCell="A22" workbookViewId="0">
      <selection activeCell="K61" sqref="K61"/>
    </sheetView>
  </sheetViews>
  <sheetFormatPr defaultColWidth="9.140625" defaultRowHeight="12" x14ac:dyDescent="0.2"/>
  <cols>
    <col min="1" max="1" width="7" style="12" bestFit="1" customWidth="1"/>
    <col min="2" max="2" width="12.28515625" style="10" bestFit="1" customWidth="1"/>
    <col min="3" max="3" width="10" style="10" customWidth="1"/>
    <col min="4" max="4" width="14.28515625" style="12" customWidth="1"/>
    <col min="5" max="5" width="11.42578125" style="12" customWidth="1"/>
    <col min="6" max="6" width="9.140625" style="9" bestFit="1" customWidth="1"/>
    <col min="7" max="7" width="2.140625" style="12" customWidth="1"/>
    <col min="8" max="8" width="13.5703125" style="10" customWidth="1"/>
    <col min="9" max="9" width="9.140625" style="10" customWidth="1"/>
    <col min="10" max="10" width="10.5703125" style="10" bestFit="1" customWidth="1"/>
    <col min="11" max="11" width="12" style="10" customWidth="1"/>
    <col min="12" max="12" width="9.140625" style="10"/>
    <col min="13" max="13" width="11.7109375" style="10" customWidth="1"/>
    <col min="14" max="14" width="9.5703125" style="10" customWidth="1"/>
    <col min="15" max="16384" width="9.140625" style="10"/>
  </cols>
  <sheetData>
    <row r="1" spans="2:15" ht="15" x14ac:dyDescent="0.25">
      <c r="B1" s="156" t="s">
        <v>162</v>
      </c>
      <c r="G1" s="38"/>
    </row>
    <row r="2" spans="2:15" x14ac:dyDescent="0.2">
      <c r="G2" s="15"/>
      <c r="I2" s="143"/>
      <c r="J2" s="143"/>
    </row>
    <row r="3" spans="2:15" ht="12.75" thickBot="1" x14ac:dyDescent="0.25">
      <c r="B3" s="10" t="s">
        <v>29</v>
      </c>
      <c r="G3" s="25"/>
      <c r="H3" s="10" t="s">
        <v>30</v>
      </c>
    </row>
    <row r="4" spans="2:15" ht="24.75" thickBot="1" x14ac:dyDescent="0.25">
      <c r="B4" s="62" t="s">
        <v>0</v>
      </c>
      <c r="C4" s="63" t="s">
        <v>130</v>
      </c>
      <c r="D4" s="63" t="s">
        <v>1</v>
      </c>
      <c r="E4" s="63" t="s">
        <v>2</v>
      </c>
      <c r="F4" s="64" t="s">
        <v>3</v>
      </c>
      <c r="G4" s="39"/>
      <c r="H4" s="62" t="s">
        <v>0</v>
      </c>
      <c r="I4" s="63" t="s">
        <v>131</v>
      </c>
      <c r="J4" s="63" t="s">
        <v>155</v>
      </c>
      <c r="K4" s="63" t="s">
        <v>27</v>
      </c>
      <c r="L4" s="63" t="s">
        <v>28</v>
      </c>
      <c r="M4" s="63" t="s">
        <v>2</v>
      </c>
      <c r="N4" s="64" t="s">
        <v>3</v>
      </c>
    </row>
    <row r="5" spans="2:15" x14ac:dyDescent="0.2">
      <c r="B5" s="66" t="s">
        <v>122</v>
      </c>
      <c r="C5" s="67">
        <f>SUM(C6:C60)</f>
        <v>115.87672918899463</v>
      </c>
      <c r="D5" s="72"/>
      <c r="E5" s="72"/>
      <c r="F5" s="81" t="s">
        <v>193</v>
      </c>
      <c r="G5" s="89"/>
      <c r="H5" s="66" t="s">
        <v>93</v>
      </c>
      <c r="I5" s="67">
        <v>9.6172112688712197</v>
      </c>
      <c r="J5" s="67">
        <v>30.003390528701399</v>
      </c>
      <c r="K5" s="67">
        <v>0.14753324705993701</v>
      </c>
      <c r="L5" s="72">
        <f>IF(ISNUMBER(K5/SUM(K$5:K$58)),(K5/SUM(K$5:K$58)),"NA")</f>
        <v>0.24186268476030615</v>
      </c>
      <c r="M5" s="79">
        <f>IF(ISNUMBER(M4),M4+L5,L5)</f>
        <v>0.24186268476030615</v>
      </c>
      <c r="N5" s="60" t="s">
        <v>192</v>
      </c>
      <c r="O5" s="16"/>
    </row>
    <row r="6" spans="2:15" x14ac:dyDescent="0.2">
      <c r="B6" s="68" t="s">
        <v>93</v>
      </c>
      <c r="C6" s="69">
        <v>30.003390528701399</v>
      </c>
      <c r="D6" s="72">
        <f>IF(ISNUMBER(C6),C6/VLOOKUP("National Total",B$5:C$60,2,0),"0")</f>
        <v>0.25892507269311987</v>
      </c>
      <c r="E6" s="72">
        <f t="shared" ref="E6:E53" si="0">IF(D6=1,0,IF(ISNUMBER(D6+E5),D6+E5,0))</f>
        <v>0.25892507269311987</v>
      </c>
      <c r="F6" s="81" t="s">
        <v>192</v>
      </c>
      <c r="G6" s="89"/>
      <c r="H6" s="68" t="s">
        <v>57</v>
      </c>
      <c r="I6" s="69">
        <v>28.960230623019299</v>
      </c>
      <c r="J6" s="69">
        <v>3.0335307047326001</v>
      </c>
      <c r="K6" s="69">
        <v>0.12101022088919999</v>
      </c>
      <c r="L6" s="72">
        <f t="shared" ref="L6:L58" si="1">IF(ISNUMBER(K6/SUM(K$5:K$58)),(K6/SUM(K$5:K$58)),"NA")</f>
        <v>0.19838143259877689</v>
      </c>
      <c r="M6" s="79">
        <f t="shared" ref="M6:M58" si="2">IF(ISNUMBER(M5),M5+L6,L6)</f>
        <v>0.44024411735908303</v>
      </c>
      <c r="N6" s="58" t="s">
        <v>192</v>
      </c>
      <c r="O6" s="16"/>
    </row>
    <row r="7" spans="2:15" x14ac:dyDescent="0.2">
      <c r="B7" s="68" t="s">
        <v>96</v>
      </c>
      <c r="C7" s="69">
        <v>23.333329379819101</v>
      </c>
      <c r="D7" s="72">
        <f t="shared" ref="D7:D60" si="3">IF(ISNUMBER(C7),C7/VLOOKUP("National Total",B$5:C$60,2,0),"0")</f>
        <v>0.20136337591789033</v>
      </c>
      <c r="E7" s="72">
        <f t="shared" si="0"/>
        <v>0.4602884486110102</v>
      </c>
      <c r="F7" s="81" t="s">
        <v>192</v>
      </c>
      <c r="G7" s="89"/>
      <c r="H7" s="68" t="s">
        <v>68</v>
      </c>
      <c r="I7" s="69">
        <v>35.071083084761099</v>
      </c>
      <c r="J7" s="69">
        <v>9.6137463425498701</v>
      </c>
      <c r="K7" s="69">
        <v>0.108088379512079</v>
      </c>
      <c r="L7" s="72">
        <f t="shared" si="1"/>
        <v>0.17719765667166262</v>
      </c>
      <c r="M7" s="79">
        <f t="shared" si="2"/>
        <v>0.61744177403074563</v>
      </c>
      <c r="N7" s="58" t="s">
        <v>192</v>
      </c>
      <c r="O7" s="16"/>
    </row>
    <row r="8" spans="2:15" x14ac:dyDescent="0.2">
      <c r="B8" s="68" t="s">
        <v>95</v>
      </c>
      <c r="C8" s="69">
        <v>11.5396244734088</v>
      </c>
      <c r="D8" s="72">
        <f t="shared" si="3"/>
        <v>9.9585348621531275E-2</v>
      </c>
      <c r="E8" s="72">
        <f t="shared" si="0"/>
        <v>0.55987379723254149</v>
      </c>
      <c r="F8" s="81" t="s">
        <v>192</v>
      </c>
      <c r="G8" s="89"/>
      <c r="H8" s="68" t="s">
        <v>96</v>
      </c>
      <c r="I8" s="69">
        <v>21.961480589321798</v>
      </c>
      <c r="J8" s="69">
        <v>23.333329379819101</v>
      </c>
      <c r="K8" s="69">
        <v>4.4400035258680103E-2</v>
      </c>
      <c r="L8" s="72">
        <f t="shared" si="1"/>
        <v>7.2788418509855637E-2</v>
      </c>
      <c r="M8" s="79">
        <f t="shared" si="2"/>
        <v>0.69023019254060125</v>
      </c>
      <c r="N8" s="58" t="s">
        <v>192</v>
      </c>
      <c r="O8" s="16"/>
    </row>
    <row r="9" spans="2:15" x14ac:dyDescent="0.2">
      <c r="B9" s="68" t="s">
        <v>85</v>
      </c>
      <c r="C9" s="69">
        <v>11.331001499999999</v>
      </c>
      <c r="D9" s="72">
        <f t="shared" si="3"/>
        <v>9.7784961478496399E-2</v>
      </c>
      <c r="E9" s="72">
        <f t="shared" si="0"/>
        <v>0.65765875871103785</v>
      </c>
      <c r="F9" s="81" t="s">
        <v>192</v>
      </c>
      <c r="G9" s="89"/>
      <c r="H9" s="68" t="s">
        <v>85</v>
      </c>
      <c r="I9" s="69">
        <v>7.9266138000000002</v>
      </c>
      <c r="J9" s="69">
        <v>11.331001499999999</v>
      </c>
      <c r="K9" s="69">
        <v>3.4859715591822299E-2</v>
      </c>
      <c r="L9" s="72">
        <f t="shared" si="1"/>
        <v>5.7148233168036702E-2</v>
      </c>
      <c r="M9" s="79">
        <f t="shared" si="2"/>
        <v>0.74737842570863799</v>
      </c>
      <c r="N9" s="58" t="s">
        <v>192</v>
      </c>
      <c r="O9" s="16"/>
    </row>
    <row r="10" spans="2:15" x14ac:dyDescent="0.2">
      <c r="B10" s="68" t="s">
        <v>68</v>
      </c>
      <c r="C10" s="69">
        <v>9.6137463425498701</v>
      </c>
      <c r="D10" s="72">
        <f t="shared" si="3"/>
        <v>8.2965289146795615E-2</v>
      </c>
      <c r="E10" s="72">
        <f t="shared" si="0"/>
        <v>0.74062404785783342</v>
      </c>
      <c r="F10" s="81" t="s">
        <v>192</v>
      </c>
      <c r="G10" s="89"/>
      <c r="H10" s="68" t="s">
        <v>95</v>
      </c>
      <c r="I10" s="69">
        <v>10.3225939044633</v>
      </c>
      <c r="J10" s="69">
        <v>11.5396244734088</v>
      </c>
      <c r="K10" s="69">
        <v>2.45739395437174E-2</v>
      </c>
      <c r="L10" s="72">
        <f t="shared" si="1"/>
        <v>4.0285963412479649E-2</v>
      </c>
      <c r="M10" s="79">
        <f t="shared" si="2"/>
        <v>0.78766438912111769</v>
      </c>
      <c r="N10" s="58" t="s">
        <v>192</v>
      </c>
      <c r="O10" s="16"/>
    </row>
    <row r="11" spans="2:15" x14ac:dyDescent="0.2">
      <c r="B11" s="68" t="s">
        <v>113</v>
      </c>
      <c r="C11" s="69">
        <v>4.5171883101324202</v>
      </c>
      <c r="D11" s="72">
        <f t="shared" si="3"/>
        <v>3.8982704653018799E-2</v>
      </c>
      <c r="E11" s="72">
        <f t="shared" si="0"/>
        <v>0.77960675251085221</v>
      </c>
      <c r="F11" s="81" t="s">
        <v>192</v>
      </c>
      <c r="G11" s="89"/>
      <c r="H11" s="68" t="s">
        <v>61</v>
      </c>
      <c r="I11" s="69">
        <v>5.37609889298938</v>
      </c>
      <c r="J11" s="69">
        <v>1.3436861120328201</v>
      </c>
      <c r="K11" s="69">
        <v>1.74107694670536E-2</v>
      </c>
      <c r="L11" s="72">
        <f t="shared" si="1"/>
        <v>2.8542823607302408E-2</v>
      </c>
      <c r="M11" s="79">
        <f t="shared" si="2"/>
        <v>0.81620721272842012</v>
      </c>
      <c r="N11" s="58" t="s">
        <v>192</v>
      </c>
      <c r="O11" s="16"/>
    </row>
    <row r="12" spans="2:15" x14ac:dyDescent="0.2">
      <c r="B12" s="68" t="s">
        <v>57</v>
      </c>
      <c r="C12" s="69">
        <v>3.0335307047326001</v>
      </c>
      <c r="D12" s="72">
        <f t="shared" si="3"/>
        <v>2.6178946592330197E-2</v>
      </c>
      <c r="E12" s="72">
        <f t="shared" si="0"/>
        <v>0.80578569910318243</v>
      </c>
      <c r="F12" s="81" t="s">
        <v>192</v>
      </c>
      <c r="G12" s="89"/>
      <c r="H12" s="68" t="s">
        <v>87</v>
      </c>
      <c r="I12" s="69">
        <v>6.74235218272847</v>
      </c>
      <c r="J12" s="69">
        <v>2.3830463892349201</v>
      </c>
      <c r="K12" s="69">
        <v>1.73173894904134E-2</v>
      </c>
      <c r="L12" s="72">
        <f t="shared" si="1"/>
        <v>2.8389738575262963E-2</v>
      </c>
      <c r="M12" s="79">
        <f t="shared" si="2"/>
        <v>0.84459695130368306</v>
      </c>
      <c r="N12" s="58" t="s">
        <v>193</v>
      </c>
      <c r="O12" s="16"/>
    </row>
    <row r="13" spans="2:15" x14ac:dyDescent="0.2">
      <c r="B13" s="68" t="s">
        <v>87</v>
      </c>
      <c r="C13" s="69">
        <v>2.3830463892349201</v>
      </c>
      <c r="D13" s="72">
        <f t="shared" si="3"/>
        <v>2.0565357737602152E-2</v>
      </c>
      <c r="E13" s="72">
        <f t="shared" si="0"/>
        <v>0.82635105684078458</v>
      </c>
      <c r="F13" s="81" t="s">
        <v>193</v>
      </c>
      <c r="G13" s="89"/>
      <c r="H13" s="68" t="s">
        <v>90</v>
      </c>
      <c r="I13" s="69">
        <v>3.0231237200000001</v>
      </c>
      <c r="J13" s="69">
        <v>0.75046001600000001</v>
      </c>
      <c r="K13" s="69">
        <v>9.8237544289570301E-3</v>
      </c>
      <c r="L13" s="72">
        <f t="shared" si="1"/>
        <v>1.6104841911655475E-2</v>
      </c>
      <c r="M13" s="79">
        <f t="shared" si="2"/>
        <v>0.86070179321533857</v>
      </c>
      <c r="N13" s="58" t="s">
        <v>193</v>
      </c>
      <c r="O13" s="16"/>
    </row>
    <row r="14" spans="2:15" x14ac:dyDescent="0.2">
      <c r="B14" s="68" t="s">
        <v>73</v>
      </c>
      <c r="C14" s="69">
        <v>2.3181039999999999</v>
      </c>
      <c r="D14" s="72">
        <f t="shared" si="3"/>
        <v>2.0004913982506173E-2</v>
      </c>
      <c r="E14" s="72">
        <f t="shared" si="0"/>
        <v>0.84635597082329073</v>
      </c>
      <c r="F14" s="81" t="s">
        <v>193</v>
      </c>
      <c r="G14" s="89"/>
      <c r="H14" s="68" t="s">
        <v>91</v>
      </c>
      <c r="I14" s="69">
        <v>2.9119999999999999</v>
      </c>
      <c r="J14" s="69">
        <v>0.74243099999999995</v>
      </c>
      <c r="K14" s="69">
        <v>9.3360469947419093E-3</v>
      </c>
      <c r="L14" s="72">
        <f t="shared" si="1"/>
        <v>1.5305305320632656E-2</v>
      </c>
      <c r="M14" s="79">
        <f t="shared" si="2"/>
        <v>0.87600709853597125</v>
      </c>
      <c r="N14" s="58" t="s">
        <v>193</v>
      </c>
      <c r="O14" s="16"/>
    </row>
    <row r="15" spans="2:15" x14ac:dyDescent="0.2">
      <c r="B15" s="68" t="s">
        <v>92</v>
      </c>
      <c r="C15" s="69">
        <v>1.85876550677858</v>
      </c>
      <c r="D15" s="72">
        <f t="shared" si="3"/>
        <v>1.6040886895823048E-2</v>
      </c>
      <c r="E15" s="72">
        <f t="shared" si="0"/>
        <v>0.86239685771911379</v>
      </c>
      <c r="F15" s="81" t="s">
        <v>193</v>
      </c>
      <c r="G15" s="89"/>
      <c r="H15" s="68" t="s">
        <v>73</v>
      </c>
      <c r="I15" s="69">
        <v>1.58981254945545</v>
      </c>
      <c r="J15" s="69">
        <v>2.3181039999999999</v>
      </c>
      <c r="K15" s="69">
        <v>7.2861599002251804E-3</v>
      </c>
      <c r="L15" s="72">
        <f t="shared" si="1"/>
        <v>1.1944766553842695E-2</v>
      </c>
      <c r="M15" s="79">
        <f t="shared" si="2"/>
        <v>0.88795186508981394</v>
      </c>
      <c r="N15" s="58" t="s">
        <v>193</v>
      </c>
      <c r="O15" s="16"/>
    </row>
    <row r="16" spans="2:15" x14ac:dyDescent="0.2">
      <c r="B16" s="68" t="s">
        <v>103</v>
      </c>
      <c r="C16" s="69">
        <v>1.437783984</v>
      </c>
      <c r="D16" s="72">
        <f t="shared" si="3"/>
        <v>1.2407875110583923E-2</v>
      </c>
      <c r="E16" s="72">
        <f t="shared" si="0"/>
        <v>0.87480473282969773</v>
      </c>
      <c r="F16" s="81" t="s">
        <v>193</v>
      </c>
      <c r="G16" s="89"/>
      <c r="H16" s="68" t="s">
        <v>113</v>
      </c>
      <c r="I16" s="69">
        <v>4.5832752909594801</v>
      </c>
      <c r="J16" s="69">
        <v>4.5171883101324202</v>
      </c>
      <c r="K16" s="69">
        <v>6.9847811969338197E-3</v>
      </c>
      <c r="L16" s="72">
        <f t="shared" si="1"/>
        <v>1.1450693090672627E-2</v>
      </c>
      <c r="M16" s="79">
        <f t="shared" si="2"/>
        <v>0.89940255818048653</v>
      </c>
      <c r="N16" s="58" t="s">
        <v>193</v>
      </c>
      <c r="O16" s="16"/>
    </row>
    <row r="17" spans="2:15" x14ac:dyDescent="0.2">
      <c r="B17" s="68" t="s">
        <v>61</v>
      </c>
      <c r="C17" s="69">
        <v>1.3436861120328201</v>
      </c>
      <c r="D17" s="72">
        <f t="shared" si="3"/>
        <v>1.1595823608735725E-2</v>
      </c>
      <c r="E17" s="72">
        <f t="shared" si="0"/>
        <v>0.88640055643843341</v>
      </c>
      <c r="F17" s="81" t="s">
        <v>193</v>
      </c>
      <c r="G17" s="89"/>
      <c r="H17" s="68" t="s">
        <v>92</v>
      </c>
      <c r="I17" s="69">
        <v>1.15517545999517</v>
      </c>
      <c r="J17" s="69">
        <v>1.85876550677858</v>
      </c>
      <c r="K17" s="69">
        <v>6.4232967361107897E-3</v>
      </c>
      <c r="L17" s="72">
        <f t="shared" si="1"/>
        <v>1.0530208102697815E-2</v>
      </c>
      <c r="M17" s="79">
        <f t="shared" si="2"/>
        <v>0.90993276628318431</v>
      </c>
      <c r="N17" s="58" t="s">
        <v>193</v>
      </c>
      <c r="O17" s="16"/>
    </row>
    <row r="18" spans="2:15" x14ac:dyDescent="0.2">
      <c r="B18" s="68" t="s">
        <v>88</v>
      </c>
      <c r="C18" s="69">
        <v>1.2055814068595601</v>
      </c>
      <c r="D18" s="72">
        <f t="shared" si="3"/>
        <v>1.0403999278347424E-2</v>
      </c>
      <c r="E18" s="72">
        <f t="shared" si="0"/>
        <v>0.89680455571678086</v>
      </c>
      <c r="F18" s="81" t="s">
        <v>193</v>
      </c>
      <c r="G18" s="89"/>
      <c r="H18" s="68" t="s">
        <v>70</v>
      </c>
      <c r="I18" s="69">
        <v>1.2897565574400001</v>
      </c>
      <c r="J18" s="69">
        <v>0.16455973305638399</v>
      </c>
      <c r="K18" s="69">
        <v>5.1985198502288504E-3</v>
      </c>
      <c r="L18" s="72">
        <f t="shared" si="1"/>
        <v>8.5223364415296238E-3</v>
      </c>
      <c r="M18" s="79">
        <f t="shared" si="2"/>
        <v>0.91845510272471398</v>
      </c>
      <c r="N18" s="58" t="s">
        <v>193</v>
      </c>
      <c r="O18" s="16"/>
    </row>
    <row r="19" spans="2:15" x14ac:dyDescent="0.2">
      <c r="B19" s="68" t="s">
        <v>98</v>
      </c>
      <c r="C19" s="69">
        <v>1.18866962382116</v>
      </c>
      <c r="D19" s="72">
        <f t="shared" si="3"/>
        <v>1.0258052951101538E-2</v>
      </c>
      <c r="E19" s="72">
        <f t="shared" si="0"/>
        <v>0.90706260866788235</v>
      </c>
      <c r="F19" s="81" t="s">
        <v>193</v>
      </c>
      <c r="G19" s="89"/>
      <c r="H19" s="68" t="s">
        <v>103</v>
      </c>
      <c r="I19" s="69">
        <v>0.86779405963636402</v>
      </c>
      <c r="J19" s="69">
        <v>1.437783984</v>
      </c>
      <c r="K19" s="69">
        <v>5.0935882033124203E-3</v>
      </c>
      <c r="L19" s="72">
        <f t="shared" si="1"/>
        <v>8.3503138612279933E-3</v>
      </c>
      <c r="M19" s="79">
        <f t="shared" si="2"/>
        <v>0.92680541658594195</v>
      </c>
      <c r="N19" s="58" t="s">
        <v>193</v>
      </c>
      <c r="O19" s="16"/>
    </row>
    <row r="20" spans="2:15" x14ac:dyDescent="0.2">
      <c r="B20" s="68" t="s">
        <v>53</v>
      </c>
      <c r="C20" s="69">
        <v>1.04871319729069</v>
      </c>
      <c r="D20" s="72">
        <f t="shared" si="3"/>
        <v>9.0502485238450388E-3</v>
      </c>
      <c r="E20" s="72">
        <f t="shared" si="0"/>
        <v>0.91611285719172741</v>
      </c>
      <c r="F20" s="81" t="s">
        <v>193</v>
      </c>
      <c r="G20" s="89"/>
      <c r="H20" s="68" t="s">
        <v>53</v>
      </c>
      <c r="I20" s="69">
        <v>0.44837165975141802</v>
      </c>
      <c r="J20" s="69">
        <v>1.04871319729069</v>
      </c>
      <c r="K20" s="69">
        <v>4.61174262556459E-3</v>
      </c>
      <c r="L20" s="72">
        <f t="shared" si="1"/>
        <v>7.560387065767271E-3</v>
      </c>
      <c r="M20" s="79">
        <f t="shared" si="2"/>
        <v>0.93436580365170918</v>
      </c>
      <c r="N20" s="58" t="s">
        <v>193</v>
      </c>
      <c r="O20" s="16"/>
    </row>
    <row r="21" spans="2:15" x14ac:dyDescent="0.2">
      <c r="B21" s="68" t="s">
        <v>54</v>
      </c>
      <c r="C21" s="69">
        <v>0.87713449604639504</v>
      </c>
      <c r="D21" s="72">
        <f t="shared" si="3"/>
        <v>7.5695482793252736E-3</v>
      </c>
      <c r="E21" s="72">
        <f t="shared" si="0"/>
        <v>0.92368240547105274</v>
      </c>
      <c r="F21" s="81" t="s">
        <v>193</v>
      </c>
      <c r="G21" s="89"/>
      <c r="H21" s="68" t="s">
        <v>58</v>
      </c>
      <c r="I21" s="69">
        <v>1.0147227093742499</v>
      </c>
      <c r="J21" s="69">
        <v>0.111917032823013</v>
      </c>
      <c r="K21" s="69">
        <v>4.20358824532232E-3</v>
      </c>
      <c r="L21" s="72">
        <f t="shared" si="1"/>
        <v>6.8912679609598694E-3</v>
      </c>
      <c r="M21" s="79">
        <f t="shared" si="2"/>
        <v>0.94125707161266903</v>
      </c>
      <c r="N21" s="58" t="s">
        <v>193</v>
      </c>
      <c r="O21" s="16"/>
    </row>
    <row r="22" spans="2:15" x14ac:dyDescent="0.2">
      <c r="B22" s="68" t="s">
        <v>74</v>
      </c>
      <c r="C22" s="69">
        <v>0.83351011213919501</v>
      </c>
      <c r="D22" s="72">
        <f t="shared" si="3"/>
        <v>7.1930759348561033E-3</v>
      </c>
      <c r="E22" s="72">
        <f t="shared" si="0"/>
        <v>0.93087548140590881</v>
      </c>
      <c r="F22" s="81" t="s">
        <v>193</v>
      </c>
      <c r="G22" s="89"/>
      <c r="H22" s="68" t="s">
        <v>54</v>
      </c>
      <c r="I22" s="69">
        <v>0.345601572027527</v>
      </c>
      <c r="J22" s="69">
        <v>0.87713449604639504</v>
      </c>
      <c r="K22" s="69">
        <v>4.0000668346194699E-3</v>
      </c>
      <c r="L22" s="72">
        <f t="shared" si="1"/>
        <v>6.5576195408258075E-3</v>
      </c>
      <c r="M22" s="79">
        <f t="shared" si="2"/>
        <v>0.94781469115349481</v>
      </c>
      <c r="N22" s="58" t="s">
        <v>193</v>
      </c>
      <c r="O22" s="16"/>
    </row>
    <row r="23" spans="2:15" x14ac:dyDescent="0.2">
      <c r="B23" s="68" t="s">
        <v>90</v>
      </c>
      <c r="C23" s="69">
        <v>0.75046001600000001</v>
      </c>
      <c r="D23" s="72">
        <f t="shared" si="3"/>
        <v>6.4763651964666845E-3</v>
      </c>
      <c r="E23" s="72">
        <f t="shared" si="0"/>
        <v>0.93735184660237547</v>
      </c>
      <c r="F23" s="81" t="s">
        <v>193</v>
      </c>
      <c r="G23" s="89"/>
      <c r="H23" s="68" t="s">
        <v>74</v>
      </c>
      <c r="I23" s="69">
        <v>1.7850461301270799</v>
      </c>
      <c r="J23" s="69">
        <v>0.83351011213919501</v>
      </c>
      <c r="K23" s="69">
        <v>3.2732062457716199E-3</v>
      </c>
      <c r="L23" s="72">
        <f t="shared" si="1"/>
        <v>5.3660206506192009E-3</v>
      </c>
      <c r="M23" s="79">
        <f t="shared" si="2"/>
        <v>0.95318071180411401</v>
      </c>
      <c r="N23" s="58" t="s">
        <v>193</v>
      </c>
      <c r="O23" s="16"/>
    </row>
    <row r="24" spans="2:15" x14ac:dyDescent="0.2">
      <c r="B24" s="68" t="s">
        <v>104</v>
      </c>
      <c r="C24" s="69">
        <v>0.75038174700000004</v>
      </c>
      <c r="D24" s="72">
        <f t="shared" si="3"/>
        <v>6.47568974592068E-3</v>
      </c>
      <c r="E24" s="72">
        <f t="shared" si="0"/>
        <v>0.94382753634829619</v>
      </c>
      <c r="F24" s="81" t="s">
        <v>193</v>
      </c>
      <c r="G24" s="89"/>
      <c r="H24" s="68" t="s">
        <v>98</v>
      </c>
      <c r="I24" s="69">
        <v>0.94620519146634596</v>
      </c>
      <c r="J24" s="69">
        <v>1.18866962382116</v>
      </c>
      <c r="K24" s="69">
        <v>3.1000200116592901E-3</v>
      </c>
      <c r="L24" s="72">
        <f t="shared" si="1"/>
        <v>5.082103036246368E-3</v>
      </c>
      <c r="M24" s="79">
        <f t="shared" si="2"/>
        <v>0.95826281484036036</v>
      </c>
      <c r="N24" s="58" t="s">
        <v>193</v>
      </c>
      <c r="O24" s="16"/>
    </row>
    <row r="25" spans="2:15" x14ac:dyDescent="0.2">
      <c r="B25" s="68" t="s">
        <v>91</v>
      </c>
      <c r="C25" s="69">
        <v>0.74243099999999995</v>
      </c>
      <c r="D25" s="72">
        <f t="shared" si="3"/>
        <v>6.4070759089954726E-3</v>
      </c>
      <c r="E25" s="72">
        <f t="shared" si="0"/>
        <v>0.95023461225729167</v>
      </c>
      <c r="F25" s="81" t="s">
        <v>193</v>
      </c>
      <c r="G25" s="89"/>
      <c r="H25" s="68" t="s">
        <v>59</v>
      </c>
      <c r="I25" s="69">
        <v>0.92809458233230802</v>
      </c>
      <c r="J25" s="69">
        <v>0.22408562544889701</v>
      </c>
      <c r="K25" s="69">
        <v>3.0566933865077898E-3</v>
      </c>
      <c r="L25" s="72">
        <f t="shared" si="1"/>
        <v>5.0110743421074265E-3</v>
      </c>
      <c r="M25" s="79">
        <f t="shared" si="2"/>
        <v>0.96327388918246781</v>
      </c>
      <c r="N25" s="58" t="s">
        <v>193</v>
      </c>
      <c r="O25" s="16"/>
    </row>
    <row r="26" spans="2:15" x14ac:dyDescent="0.2">
      <c r="B26" s="68" t="s">
        <v>52</v>
      </c>
      <c r="C26" s="69">
        <v>0.66283984975666899</v>
      </c>
      <c r="D26" s="72">
        <f t="shared" si="3"/>
        <v>5.720215390922702E-3</v>
      </c>
      <c r="E26" s="72">
        <f t="shared" si="0"/>
        <v>0.95595482764821438</v>
      </c>
      <c r="F26" s="81" t="s">
        <v>193</v>
      </c>
      <c r="G26" s="89"/>
      <c r="H26" s="68" t="s">
        <v>49</v>
      </c>
      <c r="I26" s="69">
        <v>0.123856506410695</v>
      </c>
      <c r="J26" s="69">
        <v>0.53690969993392701</v>
      </c>
      <c r="K26" s="69">
        <v>2.8744019744679798E-3</v>
      </c>
      <c r="L26" s="72">
        <f t="shared" si="1"/>
        <v>4.7122299039667557E-3</v>
      </c>
      <c r="M26" s="79">
        <f t="shared" si="2"/>
        <v>0.96798611908643462</v>
      </c>
      <c r="N26" s="58" t="s">
        <v>193</v>
      </c>
      <c r="O26" s="16"/>
    </row>
    <row r="27" spans="2:15" x14ac:dyDescent="0.2">
      <c r="B27" s="68" t="s">
        <v>102</v>
      </c>
      <c r="C27" s="69">
        <v>0.64022705999999996</v>
      </c>
      <c r="D27" s="72">
        <f t="shared" si="3"/>
        <v>5.5250701713869688E-3</v>
      </c>
      <c r="E27" s="72">
        <f t="shared" si="0"/>
        <v>0.9614798978196013</v>
      </c>
      <c r="F27" s="81" t="s">
        <v>193</v>
      </c>
      <c r="G27" s="89"/>
      <c r="H27" s="68" t="s">
        <v>102</v>
      </c>
      <c r="I27" s="69">
        <v>0.30826124999999999</v>
      </c>
      <c r="J27" s="69">
        <v>0.64022705999999996</v>
      </c>
      <c r="K27" s="69">
        <v>2.6476877657702598E-3</v>
      </c>
      <c r="L27" s="72">
        <f t="shared" si="1"/>
        <v>4.3405597327906128E-3</v>
      </c>
      <c r="M27" s="79">
        <f t="shared" si="2"/>
        <v>0.97232667881922519</v>
      </c>
      <c r="N27" s="58" t="s">
        <v>193</v>
      </c>
      <c r="O27" s="16"/>
    </row>
    <row r="28" spans="2:15" x14ac:dyDescent="0.2">
      <c r="B28" s="68" t="s">
        <v>49</v>
      </c>
      <c r="C28" s="69">
        <v>0.53690969993392701</v>
      </c>
      <c r="D28" s="72">
        <f t="shared" si="3"/>
        <v>4.6334557740081595E-3</v>
      </c>
      <c r="E28" s="72">
        <f t="shared" si="0"/>
        <v>0.9661133535936095</v>
      </c>
      <c r="F28" s="81" t="s">
        <v>193</v>
      </c>
      <c r="G28" s="89"/>
      <c r="H28" s="68" t="s">
        <v>75</v>
      </c>
      <c r="I28" s="69">
        <v>5.8040878247578604E-3</v>
      </c>
      <c r="J28" s="69">
        <v>0.34953711654778402</v>
      </c>
      <c r="K28" s="69">
        <v>2.23469799835008E-3</v>
      </c>
      <c r="L28" s="72">
        <f t="shared" si="1"/>
        <v>3.6635136030718045E-3</v>
      </c>
      <c r="M28" s="79">
        <f t="shared" si="2"/>
        <v>0.97599019242229701</v>
      </c>
      <c r="N28" s="58" t="s">
        <v>193</v>
      </c>
      <c r="O28" s="16"/>
    </row>
    <row r="29" spans="2:15" x14ac:dyDescent="0.2">
      <c r="B29" s="68" t="s">
        <v>67</v>
      </c>
      <c r="C29" s="69">
        <v>0.48506539118407699</v>
      </c>
      <c r="D29" s="72">
        <f t="shared" si="3"/>
        <v>4.1860466254008315E-3</v>
      </c>
      <c r="E29" s="72">
        <f t="shared" si="0"/>
        <v>0.97029940021901029</v>
      </c>
      <c r="F29" s="81" t="s">
        <v>193</v>
      </c>
      <c r="G29" s="89"/>
      <c r="H29" s="68" t="s">
        <v>52</v>
      </c>
      <c r="I29" s="69">
        <v>0.45775567771116799</v>
      </c>
      <c r="J29" s="69">
        <v>0.66283984975666899</v>
      </c>
      <c r="K29" s="69">
        <v>2.0680426090975302E-3</v>
      </c>
      <c r="L29" s="72">
        <f t="shared" si="1"/>
        <v>3.3903025087750724E-3</v>
      </c>
      <c r="M29" s="79">
        <f t="shared" si="2"/>
        <v>0.97938049493107204</v>
      </c>
      <c r="N29" s="58" t="s">
        <v>193</v>
      </c>
      <c r="O29" s="16"/>
    </row>
    <row r="30" spans="2:15" x14ac:dyDescent="0.2">
      <c r="B30" s="68" t="s">
        <v>115</v>
      </c>
      <c r="C30" s="69">
        <v>0.39730341327179203</v>
      </c>
      <c r="D30" s="72">
        <f t="shared" si="3"/>
        <v>3.4286730049464136E-3</v>
      </c>
      <c r="E30" s="72">
        <f t="shared" si="0"/>
        <v>0.97372807322395671</v>
      </c>
      <c r="F30" s="81" t="s">
        <v>193</v>
      </c>
      <c r="G30" s="89"/>
      <c r="H30" s="68" t="s">
        <v>65</v>
      </c>
      <c r="I30" s="69">
        <v>7.3599999999999999E-2</v>
      </c>
      <c r="J30" s="69">
        <v>0.32650210650887601</v>
      </c>
      <c r="K30" s="69">
        <v>1.7563107396405301E-3</v>
      </c>
      <c r="L30" s="72">
        <f t="shared" si="1"/>
        <v>2.8792562980074834E-3</v>
      </c>
      <c r="M30" s="79">
        <f t="shared" si="2"/>
        <v>0.98225975122907949</v>
      </c>
      <c r="N30" s="58" t="s">
        <v>193</v>
      </c>
      <c r="O30" s="16"/>
    </row>
    <row r="31" spans="2:15" x14ac:dyDescent="0.2">
      <c r="B31" s="68" t="s">
        <v>75</v>
      </c>
      <c r="C31" s="69">
        <v>0.34953711654778402</v>
      </c>
      <c r="D31" s="72">
        <f t="shared" si="3"/>
        <v>3.0164565309544586E-3</v>
      </c>
      <c r="E31" s="72">
        <f t="shared" si="0"/>
        <v>0.97674452975491122</v>
      </c>
      <c r="F31" s="81" t="s">
        <v>193</v>
      </c>
      <c r="G31" s="89"/>
      <c r="H31" s="68" t="s">
        <v>115</v>
      </c>
      <c r="I31" s="69">
        <v>0.83407786293986197</v>
      </c>
      <c r="J31" s="69">
        <v>0.39730341327179203</v>
      </c>
      <c r="K31" s="69">
        <v>1.4786853379745201E-3</v>
      </c>
      <c r="L31" s="72">
        <f t="shared" si="1"/>
        <v>2.4241234629162837E-3</v>
      </c>
      <c r="M31" s="79">
        <f t="shared" si="2"/>
        <v>0.98468387469199581</v>
      </c>
      <c r="N31" s="58" t="s">
        <v>193</v>
      </c>
      <c r="O31" s="16"/>
    </row>
    <row r="32" spans="2:15" x14ac:dyDescent="0.2">
      <c r="B32" s="68" t="s">
        <v>65</v>
      </c>
      <c r="C32" s="69">
        <v>0.32650210650887601</v>
      </c>
      <c r="D32" s="72">
        <f t="shared" si="3"/>
        <v>2.8176676093122368E-3</v>
      </c>
      <c r="E32" s="72">
        <f t="shared" si="0"/>
        <v>0.97956219736422345</v>
      </c>
      <c r="F32" s="81" t="s">
        <v>193</v>
      </c>
      <c r="G32" s="89"/>
      <c r="H32" s="68" t="s">
        <v>104</v>
      </c>
      <c r="I32" s="69">
        <v>0.73811968080000001</v>
      </c>
      <c r="J32" s="69">
        <v>0.75038174700000004</v>
      </c>
      <c r="K32" s="69">
        <v>1.2731601144429601E-3</v>
      </c>
      <c r="L32" s="72">
        <f t="shared" si="1"/>
        <v>2.087190037129821E-3</v>
      </c>
      <c r="M32" s="79">
        <f t="shared" si="2"/>
        <v>0.98677106472912568</v>
      </c>
      <c r="N32" s="58" t="s">
        <v>193</v>
      </c>
      <c r="O32" s="16"/>
    </row>
    <row r="33" spans="2:15" x14ac:dyDescent="0.2">
      <c r="B33" s="68" t="s">
        <v>45</v>
      </c>
      <c r="C33" s="69">
        <v>0.30037231933997799</v>
      </c>
      <c r="D33" s="72">
        <f t="shared" si="3"/>
        <v>2.5921711929758695E-3</v>
      </c>
      <c r="E33" s="72">
        <f t="shared" si="0"/>
        <v>0.98215436855719929</v>
      </c>
      <c r="F33" s="81" t="s">
        <v>193</v>
      </c>
      <c r="G33" s="89"/>
      <c r="H33" s="68" t="s">
        <v>106</v>
      </c>
      <c r="I33" s="69">
        <v>0.410082</v>
      </c>
      <c r="J33" s="69">
        <v>0.114357866156863</v>
      </c>
      <c r="K33" s="69">
        <v>1.25126964849999E-3</v>
      </c>
      <c r="L33" s="72">
        <f t="shared" si="1"/>
        <v>2.0513032999425764E-3</v>
      </c>
      <c r="M33" s="79">
        <f t="shared" si="2"/>
        <v>0.98882236802906831</v>
      </c>
      <c r="N33" s="58" t="s">
        <v>193</v>
      </c>
      <c r="O33" s="16"/>
    </row>
    <row r="34" spans="2:15" x14ac:dyDescent="0.2">
      <c r="B34" s="68" t="s">
        <v>97</v>
      </c>
      <c r="C34" s="69">
        <v>0.29548977717324099</v>
      </c>
      <c r="D34" s="72">
        <f t="shared" si="3"/>
        <v>2.5500355355327466E-3</v>
      </c>
      <c r="E34" s="72">
        <f t="shared" si="0"/>
        <v>0.98470440409273208</v>
      </c>
      <c r="F34" s="81" t="s">
        <v>193</v>
      </c>
      <c r="G34" s="89"/>
      <c r="H34" s="68" t="s">
        <v>89</v>
      </c>
      <c r="I34" s="69">
        <v>0.28175948300671799</v>
      </c>
      <c r="J34" s="69">
        <v>5.5976634248837497E-2</v>
      </c>
      <c r="K34" s="69">
        <v>1.0060118046293001E-3</v>
      </c>
      <c r="L34" s="72">
        <f t="shared" si="1"/>
        <v>1.6492331106177918E-3</v>
      </c>
      <c r="M34" s="79">
        <f t="shared" si="2"/>
        <v>0.99047160113968613</v>
      </c>
      <c r="N34" s="58" t="s">
        <v>193</v>
      </c>
      <c r="O34" s="16"/>
    </row>
    <row r="35" spans="2:15" x14ac:dyDescent="0.2">
      <c r="B35" s="68" t="s">
        <v>105</v>
      </c>
      <c r="C35" s="69">
        <v>0.228131214</v>
      </c>
      <c r="D35" s="72">
        <f t="shared" si="3"/>
        <v>1.9687405365741606E-3</v>
      </c>
      <c r="E35" s="72">
        <f t="shared" si="0"/>
        <v>0.98667314462930622</v>
      </c>
      <c r="F35" s="81" t="s">
        <v>193</v>
      </c>
      <c r="G35" s="89"/>
      <c r="H35" s="68" t="s">
        <v>45</v>
      </c>
      <c r="I35" s="69">
        <v>0.19351130851489501</v>
      </c>
      <c r="J35" s="69">
        <v>0.30037231933997799</v>
      </c>
      <c r="K35" s="69">
        <v>1.0047827992410499E-3</v>
      </c>
      <c r="L35" s="72">
        <f t="shared" si="1"/>
        <v>1.6472183068450103E-3</v>
      </c>
      <c r="M35" s="79">
        <f t="shared" si="2"/>
        <v>0.99211881944653113</v>
      </c>
      <c r="N35" s="58" t="s">
        <v>193</v>
      </c>
      <c r="O35" s="16"/>
    </row>
    <row r="36" spans="2:15" x14ac:dyDescent="0.2">
      <c r="B36" s="68" t="s">
        <v>59</v>
      </c>
      <c r="C36" s="69">
        <v>0.22408562544889701</v>
      </c>
      <c r="D36" s="72">
        <f t="shared" si="3"/>
        <v>1.9338276720204449E-3</v>
      </c>
      <c r="E36" s="72">
        <f t="shared" si="0"/>
        <v>0.98860697230132666</v>
      </c>
      <c r="F36" s="81" t="s">
        <v>193</v>
      </c>
      <c r="G36" s="89"/>
      <c r="H36" s="68" t="s">
        <v>67</v>
      </c>
      <c r="I36" s="69">
        <v>0.45950778767680001</v>
      </c>
      <c r="J36" s="69">
        <v>0.48506539118407699</v>
      </c>
      <c r="K36" s="69">
        <v>9.0863004982886001E-4</v>
      </c>
      <c r="L36" s="72">
        <f t="shared" si="1"/>
        <v>1.4895876535288171E-3</v>
      </c>
      <c r="M36" s="79">
        <f t="shared" si="2"/>
        <v>0.99360840710005993</v>
      </c>
      <c r="N36" s="58" t="s">
        <v>193</v>
      </c>
    </row>
    <row r="37" spans="2:15" x14ac:dyDescent="0.2">
      <c r="B37" s="68" t="s">
        <v>70</v>
      </c>
      <c r="C37" s="69">
        <v>0.16455973305638399</v>
      </c>
      <c r="D37" s="72">
        <f t="shared" si="3"/>
        <v>1.4201275286946312E-3</v>
      </c>
      <c r="E37" s="72">
        <f t="shared" si="0"/>
        <v>0.99002709983002124</v>
      </c>
      <c r="F37" s="81" t="s">
        <v>193</v>
      </c>
      <c r="G37" s="89"/>
      <c r="H37" s="68" t="s">
        <v>88</v>
      </c>
      <c r="I37" s="69">
        <v>1.7434660603807</v>
      </c>
      <c r="J37" s="69">
        <v>1.2055814068595601</v>
      </c>
      <c r="K37" s="69">
        <v>6.6249570828110405E-4</v>
      </c>
      <c r="L37" s="72">
        <f t="shared" si="1"/>
        <v>1.0860805536392214E-3</v>
      </c>
      <c r="M37" s="79">
        <f t="shared" si="2"/>
        <v>0.99469448765369917</v>
      </c>
      <c r="N37" s="58" t="s">
        <v>193</v>
      </c>
    </row>
    <row r="38" spans="2:15" x14ac:dyDescent="0.2">
      <c r="B38" s="68" t="s">
        <v>64</v>
      </c>
      <c r="C38" s="69">
        <v>0.15419515562130201</v>
      </c>
      <c r="D38" s="72">
        <f t="shared" si="3"/>
        <v>1.330682672012688E-3</v>
      </c>
      <c r="E38" s="72">
        <f t="shared" si="0"/>
        <v>0.99135778250203388</v>
      </c>
      <c r="F38" s="81" t="s">
        <v>193</v>
      </c>
      <c r="G38" s="89"/>
      <c r="H38" s="68" t="s">
        <v>48</v>
      </c>
      <c r="I38" s="69">
        <v>0.1313482896</v>
      </c>
      <c r="J38" s="69">
        <v>9.6296399999999996E-4</v>
      </c>
      <c r="K38" s="69">
        <v>6.31675981489154E-4</v>
      </c>
      <c r="L38" s="72">
        <f t="shared" si="1"/>
        <v>1.0355553871833386E-3</v>
      </c>
      <c r="M38" s="79">
        <f t="shared" si="2"/>
        <v>0.99573004304088253</v>
      </c>
      <c r="N38" s="58" t="s">
        <v>193</v>
      </c>
    </row>
    <row r="39" spans="2:15" x14ac:dyDescent="0.2">
      <c r="B39" s="68" t="s">
        <v>100</v>
      </c>
      <c r="C39" s="69">
        <v>0.152821576027724</v>
      </c>
      <c r="D39" s="72">
        <f t="shared" si="3"/>
        <v>1.318828871830447E-3</v>
      </c>
      <c r="E39" s="72">
        <f t="shared" si="0"/>
        <v>0.99267661137386431</v>
      </c>
      <c r="F39" s="81" t="s">
        <v>193</v>
      </c>
      <c r="G39" s="89"/>
      <c r="H39" s="68" t="s">
        <v>105</v>
      </c>
      <c r="I39" s="69">
        <v>0.17571334799999999</v>
      </c>
      <c r="J39" s="69">
        <v>0.228131214</v>
      </c>
      <c r="K39" s="69">
        <v>6.2353551823979996E-4</v>
      </c>
      <c r="L39" s="72">
        <f t="shared" si="1"/>
        <v>1.0222100949463862E-3</v>
      </c>
      <c r="M39" s="79">
        <f t="shared" si="2"/>
        <v>0.99675225313582894</v>
      </c>
      <c r="N39" s="58" t="s">
        <v>193</v>
      </c>
    </row>
    <row r="40" spans="2:15" x14ac:dyDescent="0.2">
      <c r="B40" s="68" t="s">
        <v>50</v>
      </c>
      <c r="C40" s="69">
        <v>0.148378946441724</v>
      </c>
      <c r="D40" s="72">
        <f t="shared" si="3"/>
        <v>1.2804895985605387E-3</v>
      </c>
      <c r="E40" s="72">
        <f t="shared" si="0"/>
        <v>0.99395710097242485</v>
      </c>
      <c r="F40" s="81" t="s">
        <v>193</v>
      </c>
      <c r="G40" s="89"/>
      <c r="H40" s="68" t="s">
        <v>117</v>
      </c>
      <c r="I40" s="69">
        <v>0.20042160000000001</v>
      </c>
      <c r="J40" s="69">
        <v>7.9861878920000004E-2</v>
      </c>
      <c r="K40" s="69">
        <v>4.5635181405506698E-4</v>
      </c>
      <c r="L40" s="72">
        <f t="shared" si="1"/>
        <v>7.4813289304039834E-4</v>
      </c>
      <c r="M40" s="79">
        <f t="shared" si="2"/>
        <v>0.99750038602886937</v>
      </c>
      <c r="N40" s="58" t="s">
        <v>193</v>
      </c>
    </row>
    <row r="41" spans="2:15" x14ac:dyDescent="0.2">
      <c r="B41" s="68" t="s">
        <v>60</v>
      </c>
      <c r="C41" s="69">
        <v>0.14165956387443299</v>
      </c>
      <c r="D41" s="72">
        <f t="shared" si="3"/>
        <v>1.2225022648282265E-3</v>
      </c>
      <c r="E41" s="72">
        <f t="shared" si="0"/>
        <v>0.99517960323725307</v>
      </c>
      <c r="F41" s="81" t="s">
        <v>193</v>
      </c>
      <c r="G41" s="89"/>
      <c r="H41" s="68" t="s">
        <v>100</v>
      </c>
      <c r="I41" s="69">
        <v>0.11355620124617399</v>
      </c>
      <c r="J41" s="69">
        <v>0.152821576027724</v>
      </c>
      <c r="K41" s="69">
        <v>4.3785890122133601E-4</v>
      </c>
      <c r="L41" s="72">
        <f t="shared" si="1"/>
        <v>7.1781602795311815E-4</v>
      </c>
      <c r="M41" s="79">
        <f t="shared" si="2"/>
        <v>0.99821820205682243</v>
      </c>
      <c r="N41" s="58" t="s">
        <v>193</v>
      </c>
    </row>
    <row r="42" spans="2:15" x14ac:dyDescent="0.2">
      <c r="B42" s="68" t="s">
        <v>106</v>
      </c>
      <c r="C42" s="69">
        <v>0.114357866156863</v>
      </c>
      <c r="D42" s="72">
        <f t="shared" si="3"/>
        <v>9.8689242402023305E-4</v>
      </c>
      <c r="E42" s="72">
        <f t="shared" si="0"/>
        <v>0.99616649566127335</v>
      </c>
      <c r="F42" s="81" t="s">
        <v>193</v>
      </c>
      <c r="G42" s="89"/>
      <c r="H42" s="68" t="s">
        <v>55</v>
      </c>
      <c r="I42" s="69">
        <v>0.10670767311545</v>
      </c>
      <c r="J42" s="69">
        <v>4.1694121769000003E-2</v>
      </c>
      <c r="K42" s="69">
        <v>2.4831406523141702E-4</v>
      </c>
      <c r="L42" s="72">
        <f t="shared" si="1"/>
        <v>4.0708048983845066E-4</v>
      </c>
      <c r="M42" s="79">
        <f t="shared" si="2"/>
        <v>0.99862528254666083</v>
      </c>
      <c r="N42" s="58" t="s">
        <v>193</v>
      </c>
    </row>
    <row r="43" spans="2:15" x14ac:dyDescent="0.2">
      <c r="B43" s="68" t="s">
        <v>58</v>
      </c>
      <c r="C43" s="69">
        <v>0.111917032823013</v>
      </c>
      <c r="D43" s="72">
        <f t="shared" si="3"/>
        <v>9.6582837301591965E-4</v>
      </c>
      <c r="E43" s="72">
        <f t="shared" si="0"/>
        <v>0.99713232403428931</v>
      </c>
      <c r="F43" s="81" t="s">
        <v>193</v>
      </c>
      <c r="G43" s="89"/>
      <c r="H43" s="68" t="s">
        <v>97</v>
      </c>
      <c r="I43" s="69">
        <v>0.44349632020725699</v>
      </c>
      <c r="J43" s="69">
        <v>0.29548977717324099</v>
      </c>
      <c r="K43" s="69">
        <v>2.4091147710535301E-4</v>
      </c>
      <c r="L43" s="72">
        <f t="shared" si="1"/>
        <v>3.9494485347156967E-4</v>
      </c>
      <c r="M43" s="79">
        <f t="shared" si="2"/>
        <v>0.99902022740013241</v>
      </c>
      <c r="N43" s="58" t="s">
        <v>193</v>
      </c>
    </row>
    <row r="44" spans="2:15" x14ac:dyDescent="0.2">
      <c r="B44" s="68" t="s">
        <v>117</v>
      </c>
      <c r="C44" s="69">
        <v>7.9861878920000004E-2</v>
      </c>
      <c r="D44" s="72">
        <f t="shared" si="3"/>
        <v>6.8919686876685565E-4</v>
      </c>
      <c r="E44" s="72">
        <f t="shared" si="0"/>
        <v>0.9978215209030562</v>
      </c>
      <c r="F44" s="81" t="s">
        <v>193</v>
      </c>
      <c r="G44" s="89"/>
      <c r="H44" s="68" t="s">
        <v>60</v>
      </c>
      <c r="I44" s="69">
        <v>0.216635773086196</v>
      </c>
      <c r="J44" s="69">
        <v>0.14165956387443299</v>
      </c>
      <c r="K44" s="69">
        <v>1.3502285826332499E-4</v>
      </c>
      <c r="L44" s="72">
        <f t="shared" si="1"/>
        <v>2.213534349332853E-4</v>
      </c>
      <c r="M44" s="79">
        <f t="shared" si="2"/>
        <v>0.99924158083506565</v>
      </c>
      <c r="N44" s="58" t="s">
        <v>193</v>
      </c>
    </row>
    <row r="45" spans="2:15" x14ac:dyDescent="0.2">
      <c r="B45" s="68" t="s">
        <v>89</v>
      </c>
      <c r="C45" s="69">
        <v>5.5976634248837497E-2</v>
      </c>
      <c r="D45" s="72">
        <f t="shared" si="3"/>
        <v>4.8307054091542193E-4</v>
      </c>
      <c r="E45" s="72">
        <f t="shared" si="0"/>
        <v>0.99830459144397166</v>
      </c>
      <c r="F45" s="81" t="s">
        <v>193</v>
      </c>
      <c r="G45" s="89"/>
      <c r="H45" s="68" t="s">
        <v>50</v>
      </c>
      <c r="I45" s="69">
        <v>0.17402306139882201</v>
      </c>
      <c r="J45" s="69">
        <v>0.148378946441724</v>
      </c>
      <c r="K45" s="69">
        <v>1.1543231089197499E-4</v>
      </c>
      <c r="L45" s="72">
        <f t="shared" si="1"/>
        <v>1.8923713248903887E-4</v>
      </c>
      <c r="M45" s="79">
        <f t="shared" si="2"/>
        <v>0.99943081796755473</v>
      </c>
      <c r="N45" s="58" t="s">
        <v>193</v>
      </c>
    </row>
    <row r="46" spans="2:15" x14ac:dyDescent="0.2">
      <c r="B46" s="68" t="s">
        <v>71</v>
      </c>
      <c r="C46" s="69">
        <v>5.1512142011834301E-2</v>
      </c>
      <c r="D46" s="72">
        <f t="shared" si="3"/>
        <v>4.4454259601872382E-4</v>
      </c>
      <c r="E46" s="72">
        <f t="shared" si="0"/>
        <v>0.99874913403999033</v>
      </c>
      <c r="F46" s="81" t="s">
        <v>193</v>
      </c>
      <c r="G46" s="86"/>
      <c r="H46" s="68" t="s">
        <v>46</v>
      </c>
      <c r="I46" s="69">
        <v>6.4553680920239999E-3</v>
      </c>
      <c r="J46" s="69">
        <v>1.4303631535288699E-2</v>
      </c>
      <c r="K46" s="69">
        <v>6.1249675404696305E-5</v>
      </c>
      <c r="L46" s="72">
        <f t="shared" si="1"/>
        <v>1.0041133933735482E-4</v>
      </c>
      <c r="M46" s="79">
        <f t="shared" si="2"/>
        <v>0.99953122930689209</v>
      </c>
      <c r="N46" s="58" t="s">
        <v>193</v>
      </c>
    </row>
    <row r="47" spans="2:15" x14ac:dyDescent="0.2">
      <c r="B47" s="68" t="s">
        <v>55</v>
      </c>
      <c r="C47" s="69">
        <v>4.1694121769000003E-2</v>
      </c>
      <c r="D47" s="72">
        <f t="shared" si="3"/>
        <v>3.5981445162295704E-4</v>
      </c>
      <c r="E47" s="72">
        <f t="shared" si="0"/>
        <v>0.99910894849161325</v>
      </c>
      <c r="F47" s="81" t="s">
        <v>193</v>
      </c>
      <c r="G47" s="86"/>
      <c r="H47" s="68" t="s">
        <v>190</v>
      </c>
      <c r="I47" s="69">
        <v>3.3876815764E-2</v>
      </c>
      <c r="J47" s="69">
        <v>1.68702540996E-2</v>
      </c>
      <c r="K47" s="69">
        <v>5.5309985253005302E-5</v>
      </c>
      <c r="L47" s="72">
        <f t="shared" si="1"/>
        <v>9.0673944984821477E-5</v>
      </c>
      <c r="M47" s="79">
        <f t="shared" si="2"/>
        <v>0.99962190325187694</v>
      </c>
      <c r="N47" s="58" t="s">
        <v>193</v>
      </c>
    </row>
    <row r="48" spans="2:15" x14ac:dyDescent="0.2">
      <c r="B48" s="68" t="s">
        <v>86</v>
      </c>
      <c r="C48" s="69">
        <v>3.2000000000000001E-2</v>
      </c>
      <c r="D48" s="72">
        <f t="shared" si="3"/>
        <v>2.7615553376388529E-4</v>
      </c>
      <c r="E48" s="72">
        <f t="shared" si="0"/>
        <v>0.99938510402537717</v>
      </c>
      <c r="F48" s="81" t="s">
        <v>193</v>
      </c>
      <c r="G48" s="86"/>
      <c r="H48" s="68" t="s">
        <v>64</v>
      </c>
      <c r="I48" s="69">
        <v>0.19509860788863101</v>
      </c>
      <c r="J48" s="69">
        <v>0.15419515562130201</v>
      </c>
      <c r="K48" s="69">
        <v>5.0730015956502203E-5</v>
      </c>
      <c r="L48" s="72">
        <f t="shared" si="1"/>
        <v>8.3165646399608448E-5</v>
      </c>
      <c r="M48" s="79">
        <f t="shared" si="2"/>
        <v>0.99970506889827659</v>
      </c>
      <c r="N48" s="58" t="s">
        <v>193</v>
      </c>
    </row>
    <row r="49" spans="2:14" x14ac:dyDescent="0.2">
      <c r="B49" s="68" t="s">
        <v>190</v>
      </c>
      <c r="C49" s="69">
        <v>1.68702540996E-2</v>
      </c>
      <c r="D49" s="72">
        <f t="shared" si="3"/>
        <v>1.4558793830023162E-4</v>
      </c>
      <c r="E49" s="72">
        <f t="shared" si="0"/>
        <v>0.99953069196367739</v>
      </c>
      <c r="F49" s="81" t="s">
        <v>193</v>
      </c>
      <c r="G49" s="86"/>
      <c r="H49" s="68" t="s">
        <v>71</v>
      </c>
      <c r="I49" s="69">
        <v>7.6676563735109504E-2</v>
      </c>
      <c r="J49" s="69">
        <v>5.1512142011834301E-2</v>
      </c>
      <c r="K49" s="69">
        <v>3.8902665007510899E-5</v>
      </c>
      <c r="L49" s="72">
        <f t="shared" si="1"/>
        <v>6.377615344712673E-5</v>
      </c>
      <c r="M49" s="79">
        <f t="shared" si="2"/>
        <v>0.9997688450517237</v>
      </c>
      <c r="N49" s="58" t="s">
        <v>193</v>
      </c>
    </row>
    <row r="50" spans="2:14" x14ac:dyDescent="0.2">
      <c r="B50" s="68" t="s">
        <v>46</v>
      </c>
      <c r="C50" s="69">
        <v>1.4303631535288699E-2</v>
      </c>
      <c r="D50" s="72">
        <f t="shared" si="3"/>
        <v>1.2343834379342479E-4</v>
      </c>
      <c r="E50" s="72">
        <f t="shared" si="0"/>
        <v>0.99965413030747086</v>
      </c>
      <c r="F50" s="81" t="s">
        <v>193</v>
      </c>
      <c r="G50" s="86"/>
      <c r="H50" s="68" t="s">
        <v>86</v>
      </c>
      <c r="I50" s="69">
        <v>3.5200000000000002E-2</v>
      </c>
      <c r="J50" s="69">
        <v>3.2000000000000001E-2</v>
      </c>
      <c r="K50" s="69">
        <v>3.6213037182030601E-5</v>
      </c>
      <c r="L50" s="72">
        <f t="shared" si="1"/>
        <v>5.9366838124375058E-5</v>
      </c>
      <c r="M50" s="79">
        <f t="shared" si="2"/>
        <v>0.99982821188984805</v>
      </c>
      <c r="N50" s="58" t="s">
        <v>193</v>
      </c>
    </row>
    <row r="51" spans="2:14" x14ac:dyDescent="0.2">
      <c r="B51" s="68" t="s">
        <v>101</v>
      </c>
      <c r="C51" s="69">
        <v>1.0052341749380699E-2</v>
      </c>
      <c r="D51" s="72">
        <f t="shared" si="3"/>
        <v>8.6750306293037978E-5</v>
      </c>
      <c r="E51" s="72">
        <f t="shared" si="0"/>
        <v>0.99974088061376387</v>
      </c>
      <c r="F51" s="81" t="s">
        <v>193</v>
      </c>
      <c r="G51" s="86"/>
      <c r="H51" s="68" t="s">
        <v>101</v>
      </c>
      <c r="I51" s="69">
        <v>8.3434436519860093E-3</v>
      </c>
      <c r="J51" s="69">
        <v>1.0052341749380699E-2</v>
      </c>
      <c r="K51" s="69">
        <v>2.4557345743801301E-5</v>
      </c>
      <c r="L51" s="72">
        <f t="shared" si="1"/>
        <v>4.0258759910366986E-5</v>
      </c>
      <c r="M51" s="79">
        <f t="shared" si="2"/>
        <v>0.99986847064975837</v>
      </c>
      <c r="N51" s="58" t="s">
        <v>193</v>
      </c>
    </row>
    <row r="52" spans="2:14" x14ac:dyDescent="0.2">
      <c r="B52" s="68" t="s">
        <v>69</v>
      </c>
      <c r="C52" s="69">
        <v>7.6447561513949304E-3</v>
      </c>
      <c r="D52" s="72">
        <f t="shared" si="3"/>
        <v>6.5973178608850393E-5</v>
      </c>
      <c r="E52" s="72">
        <f t="shared" si="0"/>
        <v>0.99980685379237277</v>
      </c>
      <c r="F52" s="81" t="s">
        <v>193</v>
      </c>
      <c r="G52" s="86"/>
      <c r="H52" s="68" t="s">
        <v>51</v>
      </c>
      <c r="I52" s="69">
        <v>4.0527621584083903E-3</v>
      </c>
      <c r="J52" s="69">
        <v>6.6858272329173001E-3</v>
      </c>
      <c r="K52" s="69">
        <v>2.3600950701700301E-5</v>
      </c>
      <c r="L52" s="72">
        <f t="shared" si="1"/>
        <v>3.8690867403534142E-5</v>
      </c>
      <c r="M52" s="79">
        <f t="shared" si="2"/>
        <v>0.99990716151716186</v>
      </c>
      <c r="N52" s="58" t="s">
        <v>193</v>
      </c>
    </row>
    <row r="53" spans="2:14" x14ac:dyDescent="0.2">
      <c r="B53" s="68" t="s">
        <v>51</v>
      </c>
      <c r="C53" s="69">
        <v>6.6858272329173001E-3</v>
      </c>
      <c r="D53" s="72">
        <f t="shared" si="3"/>
        <v>5.7697755879981166E-5</v>
      </c>
      <c r="E53" s="72">
        <f t="shared" si="0"/>
        <v>0.99986455154825271</v>
      </c>
      <c r="F53" s="81" t="s">
        <v>193</v>
      </c>
      <c r="G53" s="86"/>
      <c r="H53" s="68" t="s">
        <v>66</v>
      </c>
      <c r="I53" s="69">
        <v>2.1299434471899201E-3</v>
      </c>
      <c r="J53" s="69">
        <v>4.3131160576268699E-3</v>
      </c>
      <c r="K53" s="69">
        <v>1.7578554621104001E-5</v>
      </c>
      <c r="L53" s="72">
        <f t="shared" si="1"/>
        <v>2.8817886812581585E-5</v>
      </c>
      <c r="M53" s="79">
        <f t="shared" si="2"/>
        <v>0.99993597940397438</v>
      </c>
      <c r="N53" s="58" t="s">
        <v>193</v>
      </c>
    </row>
    <row r="54" spans="2:14" x14ac:dyDescent="0.2">
      <c r="B54" s="68" t="s">
        <v>120</v>
      </c>
      <c r="C54" s="69">
        <v>5.4256368596388204E-3</v>
      </c>
      <c r="D54" s="72">
        <f t="shared" si="3"/>
        <v>4.6822488843205275E-5</v>
      </c>
      <c r="E54" s="72">
        <f t="shared" ref="E54" si="4">IF(D54=1,0,IF(ISNUMBER(D54+E53),D54+E53,0))</f>
        <v>0.99991137403709596</v>
      </c>
      <c r="F54" s="81" t="s">
        <v>193</v>
      </c>
      <c r="G54" s="86"/>
      <c r="H54" s="68" t="s">
        <v>120</v>
      </c>
      <c r="I54" s="69">
        <v>3.84686784921459E-3</v>
      </c>
      <c r="J54" s="69">
        <v>5.4256368596388204E-3</v>
      </c>
      <c r="K54" s="69">
        <v>1.6442492116728101E-5</v>
      </c>
      <c r="L54" s="72">
        <f t="shared" si="1"/>
        <v>2.6955451511796516E-5</v>
      </c>
      <c r="M54" s="79">
        <f t="shared" si="2"/>
        <v>0.99996293485548615</v>
      </c>
      <c r="N54" s="58" t="s">
        <v>193</v>
      </c>
    </row>
    <row r="55" spans="2:14" x14ac:dyDescent="0.2">
      <c r="B55" s="68" t="s">
        <v>66</v>
      </c>
      <c r="C55" s="69">
        <v>4.3131160576268699E-3</v>
      </c>
      <c r="D55" s="72">
        <f t="shared" si="3"/>
        <v>3.7221589596235402E-5</v>
      </c>
      <c r="E55" s="72">
        <f t="shared" ref="E55:E57" si="5">IF(D55=1,0,IF(ISNUMBER(D55+E54),D55+E54,0))</f>
        <v>0.99994859562669214</v>
      </c>
      <c r="F55" s="81"/>
      <c r="G55" s="86"/>
      <c r="H55" s="68" t="s">
        <v>56</v>
      </c>
      <c r="I55" s="69">
        <v>5.9014367740999798E-3</v>
      </c>
      <c r="J55" s="69">
        <v>2.6490939436500001E-3</v>
      </c>
      <c r="K55" s="69">
        <v>1.15109947799605E-5</v>
      </c>
      <c r="L55" s="72">
        <f t="shared" si="1"/>
        <v>1.8870865769070026E-5</v>
      </c>
      <c r="M55" s="79">
        <f t="shared" si="2"/>
        <v>0.99998180572125517</v>
      </c>
      <c r="N55" s="58"/>
    </row>
    <row r="56" spans="2:14" x14ac:dyDescent="0.2">
      <c r="B56" s="68" t="s">
        <v>56</v>
      </c>
      <c r="C56" s="69">
        <v>2.6490939436500001E-3</v>
      </c>
      <c r="D56" s="72">
        <f t="shared" si="3"/>
        <v>2.2861310999979428E-5</v>
      </c>
      <c r="E56" s="72">
        <f t="shared" si="5"/>
        <v>0.99997145693769207</v>
      </c>
      <c r="F56" s="81"/>
      <c r="G56" s="86"/>
      <c r="H56" s="68" t="s">
        <v>69</v>
      </c>
      <c r="I56" s="69">
        <v>9.0081179136000007E-3</v>
      </c>
      <c r="J56" s="69">
        <v>7.6447561513949304E-3</v>
      </c>
      <c r="K56" s="69">
        <v>5.7426759859833897E-6</v>
      </c>
      <c r="L56" s="72">
        <f t="shared" si="1"/>
        <v>9.4144137633885942E-6</v>
      </c>
      <c r="M56" s="79">
        <f t="shared" si="2"/>
        <v>0.99999122013501851</v>
      </c>
      <c r="N56" s="58"/>
    </row>
    <row r="57" spans="2:14" x14ac:dyDescent="0.2">
      <c r="B57" s="68" t="s">
        <v>99</v>
      </c>
      <c r="C57" s="69">
        <v>1.4931506537362901E-3</v>
      </c>
      <c r="D57" s="72">
        <f t="shared" si="3"/>
        <v>1.2885681742888733E-5</v>
      </c>
      <c r="E57" s="72">
        <f t="shared" si="5"/>
        <v>0.99998434261943492</v>
      </c>
      <c r="F57" s="81"/>
      <c r="G57" s="86"/>
      <c r="H57" s="68" t="s">
        <v>99</v>
      </c>
      <c r="I57" s="69">
        <v>2.7639171675544099E-3</v>
      </c>
      <c r="J57" s="69">
        <v>1.4931506537362901E-3</v>
      </c>
      <c r="K57" s="69">
        <v>3.7567407675001701E-6</v>
      </c>
      <c r="L57" s="72">
        <f t="shared" si="1"/>
        <v>6.1587162628295518E-6</v>
      </c>
      <c r="M57" s="79">
        <f t="shared" si="2"/>
        <v>0.99999737885128137</v>
      </c>
      <c r="N57" s="58"/>
    </row>
    <row r="58" spans="2:14" x14ac:dyDescent="0.2">
      <c r="B58" s="68" t="s">
        <v>48</v>
      </c>
      <c r="C58" s="69">
        <v>9.6296399999999996E-4</v>
      </c>
      <c r="D58" s="72">
        <f t="shared" si="3"/>
        <v>8.3102449192314378E-6</v>
      </c>
      <c r="E58" s="72">
        <f t="shared" ref="E58:E60" si="6">IF(D58=1,0,IF(ISNUMBER(D58+E57),D58+E57,0))</f>
        <v>0.99999265286435413</v>
      </c>
      <c r="F58" s="81"/>
      <c r="H58" s="68" t="s">
        <v>47</v>
      </c>
      <c r="I58" s="69">
        <v>6.4791567359999999E-4</v>
      </c>
      <c r="J58" s="69">
        <v>7.3302304754462597E-4</v>
      </c>
      <c r="K58" s="69">
        <v>1.59886830736362E-6</v>
      </c>
      <c r="L58" s="72">
        <f t="shared" si="1"/>
        <v>2.6211487180244035E-6</v>
      </c>
      <c r="M58" s="79">
        <f t="shared" si="2"/>
        <v>0.99999999999999944</v>
      </c>
      <c r="N58" s="58"/>
    </row>
    <row r="59" spans="2:14" x14ac:dyDescent="0.2">
      <c r="B59" s="68" t="s">
        <v>47</v>
      </c>
      <c r="C59" s="69">
        <v>7.3302304754462597E-4</v>
      </c>
      <c r="D59" s="72">
        <f t="shared" si="3"/>
        <v>6.3258865923723764E-6</v>
      </c>
      <c r="E59" s="72">
        <f t="shared" si="6"/>
        <v>0.99999897875094645</v>
      </c>
      <c r="F59" s="81"/>
      <c r="H59" s="68" t="s">
        <v>118</v>
      </c>
      <c r="I59" s="69">
        <v>1.95E-5</v>
      </c>
      <c r="J59" s="69">
        <v>1.1833900000000001E-4</v>
      </c>
      <c r="K59" s="69">
        <v>6.7141663384249097E-7</v>
      </c>
      <c r="L59" s="72">
        <f t="shared" ref="L59" si="7">IF(ISNUMBER(K59/SUM(K$5:K$58)),(K59/SUM(K$5:K$58)),"NA")</f>
        <v>1.1007053182249782E-6</v>
      </c>
      <c r="M59" s="79">
        <f t="shared" ref="M59" si="8">IF(ISNUMBER(M58),M58+L59,L59)</f>
        <v>1.0000011007053178</v>
      </c>
      <c r="N59" s="58"/>
    </row>
    <row r="60" spans="2:14" ht="12.75" thickBot="1" x14ac:dyDescent="0.25">
      <c r="B60" s="70" t="s">
        <v>118</v>
      </c>
      <c r="C60" s="71">
        <v>1.1833900000000001E-4</v>
      </c>
      <c r="D60" s="74">
        <f t="shared" si="3"/>
        <v>1.0212490534401382E-6</v>
      </c>
      <c r="E60" s="74">
        <f t="shared" si="6"/>
        <v>0.99999999999999989</v>
      </c>
      <c r="F60" s="84"/>
      <c r="H60" s="70"/>
      <c r="I60" s="71"/>
      <c r="J60" s="71"/>
      <c r="K60" s="71"/>
      <c r="L60" s="74"/>
      <c r="M60" s="83"/>
      <c r="N60" s="59"/>
    </row>
    <row r="61" spans="2:14" ht="12.75" x14ac:dyDescent="0.2">
      <c r="B61"/>
      <c r="C61"/>
      <c r="D61"/>
      <c r="E61"/>
      <c r="F61"/>
      <c r="G61"/>
      <c r="H61"/>
      <c r="I61"/>
      <c r="J61"/>
      <c r="K61"/>
      <c r="L61"/>
      <c r="M61"/>
      <c r="N61" s="26"/>
    </row>
    <row r="62" spans="2:14" ht="12.75" x14ac:dyDescent="0.2">
      <c r="B62"/>
      <c r="C62"/>
      <c r="D62"/>
      <c r="E62"/>
      <c r="F62"/>
      <c r="G62"/>
      <c r="H62"/>
      <c r="I62"/>
      <c r="J62"/>
      <c r="K62"/>
      <c r="L62"/>
      <c r="M62"/>
    </row>
    <row r="63" spans="2:14" ht="12.75" x14ac:dyDescent="0.2">
      <c r="B63"/>
      <c r="C63"/>
      <c r="D63"/>
      <c r="E63"/>
      <c r="F63"/>
      <c r="G63"/>
      <c r="H63"/>
      <c r="I63"/>
      <c r="J63"/>
      <c r="K63"/>
      <c r="L63"/>
      <c r="M63"/>
    </row>
    <row r="64" spans="2:14" ht="12.75" x14ac:dyDescent="0.2">
      <c r="B64"/>
      <c r="C64"/>
      <c r="D64"/>
      <c r="E64"/>
      <c r="F64"/>
      <c r="G64"/>
      <c r="H64"/>
      <c r="I64"/>
      <c r="J64"/>
      <c r="K64"/>
      <c r="L64"/>
      <c r="M64"/>
    </row>
    <row r="65" spans="2:13" ht="12.75" x14ac:dyDescent="0.2">
      <c r="B65"/>
      <c r="C65"/>
      <c r="D65"/>
      <c r="E65"/>
      <c r="F65"/>
      <c r="G65"/>
      <c r="H65"/>
      <c r="I65"/>
      <c r="J65"/>
      <c r="K65"/>
      <c r="L65"/>
      <c r="M65"/>
    </row>
    <row r="66" spans="2:13" ht="12.75" x14ac:dyDescent="0.2">
      <c r="B66"/>
      <c r="C66"/>
      <c r="D66"/>
      <c r="E66"/>
      <c r="F66"/>
      <c r="G66"/>
      <c r="H66"/>
      <c r="I66"/>
      <c r="J66"/>
      <c r="K66"/>
      <c r="L66"/>
      <c r="M66"/>
    </row>
    <row r="67" spans="2:13" ht="12.75" x14ac:dyDescent="0.2">
      <c r="B67"/>
      <c r="C67"/>
      <c r="D67"/>
      <c r="E67"/>
      <c r="F67"/>
      <c r="G67"/>
      <c r="H67"/>
      <c r="I67"/>
      <c r="J67"/>
      <c r="K67"/>
      <c r="L67"/>
      <c r="M67"/>
    </row>
    <row r="68" spans="2:13" ht="12.75" x14ac:dyDescent="0.2">
      <c r="B68"/>
      <c r="C68"/>
      <c r="D68"/>
      <c r="E68"/>
      <c r="F68"/>
      <c r="G68"/>
      <c r="H68"/>
      <c r="I68"/>
      <c r="J68"/>
      <c r="K68"/>
      <c r="L68"/>
      <c r="M68"/>
    </row>
    <row r="69" spans="2:13" ht="12.75" x14ac:dyDescent="0.2">
      <c r="B69"/>
      <c r="C69"/>
      <c r="D69"/>
      <c r="E69"/>
      <c r="F69"/>
      <c r="G69"/>
      <c r="H69"/>
      <c r="I69"/>
      <c r="J69"/>
      <c r="K69"/>
      <c r="L69"/>
      <c r="M69"/>
    </row>
    <row r="70" spans="2:13" ht="12.75" x14ac:dyDescent="0.2">
      <c r="B70"/>
      <c r="C70"/>
      <c r="D70"/>
      <c r="E70"/>
      <c r="F70"/>
      <c r="G70"/>
      <c r="H70"/>
      <c r="I70"/>
      <c r="J70"/>
      <c r="K70"/>
      <c r="L70"/>
      <c r="M70"/>
    </row>
    <row r="71" spans="2:13" ht="12.75" x14ac:dyDescent="0.2">
      <c r="B71"/>
      <c r="C71"/>
      <c r="D71"/>
      <c r="E71"/>
      <c r="F71"/>
      <c r="G71"/>
      <c r="H71"/>
      <c r="I71"/>
      <c r="J71"/>
      <c r="K71"/>
      <c r="L71"/>
      <c r="M71"/>
    </row>
    <row r="72" spans="2:13" ht="12.75" x14ac:dyDescent="0.2">
      <c r="B72"/>
      <c r="C72"/>
      <c r="D72"/>
      <c r="E72"/>
      <c r="F72"/>
      <c r="G72"/>
      <c r="H72"/>
      <c r="I72"/>
      <c r="J72"/>
      <c r="K72"/>
      <c r="L72"/>
      <c r="M72"/>
    </row>
    <row r="73" spans="2:13" ht="12.75" x14ac:dyDescent="0.2">
      <c r="B73"/>
      <c r="C73"/>
      <c r="D73"/>
      <c r="E73"/>
      <c r="F73"/>
      <c r="G73"/>
      <c r="H73"/>
      <c r="I73"/>
      <c r="J73"/>
      <c r="K73"/>
      <c r="L73"/>
      <c r="M73"/>
    </row>
    <row r="74" spans="2:13" ht="12.75" x14ac:dyDescent="0.2">
      <c r="B74"/>
      <c r="C74"/>
      <c r="D74"/>
      <c r="E74"/>
      <c r="F74"/>
      <c r="G74"/>
      <c r="H74"/>
      <c r="I74"/>
      <c r="J74"/>
      <c r="K74"/>
      <c r="L74"/>
      <c r="M74"/>
    </row>
    <row r="75" spans="2:13" ht="12.75" x14ac:dyDescent="0.2">
      <c r="B75"/>
      <c r="C75"/>
      <c r="D75"/>
      <c r="E75"/>
      <c r="F75"/>
      <c r="G75"/>
      <c r="H75"/>
      <c r="I75"/>
      <c r="J75"/>
      <c r="K75"/>
      <c r="L75"/>
      <c r="M75"/>
    </row>
    <row r="76" spans="2:13" ht="12.75" x14ac:dyDescent="0.2">
      <c r="B76"/>
      <c r="C76"/>
      <c r="D76"/>
      <c r="E76"/>
      <c r="F76"/>
      <c r="G76"/>
      <c r="H76"/>
      <c r="I76"/>
      <c r="J76"/>
      <c r="K76"/>
      <c r="L76"/>
      <c r="M76"/>
    </row>
    <row r="77" spans="2:13" ht="12.75" x14ac:dyDescent="0.2">
      <c r="B77"/>
      <c r="C77"/>
      <c r="D77"/>
      <c r="E77"/>
      <c r="F77"/>
      <c r="G77"/>
      <c r="H77"/>
      <c r="I77"/>
      <c r="J77"/>
      <c r="K77"/>
      <c r="L77"/>
      <c r="M77"/>
    </row>
    <row r="78" spans="2:13" ht="12.75" x14ac:dyDescent="0.2">
      <c r="B78"/>
      <c r="C78"/>
      <c r="D78"/>
      <c r="E78"/>
      <c r="F78"/>
      <c r="G78"/>
      <c r="H78"/>
      <c r="I78"/>
      <c r="J78"/>
      <c r="K78"/>
      <c r="L78"/>
      <c r="M78"/>
    </row>
    <row r="79" spans="2:13" ht="12.75" x14ac:dyDescent="0.2">
      <c r="B79"/>
      <c r="C79"/>
      <c r="D79"/>
      <c r="E79"/>
      <c r="F79"/>
      <c r="G79"/>
      <c r="H79"/>
      <c r="I79"/>
      <c r="J79"/>
      <c r="K79"/>
      <c r="L79"/>
      <c r="M79"/>
    </row>
    <row r="80" spans="2:13" ht="12.75" x14ac:dyDescent="0.2">
      <c r="B80"/>
      <c r="C80"/>
      <c r="D80"/>
      <c r="E80"/>
      <c r="F80"/>
      <c r="G80"/>
      <c r="H80"/>
      <c r="I80"/>
      <c r="J80"/>
      <c r="K80"/>
      <c r="L80"/>
      <c r="M80"/>
    </row>
    <row r="81" spans="2:13" ht="12.75" x14ac:dyDescent="0.2">
      <c r="B81"/>
      <c r="C81"/>
      <c r="D81"/>
      <c r="E81"/>
      <c r="F81"/>
      <c r="G81"/>
      <c r="H81"/>
      <c r="I81"/>
      <c r="J81"/>
      <c r="K81"/>
      <c r="L81"/>
      <c r="M81"/>
    </row>
    <row r="82" spans="2:13" ht="12.75" x14ac:dyDescent="0.2">
      <c r="B82"/>
      <c r="C82"/>
      <c r="D82"/>
      <c r="E82"/>
      <c r="F82"/>
      <c r="G82"/>
      <c r="H82"/>
      <c r="I82"/>
      <c r="J82"/>
      <c r="K82"/>
      <c r="L82"/>
      <c r="M82"/>
    </row>
    <row r="83" spans="2:13" ht="12.75" x14ac:dyDescent="0.2">
      <c r="B83"/>
      <c r="C83"/>
      <c r="D83"/>
      <c r="E83"/>
      <c r="F83"/>
      <c r="G83"/>
      <c r="H83"/>
      <c r="I83"/>
      <c r="J83"/>
      <c r="K83"/>
      <c r="L83"/>
      <c r="M83"/>
    </row>
    <row r="84" spans="2:13" ht="12.75" x14ac:dyDescent="0.2">
      <c r="B84"/>
      <c r="C84"/>
      <c r="D84"/>
      <c r="E84"/>
      <c r="F84"/>
      <c r="G84"/>
      <c r="H84"/>
      <c r="I84"/>
      <c r="J84"/>
      <c r="K84"/>
      <c r="L84"/>
      <c r="M84"/>
    </row>
    <row r="85" spans="2:13" ht="12.75" x14ac:dyDescent="0.2">
      <c r="B85"/>
      <c r="C85"/>
      <c r="D85"/>
      <c r="E85"/>
      <c r="F85"/>
      <c r="G85"/>
      <c r="H85"/>
      <c r="I85"/>
      <c r="J85"/>
      <c r="K85"/>
      <c r="L85"/>
      <c r="M85"/>
    </row>
    <row r="86" spans="2:13" ht="12.75" x14ac:dyDescent="0.2">
      <c r="B86"/>
      <c r="C86"/>
      <c r="D86"/>
      <c r="E86"/>
      <c r="F86"/>
      <c r="G86"/>
      <c r="H86"/>
      <c r="I86"/>
      <c r="J86"/>
      <c r="K86"/>
      <c r="L86"/>
      <c r="M86"/>
    </row>
    <row r="87" spans="2:13" ht="12.75" x14ac:dyDescent="0.2">
      <c r="B87"/>
      <c r="C87"/>
      <c r="D87"/>
      <c r="E87"/>
      <c r="F87"/>
      <c r="G87"/>
      <c r="H87"/>
      <c r="I87"/>
      <c r="J87"/>
      <c r="K87"/>
      <c r="L87"/>
      <c r="M87"/>
    </row>
    <row r="88" spans="2:13" ht="12.75" x14ac:dyDescent="0.2">
      <c r="B88"/>
      <c r="C88"/>
      <c r="D88"/>
      <c r="E88"/>
      <c r="F88"/>
      <c r="G88"/>
      <c r="H88"/>
      <c r="I88"/>
      <c r="J88"/>
      <c r="K88"/>
      <c r="L88"/>
      <c r="M88"/>
    </row>
    <row r="89" spans="2:13" ht="12.75" x14ac:dyDescent="0.2">
      <c r="B89"/>
      <c r="C89"/>
      <c r="D89"/>
      <c r="E89"/>
      <c r="F89"/>
      <c r="G89"/>
      <c r="H89"/>
      <c r="I89"/>
      <c r="J89"/>
      <c r="K89"/>
      <c r="L89"/>
      <c r="M89"/>
    </row>
    <row r="90" spans="2:13" ht="12.75" x14ac:dyDescent="0.2">
      <c r="B90"/>
      <c r="C90"/>
      <c r="D90"/>
      <c r="E90"/>
      <c r="F90"/>
      <c r="G90"/>
      <c r="H90"/>
      <c r="I90"/>
      <c r="J90"/>
      <c r="K90"/>
      <c r="L90"/>
      <c r="M90"/>
    </row>
    <row r="91" spans="2:13" ht="12.75" x14ac:dyDescent="0.2">
      <c r="B91"/>
      <c r="C91"/>
      <c r="D91"/>
      <c r="E91"/>
      <c r="F91"/>
      <c r="G91"/>
      <c r="H91"/>
      <c r="I91"/>
      <c r="J91"/>
      <c r="K91"/>
      <c r="L91"/>
      <c r="M91"/>
    </row>
    <row r="92" spans="2:13" ht="12.75" x14ac:dyDescent="0.2">
      <c r="B92"/>
      <c r="C92"/>
      <c r="D92"/>
      <c r="E92"/>
      <c r="F92"/>
      <c r="G92"/>
      <c r="H92"/>
      <c r="I92"/>
      <c r="J92"/>
      <c r="K92"/>
      <c r="L92"/>
      <c r="M92"/>
    </row>
    <row r="93" spans="2:13" ht="12.75" x14ac:dyDescent="0.2">
      <c r="B93"/>
      <c r="C93"/>
      <c r="D93"/>
      <c r="E93"/>
      <c r="F93"/>
      <c r="G93"/>
      <c r="H93"/>
      <c r="I93"/>
      <c r="J93"/>
      <c r="K93"/>
      <c r="L93"/>
      <c r="M93"/>
    </row>
    <row r="94" spans="2:13" ht="12.75" x14ac:dyDescent="0.2">
      <c r="B94"/>
      <c r="C94"/>
      <c r="D94"/>
      <c r="E94"/>
      <c r="F94"/>
      <c r="G94"/>
      <c r="H94"/>
      <c r="I94"/>
      <c r="J94"/>
      <c r="K94"/>
      <c r="L94"/>
      <c r="M94"/>
    </row>
    <row r="95" spans="2:13" ht="12.75" x14ac:dyDescent="0.2">
      <c r="B95"/>
      <c r="C95"/>
      <c r="D95"/>
      <c r="E95"/>
      <c r="F95"/>
      <c r="G95"/>
      <c r="H95"/>
      <c r="I95"/>
      <c r="J95"/>
      <c r="K95"/>
      <c r="L95"/>
      <c r="M95"/>
    </row>
    <row r="96" spans="2:13" ht="12.75" x14ac:dyDescent="0.2">
      <c r="B96"/>
      <c r="C96"/>
      <c r="D96"/>
      <c r="E96"/>
      <c r="F96"/>
      <c r="G96"/>
      <c r="H96"/>
      <c r="I96"/>
      <c r="J96"/>
      <c r="K96"/>
      <c r="L96"/>
      <c r="M96"/>
    </row>
    <row r="97" spans="2:13" ht="12.75" x14ac:dyDescent="0.2">
      <c r="B97"/>
      <c r="C97"/>
      <c r="D97"/>
      <c r="E97"/>
      <c r="F97"/>
      <c r="G97"/>
      <c r="H97"/>
      <c r="I97"/>
      <c r="J97"/>
      <c r="K97"/>
      <c r="L97"/>
      <c r="M97"/>
    </row>
    <row r="98" spans="2:13" ht="12.75" x14ac:dyDescent="0.2">
      <c r="B98"/>
      <c r="C98"/>
      <c r="D98"/>
      <c r="E98"/>
      <c r="F98"/>
      <c r="G98"/>
      <c r="H98"/>
      <c r="I98"/>
      <c r="J98"/>
      <c r="K98"/>
      <c r="L98"/>
      <c r="M98"/>
    </row>
    <row r="99" spans="2:13" ht="12.75" x14ac:dyDescent="0.2">
      <c r="B99"/>
      <c r="C99"/>
      <c r="D99"/>
      <c r="E99"/>
      <c r="F99"/>
      <c r="G99"/>
      <c r="H99"/>
      <c r="I99"/>
      <c r="J99"/>
      <c r="K99"/>
      <c r="L99"/>
      <c r="M99"/>
    </row>
    <row r="100" spans="2:13" ht="12.75" x14ac:dyDescent="0.2">
      <c r="B100"/>
      <c r="C100"/>
      <c r="D100"/>
      <c r="E100"/>
      <c r="F100"/>
      <c r="G100"/>
      <c r="H100"/>
      <c r="I100"/>
      <c r="J100"/>
      <c r="K100"/>
      <c r="L100"/>
      <c r="M100"/>
    </row>
    <row r="101" spans="2:13" ht="12.75" x14ac:dyDescent="0.2">
      <c r="B101"/>
      <c r="C101"/>
      <c r="D101"/>
      <c r="E101"/>
      <c r="F101"/>
      <c r="G101"/>
      <c r="H101"/>
      <c r="I101"/>
      <c r="J101"/>
      <c r="K101"/>
      <c r="L101"/>
      <c r="M101"/>
    </row>
    <row r="102" spans="2:13" ht="12.75" x14ac:dyDescent="0.2">
      <c r="B102"/>
      <c r="C102"/>
      <c r="D102"/>
      <c r="E102"/>
      <c r="F102"/>
      <c r="G102"/>
      <c r="H102"/>
      <c r="I102"/>
      <c r="J102"/>
      <c r="K102"/>
      <c r="L102"/>
      <c r="M102"/>
    </row>
    <row r="103" spans="2:13" ht="12.75" x14ac:dyDescent="0.2">
      <c r="B103"/>
      <c r="C103"/>
      <c r="D103"/>
      <c r="E103"/>
      <c r="F103"/>
      <c r="G103"/>
      <c r="H103"/>
      <c r="I103"/>
      <c r="J103"/>
      <c r="K103"/>
      <c r="L103"/>
      <c r="M103"/>
    </row>
    <row r="104" spans="2:13" ht="12.75" x14ac:dyDescent="0.2">
      <c r="B104"/>
      <c r="C104"/>
      <c r="D104"/>
      <c r="E104"/>
      <c r="F104"/>
      <c r="G104"/>
      <c r="H104"/>
      <c r="I104"/>
      <c r="J104"/>
      <c r="K104"/>
      <c r="L104"/>
      <c r="M104"/>
    </row>
    <row r="105" spans="2:13" ht="12.75" x14ac:dyDescent="0.2">
      <c r="B105"/>
      <c r="C105"/>
      <c r="D105"/>
      <c r="E105"/>
      <c r="F105"/>
      <c r="G105"/>
      <c r="H105"/>
      <c r="I105"/>
      <c r="J105"/>
      <c r="K105"/>
      <c r="L105"/>
      <c r="M105"/>
    </row>
    <row r="106" spans="2:13" ht="12.75" x14ac:dyDescent="0.2">
      <c r="B106"/>
      <c r="C106"/>
      <c r="D106"/>
      <c r="E106"/>
      <c r="F106"/>
      <c r="G106"/>
      <c r="H106"/>
      <c r="I106"/>
      <c r="J106"/>
      <c r="K106"/>
      <c r="L106"/>
      <c r="M106"/>
    </row>
    <row r="107" spans="2:13" ht="12.75" x14ac:dyDescent="0.2">
      <c r="B107"/>
      <c r="C107"/>
      <c r="D107"/>
      <c r="E107"/>
      <c r="F107"/>
      <c r="G107"/>
      <c r="H107"/>
      <c r="I107"/>
      <c r="J107"/>
      <c r="K107"/>
      <c r="L107"/>
      <c r="M107"/>
    </row>
    <row r="108" spans="2:13" ht="12.75" x14ac:dyDescent="0.2">
      <c r="B108"/>
      <c r="C108"/>
      <c r="D108"/>
      <c r="E108"/>
      <c r="F108"/>
      <c r="G108"/>
      <c r="H108"/>
      <c r="I108"/>
      <c r="J108"/>
      <c r="K108"/>
      <c r="L108"/>
      <c r="M108"/>
    </row>
    <row r="109" spans="2:13" ht="12.75" x14ac:dyDescent="0.2">
      <c r="B109"/>
      <c r="C109"/>
      <c r="D109"/>
      <c r="E109"/>
      <c r="F109"/>
      <c r="G109"/>
      <c r="H109"/>
      <c r="I109"/>
      <c r="J109"/>
      <c r="K109"/>
      <c r="L109"/>
      <c r="M109"/>
    </row>
    <row r="110" spans="2:13" ht="12.75" x14ac:dyDescent="0.2">
      <c r="B110"/>
      <c r="C110"/>
      <c r="D110"/>
      <c r="E110"/>
      <c r="F110"/>
      <c r="G110"/>
      <c r="H110"/>
      <c r="I110"/>
      <c r="J110"/>
      <c r="K110"/>
      <c r="L110"/>
      <c r="M110"/>
    </row>
    <row r="111" spans="2:13" ht="12.75" x14ac:dyDescent="0.2">
      <c r="B111"/>
      <c r="C111"/>
      <c r="D111"/>
      <c r="E111"/>
      <c r="F111"/>
      <c r="G111"/>
      <c r="H111"/>
      <c r="I111"/>
      <c r="J111"/>
      <c r="K111"/>
      <c r="L111"/>
      <c r="M111"/>
    </row>
    <row r="112" spans="2:13" ht="12.75" x14ac:dyDescent="0.2">
      <c r="B112"/>
      <c r="C112"/>
      <c r="D112"/>
      <c r="E112"/>
      <c r="F112"/>
      <c r="G112"/>
      <c r="H112"/>
      <c r="I112"/>
      <c r="J112"/>
      <c r="K112"/>
      <c r="L112"/>
      <c r="M112"/>
    </row>
    <row r="113" spans="2:13" ht="12.75" x14ac:dyDescent="0.2">
      <c r="B113"/>
      <c r="C113"/>
      <c r="D113"/>
      <c r="E113"/>
      <c r="F113"/>
      <c r="G113"/>
      <c r="H113"/>
      <c r="I113"/>
      <c r="J113"/>
      <c r="K113"/>
      <c r="L113"/>
      <c r="M113"/>
    </row>
    <row r="114" spans="2:13" ht="12.75" x14ac:dyDescent="0.2">
      <c r="B114"/>
      <c r="C114"/>
      <c r="D114"/>
      <c r="E114"/>
      <c r="F114"/>
      <c r="G114"/>
      <c r="H114"/>
      <c r="I114"/>
      <c r="J114"/>
      <c r="K114"/>
      <c r="L114"/>
      <c r="M114"/>
    </row>
    <row r="115" spans="2:13" ht="12.75" x14ac:dyDescent="0.2">
      <c r="B115"/>
      <c r="C115"/>
      <c r="D115"/>
      <c r="E115"/>
      <c r="F115"/>
      <c r="G115"/>
      <c r="H115"/>
      <c r="I115"/>
      <c r="J115"/>
      <c r="K115"/>
      <c r="L115"/>
      <c r="M115"/>
    </row>
    <row r="116" spans="2:13" ht="12.75" x14ac:dyDescent="0.2">
      <c r="B116"/>
      <c r="C116"/>
      <c r="D116"/>
      <c r="E116"/>
      <c r="F116"/>
      <c r="G116"/>
      <c r="H116"/>
      <c r="I116"/>
      <c r="J116"/>
      <c r="K116"/>
      <c r="L116"/>
      <c r="M116"/>
    </row>
    <row r="117" spans="2:13" ht="12.75" x14ac:dyDescent="0.2">
      <c r="B117"/>
      <c r="C117"/>
      <c r="D117"/>
      <c r="E117"/>
      <c r="F117"/>
      <c r="G117"/>
      <c r="H117"/>
      <c r="I117"/>
      <c r="J117"/>
      <c r="K117"/>
      <c r="L117"/>
      <c r="M117"/>
    </row>
    <row r="118" spans="2:13" ht="12.75" x14ac:dyDescent="0.2">
      <c r="B118"/>
      <c r="C118"/>
      <c r="D118"/>
      <c r="E118"/>
      <c r="F118"/>
      <c r="G118"/>
      <c r="H118"/>
      <c r="I118"/>
      <c r="J118"/>
      <c r="K118"/>
      <c r="L118"/>
      <c r="M118"/>
    </row>
    <row r="119" spans="2:13" ht="12.75" x14ac:dyDescent="0.2">
      <c r="B119"/>
      <c r="C119"/>
      <c r="D119"/>
      <c r="E119"/>
      <c r="F119"/>
      <c r="G119"/>
      <c r="H119"/>
      <c r="I119"/>
      <c r="J119"/>
      <c r="K119"/>
      <c r="L119"/>
      <c r="M119"/>
    </row>
    <row r="120" spans="2:13" ht="12.75" x14ac:dyDescent="0.2">
      <c r="B120"/>
      <c r="C120"/>
      <c r="D120"/>
      <c r="E120"/>
      <c r="F120"/>
      <c r="G120"/>
      <c r="H120"/>
      <c r="I120"/>
      <c r="J120"/>
      <c r="K120"/>
      <c r="L120"/>
      <c r="M120"/>
    </row>
    <row r="121" spans="2:13" ht="12.75" x14ac:dyDescent="0.2">
      <c r="B121"/>
      <c r="C121"/>
      <c r="D121"/>
      <c r="E121"/>
      <c r="F121"/>
      <c r="G121"/>
      <c r="H121"/>
      <c r="I121"/>
      <c r="J121"/>
      <c r="K121"/>
      <c r="L121"/>
      <c r="M121"/>
    </row>
    <row r="122" spans="2:13" ht="12.75" x14ac:dyDescent="0.2">
      <c r="B122"/>
      <c r="C122"/>
      <c r="D122"/>
      <c r="E122"/>
      <c r="F122"/>
      <c r="G122"/>
      <c r="H122"/>
      <c r="I122"/>
      <c r="J122"/>
      <c r="K122"/>
      <c r="L122"/>
      <c r="M122"/>
    </row>
  </sheetData>
  <sortState xmlns:xlrd2="http://schemas.microsoft.com/office/spreadsheetml/2017/richdata2" ref="O57:O109">
    <sortCondition ref="O57"/>
  </sortState>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4"/>
  </sheetPr>
  <dimension ref="B1:V68"/>
  <sheetViews>
    <sheetView showGridLines="0" topLeftCell="C1" zoomScaleNormal="100" workbookViewId="0">
      <selection activeCell="U12" sqref="U12"/>
    </sheetView>
  </sheetViews>
  <sheetFormatPr defaultColWidth="9.140625" defaultRowHeight="12" x14ac:dyDescent="0.2"/>
  <cols>
    <col min="1" max="1" width="6.5703125" style="18" bestFit="1" customWidth="1"/>
    <col min="2" max="2" width="16.28515625" style="18" bestFit="1" customWidth="1"/>
    <col min="3" max="3" width="9.5703125" style="18" bestFit="1" customWidth="1"/>
    <col min="4" max="4" width="14.28515625" style="18" bestFit="1" customWidth="1"/>
    <col min="5" max="5" width="11.28515625" style="18" bestFit="1" customWidth="1"/>
    <col min="6" max="6" width="9.140625" style="24" bestFit="1" customWidth="1"/>
    <col min="7" max="7" width="2.42578125" style="18" customWidth="1"/>
    <col min="8" max="8" width="15.7109375" style="18" customWidth="1"/>
    <col min="9" max="9" width="9.5703125" style="18" customWidth="1"/>
    <col min="10" max="10" width="14.42578125" style="18" customWidth="1"/>
    <col min="11" max="11" width="11.42578125" style="18" customWidth="1"/>
    <col min="12" max="16" width="9.140625" style="18"/>
    <col min="17" max="17" width="11.42578125" style="18" customWidth="1"/>
    <col min="18" max="18" width="9.140625" style="18"/>
    <col min="19" max="20" width="10.5703125" style="18" customWidth="1"/>
    <col min="21" max="16384" width="9.140625" style="18"/>
  </cols>
  <sheetData>
    <row r="1" spans="2:20" ht="15" x14ac:dyDescent="0.25">
      <c r="B1" s="156" t="s">
        <v>163</v>
      </c>
    </row>
    <row r="2" spans="2:20" x14ac:dyDescent="0.2">
      <c r="O2" s="23"/>
      <c r="P2" s="23"/>
    </row>
    <row r="3" spans="2:20" ht="12.75" thickBot="1" x14ac:dyDescent="0.25">
      <c r="B3" s="18" t="s">
        <v>29</v>
      </c>
      <c r="H3" s="18" t="s">
        <v>29</v>
      </c>
      <c r="I3" s="3"/>
      <c r="J3" s="3"/>
      <c r="K3" s="3"/>
      <c r="L3" s="90"/>
      <c r="N3" s="10" t="s">
        <v>30</v>
      </c>
      <c r="O3" s="10"/>
      <c r="P3" s="10"/>
      <c r="Q3" s="10"/>
      <c r="R3" s="10"/>
      <c r="S3" s="10"/>
      <c r="T3" s="10"/>
    </row>
    <row r="4" spans="2:20" s="14" customFormat="1" ht="24.75" thickBot="1" x14ac:dyDescent="0.25">
      <c r="B4" s="91" t="s">
        <v>0</v>
      </c>
      <c r="C4" s="92" t="s">
        <v>132</v>
      </c>
      <c r="D4" s="92" t="s">
        <v>1</v>
      </c>
      <c r="E4" s="92" t="s">
        <v>2</v>
      </c>
      <c r="F4" s="93" t="s">
        <v>3</v>
      </c>
      <c r="G4" s="94"/>
      <c r="H4" s="91" t="s">
        <v>0</v>
      </c>
      <c r="I4" s="92" t="s">
        <v>133</v>
      </c>
      <c r="J4" s="92" t="s">
        <v>1</v>
      </c>
      <c r="K4" s="92" t="s">
        <v>2</v>
      </c>
      <c r="L4" s="93" t="s">
        <v>3</v>
      </c>
      <c r="N4" s="62" t="s">
        <v>0</v>
      </c>
      <c r="O4" s="63" t="s">
        <v>134</v>
      </c>
      <c r="P4" s="63" t="s">
        <v>154</v>
      </c>
      <c r="Q4" s="63" t="s">
        <v>27</v>
      </c>
      <c r="R4" s="63" t="s">
        <v>28</v>
      </c>
      <c r="S4" s="63" t="s">
        <v>2</v>
      </c>
      <c r="T4" s="64" t="s">
        <v>3</v>
      </c>
    </row>
    <row r="5" spans="2:20" x14ac:dyDescent="0.2">
      <c r="B5" s="66" t="s">
        <v>122</v>
      </c>
      <c r="C5" s="67">
        <f>SUM(C6:C34)</f>
        <v>124.84348423924696</v>
      </c>
      <c r="D5" s="76"/>
      <c r="E5" s="76"/>
      <c r="F5" s="80"/>
      <c r="G5" s="78"/>
      <c r="H5" s="66" t="s">
        <v>122</v>
      </c>
      <c r="I5" s="67">
        <f>SUM(I6:I33)</f>
        <v>123.38064236694558</v>
      </c>
      <c r="J5" s="76"/>
      <c r="K5" s="76"/>
      <c r="L5" s="80" t="s">
        <v>193</v>
      </c>
      <c r="N5" s="68" t="s">
        <v>96</v>
      </c>
      <c r="O5" s="69">
        <v>25.6751178223934</v>
      </c>
      <c r="P5" s="69">
        <v>35.565133043784002</v>
      </c>
      <c r="Q5" s="69">
        <v>5.9705257054130503E-2</v>
      </c>
      <c r="R5" s="72">
        <f>IF(ISNUMBER(Q5/SUM(Q$5:Q$30)),(Q5/SUM(Q$5:Q$30)),"NA")</f>
        <v>0.37247260883028466</v>
      </c>
      <c r="S5" s="79">
        <f t="shared" ref="S5" si="0">IF(ISNUMBER(S4),S4+R5,R5)</f>
        <v>0.37247260883028466</v>
      </c>
      <c r="T5" s="81" t="s">
        <v>192</v>
      </c>
    </row>
    <row r="6" spans="2:20" x14ac:dyDescent="0.2">
      <c r="B6" s="68" t="s">
        <v>108</v>
      </c>
      <c r="C6" s="69">
        <v>36.455023874177499</v>
      </c>
      <c r="D6" s="72">
        <f>IF(ISNUMBER(C6),C6/VLOOKUP("National Total",B$5:C$34,2,0),"0")</f>
        <v>0.29200581909678197</v>
      </c>
      <c r="E6" s="72">
        <f t="shared" ref="E6:E12" si="1">IF(D6=1,0,IF(ISNUMBER(D6+E5),D6+E5,0))</f>
        <v>0.29200581909678197</v>
      </c>
      <c r="F6" s="81" t="s">
        <v>192</v>
      </c>
      <c r="G6" s="78"/>
      <c r="H6" s="68" t="s">
        <v>68</v>
      </c>
      <c r="I6" s="69">
        <v>80.303758364394497</v>
      </c>
      <c r="J6" s="72">
        <f>IF(ISNUMBER(I6),I6/VLOOKUP("National Total",H$5:I$33,2,0),"0")</f>
        <v>0.6508618923020647</v>
      </c>
      <c r="K6" s="72">
        <f t="shared" ref="K6:K15" si="2">IF(J6=1,0,IF(ISNUMBER(J6+K5),J6+K5,0))</f>
        <v>0.6508618923020647</v>
      </c>
      <c r="L6" s="81" t="s">
        <v>192</v>
      </c>
      <c r="N6" s="68" t="s">
        <v>107</v>
      </c>
      <c r="O6" s="69">
        <v>13.6913807536069</v>
      </c>
      <c r="P6" s="69">
        <v>11.1521905</v>
      </c>
      <c r="Q6" s="69">
        <v>3.87417244916686E-2</v>
      </c>
      <c r="R6" s="72">
        <f t="shared" ref="R6:R29" si="3">IF(ISNUMBER(Q6/SUM(Q$5:Q$30)),(Q6/SUM(Q$5:Q$30)),"NA")</f>
        <v>0.2416911324728587</v>
      </c>
      <c r="S6" s="79">
        <f t="shared" ref="S6:S29" si="4">IF(ISNUMBER(S5),S5+R6,R6)</f>
        <v>0.61416374130314333</v>
      </c>
      <c r="T6" s="81" t="s">
        <v>192</v>
      </c>
    </row>
    <row r="7" spans="2:20" x14ac:dyDescent="0.2">
      <c r="B7" s="68" t="s">
        <v>96</v>
      </c>
      <c r="C7" s="69">
        <v>35.565133043784002</v>
      </c>
      <c r="D7" s="72">
        <f t="shared" ref="D7:D34" si="5">IF(ISNUMBER(C7),C7/VLOOKUP("National Total",B$5:C$34,2,0),"0")</f>
        <v>0.28487776723395403</v>
      </c>
      <c r="E7" s="72">
        <f t="shared" si="1"/>
        <v>0.576883586330736</v>
      </c>
      <c r="F7" s="81" t="s">
        <v>192</v>
      </c>
      <c r="G7" s="78"/>
      <c r="H7" s="68" t="s">
        <v>57</v>
      </c>
      <c r="I7" s="69">
        <v>12.9775002303682</v>
      </c>
      <c r="J7" s="72">
        <f t="shared" ref="J7:J33" si="6">IF(ISNUMBER(I7),I7/VLOOKUP("National Total",H$5:I$33,2,0),"0")</f>
        <v>0.10518262817737567</v>
      </c>
      <c r="K7" s="72">
        <f t="shared" si="2"/>
        <v>0.75604452047944037</v>
      </c>
      <c r="L7" s="81" t="s">
        <v>192</v>
      </c>
      <c r="N7" s="68" t="s">
        <v>108</v>
      </c>
      <c r="O7" s="69">
        <v>34.184746258393197</v>
      </c>
      <c r="P7" s="69">
        <v>36.455023874177499</v>
      </c>
      <c r="Q7" s="69">
        <v>1.89505352567849E-2</v>
      </c>
      <c r="R7" s="72">
        <f t="shared" si="3"/>
        <v>0.11822334672180493</v>
      </c>
      <c r="S7" s="79">
        <f t="shared" si="4"/>
        <v>0.73238708802494823</v>
      </c>
      <c r="T7" s="81" t="s">
        <v>192</v>
      </c>
    </row>
    <row r="8" spans="2:20" x14ac:dyDescent="0.2">
      <c r="B8" s="68" t="s">
        <v>95</v>
      </c>
      <c r="C8" s="69">
        <v>15.611674455711601</v>
      </c>
      <c r="D8" s="72">
        <f t="shared" si="5"/>
        <v>0.12504997398017004</v>
      </c>
      <c r="E8" s="72">
        <f t="shared" si="1"/>
        <v>0.70193356031090604</v>
      </c>
      <c r="F8" s="81" t="s">
        <v>192</v>
      </c>
      <c r="G8" s="78"/>
      <c r="H8" s="68" t="s">
        <v>45</v>
      </c>
      <c r="I8" s="69">
        <v>12.6228912088577</v>
      </c>
      <c r="J8" s="72">
        <f t="shared" si="6"/>
        <v>0.1023085223637922</v>
      </c>
      <c r="K8" s="72">
        <f t="shared" si="2"/>
        <v>0.85835304284323255</v>
      </c>
      <c r="L8" s="81" t="s">
        <v>192</v>
      </c>
      <c r="N8" s="68" t="s">
        <v>97</v>
      </c>
      <c r="O8" s="69">
        <v>1.90239226032089</v>
      </c>
      <c r="P8" s="69">
        <v>1.3157206116942799</v>
      </c>
      <c r="Q8" s="69">
        <v>7.4956372529563402E-3</v>
      </c>
      <c r="R8" s="72">
        <f t="shared" si="3"/>
        <v>4.676170408114786E-2</v>
      </c>
      <c r="S8" s="79">
        <f t="shared" si="4"/>
        <v>0.77914879210609611</v>
      </c>
      <c r="T8" s="81" t="s">
        <v>192</v>
      </c>
    </row>
    <row r="9" spans="2:20" x14ac:dyDescent="0.2">
      <c r="B9" s="68" t="s">
        <v>110</v>
      </c>
      <c r="C9" s="69">
        <v>14.419368843220999</v>
      </c>
      <c r="D9" s="72">
        <f t="shared" si="5"/>
        <v>0.11549957077125529</v>
      </c>
      <c r="E9" s="72">
        <f t="shared" si="1"/>
        <v>0.81743313108216131</v>
      </c>
      <c r="F9" s="81" t="s">
        <v>192</v>
      </c>
      <c r="G9" s="78"/>
      <c r="H9" s="68" t="s">
        <v>53</v>
      </c>
      <c r="I9" s="69">
        <v>4.9553011477748701</v>
      </c>
      <c r="J9" s="72">
        <f t="shared" si="6"/>
        <v>4.0162711530041646E-2</v>
      </c>
      <c r="K9" s="72">
        <f t="shared" si="2"/>
        <v>0.89851575437327424</v>
      </c>
      <c r="L9" s="81" t="s">
        <v>193</v>
      </c>
      <c r="N9" s="68" t="s">
        <v>98</v>
      </c>
      <c r="O9" s="69">
        <v>3.78549377284777</v>
      </c>
      <c r="P9" s="69">
        <v>4.9733974179168401</v>
      </c>
      <c r="Q9" s="69">
        <v>6.3614090118992899E-3</v>
      </c>
      <c r="R9" s="72">
        <f t="shared" si="3"/>
        <v>3.9685795311967247E-2</v>
      </c>
      <c r="S9" s="79">
        <f t="shared" si="4"/>
        <v>0.81883458741806336</v>
      </c>
      <c r="T9" s="81" t="s">
        <v>192</v>
      </c>
    </row>
    <row r="10" spans="2:20" x14ac:dyDescent="0.2">
      <c r="B10" s="68" t="s">
        <v>107</v>
      </c>
      <c r="C10" s="69">
        <v>11.1521905</v>
      </c>
      <c r="D10" s="72">
        <f t="shared" si="5"/>
        <v>8.9329375641488976E-2</v>
      </c>
      <c r="E10" s="72">
        <f t="shared" si="1"/>
        <v>0.90676250672365033</v>
      </c>
      <c r="F10" s="81" t="s">
        <v>193</v>
      </c>
      <c r="G10" s="78"/>
      <c r="H10" s="68" t="s">
        <v>54</v>
      </c>
      <c r="I10" s="69">
        <v>2.4604893761747602</v>
      </c>
      <c r="J10" s="72">
        <f t="shared" si="6"/>
        <v>1.9942264272356715E-2</v>
      </c>
      <c r="K10" s="72">
        <f t="shared" si="2"/>
        <v>0.91845801864563092</v>
      </c>
      <c r="L10" s="81" t="s">
        <v>193</v>
      </c>
      <c r="N10" s="68" t="s">
        <v>103</v>
      </c>
      <c r="O10" s="69">
        <v>1.0825752588815101</v>
      </c>
      <c r="P10" s="69">
        <v>1.7936391144999599</v>
      </c>
      <c r="Q10" s="69">
        <v>5.1738151950478997E-3</v>
      </c>
      <c r="R10" s="72">
        <f t="shared" si="3"/>
        <v>3.2276964180190881E-2</v>
      </c>
      <c r="S10" s="79">
        <f t="shared" si="4"/>
        <v>0.85111155159825425</v>
      </c>
      <c r="T10" s="81" t="s">
        <v>193</v>
      </c>
    </row>
    <row r="11" spans="2:20" x14ac:dyDescent="0.2">
      <c r="B11" s="68" t="s">
        <v>98</v>
      </c>
      <c r="C11" s="69">
        <v>4.9733974179168401</v>
      </c>
      <c r="D11" s="72">
        <f t="shared" si="5"/>
        <v>3.9837060365809272E-2</v>
      </c>
      <c r="E11" s="72">
        <f t="shared" si="1"/>
        <v>0.94659956708945958</v>
      </c>
      <c r="F11" s="81" t="s">
        <v>193</v>
      </c>
      <c r="G11" s="78"/>
      <c r="H11" s="68" t="s">
        <v>59</v>
      </c>
      <c r="I11" s="69">
        <v>2.38815482587643</v>
      </c>
      <c r="J11" s="72">
        <f t="shared" si="6"/>
        <v>1.935599280455871E-2</v>
      </c>
      <c r="K11" s="72">
        <f t="shared" si="2"/>
        <v>0.93781401145018961</v>
      </c>
      <c r="L11" s="81" t="s">
        <v>193</v>
      </c>
      <c r="N11" s="68" t="s">
        <v>110</v>
      </c>
      <c r="O11" s="69">
        <v>13.2882936296857</v>
      </c>
      <c r="P11" s="69">
        <v>14.419368843220999</v>
      </c>
      <c r="Q11" s="69">
        <v>5.1209580075058797E-3</v>
      </c>
      <c r="R11" s="72">
        <f t="shared" si="3"/>
        <v>3.1947213409310553E-2</v>
      </c>
      <c r="S11" s="79">
        <f t="shared" si="4"/>
        <v>0.88305876500756475</v>
      </c>
      <c r="T11" s="81" t="s">
        <v>193</v>
      </c>
    </row>
    <row r="12" spans="2:20" x14ac:dyDescent="0.2">
      <c r="B12" s="68" t="s">
        <v>103</v>
      </c>
      <c r="C12" s="69">
        <v>1.7936391144999599</v>
      </c>
      <c r="D12" s="72">
        <f t="shared" si="5"/>
        <v>1.4367102339619698E-2</v>
      </c>
      <c r="E12" s="72">
        <f t="shared" si="1"/>
        <v>0.96096666942907927</v>
      </c>
      <c r="F12" s="81" t="s">
        <v>193</v>
      </c>
      <c r="G12" s="78"/>
      <c r="H12" s="68" t="s">
        <v>70</v>
      </c>
      <c r="I12" s="69">
        <v>1.1059855795688001</v>
      </c>
      <c r="J12" s="72">
        <f t="shared" si="6"/>
        <v>8.9640121687768123E-3</v>
      </c>
      <c r="K12" s="72">
        <f t="shared" si="2"/>
        <v>0.94677802361896646</v>
      </c>
      <c r="L12" s="81" t="s">
        <v>193</v>
      </c>
      <c r="N12" s="68" t="s">
        <v>95</v>
      </c>
      <c r="O12" s="69">
        <v>14.161455840589101</v>
      </c>
      <c r="P12" s="69">
        <v>15.611674455711601</v>
      </c>
      <c r="Q12" s="69">
        <v>3.2458477315156801E-3</v>
      </c>
      <c r="R12" s="72">
        <f t="shared" si="3"/>
        <v>2.0249295155490281E-2</v>
      </c>
      <c r="S12" s="79">
        <f t="shared" si="4"/>
        <v>0.90330806016305498</v>
      </c>
      <c r="T12" s="81" t="s">
        <v>193</v>
      </c>
    </row>
    <row r="13" spans="2:20" x14ac:dyDescent="0.2">
      <c r="B13" s="68" t="s">
        <v>97</v>
      </c>
      <c r="C13" s="69">
        <v>1.3157206116942799</v>
      </c>
      <c r="D13" s="72">
        <f t="shared" si="5"/>
        <v>1.0538961001543865E-2</v>
      </c>
      <c r="E13" s="72">
        <f t="shared" ref="E13:E34" si="7">IF(D13=1,0,IF(ISNUMBER(D13+E12),D13+E12,0))</f>
        <v>0.9715056304306231</v>
      </c>
      <c r="F13" s="81" t="s">
        <v>193</v>
      </c>
      <c r="G13" s="78"/>
      <c r="H13" s="68" t="s">
        <v>52</v>
      </c>
      <c r="I13" s="69">
        <v>1.0285200048601499</v>
      </c>
      <c r="J13" s="72">
        <f t="shared" si="6"/>
        <v>8.3361537525573522E-3</v>
      </c>
      <c r="K13" s="72">
        <f t="shared" si="2"/>
        <v>0.95511417737152382</v>
      </c>
      <c r="L13" s="81" t="s">
        <v>193</v>
      </c>
      <c r="N13" s="68" t="s">
        <v>68</v>
      </c>
      <c r="O13" s="69">
        <v>0.39957620890947798</v>
      </c>
      <c r="P13" s="69">
        <v>9.5011925622338997E-2</v>
      </c>
      <c r="Q13" s="69">
        <v>3.2125209263110998E-3</v>
      </c>
      <c r="R13" s="72">
        <f t="shared" si="3"/>
        <v>2.0041385120578709E-2</v>
      </c>
      <c r="S13" s="79">
        <f t="shared" si="4"/>
        <v>0.92334944528363372</v>
      </c>
      <c r="T13" s="81" t="s">
        <v>193</v>
      </c>
    </row>
    <row r="14" spans="2:20" x14ac:dyDescent="0.2">
      <c r="B14" s="68" t="s">
        <v>104</v>
      </c>
      <c r="C14" s="69">
        <v>1.0137574537728</v>
      </c>
      <c r="D14" s="72">
        <f t="shared" si="5"/>
        <v>8.1202271784569895E-3</v>
      </c>
      <c r="E14" s="72">
        <f t="shared" si="7"/>
        <v>0.97962585760908005</v>
      </c>
      <c r="F14" s="81" t="s">
        <v>193</v>
      </c>
      <c r="G14" s="78"/>
      <c r="H14" s="68" t="s">
        <v>67</v>
      </c>
      <c r="I14" s="69">
        <v>1.0236208783716101</v>
      </c>
      <c r="J14" s="72">
        <f t="shared" si="6"/>
        <v>8.2964463365919738E-3</v>
      </c>
      <c r="K14" s="72">
        <f t="shared" si="2"/>
        <v>0.96341062370811581</v>
      </c>
      <c r="L14" s="81" t="s">
        <v>193</v>
      </c>
      <c r="N14" s="68" t="s">
        <v>57</v>
      </c>
      <c r="O14" s="69">
        <v>3.2863069439564498E-2</v>
      </c>
      <c r="P14" s="69">
        <v>0.38092542524502798</v>
      </c>
      <c r="Q14" s="69">
        <v>3.1063012929562301E-3</v>
      </c>
      <c r="R14" s="72">
        <f t="shared" si="3"/>
        <v>1.9378731513563587E-2</v>
      </c>
      <c r="S14" s="79">
        <f t="shared" si="4"/>
        <v>0.94272817679719734</v>
      </c>
      <c r="T14" s="81" t="s">
        <v>193</v>
      </c>
    </row>
    <row r="15" spans="2:20" x14ac:dyDescent="0.2">
      <c r="B15" s="68" t="s">
        <v>100</v>
      </c>
      <c r="C15" s="69">
        <v>0.70808321158255605</v>
      </c>
      <c r="D15" s="72">
        <f t="shared" si="5"/>
        <v>5.6717674606517939E-3</v>
      </c>
      <c r="E15" s="72">
        <f t="shared" si="7"/>
        <v>0.98529762506973184</v>
      </c>
      <c r="F15" s="81" t="s">
        <v>193</v>
      </c>
      <c r="G15" s="78"/>
      <c r="H15" s="68" t="s">
        <v>65</v>
      </c>
      <c r="I15" s="69">
        <v>0.86289842434488595</v>
      </c>
      <c r="J15" s="72">
        <f t="shared" si="6"/>
        <v>6.9937909852871832E-3</v>
      </c>
      <c r="K15" s="72">
        <f t="shared" si="2"/>
        <v>0.97040441469340299</v>
      </c>
      <c r="L15" s="81" t="s">
        <v>193</v>
      </c>
      <c r="N15" s="68" t="s">
        <v>106</v>
      </c>
      <c r="O15" s="69">
        <v>0.301280117723566</v>
      </c>
      <c r="P15" s="69">
        <v>6.8420830518177503E-2</v>
      </c>
      <c r="Q15" s="69">
        <v>2.4513086624753698E-3</v>
      </c>
      <c r="R15" s="72">
        <f t="shared" si="3"/>
        <v>1.5292545038918158E-2</v>
      </c>
      <c r="S15" s="79">
        <f t="shared" si="4"/>
        <v>0.95802072183611553</v>
      </c>
      <c r="T15" s="81" t="s">
        <v>193</v>
      </c>
    </row>
    <row r="16" spans="2:20" x14ac:dyDescent="0.2">
      <c r="B16" s="68" t="s">
        <v>102</v>
      </c>
      <c r="C16" s="69">
        <v>0.527297460924256</v>
      </c>
      <c r="D16" s="72">
        <f t="shared" si="5"/>
        <v>4.223668252591831E-3</v>
      </c>
      <c r="E16" s="72">
        <f t="shared" si="7"/>
        <v>0.98952129332232364</v>
      </c>
      <c r="F16" s="81" t="s">
        <v>193</v>
      </c>
      <c r="G16" s="78"/>
      <c r="H16" s="68" t="s">
        <v>58</v>
      </c>
      <c r="I16" s="69">
        <v>0.68563842162214395</v>
      </c>
      <c r="J16" s="72">
        <f t="shared" si="6"/>
        <v>5.5570988160605541E-3</v>
      </c>
      <c r="K16" s="72">
        <f t="shared" ref="K16:K29" si="8">IF(J16=1,0,IF(ISNUMBER(J16+K15),J16+K15,0))</f>
        <v>0.97596151350946359</v>
      </c>
      <c r="L16" s="81" t="s">
        <v>193</v>
      </c>
      <c r="N16" s="68" t="s">
        <v>109</v>
      </c>
      <c r="O16" s="69">
        <v>2.1519914000000001E-2</v>
      </c>
      <c r="P16" s="69">
        <v>0.25079396509788199</v>
      </c>
      <c r="Q16" s="69">
        <v>2.0463158213269998E-3</v>
      </c>
      <c r="R16" s="72">
        <f t="shared" si="3"/>
        <v>1.2765987955957127E-2</v>
      </c>
      <c r="S16" s="79">
        <f t="shared" si="4"/>
        <v>0.97078670979207271</v>
      </c>
      <c r="T16" s="81" t="s">
        <v>193</v>
      </c>
    </row>
    <row r="17" spans="2:20" x14ac:dyDescent="0.2">
      <c r="B17" s="68" t="s">
        <v>57</v>
      </c>
      <c r="C17" s="69">
        <v>0.38092542524502798</v>
      </c>
      <c r="D17" s="72">
        <f t="shared" si="5"/>
        <v>3.0512239190235344E-3</v>
      </c>
      <c r="E17" s="72">
        <f t="shared" si="7"/>
        <v>0.99257251724134721</v>
      </c>
      <c r="F17" s="81" t="s">
        <v>193</v>
      </c>
      <c r="G17" s="78"/>
      <c r="H17" s="68" t="s">
        <v>49</v>
      </c>
      <c r="I17" s="69">
        <v>0.68020686023462396</v>
      </c>
      <c r="J17" s="72">
        <f t="shared" si="6"/>
        <v>5.5130760156980301E-3</v>
      </c>
      <c r="K17" s="72">
        <f t="shared" si="8"/>
        <v>0.98147458952516164</v>
      </c>
      <c r="L17" s="81" t="s">
        <v>193</v>
      </c>
      <c r="N17" s="68" t="s">
        <v>102</v>
      </c>
      <c r="O17" s="69">
        <v>0.34377403500198001</v>
      </c>
      <c r="P17" s="69">
        <v>0.527297460924256</v>
      </c>
      <c r="Q17" s="69">
        <v>1.2610504335414999E-3</v>
      </c>
      <c r="R17" s="72">
        <f t="shared" si="3"/>
        <v>7.867091911553355E-3</v>
      </c>
      <c r="S17" s="79">
        <f t="shared" si="4"/>
        <v>0.97865380170362604</v>
      </c>
      <c r="T17" s="81" t="s">
        <v>193</v>
      </c>
    </row>
    <row r="18" spans="2:20" x14ac:dyDescent="0.2">
      <c r="B18" s="68" t="s">
        <v>109</v>
      </c>
      <c r="C18" s="69">
        <v>0.25079396509788199</v>
      </c>
      <c r="D18" s="72">
        <f t="shared" si="5"/>
        <v>2.0088670756518347E-3</v>
      </c>
      <c r="E18" s="72">
        <f t="shared" si="7"/>
        <v>0.99458138431699905</v>
      </c>
      <c r="F18" s="81" t="s">
        <v>193</v>
      </c>
      <c r="G18" s="78"/>
      <c r="H18" s="68" t="s">
        <v>60</v>
      </c>
      <c r="I18" s="69">
        <v>0.58234549335848995</v>
      </c>
      <c r="J18" s="72">
        <f t="shared" si="6"/>
        <v>4.7199097215472417E-3</v>
      </c>
      <c r="K18" s="72">
        <f t="shared" si="8"/>
        <v>0.98619449924670888</v>
      </c>
      <c r="L18" s="81" t="s">
        <v>193</v>
      </c>
      <c r="N18" s="68" t="s">
        <v>100</v>
      </c>
      <c r="O18" s="69">
        <v>0.52615109569946295</v>
      </c>
      <c r="P18" s="69">
        <v>0.70808321158255605</v>
      </c>
      <c r="Q18" s="69">
        <v>1.0361589032466499E-3</v>
      </c>
      <c r="R18" s="72">
        <f t="shared" si="3"/>
        <v>6.4641009669399998E-3</v>
      </c>
      <c r="S18" s="79">
        <f t="shared" si="4"/>
        <v>0.98511790267056598</v>
      </c>
      <c r="T18" s="81" t="s">
        <v>193</v>
      </c>
    </row>
    <row r="19" spans="2:20" s="27" customFormat="1" x14ac:dyDescent="0.2">
      <c r="B19" s="68" t="s">
        <v>105</v>
      </c>
      <c r="C19" s="69">
        <v>0.137066288488325</v>
      </c>
      <c r="D19" s="72">
        <f t="shared" si="5"/>
        <v>1.0979050234264094E-3</v>
      </c>
      <c r="E19" s="72">
        <f t="shared" si="7"/>
        <v>0.99567928934042549</v>
      </c>
      <c r="F19" s="81" t="s">
        <v>193</v>
      </c>
      <c r="G19" s="96"/>
      <c r="H19" s="68" t="s">
        <v>64</v>
      </c>
      <c r="I19" s="69">
        <v>0.35481465917159799</v>
      </c>
      <c r="J19" s="72">
        <f t="shared" si="6"/>
        <v>2.8757725066493492E-3</v>
      </c>
      <c r="K19" s="72">
        <f t="shared" si="8"/>
        <v>0.98907027175335827</v>
      </c>
      <c r="L19" s="81" t="s">
        <v>193</v>
      </c>
      <c r="N19" s="68" t="s">
        <v>104</v>
      </c>
      <c r="O19" s="69">
        <v>0.99719153774591995</v>
      </c>
      <c r="P19" s="69">
        <v>1.0137574537728</v>
      </c>
      <c r="Q19" s="69">
        <v>1.00140129385007E-3</v>
      </c>
      <c r="R19" s="72">
        <f t="shared" si="3"/>
        <v>6.2472648274203135E-3</v>
      </c>
      <c r="S19" s="79">
        <f t="shared" si="4"/>
        <v>0.99136516749798631</v>
      </c>
      <c r="T19" s="81" t="s">
        <v>193</v>
      </c>
    </row>
    <row r="20" spans="2:20" x14ac:dyDescent="0.2">
      <c r="B20" s="68" t="s">
        <v>54</v>
      </c>
      <c r="C20" s="69">
        <v>0.111794218576031</v>
      </c>
      <c r="D20" s="72">
        <f t="shared" si="5"/>
        <v>8.954749962103855E-4</v>
      </c>
      <c r="E20" s="72">
        <f t="shared" si="7"/>
        <v>0.99657476433663583</v>
      </c>
      <c r="F20" s="81" t="s">
        <v>193</v>
      </c>
      <c r="G20" s="3"/>
      <c r="H20" s="68" t="s">
        <v>55</v>
      </c>
      <c r="I20" s="69">
        <v>0.34331859380800001</v>
      </c>
      <c r="J20" s="72">
        <f t="shared" si="6"/>
        <v>2.7825969067897896E-3</v>
      </c>
      <c r="K20" s="72">
        <f t="shared" si="8"/>
        <v>0.9918528686601481</v>
      </c>
      <c r="L20" s="81" t="s">
        <v>193</v>
      </c>
      <c r="N20" s="68" t="s">
        <v>58</v>
      </c>
      <c r="O20" s="69">
        <v>3.3258544940899999E-3</v>
      </c>
      <c r="P20" s="69">
        <v>4.3739169355065902E-2</v>
      </c>
      <c r="Q20" s="69">
        <v>3.6123624928406E-4</v>
      </c>
      <c r="R20" s="72">
        <f t="shared" si="3"/>
        <v>2.2535805859258493E-3</v>
      </c>
      <c r="S20" s="79">
        <f t="shared" si="4"/>
        <v>0.99361874808391215</v>
      </c>
      <c r="T20" s="81" t="s">
        <v>193</v>
      </c>
    </row>
    <row r="21" spans="2:20" x14ac:dyDescent="0.2">
      <c r="B21" s="68" t="s">
        <v>68</v>
      </c>
      <c r="C21" s="69">
        <v>9.5011925622338997E-2</v>
      </c>
      <c r="D21" s="72">
        <f t="shared" si="5"/>
        <v>7.6104833344974975E-4</v>
      </c>
      <c r="E21" s="72">
        <f t="shared" si="7"/>
        <v>0.99733581267008553</v>
      </c>
      <c r="F21" s="81" t="s">
        <v>193</v>
      </c>
      <c r="G21" s="3"/>
      <c r="H21" s="68" t="s">
        <v>47</v>
      </c>
      <c r="I21" s="69">
        <v>0.24850305161226499</v>
      </c>
      <c r="J21" s="72">
        <f t="shared" si="6"/>
        <v>2.0141170190473936E-3</v>
      </c>
      <c r="K21" s="72">
        <f t="shared" si="8"/>
        <v>0.99386698567919551</v>
      </c>
      <c r="L21" s="81" t="s">
        <v>193</v>
      </c>
      <c r="N21" s="68" t="s">
        <v>59</v>
      </c>
      <c r="O21" s="69">
        <v>4.6590757786544399E-3</v>
      </c>
      <c r="P21" s="69">
        <v>3.4297451018925902E-2</v>
      </c>
      <c r="Q21" s="69">
        <v>2.62361485334045E-4</v>
      </c>
      <c r="R21" s="72">
        <f t="shared" si="3"/>
        <v>1.6367481143304049E-3</v>
      </c>
      <c r="S21" s="79">
        <f t="shared" si="4"/>
        <v>0.99525549619824261</v>
      </c>
      <c r="T21" s="81" t="s">
        <v>193</v>
      </c>
    </row>
    <row r="22" spans="2:20" x14ac:dyDescent="0.2">
      <c r="B22" s="68" t="s">
        <v>106</v>
      </c>
      <c r="C22" s="69">
        <v>6.8420830518177503E-2</v>
      </c>
      <c r="D22" s="72">
        <f t="shared" si="5"/>
        <v>5.4805287544728817E-4</v>
      </c>
      <c r="E22" s="72">
        <f t="shared" ref="E22:E31" si="9">IF(D22=1,0,IF(ISNUMBER(D22+E21),D22+E21,0))</f>
        <v>0.99788386554553277</v>
      </c>
      <c r="F22" s="81" t="s">
        <v>193</v>
      </c>
      <c r="G22" s="3"/>
      <c r="H22" s="68" t="s">
        <v>50</v>
      </c>
      <c r="I22" s="69">
        <v>0.201247217620803</v>
      </c>
      <c r="J22" s="72">
        <f t="shared" si="6"/>
        <v>1.6311085252926057E-3</v>
      </c>
      <c r="K22" s="72">
        <f t="shared" si="8"/>
        <v>0.99549809420448809</v>
      </c>
      <c r="L22" s="81" t="s">
        <v>193</v>
      </c>
      <c r="N22" s="131" t="s">
        <v>54</v>
      </c>
      <c r="O22" s="69">
        <v>7.8001983909460698E-2</v>
      </c>
      <c r="P22" s="69">
        <v>0.111794218576031</v>
      </c>
      <c r="Q22" s="69">
        <v>2.15226409682057E-4</v>
      </c>
      <c r="R22" s="72">
        <f t="shared" si="3"/>
        <v>1.3426948690761127E-3</v>
      </c>
      <c r="S22" s="79">
        <f t="shared" si="4"/>
        <v>0.99659819106731873</v>
      </c>
      <c r="T22" s="81" t="s">
        <v>193</v>
      </c>
    </row>
    <row r="23" spans="2:20" x14ac:dyDescent="0.2">
      <c r="B23" s="68" t="s">
        <v>116</v>
      </c>
      <c r="C23" s="69">
        <v>6.1094568273930498E-2</v>
      </c>
      <c r="D23" s="72">
        <f t="shared" si="5"/>
        <v>4.8936929825548912E-4</v>
      </c>
      <c r="E23" s="72">
        <f t="shared" si="9"/>
        <v>0.99837323484378826</v>
      </c>
      <c r="F23" s="81" t="s">
        <v>193</v>
      </c>
      <c r="G23" s="3"/>
      <c r="H23" s="68" t="s">
        <v>190</v>
      </c>
      <c r="I23" s="69">
        <v>0.19211193280399999</v>
      </c>
      <c r="J23" s="72">
        <f t="shared" si="6"/>
        <v>1.5570670497292527E-3</v>
      </c>
      <c r="K23" s="72">
        <f t="shared" si="8"/>
        <v>0.99705516125421734</v>
      </c>
      <c r="L23" s="81" t="s">
        <v>193</v>
      </c>
      <c r="N23" s="68" t="s">
        <v>99</v>
      </c>
      <c r="O23" s="69">
        <v>3.4042722728228898E-2</v>
      </c>
      <c r="P23" s="69">
        <v>1.8390896186514499E-2</v>
      </c>
      <c r="Q23" s="69">
        <v>1.8068662567249501E-4</v>
      </c>
      <c r="R23" s="72">
        <f t="shared" si="3"/>
        <v>1.1272176382049314E-3</v>
      </c>
      <c r="S23" s="79">
        <f t="shared" si="4"/>
        <v>0.99772540870552362</v>
      </c>
      <c r="T23" s="81" t="s">
        <v>193</v>
      </c>
    </row>
    <row r="24" spans="2:20" x14ac:dyDescent="0.2">
      <c r="B24" s="68" t="s">
        <v>101</v>
      </c>
      <c r="C24" s="69">
        <v>5.8236912894716199E-2</v>
      </c>
      <c r="D24" s="72">
        <f t="shared" si="5"/>
        <v>4.6647939417576988E-4</v>
      </c>
      <c r="E24" s="72">
        <f t="shared" si="9"/>
        <v>0.99883971423796403</v>
      </c>
      <c r="F24" s="81" t="s">
        <v>193</v>
      </c>
      <c r="G24" s="3"/>
      <c r="H24" s="68" t="s">
        <v>116</v>
      </c>
      <c r="I24" s="69">
        <v>0.14255399263917101</v>
      </c>
      <c r="J24" s="72">
        <f t="shared" si="6"/>
        <v>1.1553999874243002E-3</v>
      </c>
      <c r="K24" s="72">
        <f t="shared" si="8"/>
        <v>0.99821056124164165</v>
      </c>
      <c r="L24" s="81" t="s">
        <v>193</v>
      </c>
      <c r="N24" s="68" t="s">
        <v>190</v>
      </c>
      <c r="O24" s="69">
        <v>2.9047269715000001E-2</v>
      </c>
      <c r="P24" s="69">
        <v>1.44651972135E-2</v>
      </c>
      <c r="Q24" s="69">
        <v>1.65256749731267E-4</v>
      </c>
      <c r="R24" s="72">
        <f t="shared" si="3"/>
        <v>1.0309580049778898E-3</v>
      </c>
      <c r="S24" s="79">
        <f t="shared" si="4"/>
        <v>0.9987563667105015</v>
      </c>
      <c r="T24" s="81" t="s">
        <v>193</v>
      </c>
    </row>
    <row r="25" spans="2:20" x14ac:dyDescent="0.2">
      <c r="B25" s="68" t="s">
        <v>58</v>
      </c>
      <c r="C25" s="69">
        <v>4.3739169355065902E-2</v>
      </c>
      <c r="D25" s="72">
        <f t="shared" si="5"/>
        <v>3.5035203976881358E-4</v>
      </c>
      <c r="E25" s="72">
        <f t="shared" si="9"/>
        <v>0.99919006627773288</v>
      </c>
      <c r="F25" s="81" t="s">
        <v>193</v>
      </c>
      <c r="G25" s="3"/>
      <c r="H25" s="68" t="s">
        <v>71</v>
      </c>
      <c r="I25" s="69">
        <v>0.13613923245984799</v>
      </c>
      <c r="J25" s="72">
        <f t="shared" si="6"/>
        <v>1.1034083617019691E-3</v>
      </c>
      <c r="K25" s="72">
        <f t="shared" si="8"/>
        <v>0.99931396960334362</v>
      </c>
      <c r="L25" s="81" t="s">
        <v>193</v>
      </c>
      <c r="N25" s="68" t="s">
        <v>105</v>
      </c>
      <c r="O25" s="69">
        <v>0.105589551905306</v>
      </c>
      <c r="P25" s="69">
        <v>0.137066288488325</v>
      </c>
      <c r="Q25" s="69">
        <v>1.62465160373567E-4</v>
      </c>
      <c r="R25" s="72">
        <f t="shared" si="3"/>
        <v>1.0135426110553299E-3</v>
      </c>
      <c r="S25" s="79">
        <f t="shared" si="4"/>
        <v>0.99976990932155685</v>
      </c>
      <c r="T25" s="81" t="s">
        <v>193</v>
      </c>
    </row>
    <row r="26" spans="2:20" x14ac:dyDescent="0.2">
      <c r="B26" s="68" t="s">
        <v>59</v>
      </c>
      <c r="C26" s="69">
        <v>3.4297451018925902E-2</v>
      </c>
      <c r="D26" s="72">
        <f t="shared" si="5"/>
        <v>2.7472359673332345E-4</v>
      </c>
      <c r="E26" s="72">
        <f t="shared" si="9"/>
        <v>0.99946478987446619</v>
      </c>
      <c r="F26" s="81" t="s">
        <v>193</v>
      </c>
      <c r="G26" s="3"/>
      <c r="H26" s="68" t="s">
        <v>69</v>
      </c>
      <c r="I26" s="69">
        <v>3.0579024605579701E-2</v>
      </c>
      <c r="J26" s="72">
        <f t="shared" si="6"/>
        <v>2.4784296806167386E-4</v>
      </c>
      <c r="K26" s="72">
        <f t="shared" si="8"/>
        <v>0.99956181257140531</v>
      </c>
      <c r="L26" s="81" t="s">
        <v>193</v>
      </c>
      <c r="N26" s="68" t="s">
        <v>101</v>
      </c>
      <c r="O26" s="69">
        <v>4.8336637702614503E-2</v>
      </c>
      <c r="P26" s="69">
        <v>5.8236912894716199E-2</v>
      </c>
      <c r="Q26" s="69">
        <v>3.3639931430177298E-5</v>
      </c>
      <c r="R26" s="72">
        <f t="shared" si="3"/>
        <v>2.0986348001667611E-4</v>
      </c>
      <c r="S26" s="79">
        <f t="shared" si="4"/>
        <v>0.99997977280157357</v>
      </c>
      <c r="T26" s="81" t="s">
        <v>193</v>
      </c>
    </row>
    <row r="27" spans="2:20" x14ac:dyDescent="0.2">
      <c r="B27" s="68" t="s">
        <v>67</v>
      </c>
      <c r="C27" s="69">
        <v>2.8746674076911401E-2</v>
      </c>
      <c r="D27" s="72">
        <f t="shared" si="5"/>
        <v>2.3026170930812845E-4</v>
      </c>
      <c r="E27" s="72">
        <f t="shared" si="9"/>
        <v>0.99969505158377436</v>
      </c>
      <c r="F27" s="81" t="s">
        <v>193</v>
      </c>
      <c r="G27" s="3"/>
      <c r="H27" s="68" t="s">
        <v>56</v>
      </c>
      <c r="I27" s="69">
        <v>1.8722440621000001E-2</v>
      </c>
      <c r="J27" s="72">
        <f t="shared" si="6"/>
        <v>1.5174536508991184E-4</v>
      </c>
      <c r="K27" s="72">
        <f t="shared" si="8"/>
        <v>0.99971355793649519</v>
      </c>
      <c r="L27" s="81" t="s">
        <v>193</v>
      </c>
      <c r="N27" s="68" t="s">
        <v>70</v>
      </c>
      <c r="O27" s="69">
        <v>1.3104E-3</v>
      </c>
      <c r="P27" s="69">
        <v>1.27094104696879E-3</v>
      </c>
      <c r="Q27" s="69">
        <v>1.8690381336616199E-6</v>
      </c>
      <c r="R27" s="72">
        <f t="shared" si="3"/>
        <v>1.1660037055314345E-5</v>
      </c>
      <c r="S27" s="79">
        <f t="shared" si="4"/>
        <v>0.9999914328386289</v>
      </c>
      <c r="T27" s="81" t="s">
        <v>193</v>
      </c>
    </row>
    <row r="28" spans="2:20" x14ac:dyDescent="0.2">
      <c r="B28" s="68" t="s">
        <v>99</v>
      </c>
      <c r="C28" s="69">
        <v>1.8390896186514499E-2</v>
      </c>
      <c r="D28" s="72">
        <f t="shared" si="5"/>
        <v>1.4731162221706854E-4</v>
      </c>
      <c r="E28" s="72">
        <f t="shared" si="9"/>
        <v>0.9998423632059914</v>
      </c>
      <c r="F28" s="81" t="s">
        <v>193</v>
      </c>
      <c r="G28" s="3"/>
      <c r="H28" s="68" t="s">
        <v>66</v>
      </c>
      <c r="I28" s="69">
        <v>1.29393481728806E-2</v>
      </c>
      <c r="J28" s="72">
        <f t="shared" si="6"/>
        <v>1.0487340578433502E-4</v>
      </c>
      <c r="K28" s="72">
        <f t="shared" si="8"/>
        <v>0.99981843134227955</v>
      </c>
      <c r="L28" s="81" t="s">
        <v>193</v>
      </c>
      <c r="N28" s="68" t="s">
        <v>64</v>
      </c>
      <c r="O28" s="69">
        <v>2.9369682907965999E-4</v>
      </c>
      <c r="P28" s="69">
        <v>2.3212173964497001E-4</v>
      </c>
      <c r="Q28" s="69">
        <v>8.9525285142047403E-7</v>
      </c>
      <c r="R28" s="72">
        <f t="shared" si="3"/>
        <v>5.5850553466173563E-6</v>
      </c>
      <c r="S28" s="79">
        <f t="shared" si="4"/>
        <v>0.99999701789397555</v>
      </c>
      <c r="T28" s="81" t="s">
        <v>193</v>
      </c>
    </row>
    <row r="29" spans="2:20" x14ac:dyDescent="0.2">
      <c r="B29" s="68" t="s">
        <v>190</v>
      </c>
      <c r="C29" s="69">
        <v>1.44651972135E-2</v>
      </c>
      <c r="D29" s="72">
        <f t="shared" si="5"/>
        <v>1.1586665737219617E-4</v>
      </c>
      <c r="E29" s="72">
        <f t="shared" si="9"/>
        <v>0.99995822986336358</v>
      </c>
      <c r="F29" s="81" t="s">
        <v>193</v>
      </c>
      <c r="G29" s="3"/>
      <c r="H29" s="68" t="s">
        <v>46</v>
      </c>
      <c r="I29" s="69">
        <v>1.0366999999999999E-2</v>
      </c>
      <c r="J29" s="72">
        <f t="shared" si="6"/>
        <v>8.4024526061126918E-5</v>
      </c>
      <c r="K29" s="72">
        <f t="shared" si="8"/>
        <v>0.9999024558683407</v>
      </c>
      <c r="L29" s="81" t="s">
        <v>193</v>
      </c>
      <c r="N29" s="68" t="s">
        <v>60</v>
      </c>
      <c r="O29" s="69">
        <v>1.6779933765495499E-4</v>
      </c>
      <c r="P29" s="69">
        <v>2.4215604168704701E-4</v>
      </c>
      <c r="Q29" s="69">
        <v>4.7801476550795105E-7</v>
      </c>
      <c r="R29" s="72">
        <f t="shared" si="3"/>
        <v>2.982106024712705E-6</v>
      </c>
      <c r="S29" s="79">
        <f t="shared" si="4"/>
        <v>1.0000000000000002</v>
      </c>
      <c r="T29" s="81" t="s">
        <v>193</v>
      </c>
    </row>
    <row r="30" spans="2:20" ht="12.75" thickBot="1" x14ac:dyDescent="0.25">
      <c r="B30" s="68" t="s">
        <v>53</v>
      </c>
      <c r="C30" s="69">
        <v>2.4744833668165702E-3</v>
      </c>
      <c r="D30" s="72">
        <f t="shared" si="5"/>
        <v>1.9820684931177757E-5</v>
      </c>
      <c r="E30" s="72">
        <f t="shared" si="9"/>
        <v>0.99997805054829481</v>
      </c>
      <c r="F30" s="81" t="s">
        <v>193</v>
      </c>
      <c r="G30" s="3"/>
      <c r="H30" s="68" t="s">
        <v>51</v>
      </c>
      <c r="I30" s="69">
        <v>8.7910154172578595E-3</v>
      </c>
      <c r="J30" s="72">
        <f t="shared" si="6"/>
        <v>7.1251172376883532E-5</v>
      </c>
      <c r="K30" s="72">
        <f t="shared" ref="K30:K31" si="10">IF(J30=1,0,IF(ISNUMBER(J30+K29),J30+K29,0))</f>
        <v>0.99997370704071753</v>
      </c>
      <c r="L30" s="81" t="s">
        <v>193</v>
      </c>
      <c r="N30" s="70"/>
      <c r="O30" s="71"/>
      <c r="P30" s="71"/>
      <c r="Q30" s="71"/>
      <c r="R30" s="74"/>
      <c r="S30" s="83"/>
      <c r="T30" s="84" t="s">
        <v>193</v>
      </c>
    </row>
    <row r="31" spans="2:20" ht="12.75" x14ac:dyDescent="0.2">
      <c r="B31" s="68" t="s">
        <v>70</v>
      </c>
      <c r="C31" s="69">
        <v>1.27094104696879E-3</v>
      </c>
      <c r="D31" s="72">
        <f t="shared" si="5"/>
        <v>1.0180275364096616E-5</v>
      </c>
      <c r="E31" s="72">
        <f t="shared" si="9"/>
        <v>0.99998823082365895</v>
      </c>
      <c r="F31" s="81" t="s">
        <v>193</v>
      </c>
      <c r="G31" s="3"/>
      <c r="H31" s="68" t="s">
        <v>118</v>
      </c>
      <c r="I31" s="69">
        <v>1.2744200000000001E-3</v>
      </c>
      <c r="J31" s="72">
        <f t="shared" si="6"/>
        <v>1.032917300114029E-5</v>
      </c>
      <c r="K31" s="72">
        <f t="shared" si="10"/>
        <v>0.99998403621371867</v>
      </c>
      <c r="L31" s="81" t="s">
        <v>193</v>
      </c>
      <c r="O31"/>
      <c r="P31"/>
      <c r="Q31"/>
    </row>
    <row r="32" spans="2:20" ht="12.75" x14ac:dyDescent="0.2">
      <c r="B32" s="68" t="s">
        <v>52</v>
      </c>
      <c r="C32" s="69">
        <v>9.9502719970680806E-4</v>
      </c>
      <c r="D32" s="72">
        <f t="shared" si="5"/>
        <v>7.9701972895915222E-6</v>
      </c>
      <c r="E32" s="72">
        <f t="shared" si="7"/>
        <v>0.99999620102094855</v>
      </c>
      <c r="F32" s="81" t="s">
        <v>193</v>
      </c>
      <c r="H32" s="68" t="s">
        <v>48</v>
      </c>
      <c r="I32" s="69">
        <v>1.2141719999999999E-3</v>
      </c>
      <c r="J32" s="72">
        <f t="shared" si="6"/>
        <v>9.8408630130887035E-6</v>
      </c>
      <c r="K32" s="72">
        <f t="shared" ref="K32" si="11">IF(J32=1,0,IF(ISNUMBER(J32+K31),J32+K31,0))</f>
        <v>0.99999387707673182</v>
      </c>
      <c r="L32" s="81" t="s">
        <v>193</v>
      </c>
      <c r="O32"/>
      <c r="P32"/>
      <c r="Q32"/>
    </row>
    <row r="33" spans="2:22" ht="12.75" thickBot="1" x14ac:dyDescent="0.25">
      <c r="B33" s="68" t="s">
        <v>60</v>
      </c>
      <c r="C33" s="69">
        <v>2.4215604168704701E-4</v>
      </c>
      <c r="D33" s="72">
        <f t="shared" si="5"/>
        <v>1.9396770537338189E-6</v>
      </c>
      <c r="E33" s="72">
        <f t="shared" si="7"/>
        <v>0.9999981406980023</v>
      </c>
      <c r="F33" s="81" t="s">
        <v>193</v>
      </c>
      <c r="H33" s="70" t="s">
        <v>117</v>
      </c>
      <c r="I33" s="71">
        <v>7.55450206E-4</v>
      </c>
      <c r="J33" s="74">
        <f t="shared" si="6"/>
        <v>6.1229232682483555E-6</v>
      </c>
      <c r="K33" s="74">
        <f t="shared" ref="K33" si="12">IF(J33=1,0,IF(ISNUMBER(J33+K32),J33+K32,0))</f>
        <v>1</v>
      </c>
      <c r="L33" s="84"/>
    </row>
    <row r="34" spans="2:22" ht="13.5" thickBot="1" x14ac:dyDescent="0.25">
      <c r="B34" s="70" t="s">
        <v>64</v>
      </c>
      <c r="C34" s="71">
        <v>2.3212173964497001E-4</v>
      </c>
      <c r="D34" s="74">
        <f t="shared" si="5"/>
        <v>1.8593019976928684E-6</v>
      </c>
      <c r="E34" s="74">
        <f t="shared" si="7"/>
        <v>1</v>
      </c>
      <c r="F34" s="84" t="s">
        <v>193</v>
      </c>
      <c r="H34"/>
      <c r="I34"/>
      <c r="J34"/>
      <c r="K34"/>
      <c r="L34"/>
      <c r="M34"/>
      <c r="N34"/>
      <c r="O34"/>
      <c r="P34"/>
      <c r="Q34"/>
      <c r="R34"/>
      <c r="T34" s="25"/>
      <c r="U34" s="25"/>
      <c r="V34" s="25"/>
    </row>
    <row r="35" spans="2:22" ht="12.75" x14ac:dyDescent="0.2">
      <c r="B35"/>
      <c r="C35"/>
      <c r="D35"/>
      <c r="E35"/>
      <c r="F35"/>
      <c r="G35"/>
      <c r="H35"/>
      <c r="I35"/>
      <c r="J35"/>
      <c r="K35"/>
      <c r="L35"/>
      <c r="M35"/>
      <c r="N35"/>
      <c r="O35"/>
      <c r="P35"/>
      <c r="Q35"/>
      <c r="R35"/>
      <c r="T35" s="25"/>
      <c r="U35" s="25"/>
      <c r="V35" s="25"/>
    </row>
    <row r="36" spans="2:22" ht="12.75" x14ac:dyDescent="0.2">
      <c r="B36"/>
      <c r="C36"/>
      <c r="D36"/>
      <c r="E36"/>
      <c r="F36"/>
      <c r="G36"/>
      <c r="H36"/>
      <c r="I36"/>
      <c r="J36"/>
      <c r="K36"/>
      <c r="L36"/>
      <c r="M36"/>
      <c r="N36"/>
      <c r="O36"/>
      <c r="P36"/>
      <c r="Q36"/>
      <c r="R36"/>
      <c r="T36" s="25"/>
      <c r="U36" s="25"/>
      <c r="V36" s="25"/>
    </row>
    <row r="37" spans="2:22" ht="12.75" x14ac:dyDescent="0.2">
      <c r="B37"/>
      <c r="C37"/>
      <c r="D37"/>
      <c r="E37"/>
      <c r="F37"/>
      <c r="G37"/>
      <c r="H37"/>
      <c r="I37"/>
      <c r="J37"/>
      <c r="K37"/>
      <c r="L37"/>
      <c r="M37"/>
      <c r="N37"/>
      <c r="O37"/>
      <c r="P37"/>
      <c r="Q37"/>
      <c r="R37"/>
      <c r="T37" s="25"/>
      <c r="U37" s="25"/>
      <c r="V37" s="25"/>
    </row>
    <row r="38" spans="2:22" ht="12.75" x14ac:dyDescent="0.2">
      <c r="B38"/>
      <c r="C38"/>
      <c r="D38"/>
      <c r="E38"/>
      <c r="F38"/>
      <c r="G38"/>
      <c r="H38"/>
      <c r="I38"/>
      <c r="J38"/>
      <c r="K38"/>
      <c r="L38"/>
      <c r="M38"/>
      <c r="N38"/>
      <c r="O38"/>
      <c r="P38"/>
      <c r="Q38"/>
      <c r="R38"/>
      <c r="T38" s="25"/>
      <c r="U38" s="25"/>
      <c r="V38" s="25"/>
    </row>
    <row r="39" spans="2:22" ht="12.75" x14ac:dyDescent="0.2">
      <c r="B39"/>
      <c r="C39"/>
      <c r="D39"/>
      <c r="E39"/>
      <c r="F39"/>
      <c r="G39"/>
      <c r="H39"/>
      <c r="I39"/>
      <c r="J39"/>
      <c r="K39"/>
      <c r="L39"/>
      <c r="M39"/>
      <c r="N39"/>
      <c r="O39"/>
      <c r="P39"/>
      <c r="Q39"/>
      <c r="R39"/>
      <c r="T39" s="25"/>
      <c r="U39" s="25"/>
      <c r="V39" s="25"/>
    </row>
    <row r="40" spans="2:22" ht="12.75" x14ac:dyDescent="0.2">
      <c r="B40"/>
      <c r="C40"/>
      <c r="D40"/>
      <c r="E40"/>
      <c r="F40"/>
      <c r="G40"/>
      <c r="H40"/>
      <c r="I40"/>
      <c r="J40"/>
      <c r="K40"/>
      <c r="L40"/>
      <c r="M40"/>
      <c r="N40"/>
      <c r="O40"/>
      <c r="P40"/>
      <c r="Q40"/>
      <c r="R40"/>
      <c r="T40" s="25"/>
      <c r="U40" s="25"/>
      <c r="V40" s="25"/>
    </row>
    <row r="41" spans="2:22" ht="12.75" x14ac:dyDescent="0.2">
      <c r="B41"/>
      <c r="C41"/>
      <c r="D41"/>
      <c r="E41"/>
      <c r="F41"/>
      <c r="G41"/>
      <c r="H41"/>
      <c r="I41"/>
      <c r="J41"/>
      <c r="K41"/>
      <c r="L41"/>
      <c r="M41"/>
      <c r="N41"/>
      <c r="O41"/>
      <c r="P41"/>
      <c r="Q41"/>
      <c r="R41"/>
      <c r="T41" s="25"/>
      <c r="U41" s="25"/>
      <c r="V41" s="25"/>
    </row>
    <row r="42" spans="2:22" ht="12.75" x14ac:dyDescent="0.2">
      <c r="B42"/>
      <c r="C42"/>
      <c r="D42"/>
      <c r="E42"/>
      <c r="F42"/>
      <c r="G42"/>
      <c r="H42"/>
      <c r="I42"/>
      <c r="J42"/>
      <c r="K42"/>
      <c r="L42"/>
      <c r="M42"/>
      <c r="N42"/>
      <c r="O42"/>
      <c r="P42"/>
      <c r="Q42"/>
      <c r="R42"/>
      <c r="T42" s="25"/>
      <c r="U42" s="25"/>
      <c r="V42" s="25"/>
    </row>
    <row r="43" spans="2:22" ht="12.75" x14ac:dyDescent="0.2">
      <c r="B43"/>
      <c r="C43"/>
      <c r="D43"/>
      <c r="E43"/>
      <c r="F43"/>
      <c r="G43"/>
      <c r="H43"/>
      <c r="I43"/>
      <c r="J43"/>
      <c r="K43"/>
      <c r="L43"/>
      <c r="M43"/>
      <c r="N43"/>
      <c r="O43"/>
      <c r="P43"/>
      <c r="Q43"/>
      <c r="R43"/>
      <c r="T43" s="25"/>
      <c r="U43" s="25"/>
      <c r="V43" s="25"/>
    </row>
    <row r="44" spans="2:22" ht="12.75" x14ac:dyDescent="0.2">
      <c r="B44"/>
      <c r="C44"/>
      <c r="D44"/>
      <c r="E44"/>
      <c r="F44"/>
      <c r="G44"/>
      <c r="H44"/>
      <c r="I44"/>
      <c r="J44"/>
      <c r="K44"/>
      <c r="L44"/>
      <c r="M44"/>
      <c r="N44"/>
      <c r="O44"/>
      <c r="P44"/>
      <c r="Q44"/>
      <c r="R44"/>
      <c r="T44" s="25"/>
      <c r="U44" s="25"/>
      <c r="V44" s="25"/>
    </row>
    <row r="45" spans="2:22" ht="12.75" x14ac:dyDescent="0.2">
      <c r="B45"/>
      <c r="C45"/>
      <c r="D45"/>
      <c r="E45"/>
      <c r="F45"/>
      <c r="G45"/>
      <c r="H45"/>
      <c r="I45"/>
      <c r="J45"/>
      <c r="K45"/>
      <c r="L45"/>
      <c r="M45"/>
      <c r="N45"/>
      <c r="O45"/>
      <c r="P45"/>
      <c r="Q45"/>
      <c r="R45"/>
      <c r="T45" s="25"/>
      <c r="U45" s="25"/>
      <c r="V45" s="25"/>
    </row>
    <row r="46" spans="2:22" ht="12.75" x14ac:dyDescent="0.2">
      <c r="B46"/>
      <c r="C46"/>
      <c r="D46"/>
      <c r="E46"/>
      <c r="F46"/>
      <c r="G46"/>
      <c r="H46"/>
      <c r="I46"/>
      <c r="J46"/>
      <c r="K46"/>
      <c r="L46"/>
      <c r="M46"/>
      <c r="N46"/>
      <c r="O46"/>
      <c r="P46"/>
      <c r="Q46"/>
      <c r="R46"/>
      <c r="T46" s="25"/>
      <c r="U46" s="25"/>
      <c r="V46" s="25"/>
    </row>
    <row r="47" spans="2:22" ht="12.75" x14ac:dyDescent="0.2">
      <c r="B47"/>
      <c r="C47"/>
      <c r="D47"/>
      <c r="E47"/>
      <c r="F47"/>
      <c r="G47"/>
      <c r="H47"/>
      <c r="I47"/>
      <c r="J47"/>
      <c r="K47"/>
      <c r="L47"/>
      <c r="M47"/>
      <c r="N47"/>
      <c r="O47"/>
      <c r="P47"/>
      <c r="Q47"/>
      <c r="R47"/>
      <c r="T47" s="25"/>
      <c r="U47" s="25"/>
      <c r="V47" s="25"/>
    </row>
    <row r="48" spans="2:22" ht="12.75" x14ac:dyDescent="0.2">
      <c r="B48"/>
      <c r="C48"/>
      <c r="D48"/>
      <c r="E48"/>
      <c r="F48"/>
      <c r="G48"/>
      <c r="H48"/>
      <c r="I48"/>
      <c r="J48"/>
      <c r="K48"/>
      <c r="L48"/>
      <c r="M48"/>
      <c r="N48"/>
      <c r="O48"/>
      <c r="P48"/>
      <c r="Q48"/>
      <c r="R48"/>
      <c r="T48" s="25"/>
      <c r="U48" s="25"/>
      <c r="V48" s="25"/>
    </row>
    <row r="49" spans="2:22" ht="12.75" x14ac:dyDescent="0.2">
      <c r="B49"/>
      <c r="C49"/>
      <c r="D49"/>
      <c r="E49"/>
      <c r="F49"/>
      <c r="G49"/>
      <c r="H49"/>
      <c r="I49"/>
      <c r="J49"/>
      <c r="K49"/>
      <c r="L49"/>
      <c r="M49"/>
      <c r="N49"/>
      <c r="O49"/>
      <c r="P49"/>
      <c r="Q49"/>
      <c r="R49"/>
      <c r="T49" s="25"/>
      <c r="U49" s="25"/>
      <c r="V49" s="25"/>
    </row>
    <row r="50" spans="2:22" ht="12.75" x14ac:dyDescent="0.2">
      <c r="B50"/>
      <c r="C50"/>
      <c r="D50"/>
      <c r="E50"/>
      <c r="F50"/>
      <c r="G50"/>
      <c r="H50"/>
      <c r="I50"/>
      <c r="J50"/>
      <c r="K50"/>
      <c r="L50"/>
      <c r="M50"/>
      <c r="N50"/>
      <c r="O50"/>
      <c r="P50"/>
      <c r="Q50"/>
      <c r="R50"/>
      <c r="T50" s="25"/>
      <c r="U50" s="25"/>
      <c r="V50" s="25"/>
    </row>
    <row r="51" spans="2:22" ht="12.75" x14ac:dyDescent="0.2">
      <c r="B51"/>
      <c r="C51"/>
      <c r="D51"/>
      <c r="E51"/>
      <c r="F51"/>
      <c r="G51"/>
      <c r="H51"/>
      <c r="I51"/>
      <c r="J51"/>
      <c r="K51"/>
      <c r="L51"/>
      <c r="M51"/>
      <c r="N51"/>
      <c r="O51"/>
      <c r="P51"/>
      <c r="Q51"/>
      <c r="R51"/>
      <c r="T51" s="25"/>
      <c r="U51" s="25"/>
      <c r="V51" s="25"/>
    </row>
    <row r="52" spans="2:22" ht="12.75" x14ac:dyDescent="0.2">
      <c r="B52"/>
      <c r="C52"/>
      <c r="D52"/>
      <c r="E52"/>
      <c r="F52"/>
      <c r="G52"/>
      <c r="H52"/>
      <c r="I52"/>
      <c r="J52"/>
      <c r="K52"/>
      <c r="L52"/>
      <c r="M52"/>
      <c r="N52"/>
      <c r="O52"/>
      <c r="P52"/>
      <c r="Q52"/>
      <c r="R52"/>
      <c r="T52" s="25"/>
      <c r="U52" s="25"/>
      <c r="V52" s="25"/>
    </row>
    <row r="53" spans="2:22" ht="12.75" x14ac:dyDescent="0.2">
      <c r="B53"/>
      <c r="C53"/>
      <c r="D53"/>
      <c r="E53"/>
      <c r="F53"/>
      <c r="G53"/>
      <c r="H53"/>
      <c r="I53"/>
      <c r="J53"/>
      <c r="K53"/>
      <c r="L53"/>
      <c r="M53"/>
      <c r="N53"/>
      <c r="O53"/>
      <c r="P53"/>
      <c r="Q53"/>
      <c r="R53"/>
      <c r="T53" s="25"/>
      <c r="U53" s="25"/>
      <c r="V53" s="25"/>
    </row>
    <row r="54" spans="2:22" ht="12.75" x14ac:dyDescent="0.2">
      <c r="B54"/>
      <c r="C54"/>
      <c r="D54"/>
      <c r="E54"/>
      <c r="F54"/>
      <c r="G54"/>
      <c r="H54"/>
      <c r="I54"/>
      <c r="J54"/>
      <c r="K54"/>
      <c r="L54"/>
      <c r="M54"/>
      <c r="N54"/>
      <c r="O54"/>
      <c r="P54"/>
      <c r="Q54"/>
      <c r="R54"/>
      <c r="T54" s="25"/>
      <c r="U54" s="25"/>
      <c r="V54" s="25"/>
    </row>
    <row r="55" spans="2:22" ht="12.75" x14ac:dyDescent="0.2">
      <c r="B55"/>
      <c r="C55"/>
      <c r="D55"/>
      <c r="E55"/>
      <c r="F55"/>
      <c r="G55"/>
      <c r="H55"/>
      <c r="I55"/>
      <c r="J55"/>
      <c r="K55"/>
      <c r="L55"/>
      <c r="M55"/>
      <c r="N55"/>
      <c r="O55"/>
      <c r="P55"/>
      <c r="Q55"/>
      <c r="R55"/>
      <c r="T55" s="25"/>
      <c r="U55" s="25"/>
      <c r="V55" s="25"/>
    </row>
    <row r="56" spans="2:22" ht="12.75" x14ac:dyDescent="0.2">
      <c r="B56"/>
      <c r="C56"/>
      <c r="D56"/>
      <c r="E56"/>
      <c r="F56"/>
      <c r="G56"/>
      <c r="H56"/>
      <c r="I56"/>
      <c r="J56"/>
      <c r="K56"/>
      <c r="L56"/>
      <c r="M56"/>
      <c r="N56"/>
      <c r="O56"/>
      <c r="P56"/>
      <c r="Q56"/>
      <c r="R56"/>
      <c r="T56" s="25"/>
      <c r="U56" s="25"/>
      <c r="V56" s="25"/>
    </row>
    <row r="57" spans="2:22" ht="12.75" x14ac:dyDescent="0.2">
      <c r="B57"/>
      <c r="C57"/>
      <c r="D57"/>
      <c r="E57"/>
      <c r="F57"/>
      <c r="G57"/>
      <c r="H57"/>
      <c r="I57"/>
      <c r="J57"/>
      <c r="K57"/>
      <c r="L57"/>
      <c r="M57"/>
      <c r="N57"/>
      <c r="O57"/>
      <c r="P57"/>
      <c r="Q57"/>
      <c r="R57"/>
      <c r="T57" s="25"/>
      <c r="U57" s="25"/>
      <c r="V57" s="25"/>
    </row>
    <row r="58" spans="2:22" ht="12.75" x14ac:dyDescent="0.2">
      <c r="B58"/>
      <c r="C58"/>
      <c r="D58"/>
      <c r="E58"/>
      <c r="F58"/>
      <c r="G58"/>
      <c r="H58"/>
      <c r="I58"/>
      <c r="J58"/>
      <c r="K58"/>
      <c r="L58"/>
      <c r="M58"/>
      <c r="N58"/>
      <c r="O58"/>
      <c r="P58"/>
      <c r="Q58"/>
      <c r="R58"/>
      <c r="T58" s="25"/>
      <c r="U58" s="25"/>
      <c r="V58" s="25"/>
    </row>
    <row r="59" spans="2:22" ht="12.75" x14ac:dyDescent="0.2">
      <c r="B59"/>
      <c r="C59"/>
      <c r="D59"/>
      <c r="E59"/>
      <c r="F59"/>
      <c r="G59"/>
      <c r="H59"/>
      <c r="I59"/>
      <c r="J59"/>
      <c r="K59"/>
      <c r="L59"/>
      <c r="M59"/>
      <c r="N59"/>
      <c r="O59"/>
      <c r="P59"/>
      <c r="Q59"/>
      <c r="R59"/>
      <c r="T59" s="25"/>
      <c r="U59" s="25"/>
      <c r="V59" s="25"/>
    </row>
    <row r="60" spans="2:22" ht="12.75" x14ac:dyDescent="0.2">
      <c r="B60"/>
      <c r="C60"/>
      <c r="D60"/>
      <c r="E60"/>
      <c r="F60"/>
      <c r="G60"/>
      <c r="H60"/>
      <c r="I60"/>
      <c r="J60"/>
      <c r="K60"/>
      <c r="L60"/>
      <c r="M60"/>
      <c r="N60"/>
      <c r="O60"/>
      <c r="P60"/>
      <c r="Q60"/>
      <c r="R60"/>
      <c r="T60" s="25"/>
      <c r="U60" s="25"/>
      <c r="V60" s="25"/>
    </row>
    <row r="61" spans="2:22" ht="12.75" x14ac:dyDescent="0.2">
      <c r="B61"/>
      <c r="C61"/>
      <c r="D61"/>
      <c r="E61"/>
      <c r="F61"/>
      <c r="G61"/>
      <c r="H61"/>
      <c r="I61"/>
      <c r="J61"/>
      <c r="K61"/>
      <c r="L61"/>
      <c r="M61"/>
      <c r="N61"/>
      <c r="O61"/>
      <c r="P61"/>
      <c r="Q61"/>
      <c r="R61"/>
      <c r="T61" s="25"/>
      <c r="U61" s="25"/>
      <c r="V61" s="25"/>
    </row>
    <row r="62" spans="2:22" ht="12.75" x14ac:dyDescent="0.2">
      <c r="B62"/>
      <c r="C62"/>
      <c r="D62"/>
      <c r="E62"/>
      <c r="F62"/>
      <c r="G62"/>
      <c r="H62"/>
      <c r="I62"/>
      <c r="J62"/>
      <c r="K62"/>
      <c r="L62"/>
      <c r="M62"/>
      <c r="N62"/>
      <c r="O62"/>
      <c r="P62"/>
      <c r="Q62"/>
      <c r="R62"/>
      <c r="T62" s="25"/>
      <c r="U62" s="25"/>
      <c r="V62" s="25"/>
    </row>
    <row r="63" spans="2:22" ht="12.75" x14ac:dyDescent="0.2">
      <c r="B63"/>
      <c r="C63"/>
      <c r="D63"/>
      <c r="E63"/>
      <c r="F63"/>
      <c r="G63"/>
      <c r="H63"/>
      <c r="I63"/>
      <c r="J63"/>
      <c r="K63"/>
      <c r="L63"/>
      <c r="M63"/>
      <c r="N63"/>
      <c r="O63"/>
      <c r="P63"/>
      <c r="Q63"/>
      <c r="R63"/>
      <c r="T63" s="25"/>
      <c r="U63" s="25"/>
      <c r="V63" s="25"/>
    </row>
    <row r="64" spans="2:22" ht="12.75" x14ac:dyDescent="0.2">
      <c r="B64"/>
      <c r="C64"/>
      <c r="D64"/>
      <c r="E64"/>
      <c r="F64"/>
      <c r="G64"/>
      <c r="H64"/>
      <c r="I64"/>
      <c r="J64"/>
      <c r="K64"/>
      <c r="L64"/>
      <c r="M64"/>
      <c r="N64"/>
      <c r="O64"/>
      <c r="P64"/>
      <c r="Q64"/>
      <c r="R64"/>
    </row>
    <row r="65" spans="2:18" ht="12.75" x14ac:dyDescent="0.2">
      <c r="B65"/>
      <c r="C65"/>
      <c r="D65"/>
      <c r="E65"/>
      <c r="F65"/>
      <c r="G65"/>
      <c r="H65"/>
      <c r="I65"/>
      <c r="J65"/>
      <c r="K65"/>
      <c r="L65"/>
      <c r="M65"/>
      <c r="N65"/>
      <c r="O65"/>
      <c r="P65"/>
      <c r="Q65"/>
      <c r="R65"/>
    </row>
    <row r="66" spans="2:18" ht="12.75" x14ac:dyDescent="0.2">
      <c r="B66"/>
      <c r="C66"/>
      <c r="D66"/>
      <c r="E66"/>
      <c r="F66"/>
      <c r="G66"/>
      <c r="H66"/>
      <c r="I66"/>
      <c r="J66"/>
      <c r="K66"/>
      <c r="L66"/>
      <c r="M66"/>
      <c r="N66"/>
      <c r="O66"/>
      <c r="P66"/>
      <c r="Q66"/>
      <c r="R66"/>
    </row>
    <row r="67" spans="2:18" ht="12.75" x14ac:dyDescent="0.2">
      <c r="B67"/>
      <c r="C67"/>
      <c r="D67"/>
      <c r="E67"/>
      <c r="F67"/>
      <c r="G67"/>
      <c r="H67"/>
      <c r="I67"/>
      <c r="J67"/>
      <c r="K67"/>
      <c r="L67"/>
      <c r="M67"/>
      <c r="N67"/>
      <c r="O67"/>
      <c r="P67"/>
      <c r="Q67"/>
      <c r="R67"/>
    </row>
    <row r="68" spans="2:18" ht="12.75" x14ac:dyDescent="0.2">
      <c r="B68"/>
      <c r="C68"/>
      <c r="D68"/>
      <c r="E68"/>
      <c r="F68"/>
      <c r="G68"/>
      <c r="H68"/>
      <c r="I68"/>
      <c r="J68"/>
      <c r="K68"/>
      <c r="L68"/>
      <c r="M68"/>
      <c r="N68"/>
      <c r="O68"/>
      <c r="P68"/>
      <c r="Q68"/>
      <c r="R68"/>
    </row>
  </sheetData>
  <sortState xmlns:xlrd2="http://schemas.microsoft.com/office/spreadsheetml/2017/richdata2" ref="U34:U59">
    <sortCondition ref="U34"/>
  </sortState>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sheetPr>
  <dimension ref="A1:L117"/>
  <sheetViews>
    <sheetView showGridLines="0" topLeftCell="A37" workbookViewId="0">
      <selection activeCell="L5" sqref="L5:L60"/>
    </sheetView>
  </sheetViews>
  <sheetFormatPr defaultColWidth="9.140625" defaultRowHeight="12" x14ac:dyDescent="0.2"/>
  <cols>
    <col min="1" max="1" width="10.85546875" style="10" customWidth="1"/>
    <col min="2" max="2" width="12.28515625" style="10" bestFit="1" customWidth="1"/>
    <col min="3" max="3" width="15.5703125" style="10" customWidth="1"/>
    <col min="4" max="4" width="12.5703125" style="10" bestFit="1" customWidth="1"/>
    <col min="5" max="5" width="11.7109375" style="10" bestFit="1" customWidth="1"/>
    <col min="6" max="6" width="9.140625" style="30" bestFit="1" customWidth="1"/>
    <col min="7" max="7" width="2.140625" style="10" customWidth="1"/>
    <col min="8" max="8" width="16.28515625" style="10" customWidth="1"/>
    <col min="9" max="9" width="8.85546875" style="10" bestFit="1" customWidth="1"/>
    <col min="10" max="10" width="14.28515625" style="10" customWidth="1"/>
    <col min="11" max="11" width="11.28515625" style="10" customWidth="1"/>
    <col min="12" max="16384" width="9.140625" style="10"/>
  </cols>
  <sheetData>
    <row r="1" spans="2:12" ht="18" x14ac:dyDescent="0.35">
      <c r="B1" s="156" t="s">
        <v>164</v>
      </c>
    </row>
    <row r="3" spans="2:12" ht="12.75" thickBot="1" x14ac:dyDescent="0.25">
      <c r="B3" s="10" t="s">
        <v>29</v>
      </c>
      <c r="H3" s="10" t="s">
        <v>29</v>
      </c>
      <c r="I3" s="3"/>
      <c r="J3" s="3"/>
      <c r="K3" s="3"/>
      <c r="L3" s="90"/>
    </row>
    <row r="4" spans="2:12" s="31" customFormat="1" ht="23.25" thickBot="1" x14ac:dyDescent="0.25">
      <c r="B4" s="91" t="s">
        <v>0</v>
      </c>
      <c r="C4" s="92" t="s">
        <v>135</v>
      </c>
      <c r="D4" s="92" t="s">
        <v>1</v>
      </c>
      <c r="E4" s="92" t="s">
        <v>2</v>
      </c>
      <c r="F4" s="93" t="s">
        <v>3</v>
      </c>
      <c r="G4" s="97"/>
      <c r="H4" s="98" t="s">
        <v>0</v>
      </c>
      <c r="I4" s="99" t="s">
        <v>136</v>
      </c>
      <c r="J4" s="99" t="s">
        <v>1</v>
      </c>
      <c r="K4" s="99" t="s">
        <v>2</v>
      </c>
      <c r="L4" s="100" t="s">
        <v>3</v>
      </c>
    </row>
    <row r="5" spans="2:12" x14ac:dyDescent="0.2">
      <c r="B5" s="66" t="s">
        <v>122</v>
      </c>
      <c r="C5" s="67">
        <f>SUM(C6:C60)</f>
        <v>64.968616086717759</v>
      </c>
      <c r="D5" s="146"/>
      <c r="E5" s="76"/>
      <c r="F5" s="80" t="s">
        <v>193</v>
      </c>
      <c r="G5" s="2"/>
      <c r="H5" s="66" t="s">
        <v>122</v>
      </c>
      <c r="I5" s="67">
        <f>SUM(I6:I60)</f>
        <v>30.638109781688147</v>
      </c>
      <c r="J5" s="76"/>
      <c r="K5" s="76"/>
      <c r="L5" s="80" t="s">
        <v>193</v>
      </c>
    </row>
    <row r="6" spans="2:12" x14ac:dyDescent="0.2">
      <c r="B6" s="68" t="s">
        <v>86</v>
      </c>
      <c r="C6" s="69">
        <v>30</v>
      </c>
      <c r="D6" s="72">
        <f>IF(ISNUMBER(C6),C6/VLOOKUP("National Total",B$5:C$57,2,0),"0")</f>
        <v>0.46176141354091776</v>
      </c>
      <c r="E6" s="72">
        <f t="shared" ref="E6:E49" si="0">IF(D6=1,0,IF(ISNUMBER(D6+E5),D6+E5,0))</f>
        <v>0.46176141354091776</v>
      </c>
      <c r="F6" s="81" t="s">
        <v>192</v>
      </c>
      <c r="G6" s="2"/>
      <c r="H6" s="68" t="s">
        <v>107</v>
      </c>
      <c r="I6" s="129">
        <v>6.7663440000000001</v>
      </c>
      <c r="J6" s="72">
        <f>IF(ISNUMBER(I6),I6/VLOOKUP("National Total",H$5:I$57,2,0),"0")</f>
        <v>0.2208473057970477</v>
      </c>
      <c r="K6" s="72">
        <f t="shared" ref="K6:K21" si="1">IF(J6=1,0,IF(ISNUMBER(J6+K5),J6+K5,0))</f>
        <v>0.2208473057970477</v>
      </c>
      <c r="L6" s="81" t="s">
        <v>192</v>
      </c>
    </row>
    <row r="7" spans="2:12" x14ac:dyDescent="0.2">
      <c r="B7" s="68" t="s">
        <v>68</v>
      </c>
      <c r="C7" s="69">
        <v>7.1154523250869701</v>
      </c>
      <c r="D7" s="72">
        <f t="shared" ref="D7:D57" si="2">IF(ISNUMBER(C7),C7/VLOOKUP("National Total",B$5:C$57,2,0),"0")</f>
        <v>0.10952137745383897</v>
      </c>
      <c r="E7" s="72">
        <f t="shared" si="0"/>
        <v>0.57128279099475676</v>
      </c>
      <c r="F7" s="81" t="s">
        <v>192</v>
      </c>
      <c r="G7" s="2"/>
      <c r="H7" s="68" t="s">
        <v>68</v>
      </c>
      <c r="I7" s="129">
        <v>6.5551380711752296</v>
      </c>
      <c r="J7" s="72">
        <f t="shared" ref="J7:J57" si="3">IF(ISNUMBER(I7),I7/VLOOKUP("National Total",H$5:I$57,2,0),"0")</f>
        <v>0.21395373663335845</v>
      </c>
      <c r="K7" s="72">
        <f t="shared" si="1"/>
        <v>0.43480104243040618</v>
      </c>
      <c r="L7" s="81" t="s">
        <v>192</v>
      </c>
    </row>
    <row r="8" spans="2:12" x14ac:dyDescent="0.2">
      <c r="B8" s="68" t="s">
        <v>107</v>
      </c>
      <c r="C8" s="69">
        <v>6.7663440000000001</v>
      </c>
      <c r="D8" s="72">
        <f t="shared" si="2"/>
        <v>0.10414788566480358</v>
      </c>
      <c r="E8" s="72">
        <f t="shared" si="0"/>
        <v>0.67543067665956036</v>
      </c>
      <c r="F8" s="81" t="s">
        <v>192</v>
      </c>
      <c r="G8" s="2"/>
      <c r="H8" s="68" t="s">
        <v>86</v>
      </c>
      <c r="I8" s="129">
        <v>4</v>
      </c>
      <c r="J8" s="72">
        <f t="shared" si="3"/>
        <v>0.13055635705015747</v>
      </c>
      <c r="K8" s="72">
        <f t="shared" si="1"/>
        <v>0.56535739948056363</v>
      </c>
      <c r="L8" s="81" t="s">
        <v>192</v>
      </c>
    </row>
    <row r="9" spans="2:12" x14ac:dyDescent="0.2">
      <c r="B9" s="68" t="s">
        <v>78</v>
      </c>
      <c r="C9" s="69">
        <v>6.5561002451166299</v>
      </c>
      <c r="D9" s="72">
        <f t="shared" si="2"/>
        <v>0.10091180388336708</v>
      </c>
      <c r="E9" s="72">
        <f t="shared" si="0"/>
        <v>0.77634248054292743</v>
      </c>
      <c r="F9" s="81" t="s">
        <v>192</v>
      </c>
      <c r="G9" s="2"/>
      <c r="H9" s="68" t="s">
        <v>78</v>
      </c>
      <c r="I9" s="129">
        <v>3.2137746299591301</v>
      </c>
      <c r="J9" s="72">
        <f t="shared" si="3"/>
        <v>0.10489467701692047</v>
      </c>
      <c r="K9" s="72">
        <f t="shared" si="1"/>
        <v>0.67025207649748408</v>
      </c>
      <c r="L9" s="81" t="s">
        <v>192</v>
      </c>
    </row>
    <row r="10" spans="2:12" x14ac:dyDescent="0.2">
      <c r="B10" s="68" t="s">
        <v>79</v>
      </c>
      <c r="C10" s="69">
        <v>3.06411309129038</v>
      </c>
      <c r="D10" s="72">
        <f t="shared" si="2"/>
        <v>4.7162973076115902E-2</v>
      </c>
      <c r="E10" s="72">
        <f t="shared" si="0"/>
        <v>0.82350545361904337</v>
      </c>
      <c r="F10" s="81" t="s">
        <v>192</v>
      </c>
      <c r="G10" s="2"/>
      <c r="H10" s="68" t="s">
        <v>62</v>
      </c>
      <c r="I10" s="129">
        <v>1.2003314797426801</v>
      </c>
      <c r="J10" s="72">
        <f t="shared" si="3"/>
        <v>3.9177726311957303E-2</v>
      </c>
      <c r="K10" s="72">
        <f t="shared" si="1"/>
        <v>0.70942980280944135</v>
      </c>
      <c r="L10" s="81" t="s">
        <v>192</v>
      </c>
    </row>
    <row r="11" spans="2:12" x14ac:dyDescent="0.2">
      <c r="B11" s="68" t="s">
        <v>98</v>
      </c>
      <c r="C11" s="69">
        <v>1.3744149999999999</v>
      </c>
      <c r="D11" s="72">
        <f t="shared" si="2"/>
        <v>2.1155060439728014E-2</v>
      </c>
      <c r="E11" s="72">
        <f t="shared" si="0"/>
        <v>0.84466051405877141</v>
      </c>
      <c r="F11" s="81" t="s">
        <v>193</v>
      </c>
      <c r="G11" s="2"/>
      <c r="H11" s="68" t="s">
        <v>111</v>
      </c>
      <c r="I11" s="129">
        <v>1.0224795</v>
      </c>
      <c r="J11" s="72">
        <f t="shared" si="3"/>
        <v>3.3372799669616621E-2</v>
      </c>
      <c r="K11" s="72">
        <f t="shared" si="1"/>
        <v>0.74280260247905794</v>
      </c>
      <c r="L11" s="81" t="s">
        <v>192</v>
      </c>
    </row>
    <row r="12" spans="2:12" x14ac:dyDescent="0.2">
      <c r="B12" s="68" t="s">
        <v>96</v>
      </c>
      <c r="C12" s="69">
        <v>1.07176452704478</v>
      </c>
      <c r="D12" s="72">
        <f t="shared" si="2"/>
        <v>1.6496650099707025E-2</v>
      </c>
      <c r="E12" s="72">
        <f t="shared" si="0"/>
        <v>0.86115716415847843</v>
      </c>
      <c r="F12" s="81" t="s">
        <v>193</v>
      </c>
      <c r="G12" s="2"/>
      <c r="H12" s="68" t="s">
        <v>79</v>
      </c>
      <c r="I12" s="129">
        <v>0.91860312937117095</v>
      </c>
      <c r="J12" s="72">
        <f t="shared" si="3"/>
        <v>2.9982369536393647E-2</v>
      </c>
      <c r="K12" s="72">
        <f t="shared" si="1"/>
        <v>0.7727849720154516</v>
      </c>
      <c r="L12" s="81" t="s">
        <v>192</v>
      </c>
    </row>
    <row r="13" spans="2:12" x14ac:dyDescent="0.2">
      <c r="B13" s="68" t="s">
        <v>76</v>
      </c>
      <c r="C13" s="69">
        <v>1.0012737831985199</v>
      </c>
      <c r="D13" s="72">
        <f t="shared" si="2"/>
        <v>1.5411653249040366E-2</v>
      </c>
      <c r="E13" s="72">
        <f t="shared" si="0"/>
        <v>0.8765688174075188</v>
      </c>
      <c r="F13" s="81" t="s">
        <v>193</v>
      </c>
      <c r="G13" s="2"/>
      <c r="H13" s="68" t="s">
        <v>76</v>
      </c>
      <c r="I13" s="129">
        <v>0.90114640487866804</v>
      </c>
      <c r="J13" s="72">
        <f t="shared" si="3"/>
        <v>2.941259794745129E-2</v>
      </c>
      <c r="K13" s="72">
        <f t="shared" si="1"/>
        <v>0.80219756996290292</v>
      </c>
      <c r="L13" s="81" t="s">
        <v>192</v>
      </c>
    </row>
    <row r="14" spans="2:12" x14ac:dyDescent="0.2">
      <c r="B14" s="68" t="s">
        <v>53</v>
      </c>
      <c r="C14" s="69">
        <v>0.94797645597363001</v>
      </c>
      <c r="D14" s="72">
        <f t="shared" si="2"/>
        <v>1.4591298277129766E-2</v>
      </c>
      <c r="E14" s="72">
        <f t="shared" si="0"/>
        <v>0.89116011568464859</v>
      </c>
      <c r="F14" s="81" t="s">
        <v>193</v>
      </c>
      <c r="G14" s="2"/>
      <c r="H14" s="68" t="s">
        <v>53</v>
      </c>
      <c r="I14" s="129">
        <v>0.86949788401160799</v>
      </c>
      <c r="J14" s="72">
        <f t="shared" si="3"/>
        <v>2.8379619049843974E-2</v>
      </c>
      <c r="K14" s="72">
        <f t="shared" si="1"/>
        <v>0.83057718901274691</v>
      </c>
      <c r="L14" s="81" t="s">
        <v>193</v>
      </c>
    </row>
    <row r="15" spans="2:12" x14ac:dyDescent="0.2">
      <c r="B15" s="68" t="s">
        <v>45</v>
      </c>
      <c r="C15" s="69">
        <v>0.91930616189354397</v>
      </c>
      <c r="D15" s="72">
        <f t="shared" si="2"/>
        <v>1.4150003759761288E-2</v>
      </c>
      <c r="E15" s="72">
        <f t="shared" si="0"/>
        <v>0.90531011944440987</v>
      </c>
      <c r="F15" s="81" t="s">
        <v>193</v>
      </c>
      <c r="G15" s="2"/>
      <c r="H15" s="68" t="s">
        <v>45</v>
      </c>
      <c r="I15" s="129">
        <v>0.72353407545260695</v>
      </c>
      <c r="J15" s="72">
        <f t="shared" si="3"/>
        <v>2.3615493273186534E-2</v>
      </c>
      <c r="K15" s="72">
        <f t="shared" si="1"/>
        <v>0.85419268228593348</v>
      </c>
      <c r="L15" s="81" t="s">
        <v>193</v>
      </c>
    </row>
    <row r="16" spans="2:12" x14ac:dyDescent="0.2">
      <c r="B16" s="68" t="s">
        <v>95</v>
      </c>
      <c r="C16" s="69">
        <v>0.78677480966187496</v>
      </c>
      <c r="D16" s="72">
        <f t="shared" si="2"/>
        <v>1.211007494159513E-2</v>
      </c>
      <c r="E16" s="72">
        <f t="shared" si="0"/>
        <v>0.91742019438600497</v>
      </c>
      <c r="F16" s="81" t="s">
        <v>193</v>
      </c>
      <c r="G16" s="2"/>
      <c r="H16" s="68" t="s">
        <v>63</v>
      </c>
      <c r="I16" s="129">
        <v>0.50447139724545897</v>
      </c>
      <c r="J16" s="72">
        <f t="shared" si="3"/>
        <v>1.6465486965092493E-2</v>
      </c>
      <c r="K16" s="72">
        <f t="shared" si="1"/>
        <v>0.87065816925102602</v>
      </c>
      <c r="L16" s="81" t="s">
        <v>193</v>
      </c>
    </row>
    <row r="17" spans="2:12" x14ac:dyDescent="0.2">
      <c r="B17" s="68" t="s">
        <v>102</v>
      </c>
      <c r="C17" s="69">
        <v>0.73723116</v>
      </c>
      <c r="D17" s="72">
        <f t="shared" si="2"/>
        <v>1.134749675160035E-2</v>
      </c>
      <c r="E17" s="72">
        <f t="shared" si="0"/>
        <v>0.92876769113760527</v>
      </c>
      <c r="F17" s="81" t="s">
        <v>193</v>
      </c>
      <c r="G17" s="2"/>
      <c r="H17" s="68" t="s">
        <v>54</v>
      </c>
      <c r="I17" s="129">
        <v>0.50387623087849198</v>
      </c>
      <c r="J17" s="72">
        <f t="shared" si="3"/>
        <v>1.6446061276914996E-2</v>
      </c>
      <c r="K17" s="72">
        <f t="shared" si="1"/>
        <v>0.88710423052794096</v>
      </c>
      <c r="L17" s="81" t="s">
        <v>193</v>
      </c>
    </row>
    <row r="18" spans="2:12" x14ac:dyDescent="0.2">
      <c r="B18" s="68" t="s">
        <v>62</v>
      </c>
      <c r="C18" s="69">
        <v>0.62608779175061802</v>
      </c>
      <c r="D18" s="72">
        <f t="shared" si="2"/>
        <v>9.6367727906492371E-3</v>
      </c>
      <c r="E18" s="72">
        <f t="shared" si="0"/>
        <v>0.9384044639282545</v>
      </c>
      <c r="F18" s="81" t="s">
        <v>193</v>
      </c>
      <c r="G18" s="2"/>
      <c r="H18" s="68" t="s">
        <v>96</v>
      </c>
      <c r="I18" s="129">
        <v>0.48793959551490601</v>
      </c>
      <c r="J18" s="72">
        <f t="shared" si="3"/>
        <v>1.5925904012738371E-2</v>
      </c>
      <c r="K18" s="72">
        <f t="shared" si="1"/>
        <v>0.90303013454067937</v>
      </c>
      <c r="L18" s="81" t="s">
        <v>193</v>
      </c>
    </row>
    <row r="19" spans="2:12" x14ac:dyDescent="0.2">
      <c r="B19" s="68" t="s">
        <v>54</v>
      </c>
      <c r="C19" s="69">
        <v>0.54431631179775597</v>
      </c>
      <c r="D19" s="72">
        <f t="shared" si="2"/>
        <v>8.3781423183036906E-3</v>
      </c>
      <c r="E19" s="72">
        <f t="shared" si="0"/>
        <v>0.94678260624655819</v>
      </c>
      <c r="F19" s="81" t="s">
        <v>193</v>
      </c>
      <c r="G19" s="2"/>
      <c r="H19" s="68" t="s">
        <v>95</v>
      </c>
      <c r="I19" s="129">
        <v>0.35882269530577399</v>
      </c>
      <c r="J19" s="72">
        <f t="shared" si="3"/>
        <v>1.1711645981510123E-2</v>
      </c>
      <c r="K19" s="72">
        <f t="shared" si="1"/>
        <v>0.91474178052218946</v>
      </c>
      <c r="L19" s="81" t="s">
        <v>193</v>
      </c>
    </row>
    <row r="20" spans="2:12" x14ac:dyDescent="0.2">
      <c r="B20" s="68" t="s">
        <v>103</v>
      </c>
      <c r="C20" s="69">
        <v>0.53251258666666701</v>
      </c>
      <c r="D20" s="72">
        <f t="shared" si="2"/>
        <v>8.1964588249176882E-3</v>
      </c>
      <c r="E20" s="72">
        <f t="shared" si="0"/>
        <v>0.9549790650714759</v>
      </c>
      <c r="F20" s="81" t="s">
        <v>193</v>
      </c>
      <c r="G20" s="2"/>
      <c r="H20" s="68" t="s">
        <v>103</v>
      </c>
      <c r="I20" s="129">
        <v>0.26625629333333301</v>
      </c>
      <c r="J20" s="72">
        <f t="shared" si="3"/>
        <v>8.6903629248195214E-3</v>
      </c>
      <c r="K20" s="72">
        <f t="shared" si="1"/>
        <v>0.92343214344700897</v>
      </c>
      <c r="L20" s="81" t="s">
        <v>193</v>
      </c>
    </row>
    <row r="21" spans="2:12" x14ac:dyDescent="0.2">
      <c r="B21" s="68" t="s">
        <v>72</v>
      </c>
      <c r="C21" s="69">
        <v>0.32740060118216502</v>
      </c>
      <c r="D21" s="72">
        <f t="shared" si="2"/>
        <v>5.0393654798674258E-3</v>
      </c>
      <c r="E21" s="72">
        <f t="shared" si="0"/>
        <v>0.96001843055134328</v>
      </c>
      <c r="F21" s="81" t="s">
        <v>193</v>
      </c>
      <c r="G21" s="2"/>
      <c r="H21" s="68" t="s">
        <v>121</v>
      </c>
      <c r="I21" s="129">
        <v>0.21750185999999999</v>
      </c>
      <c r="J21" s="72">
        <f t="shared" si="3"/>
        <v>7.0990626233083404E-3</v>
      </c>
      <c r="K21" s="72">
        <f t="shared" si="1"/>
        <v>0.93053120607031736</v>
      </c>
      <c r="L21" s="81" t="s">
        <v>193</v>
      </c>
    </row>
    <row r="22" spans="2:12" x14ac:dyDescent="0.2">
      <c r="B22" s="68" t="s">
        <v>63</v>
      </c>
      <c r="C22" s="69">
        <v>0.27241455451254798</v>
      </c>
      <c r="D22" s="72">
        <f t="shared" si="2"/>
        <v>4.1930176586944517E-3</v>
      </c>
      <c r="E22" s="72">
        <f t="shared" si="0"/>
        <v>0.96421144821003768</v>
      </c>
      <c r="F22" s="81" t="s">
        <v>193</v>
      </c>
      <c r="G22" s="2"/>
      <c r="H22" s="68" t="s">
        <v>98</v>
      </c>
      <c r="I22" s="129">
        <v>0.19945599999999999</v>
      </c>
      <c r="J22" s="72">
        <f t="shared" si="3"/>
        <v>6.5100621879490518E-3</v>
      </c>
      <c r="K22" s="72">
        <f t="shared" ref="K22:K29" si="4">IF(J22=1,0,IF(ISNUMBER(J22+K21),J22+K21,0))</f>
        <v>0.93704126825826639</v>
      </c>
      <c r="L22" s="81" t="s">
        <v>193</v>
      </c>
    </row>
    <row r="23" spans="2:12" x14ac:dyDescent="0.2">
      <c r="B23" s="68" t="s">
        <v>112</v>
      </c>
      <c r="C23" s="69">
        <v>0.24571000000000001</v>
      </c>
      <c r="D23" s="72">
        <f t="shared" si="2"/>
        <v>3.7819798973712966E-3</v>
      </c>
      <c r="E23" s="72">
        <f t="shared" si="0"/>
        <v>0.96799342810740896</v>
      </c>
      <c r="F23" s="81" t="s">
        <v>193</v>
      </c>
      <c r="G23" s="2"/>
      <c r="H23" s="68" t="s">
        <v>67</v>
      </c>
      <c r="I23" s="129">
        <v>0.18115805721064801</v>
      </c>
      <c r="J23" s="72">
        <f t="shared" si="3"/>
        <v>5.912833999926554E-3</v>
      </c>
      <c r="K23" s="72">
        <f t="shared" si="4"/>
        <v>0.94295410225819298</v>
      </c>
      <c r="L23" s="81" t="s">
        <v>193</v>
      </c>
    </row>
    <row r="24" spans="2:12" x14ac:dyDescent="0.2">
      <c r="B24" s="68" t="s">
        <v>67</v>
      </c>
      <c r="C24" s="69">
        <v>0.221588200995777</v>
      </c>
      <c r="D24" s="72">
        <f t="shared" si="2"/>
        <v>3.4106960305266328E-3</v>
      </c>
      <c r="E24" s="72">
        <f t="shared" si="0"/>
        <v>0.97140412413793564</v>
      </c>
      <c r="F24" s="81" t="s">
        <v>193</v>
      </c>
      <c r="G24" s="2"/>
      <c r="H24" s="68" t="s">
        <v>65</v>
      </c>
      <c r="I24" s="129">
        <v>0.17583717899661699</v>
      </c>
      <c r="J24" s="72">
        <f t="shared" si="3"/>
        <v>5.7391653809436951E-3</v>
      </c>
      <c r="K24" s="72">
        <f t="shared" si="4"/>
        <v>0.94869326763913664</v>
      </c>
      <c r="L24" s="81" t="s">
        <v>193</v>
      </c>
    </row>
    <row r="25" spans="2:12" x14ac:dyDescent="0.2">
      <c r="B25" s="68" t="s">
        <v>121</v>
      </c>
      <c r="C25" s="69">
        <v>0.21750185999999999</v>
      </c>
      <c r="D25" s="72">
        <f t="shared" si="2"/>
        <v>3.3477988773792928E-3</v>
      </c>
      <c r="E25" s="72">
        <f t="shared" si="0"/>
        <v>0.97475192301531488</v>
      </c>
      <c r="F25" s="81" t="s">
        <v>193</v>
      </c>
      <c r="G25" s="2"/>
      <c r="H25" s="68" t="s">
        <v>104</v>
      </c>
      <c r="I25" s="129">
        <v>0.16879753</v>
      </c>
      <c r="J25" s="72">
        <f t="shared" si="3"/>
        <v>5.5093976489661673E-3</v>
      </c>
      <c r="K25" s="72">
        <f t="shared" si="4"/>
        <v>0.95420266528810282</v>
      </c>
      <c r="L25" s="81" t="s">
        <v>193</v>
      </c>
    </row>
    <row r="26" spans="2:12" x14ac:dyDescent="0.2">
      <c r="B26" s="68" t="s">
        <v>65</v>
      </c>
      <c r="C26" s="69">
        <v>0.17583717899661699</v>
      </c>
      <c r="D26" s="72">
        <f t="shared" si="2"/>
        <v>2.706494144217508E-3</v>
      </c>
      <c r="E26" s="72">
        <f t="shared" si="0"/>
        <v>0.97745841715953241</v>
      </c>
      <c r="F26" s="81" t="s">
        <v>193</v>
      </c>
      <c r="G26" s="2"/>
      <c r="H26" s="68" t="s">
        <v>52</v>
      </c>
      <c r="I26" s="129">
        <v>0.15845214003584601</v>
      </c>
      <c r="J26" s="72">
        <f t="shared" si="3"/>
        <v>5.1717335424703659E-3</v>
      </c>
      <c r="K26" s="72">
        <f t="shared" si="4"/>
        <v>0.95937439883057318</v>
      </c>
      <c r="L26" s="81" t="s">
        <v>193</v>
      </c>
    </row>
    <row r="27" spans="2:12" x14ac:dyDescent="0.2">
      <c r="B27" s="68" t="s">
        <v>52</v>
      </c>
      <c r="C27" s="69">
        <v>0.17165531784287399</v>
      </c>
      <c r="D27" s="72">
        <f t="shared" si="2"/>
        <v>2.6421267402980337E-3</v>
      </c>
      <c r="E27" s="72">
        <f t="shared" si="0"/>
        <v>0.98010054389983048</v>
      </c>
      <c r="F27" s="81" t="s">
        <v>193</v>
      </c>
      <c r="G27" s="2"/>
      <c r="H27" s="68" t="s">
        <v>102</v>
      </c>
      <c r="I27" s="129">
        <v>0.15520655999999999</v>
      </c>
      <c r="J27" s="72">
        <f t="shared" si="3"/>
        <v>5.065800765971672E-3</v>
      </c>
      <c r="K27" s="72">
        <f t="shared" si="4"/>
        <v>0.96444019959654481</v>
      </c>
      <c r="L27" s="81" t="s">
        <v>193</v>
      </c>
    </row>
    <row r="28" spans="2:12" x14ac:dyDescent="0.2">
      <c r="B28" s="68" t="s">
        <v>104</v>
      </c>
      <c r="C28" s="69">
        <v>0.16879753</v>
      </c>
      <c r="D28" s="72">
        <f t="shared" si="2"/>
        <v>2.5981395351671824E-3</v>
      </c>
      <c r="E28" s="72">
        <f t="shared" si="0"/>
        <v>0.98269868343499767</v>
      </c>
      <c r="F28" s="81" t="s">
        <v>193</v>
      </c>
      <c r="G28" s="2"/>
      <c r="H28" s="68" t="s">
        <v>72</v>
      </c>
      <c r="I28" s="129">
        <v>0.130960240472866</v>
      </c>
      <c r="J28" s="72">
        <f t="shared" si="3"/>
        <v>4.2744229786374948E-3</v>
      </c>
      <c r="K28" s="72">
        <f t="shared" si="4"/>
        <v>0.96871462257518226</v>
      </c>
      <c r="L28" s="81" t="s">
        <v>193</v>
      </c>
    </row>
    <row r="29" spans="2:12" x14ac:dyDescent="0.2">
      <c r="B29" s="68" t="s">
        <v>82</v>
      </c>
      <c r="C29" s="69">
        <v>0.1685412</v>
      </c>
      <c r="D29" s="72">
        <f t="shared" si="2"/>
        <v>2.5941940917294177E-3</v>
      </c>
      <c r="E29" s="72">
        <f t="shared" si="0"/>
        <v>0.98529287752672712</v>
      </c>
      <c r="F29" s="81" t="s">
        <v>193</v>
      </c>
      <c r="G29" s="2"/>
      <c r="H29" s="68" t="s">
        <v>59</v>
      </c>
      <c r="I29" s="129">
        <v>0.106773374625498</v>
      </c>
      <c r="J29" s="72">
        <f t="shared" si="3"/>
        <v>3.4849857052641855E-3</v>
      </c>
      <c r="K29" s="72">
        <f t="shared" si="4"/>
        <v>0.97219960828044649</v>
      </c>
      <c r="L29" s="81" t="s">
        <v>193</v>
      </c>
    </row>
    <row r="30" spans="2:12" x14ac:dyDescent="0.2">
      <c r="B30" s="68" t="s">
        <v>59</v>
      </c>
      <c r="C30" s="69">
        <v>0.106773374625498</v>
      </c>
      <c r="D30" s="72">
        <f t="shared" si="2"/>
        <v>1.6434608131867972E-3</v>
      </c>
      <c r="E30" s="72">
        <f t="shared" si="0"/>
        <v>0.9869363383399139</v>
      </c>
      <c r="F30" s="81" t="s">
        <v>193</v>
      </c>
      <c r="G30" s="2"/>
      <c r="H30" s="68" t="s">
        <v>57</v>
      </c>
      <c r="I30" s="129">
        <v>0.103481554503552</v>
      </c>
      <c r="J30" s="72">
        <f t="shared" si="3"/>
        <v>3.3775436944677665E-3</v>
      </c>
      <c r="K30" s="72">
        <f t="shared" ref="K30:K47" si="5">IF(J30=1,0,IF(ISNUMBER(J30+K29),J30+K29,0))</f>
        <v>0.97557715197491424</v>
      </c>
      <c r="L30" s="81" t="s">
        <v>193</v>
      </c>
    </row>
    <row r="31" spans="2:12" x14ac:dyDescent="0.2">
      <c r="B31" s="68" t="s">
        <v>57</v>
      </c>
      <c r="C31" s="69">
        <v>0.103481554503552</v>
      </c>
      <c r="D31" s="72">
        <f t="shared" si="2"/>
        <v>1.592792962765723E-3</v>
      </c>
      <c r="E31" s="72">
        <f t="shared" si="0"/>
        <v>0.98852913130267961</v>
      </c>
      <c r="F31" s="81" t="s">
        <v>193</v>
      </c>
      <c r="G31" s="2"/>
      <c r="H31" s="68" t="s">
        <v>190</v>
      </c>
      <c r="I31" s="129">
        <v>9.4892685717999997E-2</v>
      </c>
      <c r="J31" s="72">
        <f t="shared" si="3"/>
        <v>3.0972108395118966E-3</v>
      </c>
      <c r="K31" s="72">
        <f t="shared" si="5"/>
        <v>0.9786743628144261</v>
      </c>
      <c r="L31" s="81" t="s">
        <v>193</v>
      </c>
    </row>
    <row r="32" spans="2:12" x14ac:dyDescent="0.2">
      <c r="B32" s="68" t="s">
        <v>190</v>
      </c>
      <c r="C32" s="69">
        <v>9.4970220566999997E-2</v>
      </c>
      <c r="D32" s="72">
        <f t="shared" si="2"/>
        <v>1.461786109777022E-3</v>
      </c>
      <c r="E32" s="72">
        <f t="shared" si="0"/>
        <v>0.98999091741245659</v>
      </c>
      <c r="F32" s="81" t="s">
        <v>193</v>
      </c>
      <c r="G32" s="2"/>
      <c r="H32" s="68" t="s">
        <v>58</v>
      </c>
      <c r="I32" s="129">
        <v>9.1935087047300398E-2</v>
      </c>
      <c r="J32" s="72">
        <f t="shared" si="3"/>
        <v>3.0006775124961646E-3</v>
      </c>
      <c r="K32" s="72">
        <f t="shared" si="5"/>
        <v>0.98167504032692232</v>
      </c>
      <c r="L32" s="81" t="s">
        <v>193</v>
      </c>
    </row>
    <row r="33" spans="2:12" x14ac:dyDescent="0.2">
      <c r="B33" s="68" t="s">
        <v>58</v>
      </c>
      <c r="C33" s="69">
        <v>9.1935087047300204E-2</v>
      </c>
      <c r="D33" s="72">
        <f t="shared" si="2"/>
        <v>1.4150691916322887E-3</v>
      </c>
      <c r="E33" s="72">
        <f t="shared" si="0"/>
        <v>0.99140598660408885</v>
      </c>
      <c r="F33" s="81" t="s">
        <v>193</v>
      </c>
      <c r="G33" s="2"/>
      <c r="H33" s="68" t="s">
        <v>70</v>
      </c>
      <c r="I33" s="129">
        <v>6.7819664943980895E-2</v>
      </c>
      <c r="J33" s="72">
        <f t="shared" si="3"/>
        <v>2.2135720978621043E-3</v>
      </c>
      <c r="K33" s="72">
        <f t="shared" si="5"/>
        <v>0.98388861242478443</v>
      </c>
      <c r="L33" s="81" t="s">
        <v>193</v>
      </c>
    </row>
    <row r="34" spans="2:12" x14ac:dyDescent="0.2">
      <c r="B34" s="68" t="s">
        <v>77</v>
      </c>
      <c r="C34" s="69">
        <v>7.8670635067497496E-2</v>
      </c>
      <c r="D34" s="72">
        <f t="shared" si="2"/>
        <v>1.2109021217643111E-3</v>
      </c>
      <c r="E34" s="72">
        <f t="shared" si="0"/>
        <v>0.99261688872585319</v>
      </c>
      <c r="F34" s="81" t="s">
        <v>193</v>
      </c>
      <c r="G34" s="2"/>
      <c r="H34" s="68" t="s">
        <v>105</v>
      </c>
      <c r="I34" s="129">
        <v>6.6441940000000005E-2</v>
      </c>
      <c r="J34" s="72">
        <f t="shared" si="3"/>
        <v>2.168604410436285E-3</v>
      </c>
      <c r="K34" s="72">
        <f t="shared" si="5"/>
        <v>0.98605721683522074</v>
      </c>
      <c r="L34" s="81" t="s">
        <v>193</v>
      </c>
    </row>
    <row r="35" spans="2:12" x14ac:dyDescent="0.2">
      <c r="B35" s="68" t="s">
        <v>70</v>
      </c>
      <c r="C35" s="69">
        <v>6.7819664943980895E-2</v>
      </c>
      <c r="D35" s="72">
        <f t="shared" si="2"/>
        <v>1.0438834783468014E-3</v>
      </c>
      <c r="E35" s="72">
        <f t="shared" si="0"/>
        <v>0.99366077220420002</v>
      </c>
      <c r="F35" s="81" t="s">
        <v>193</v>
      </c>
      <c r="G35" s="2"/>
      <c r="H35" s="68" t="s">
        <v>112</v>
      </c>
      <c r="I35" s="129">
        <v>6.1427500000000003E-2</v>
      </c>
      <c r="J35" s="72">
        <f t="shared" si="3"/>
        <v>2.004937655674637E-3</v>
      </c>
      <c r="K35" s="72">
        <f t="shared" si="5"/>
        <v>0.98806215449089541</v>
      </c>
      <c r="L35" s="81" t="s">
        <v>193</v>
      </c>
    </row>
    <row r="36" spans="2:12" x14ac:dyDescent="0.2">
      <c r="B36" s="68" t="s">
        <v>97</v>
      </c>
      <c r="C36" s="69">
        <v>6.70765785541063E-2</v>
      </c>
      <c r="D36" s="72">
        <f t="shared" si="2"/>
        <v>1.0324458576210845E-3</v>
      </c>
      <c r="E36" s="72">
        <f t="shared" si="0"/>
        <v>0.99469321806182109</v>
      </c>
      <c r="F36" s="81" t="s">
        <v>193</v>
      </c>
      <c r="G36" s="2"/>
      <c r="H36" s="68" t="s">
        <v>82</v>
      </c>
      <c r="I36" s="129">
        <v>5.3933184000000002E-2</v>
      </c>
      <c r="J36" s="72">
        <f t="shared" si="3"/>
        <v>1.7603300067889601E-3</v>
      </c>
      <c r="K36" s="72">
        <f t="shared" si="5"/>
        <v>0.9898224844976844</v>
      </c>
      <c r="L36" s="81" t="s">
        <v>193</v>
      </c>
    </row>
    <row r="37" spans="2:12" x14ac:dyDescent="0.2">
      <c r="B37" s="68" t="s">
        <v>105</v>
      </c>
      <c r="C37" s="69">
        <v>6.6441940000000005E-2</v>
      </c>
      <c r="D37" s="72">
        <f t="shared" si="2"/>
        <v>1.0226774710933616E-3</v>
      </c>
      <c r="E37" s="72">
        <f t="shared" si="0"/>
        <v>0.99571589553291451</v>
      </c>
      <c r="F37" s="81" t="s">
        <v>193</v>
      </c>
      <c r="G37" s="2"/>
      <c r="H37" s="68" t="s">
        <v>47</v>
      </c>
      <c r="I37" s="129">
        <v>5.1055784632359998E-2</v>
      </c>
      <c r="J37" s="72">
        <f t="shared" si="3"/>
        <v>1.6664143119845837E-3</v>
      </c>
      <c r="K37" s="72">
        <f t="shared" si="5"/>
        <v>0.99148889880966895</v>
      </c>
      <c r="L37" s="81" t="s">
        <v>193</v>
      </c>
    </row>
    <row r="38" spans="2:12" x14ac:dyDescent="0.2">
      <c r="B38" s="68" t="s">
        <v>47</v>
      </c>
      <c r="C38" s="69">
        <v>5.3071053206031199E-2</v>
      </c>
      <c r="D38" s="72">
        <f t="shared" si="2"/>
        <v>8.1687215155074066E-4</v>
      </c>
      <c r="E38" s="72">
        <f t="shared" si="0"/>
        <v>0.9965327676844653</v>
      </c>
      <c r="F38" s="81" t="s">
        <v>193</v>
      </c>
      <c r="G38" s="2"/>
      <c r="H38" s="68" t="s">
        <v>64</v>
      </c>
      <c r="I38" s="129">
        <v>4.7750757869822497E-2</v>
      </c>
      <c r="J38" s="72">
        <f t="shared" si="3"/>
        <v>1.5585412484670407E-3</v>
      </c>
      <c r="K38" s="72">
        <f t="shared" si="5"/>
        <v>0.99304744005813594</v>
      </c>
      <c r="L38" s="81" t="s">
        <v>193</v>
      </c>
    </row>
    <row r="39" spans="2:12" x14ac:dyDescent="0.2">
      <c r="B39" s="68" t="s">
        <v>64</v>
      </c>
      <c r="C39" s="69">
        <v>5.04035777514793E-2</v>
      </c>
      <c r="D39" s="72">
        <f t="shared" si="2"/>
        <v>7.7581424366808776E-4</v>
      </c>
      <c r="E39" s="72">
        <f t="shared" si="0"/>
        <v>0.99730858192813343</v>
      </c>
      <c r="F39" s="81" t="s">
        <v>193</v>
      </c>
      <c r="G39" s="2"/>
      <c r="H39" s="68" t="s">
        <v>92</v>
      </c>
      <c r="I39" s="129">
        <v>4.0590000000000001E-2</v>
      </c>
      <c r="J39" s="72">
        <f t="shared" si="3"/>
        <v>1.324820633166473E-3</v>
      </c>
      <c r="K39" s="72">
        <f t="shared" si="5"/>
        <v>0.99437226069130247</v>
      </c>
      <c r="L39" s="81" t="s">
        <v>193</v>
      </c>
    </row>
    <row r="40" spans="2:12" x14ac:dyDescent="0.2">
      <c r="B40" s="68" t="s">
        <v>92</v>
      </c>
      <c r="C40" s="69">
        <v>4.9610000000000001E-2</v>
      </c>
      <c r="D40" s="72">
        <f t="shared" si="2"/>
        <v>7.6359945752549764E-4</v>
      </c>
      <c r="E40" s="72">
        <f t="shared" si="0"/>
        <v>0.9980721813856589</v>
      </c>
      <c r="F40" s="81" t="s">
        <v>193</v>
      </c>
      <c r="G40" s="2"/>
      <c r="H40" s="68" t="s">
        <v>77</v>
      </c>
      <c r="I40" s="129">
        <v>3.9335317533748797E-2</v>
      </c>
      <c r="J40" s="72">
        <f t="shared" si="3"/>
        <v>1.283868940154357E-3</v>
      </c>
      <c r="K40" s="72">
        <f t="shared" si="5"/>
        <v>0.99565612963145678</v>
      </c>
      <c r="L40" s="81" t="s">
        <v>193</v>
      </c>
    </row>
    <row r="41" spans="2:12" x14ac:dyDescent="0.2">
      <c r="B41" s="68" t="s">
        <v>71</v>
      </c>
      <c r="C41" s="69">
        <v>2.7595790363482701E-2</v>
      </c>
      <c r="D41" s="72">
        <f t="shared" si="2"/>
        <v>4.2475570553402028E-4</v>
      </c>
      <c r="E41" s="72">
        <f t="shared" si="0"/>
        <v>0.99849693709119292</v>
      </c>
      <c r="F41" s="81" t="s">
        <v>193</v>
      </c>
      <c r="G41" s="2"/>
      <c r="H41" s="68" t="s">
        <v>97</v>
      </c>
      <c r="I41" s="129">
        <v>2.8747105094617E-2</v>
      </c>
      <c r="J41" s="72">
        <f t="shared" si="3"/>
        <v>9.3827932922280449E-4</v>
      </c>
      <c r="K41" s="72">
        <f t="shared" si="5"/>
        <v>0.99659440896067963</v>
      </c>
      <c r="L41" s="81" t="s">
        <v>193</v>
      </c>
    </row>
    <row r="42" spans="2:12" x14ac:dyDescent="0.2">
      <c r="B42" s="68" t="s">
        <v>49</v>
      </c>
      <c r="C42" s="69">
        <v>2.1414797665399301E-2</v>
      </c>
      <c r="D42" s="72">
        <f t="shared" si="2"/>
        <v>3.2961757468891753E-4</v>
      </c>
      <c r="E42" s="72">
        <f t="shared" si="0"/>
        <v>0.99882655466588188</v>
      </c>
      <c r="F42" s="81" t="s">
        <v>193</v>
      </c>
      <c r="G42" s="2"/>
      <c r="H42" s="68" t="s">
        <v>71</v>
      </c>
      <c r="I42" s="129">
        <v>2.7595790363482701E-2</v>
      </c>
      <c r="J42" s="72">
        <f t="shared" si="3"/>
        <v>9.0070146494403559E-4</v>
      </c>
      <c r="K42" s="72">
        <f t="shared" si="5"/>
        <v>0.99749511042562367</v>
      </c>
      <c r="L42" s="81" t="s">
        <v>193</v>
      </c>
    </row>
    <row r="43" spans="2:12" x14ac:dyDescent="0.2">
      <c r="B43" s="68" t="s">
        <v>69</v>
      </c>
      <c r="C43" s="69">
        <v>2.1023079416336101E-2</v>
      </c>
      <c r="D43" s="72">
        <f t="shared" si="2"/>
        <v>3.2358822894234434E-4</v>
      </c>
      <c r="E43" s="72">
        <f t="shared" si="0"/>
        <v>0.99915014289482418</v>
      </c>
      <c r="F43" s="81" t="s">
        <v>193</v>
      </c>
      <c r="G43" s="2"/>
      <c r="H43" s="68" t="s">
        <v>49</v>
      </c>
      <c r="I43" s="129">
        <v>2.0706450167185302E-2</v>
      </c>
      <c r="J43" s="72">
        <f t="shared" si="3"/>
        <v>6.7583967531708428E-4</v>
      </c>
      <c r="K43" s="72">
        <f t="shared" si="5"/>
        <v>0.9981709501009407</v>
      </c>
      <c r="L43" s="81" t="s">
        <v>193</v>
      </c>
    </row>
    <row r="44" spans="2:12" x14ac:dyDescent="0.2">
      <c r="B44" s="68" t="s">
        <v>100</v>
      </c>
      <c r="C44" s="69">
        <v>1.9623452054794498E-2</v>
      </c>
      <c r="D44" s="72">
        <f t="shared" si="2"/>
        <v>3.0204509864581116E-4</v>
      </c>
      <c r="E44" s="72">
        <f t="shared" si="0"/>
        <v>0.99945218799347002</v>
      </c>
      <c r="F44" s="81" t="s">
        <v>193</v>
      </c>
      <c r="G44" s="2"/>
      <c r="H44" s="68" t="s">
        <v>69</v>
      </c>
      <c r="I44" s="129">
        <v>1.6436225725499101E-2</v>
      </c>
      <c r="J44" s="72">
        <f t="shared" si="3"/>
        <v>5.3646343859381105E-4</v>
      </c>
      <c r="K44" s="72">
        <f t="shared" si="5"/>
        <v>0.99870741353953452</v>
      </c>
      <c r="L44" s="81" t="s">
        <v>193</v>
      </c>
    </row>
    <row r="45" spans="2:12" x14ac:dyDescent="0.2">
      <c r="B45" s="68" t="s">
        <v>50</v>
      </c>
      <c r="C45" s="69">
        <v>1.9073571729242799E-2</v>
      </c>
      <c r="D45" s="72">
        <f t="shared" si="2"/>
        <v>2.935813147656414E-4</v>
      </c>
      <c r="E45" s="72">
        <f t="shared" si="0"/>
        <v>0.99974576930823567</v>
      </c>
      <c r="F45" s="81" t="s">
        <v>193</v>
      </c>
      <c r="G45" s="2"/>
      <c r="H45" s="68" t="s">
        <v>50</v>
      </c>
      <c r="I45" s="129">
        <v>1.5971699743828598E-2</v>
      </c>
      <c r="J45" s="72">
        <f t="shared" si="3"/>
        <v>5.2130173361329875E-4</v>
      </c>
      <c r="K45" s="72">
        <f t="shared" si="5"/>
        <v>0.99922871527314783</v>
      </c>
      <c r="L45" s="81" t="s">
        <v>193</v>
      </c>
    </row>
    <row r="46" spans="2:12" x14ac:dyDescent="0.2">
      <c r="B46" s="68" t="s">
        <v>46</v>
      </c>
      <c r="C46" s="69">
        <v>5.0927721198450997E-3</v>
      </c>
      <c r="D46" s="72">
        <f t="shared" si="2"/>
        <v>7.8388188430048307E-5</v>
      </c>
      <c r="E46" s="72">
        <f t="shared" si="0"/>
        <v>0.99982415749666576</v>
      </c>
      <c r="F46" s="81" t="s">
        <v>193</v>
      </c>
      <c r="G46" s="2"/>
      <c r="H46" s="68" t="s">
        <v>100</v>
      </c>
      <c r="I46" s="129">
        <v>8.9940821917808209E-3</v>
      </c>
      <c r="J46" s="72">
        <f t="shared" si="3"/>
        <v>2.9355865149214997E-4</v>
      </c>
      <c r="K46" s="72">
        <f t="shared" si="5"/>
        <v>0.99952227392463999</v>
      </c>
      <c r="L46" s="81" t="s">
        <v>193</v>
      </c>
    </row>
    <row r="47" spans="2:12" x14ac:dyDescent="0.2">
      <c r="B47" s="68" t="s">
        <v>55</v>
      </c>
      <c r="C47" s="69">
        <v>3.8528035290000002E-3</v>
      </c>
      <c r="D47" s="72">
        <f t="shared" si="2"/>
        <v>5.9302533454882545E-5</v>
      </c>
      <c r="E47" s="72">
        <f t="shared" si="0"/>
        <v>0.99988346003012063</v>
      </c>
      <c r="F47" s="81" t="s">
        <v>193</v>
      </c>
      <c r="G47" s="2"/>
      <c r="H47" s="68" t="s">
        <v>46</v>
      </c>
      <c r="I47" s="129">
        <v>5.0105119372068603E-3</v>
      </c>
      <c r="J47" s="72">
        <f t="shared" si="3"/>
        <v>1.6353854636951378E-4</v>
      </c>
      <c r="K47" s="72">
        <f t="shared" si="5"/>
        <v>0.99968581247100952</v>
      </c>
      <c r="L47" s="81" t="s">
        <v>193</v>
      </c>
    </row>
    <row r="48" spans="2:12" x14ac:dyDescent="0.2">
      <c r="B48" s="68" t="s">
        <v>60</v>
      </c>
      <c r="C48" s="69">
        <v>2.7235156213144401E-3</v>
      </c>
      <c r="D48" s="72">
        <f t="shared" si="2"/>
        <v>4.1920480769964223E-5</v>
      </c>
      <c r="E48" s="72">
        <f t="shared" si="0"/>
        <v>0.99992538051089064</v>
      </c>
      <c r="F48" s="81" t="s">
        <v>193</v>
      </c>
      <c r="G48" s="2"/>
      <c r="H48" s="68" t="s">
        <v>55</v>
      </c>
      <c r="I48" s="129">
        <v>3.8528035290000002E-3</v>
      </c>
      <c r="J48" s="72">
        <f t="shared" si="3"/>
        <v>1.257519982940577E-4</v>
      </c>
      <c r="K48" s="72">
        <f t="shared" ref="K48:K49" si="6">IF(J48=1,0,IF(ISNUMBER(J48+K47),J48+K47,0))</f>
        <v>0.99981156446930353</v>
      </c>
      <c r="L48" s="81" t="s">
        <v>193</v>
      </c>
    </row>
    <row r="49" spans="1:12" x14ac:dyDescent="0.2">
      <c r="B49" s="68" t="s">
        <v>101</v>
      </c>
      <c r="C49" s="69">
        <v>1.67671232876712E-3</v>
      </c>
      <c r="D49" s="72">
        <f t="shared" si="2"/>
        <v>2.580803516776631E-5</v>
      </c>
      <c r="E49" s="72">
        <f t="shared" si="0"/>
        <v>0.99995118854605836</v>
      </c>
      <c r="F49" s="81" t="s">
        <v>193</v>
      </c>
      <c r="G49" s="2"/>
      <c r="H49" s="68" t="s">
        <v>60</v>
      </c>
      <c r="I49" s="129">
        <v>2.7235156213144401E-3</v>
      </c>
      <c r="J49" s="72">
        <f t="shared" si="3"/>
        <v>8.8893069472002374E-5</v>
      </c>
      <c r="K49" s="72">
        <f t="shared" si="6"/>
        <v>0.99990045753877554</v>
      </c>
      <c r="L49" s="81" t="s">
        <v>193</v>
      </c>
    </row>
    <row r="50" spans="1:12" x14ac:dyDescent="0.2">
      <c r="B50" s="68" t="s">
        <v>106</v>
      </c>
      <c r="C50" s="69">
        <v>1.0600049411764699E-3</v>
      </c>
      <c r="D50" s="72">
        <f t="shared" si="2"/>
        <v>1.631564599993347E-5</v>
      </c>
      <c r="E50" s="72">
        <f t="shared" ref="E50" si="7">IF(D50=1,0,IF(ISNUMBER(D50+E49),D50+E49,0))</f>
        <v>0.99996750419205827</v>
      </c>
      <c r="F50" s="81"/>
      <c r="G50" s="2"/>
      <c r="H50" s="68" t="s">
        <v>101</v>
      </c>
      <c r="I50" s="129">
        <v>7.8904109589041105E-4</v>
      </c>
      <c r="J50" s="72">
        <f t="shared" si="3"/>
        <v>2.5753582760579013E-5</v>
      </c>
      <c r="K50" s="72">
        <f t="shared" ref="K50" si="8">IF(J50=1,0,IF(ISNUMBER(J50+K49),J50+K49,0))</f>
        <v>0.99992621112153612</v>
      </c>
      <c r="L50" s="81"/>
    </row>
    <row r="51" spans="1:12" x14ac:dyDescent="0.2">
      <c r="B51" s="68" t="s">
        <v>51</v>
      </c>
      <c r="C51" s="69">
        <v>5.8475860726421895E-4</v>
      </c>
      <c r="D51" s="72">
        <f t="shared" si="2"/>
        <v>9.0006320356848042E-6</v>
      </c>
      <c r="E51" s="72">
        <f t="shared" ref="E51:E55" si="9">IF(D51=1,0,IF(ISNUMBER(D51+E50),D51+E50,0))</f>
        <v>0.99997650482409395</v>
      </c>
      <c r="F51" s="81"/>
      <c r="G51" s="2"/>
      <c r="H51" s="68" t="s">
        <v>66</v>
      </c>
      <c r="I51" s="129">
        <v>5.3913950720335798E-4</v>
      </c>
      <c r="J51" s="72">
        <f t="shared" si="3"/>
        <v>1.7597022500571889E-5</v>
      </c>
      <c r="K51" s="72">
        <f t="shared" ref="K51:K55" si="10">IF(J51=1,0,IF(ISNUMBER(J51+K50),J51+K50,0))</f>
        <v>0.99994380814403672</v>
      </c>
      <c r="L51" s="81"/>
    </row>
    <row r="52" spans="1:12" x14ac:dyDescent="0.2">
      <c r="B52" s="68" t="s">
        <v>66</v>
      </c>
      <c r="C52" s="69">
        <v>5.3913950720335798E-4</v>
      </c>
      <c r="D52" s="72">
        <f t="shared" si="2"/>
        <v>8.2984606980658803E-6</v>
      </c>
      <c r="E52" s="72">
        <f t="shared" si="9"/>
        <v>0.999984803284792</v>
      </c>
      <c r="F52" s="81"/>
      <c r="G52" s="2"/>
      <c r="H52" s="68" t="s">
        <v>51</v>
      </c>
      <c r="I52" s="129">
        <v>5.0566941828965697E-4</v>
      </c>
      <c r="J52" s="72">
        <f t="shared" si="3"/>
        <v>1.6504589280892471E-5</v>
      </c>
      <c r="K52" s="72">
        <f t="shared" si="10"/>
        <v>0.99996031273331765</v>
      </c>
      <c r="L52" s="81"/>
    </row>
    <row r="53" spans="1:12" x14ac:dyDescent="0.2">
      <c r="B53" s="68" t="s">
        <v>118</v>
      </c>
      <c r="C53" s="69">
        <v>3.5101168000000002E-4</v>
      </c>
      <c r="D53" s="72">
        <f t="shared" si="2"/>
        <v>5.4027883175390764E-6</v>
      </c>
      <c r="E53" s="72">
        <f t="shared" si="9"/>
        <v>0.99999020607310951</v>
      </c>
      <c r="F53" s="81"/>
      <c r="G53" s="2"/>
      <c r="H53" s="68" t="s">
        <v>106</v>
      </c>
      <c r="I53" s="129">
        <v>4.7111330718954301E-4</v>
      </c>
      <c r="J53" s="72">
        <f t="shared" si="3"/>
        <v>1.5376709286129623E-5</v>
      </c>
      <c r="K53" s="72">
        <f t="shared" si="10"/>
        <v>0.99997568944260373</v>
      </c>
      <c r="L53" s="81"/>
    </row>
    <row r="54" spans="1:12" x14ac:dyDescent="0.2">
      <c r="B54" s="68" t="s">
        <v>115</v>
      </c>
      <c r="C54" s="69">
        <v>1.7650949926E-4</v>
      </c>
      <c r="D54" s="72">
        <f t="shared" si="2"/>
        <v>2.7168425293899058E-6</v>
      </c>
      <c r="E54" s="72">
        <f t="shared" si="9"/>
        <v>0.9999929229156389</v>
      </c>
      <c r="F54" s="81"/>
      <c r="G54" s="2"/>
      <c r="H54" s="68" t="s">
        <v>118</v>
      </c>
      <c r="I54" s="129">
        <v>3.1587409999999998E-4</v>
      </c>
      <c r="J54" s="72">
        <f t="shared" si="3"/>
        <v>1.0309842945624286E-5</v>
      </c>
      <c r="K54" s="72">
        <f t="shared" si="10"/>
        <v>0.99998599928554932</v>
      </c>
      <c r="L54" s="81"/>
    </row>
    <row r="55" spans="1:12" x14ac:dyDescent="0.2">
      <c r="B55" s="68" t="s">
        <v>56</v>
      </c>
      <c r="C55" s="69">
        <v>1.7578329400000001E-4</v>
      </c>
      <c r="D55" s="72">
        <f t="shared" si="2"/>
        <v>2.7056647438106244E-6</v>
      </c>
      <c r="E55" s="72">
        <f t="shared" si="9"/>
        <v>0.99999562858038271</v>
      </c>
      <c r="F55" s="81"/>
      <c r="G55" s="2"/>
      <c r="H55" s="68" t="s">
        <v>56</v>
      </c>
      <c r="I55" s="129">
        <v>1.7578329400000001E-4</v>
      </c>
      <c r="J55" s="72">
        <f t="shared" si="3"/>
        <v>5.7374066237292017E-6</v>
      </c>
      <c r="K55" s="72">
        <f t="shared" si="10"/>
        <v>0.99999173669217301</v>
      </c>
      <c r="L55" s="81"/>
    </row>
    <row r="56" spans="1:12" x14ac:dyDescent="0.2">
      <c r="B56" s="68" t="s">
        <v>99</v>
      </c>
      <c r="C56" s="69">
        <v>1.4255633095890401E-4</v>
      </c>
      <c r="D56" s="72">
        <f t="shared" si="2"/>
        <v>2.1942337630930138E-6</v>
      </c>
      <c r="E56" s="72">
        <f t="shared" ref="E56:E57" si="11">IF(D56=1,0,IF(ISNUMBER(D56+E55),D56+E55,0))</f>
        <v>0.99999782281414584</v>
      </c>
      <c r="F56" s="81"/>
      <c r="H56" s="68" t="s">
        <v>115</v>
      </c>
      <c r="I56" s="129">
        <v>8.3489374379999996E-5</v>
      </c>
      <c r="J56" s="72">
        <f t="shared" si="3"/>
        <v>2.7250171428623874E-6</v>
      </c>
      <c r="K56" s="72">
        <f t="shared" ref="K56:K57" si="12">IF(J56=1,0,IF(ISNUMBER(J56+K55),J56+K55,0))</f>
        <v>0.99999446170931583</v>
      </c>
      <c r="L56" s="81"/>
    </row>
    <row r="57" spans="1:12" x14ac:dyDescent="0.2">
      <c r="B57" s="68" t="s">
        <v>117</v>
      </c>
      <c r="C57" s="69">
        <v>1.07921458E-4</v>
      </c>
      <c r="D57" s="72">
        <f t="shared" si="2"/>
        <v>1.6611321665825595E-6</v>
      </c>
      <c r="E57" s="72">
        <f t="shared" si="11"/>
        <v>0.99999948394631244</v>
      </c>
      <c r="F57" s="81"/>
      <c r="H57" s="68" t="s">
        <v>117</v>
      </c>
      <c r="I57" s="129">
        <v>7.55450206E-5</v>
      </c>
      <c r="J57" s="72">
        <f t="shared" si="3"/>
        <v>2.4657206707037753E-6</v>
      </c>
      <c r="K57" s="72">
        <f t="shared" si="12"/>
        <v>0.99999692742998658</v>
      </c>
      <c r="L57" s="81"/>
    </row>
    <row r="58" spans="1:12" x14ac:dyDescent="0.2">
      <c r="B58" s="68" t="s">
        <v>48</v>
      </c>
      <c r="C58" s="69">
        <v>3.2657039999999999E-5</v>
      </c>
      <c r="D58" s="72">
        <f t="shared" ref="D58" si="13">IF(ISNUMBER(C58),C58/VLOOKUP("National Total",B$5:C$57,2,0),"0")</f>
        <v>5.026586984154097E-7</v>
      </c>
      <c r="E58" s="72">
        <f t="shared" ref="E58" si="14">IF(D58=1,0,IF(ISNUMBER(D58+E57),D58+E57,0))</f>
        <v>0.99999998660501088</v>
      </c>
      <c r="F58" s="81"/>
      <c r="G58" s="12"/>
      <c r="H58" s="68" t="s">
        <v>99</v>
      </c>
      <c r="I58" s="129">
        <v>6.1095570410958901E-5</v>
      </c>
      <c r="J58" s="72">
        <f t="shared" ref="J58" si="15">IF(ISNUMBER(I58),I58/VLOOKUP("National Total",H$5:I$57,2,0),"0")</f>
        <v>1.9941037761890466E-6</v>
      </c>
      <c r="K58" s="72">
        <f t="shared" ref="K58" si="16">IF(J58=1,0,IF(ISNUMBER(J58+K57),J58+K57,0))</f>
        <v>0.9999989215337628</v>
      </c>
      <c r="L58" s="81"/>
    </row>
    <row r="59" spans="1:12" x14ac:dyDescent="0.2">
      <c r="B59" s="68" t="s">
        <v>80</v>
      </c>
      <c r="C59" s="69">
        <v>7.7025392736388695E-7</v>
      </c>
      <c r="D59" s="72">
        <f t="shared" ref="D59:D60" si="17">IF(ISNUMBER(C59),C59/VLOOKUP("National Total",B$5:C$57,2,0),"0")</f>
        <v>1.1855784742833061E-8</v>
      </c>
      <c r="E59" s="72">
        <f t="shared" ref="E59:E60" si="18">IF(D59=1,0,IF(ISNUMBER(D59+E58),D59+E58,0))</f>
        <v>0.99999999846079568</v>
      </c>
      <c r="F59" s="81"/>
      <c r="G59" s="12"/>
      <c r="H59" s="68" t="s">
        <v>48</v>
      </c>
      <c r="I59" s="129">
        <v>3.2657039999999999E-5</v>
      </c>
      <c r="J59" s="72">
        <f t="shared" ref="J59:J60" si="19">IF(ISNUMBER(I59),I59/VLOOKUP("National Total",H$5:I$57,2,0),"0")</f>
        <v>1.0658960436103186E-6</v>
      </c>
      <c r="K59" s="72">
        <f t="shared" ref="K59:K60" si="20">IF(J59=1,0,IF(ISNUMBER(J59+K58),J59+K58,0))</f>
        <v>0.99999998742980645</v>
      </c>
      <c r="L59" s="81"/>
    </row>
    <row r="60" spans="1:12" ht="12.75" thickBot="1" x14ac:dyDescent="0.25">
      <c r="B60" s="70" t="s">
        <v>83</v>
      </c>
      <c r="C60" s="71">
        <v>9.9999999999999995E-8</v>
      </c>
      <c r="D60" s="74">
        <f t="shared" si="17"/>
        <v>1.539204711803059E-9</v>
      </c>
      <c r="E60" s="74">
        <f t="shared" si="18"/>
        <v>1.0000000000000004</v>
      </c>
      <c r="F60" s="84"/>
      <c r="G60" s="12"/>
      <c r="H60" s="70" t="s">
        <v>80</v>
      </c>
      <c r="I60" s="130">
        <v>3.8512696368194401E-7</v>
      </c>
      <c r="J60" s="74">
        <f t="shared" si="19"/>
        <v>1.2570193345025729E-8</v>
      </c>
      <c r="K60" s="74">
        <f t="shared" si="20"/>
        <v>0.99999999999999978</v>
      </c>
      <c r="L60" s="84"/>
    </row>
    <row r="61" spans="1:12" ht="12.75" x14ac:dyDescent="0.2">
      <c r="A61" s="12"/>
      <c r="B61"/>
      <c r="C61"/>
      <c r="D61"/>
      <c r="E61"/>
      <c r="F61"/>
      <c r="G61"/>
      <c r="H61"/>
      <c r="I61"/>
      <c r="J61"/>
      <c r="K61"/>
    </row>
    <row r="62" spans="1:12" ht="12.75" x14ac:dyDescent="0.2">
      <c r="B62"/>
      <c r="C62"/>
      <c r="D62"/>
      <c r="E62"/>
      <c r="F62"/>
      <c r="G62"/>
      <c r="H62"/>
      <c r="I62"/>
      <c r="J62"/>
      <c r="K62"/>
    </row>
    <row r="63" spans="1:12" ht="12.75" x14ac:dyDescent="0.2">
      <c r="B63"/>
      <c r="C63"/>
      <c r="D63"/>
      <c r="E63"/>
      <c r="F63"/>
      <c r="G63"/>
      <c r="H63"/>
      <c r="I63"/>
      <c r="J63"/>
      <c r="K63"/>
    </row>
    <row r="64" spans="1:12" ht="12.75" x14ac:dyDescent="0.2">
      <c r="B64"/>
      <c r="C64"/>
      <c r="D64"/>
      <c r="E64"/>
      <c r="F64"/>
      <c r="G64"/>
      <c r="H64"/>
      <c r="I64"/>
      <c r="J64"/>
      <c r="K64"/>
    </row>
    <row r="65" spans="2:11" ht="12.75" x14ac:dyDescent="0.2">
      <c r="B65"/>
      <c r="C65"/>
      <c r="D65"/>
      <c r="E65"/>
      <c r="F65"/>
      <c r="G65"/>
      <c r="H65"/>
      <c r="I65"/>
      <c r="J65"/>
      <c r="K65"/>
    </row>
    <row r="66" spans="2:11" ht="12.75" x14ac:dyDescent="0.2">
      <c r="B66"/>
      <c r="C66"/>
      <c r="D66"/>
      <c r="E66"/>
      <c r="F66"/>
      <c r="G66"/>
      <c r="H66"/>
      <c r="I66"/>
      <c r="J66"/>
      <c r="K66"/>
    </row>
    <row r="67" spans="2:11" ht="12.75" x14ac:dyDescent="0.2">
      <c r="B67"/>
      <c r="C67"/>
      <c r="D67"/>
      <c r="E67"/>
      <c r="F67"/>
      <c r="G67"/>
      <c r="H67"/>
      <c r="I67"/>
      <c r="J67"/>
      <c r="K67"/>
    </row>
    <row r="68" spans="2:11" ht="12.75" x14ac:dyDescent="0.2">
      <c r="B68"/>
      <c r="C68"/>
      <c r="D68"/>
      <c r="E68"/>
      <c r="F68"/>
      <c r="G68"/>
      <c r="H68"/>
      <c r="I68"/>
      <c r="J68"/>
      <c r="K68"/>
    </row>
    <row r="69" spans="2:11" ht="12.75" x14ac:dyDescent="0.2">
      <c r="B69"/>
      <c r="C69"/>
      <c r="D69"/>
      <c r="E69"/>
      <c r="F69"/>
      <c r="G69"/>
      <c r="H69"/>
      <c r="I69"/>
      <c r="J69"/>
      <c r="K69"/>
    </row>
    <row r="70" spans="2:11" ht="12.75" x14ac:dyDescent="0.2">
      <c r="B70"/>
      <c r="C70"/>
      <c r="D70"/>
      <c r="E70"/>
      <c r="F70"/>
      <c r="G70"/>
      <c r="H70"/>
      <c r="I70"/>
      <c r="J70"/>
      <c r="K70"/>
    </row>
    <row r="71" spans="2:11" ht="12.75" x14ac:dyDescent="0.2">
      <c r="B71"/>
      <c r="C71"/>
      <c r="D71"/>
      <c r="E71"/>
      <c r="F71"/>
      <c r="G71"/>
      <c r="H71"/>
      <c r="I71"/>
      <c r="J71"/>
      <c r="K71"/>
    </row>
    <row r="72" spans="2:11" ht="12.75" x14ac:dyDescent="0.2">
      <c r="B72"/>
      <c r="C72"/>
      <c r="D72"/>
      <c r="E72"/>
      <c r="F72"/>
      <c r="G72"/>
      <c r="H72"/>
      <c r="I72"/>
      <c r="J72"/>
      <c r="K72"/>
    </row>
    <row r="73" spans="2:11" ht="12.75" x14ac:dyDescent="0.2">
      <c r="B73"/>
      <c r="C73"/>
      <c r="D73"/>
      <c r="E73"/>
      <c r="F73"/>
      <c r="G73"/>
      <c r="H73"/>
      <c r="I73"/>
      <c r="J73"/>
      <c r="K73"/>
    </row>
    <row r="74" spans="2:11" ht="12.75" x14ac:dyDescent="0.2">
      <c r="B74"/>
      <c r="C74"/>
      <c r="D74"/>
      <c r="E74"/>
      <c r="F74"/>
      <c r="G74"/>
      <c r="H74"/>
      <c r="I74"/>
      <c r="J74"/>
      <c r="K74"/>
    </row>
    <row r="75" spans="2:11" ht="12.75" x14ac:dyDescent="0.2">
      <c r="B75"/>
      <c r="C75"/>
      <c r="D75"/>
      <c r="E75"/>
      <c r="F75"/>
      <c r="G75"/>
      <c r="H75"/>
      <c r="I75"/>
      <c r="J75"/>
      <c r="K75"/>
    </row>
    <row r="76" spans="2:11" ht="12.75" x14ac:dyDescent="0.2">
      <c r="B76"/>
      <c r="C76"/>
      <c r="D76"/>
      <c r="E76"/>
      <c r="F76"/>
      <c r="G76"/>
      <c r="H76"/>
      <c r="I76"/>
      <c r="J76"/>
      <c r="K76"/>
    </row>
    <row r="77" spans="2:11" ht="12.75" x14ac:dyDescent="0.2">
      <c r="B77"/>
      <c r="C77"/>
      <c r="D77"/>
      <c r="E77"/>
      <c r="F77"/>
      <c r="G77"/>
      <c r="H77"/>
      <c r="I77"/>
      <c r="J77"/>
      <c r="K77"/>
    </row>
    <row r="78" spans="2:11" ht="12.75" x14ac:dyDescent="0.2">
      <c r="B78"/>
      <c r="C78"/>
      <c r="D78"/>
      <c r="E78"/>
      <c r="F78"/>
      <c r="G78"/>
      <c r="H78"/>
      <c r="I78"/>
      <c r="J78"/>
      <c r="K78"/>
    </row>
    <row r="79" spans="2:11" ht="12.75" x14ac:dyDescent="0.2">
      <c r="B79"/>
      <c r="C79"/>
      <c r="D79"/>
      <c r="E79"/>
      <c r="F79"/>
      <c r="G79"/>
      <c r="H79"/>
      <c r="I79"/>
      <c r="J79"/>
      <c r="K79"/>
    </row>
    <row r="80" spans="2:11" ht="12.75" x14ac:dyDescent="0.2">
      <c r="B80"/>
      <c r="C80"/>
      <c r="D80"/>
      <c r="E80"/>
      <c r="F80"/>
      <c r="G80"/>
      <c r="H80"/>
      <c r="I80"/>
      <c r="J80"/>
      <c r="K80"/>
    </row>
    <row r="81" spans="2:11" ht="12.75" x14ac:dyDescent="0.2">
      <c r="B81"/>
      <c r="C81"/>
      <c r="D81"/>
      <c r="E81"/>
      <c r="F81"/>
      <c r="G81"/>
      <c r="H81"/>
      <c r="I81"/>
      <c r="J81"/>
      <c r="K81"/>
    </row>
    <row r="82" spans="2:11" ht="12.75" x14ac:dyDescent="0.2">
      <c r="B82"/>
      <c r="C82"/>
      <c r="D82"/>
      <c r="E82"/>
      <c r="F82"/>
      <c r="G82"/>
      <c r="H82"/>
      <c r="I82"/>
      <c r="J82"/>
      <c r="K82"/>
    </row>
    <row r="83" spans="2:11" ht="12.75" x14ac:dyDescent="0.2">
      <c r="B83"/>
      <c r="C83"/>
      <c r="D83"/>
      <c r="E83"/>
      <c r="F83"/>
      <c r="G83"/>
      <c r="H83"/>
      <c r="I83"/>
      <c r="J83"/>
      <c r="K83"/>
    </row>
    <row r="84" spans="2:11" ht="12.75" x14ac:dyDescent="0.2">
      <c r="B84"/>
      <c r="C84"/>
      <c r="D84"/>
      <c r="E84"/>
      <c r="F84"/>
      <c r="G84"/>
      <c r="H84"/>
      <c r="I84"/>
      <c r="J84"/>
      <c r="K84"/>
    </row>
    <row r="85" spans="2:11" ht="12.75" x14ac:dyDescent="0.2">
      <c r="B85"/>
      <c r="C85"/>
      <c r="D85"/>
      <c r="E85"/>
      <c r="F85"/>
      <c r="G85"/>
      <c r="H85"/>
      <c r="I85"/>
      <c r="J85"/>
      <c r="K85"/>
    </row>
    <row r="86" spans="2:11" ht="12.75" x14ac:dyDescent="0.2">
      <c r="B86"/>
      <c r="C86"/>
      <c r="D86"/>
      <c r="E86"/>
      <c r="F86"/>
      <c r="G86"/>
      <c r="H86"/>
      <c r="I86"/>
      <c r="J86"/>
      <c r="K86"/>
    </row>
    <row r="87" spans="2:11" ht="12.75" x14ac:dyDescent="0.2">
      <c r="B87"/>
      <c r="C87"/>
      <c r="D87"/>
      <c r="E87"/>
      <c r="F87"/>
      <c r="G87"/>
      <c r="H87"/>
      <c r="I87"/>
      <c r="J87"/>
      <c r="K87"/>
    </row>
    <row r="88" spans="2:11" ht="12.75" x14ac:dyDescent="0.2">
      <c r="B88"/>
      <c r="C88"/>
      <c r="D88"/>
      <c r="E88"/>
      <c r="F88"/>
      <c r="G88"/>
      <c r="H88"/>
      <c r="I88"/>
      <c r="J88"/>
      <c r="K88"/>
    </row>
    <row r="89" spans="2:11" ht="12.75" x14ac:dyDescent="0.2">
      <c r="B89"/>
      <c r="C89"/>
      <c r="D89"/>
      <c r="E89"/>
      <c r="F89"/>
      <c r="G89"/>
      <c r="H89"/>
      <c r="I89"/>
      <c r="J89"/>
      <c r="K89"/>
    </row>
    <row r="90" spans="2:11" ht="12.75" x14ac:dyDescent="0.2">
      <c r="B90"/>
      <c r="C90"/>
      <c r="D90"/>
      <c r="E90"/>
      <c r="F90"/>
      <c r="G90"/>
      <c r="H90"/>
      <c r="I90"/>
      <c r="J90"/>
      <c r="K90"/>
    </row>
    <row r="91" spans="2:11" ht="12.75" x14ac:dyDescent="0.2">
      <c r="B91"/>
      <c r="C91"/>
      <c r="D91"/>
      <c r="E91"/>
      <c r="F91"/>
      <c r="G91"/>
      <c r="H91"/>
      <c r="I91"/>
      <c r="J91"/>
      <c r="K91"/>
    </row>
    <row r="92" spans="2:11" ht="12.75" x14ac:dyDescent="0.2">
      <c r="B92"/>
      <c r="C92"/>
      <c r="D92"/>
      <c r="E92"/>
      <c r="F92"/>
      <c r="G92"/>
      <c r="H92"/>
      <c r="I92"/>
      <c r="J92"/>
      <c r="K92"/>
    </row>
    <row r="93" spans="2:11" ht="12.75" x14ac:dyDescent="0.2">
      <c r="B93"/>
      <c r="C93"/>
      <c r="D93"/>
      <c r="E93"/>
      <c r="F93"/>
      <c r="G93"/>
      <c r="H93"/>
      <c r="I93"/>
      <c r="J93"/>
      <c r="K93"/>
    </row>
    <row r="94" spans="2:11" ht="12.75" x14ac:dyDescent="0.2">
      <c r="B94"/>
      <c r="C94"/>
      <c r="D94"/>
      <c r="E94"/>
      <c r="F94"/>
      <c r="G94"/>
      <c r="H94"/>
      <c r="I94"/>
      <c r="J94"/>
      <c r="K94"/>
    </row>
    <row r="95" spans="2:11" ht="12.75" x14ac:dyDescent="0.2">
      <c r="B95"/>
      <c r="C95"/>
      <c r="D95"/>
      <c r="E95"/>
      <c r="F95"/>
      <c r="G95"/>
      <c r="H95"/>
      <c r="I95"/>
      <c r="J95"/>
      <c r="K95"/>
    </row>
    <row r="96" spans="2:11" ht="12.75" x14ac:dyDescent="0.2">
      <c r="B96"/>
      <c r="C96"/>
      <c r="D96"/>
      <c r="E96"/>
      <c r="F96"/>
      <c r="G96"/>
      <c r="H96"/>
      <c r="I96"/>
      <c r="J96"/>
      <c r="K96"/>
    </row>
    <row r="97" spans="2:11" ht="12.75" x14ac:dyDescent="0.2">
      <c r="B97"/>
      <c r="C97"/>
      <c r="D97"/>
      <c r="E97"/>
      <c r="F97"/>
      <c r="G97"/>
      <c r="H97"/>
      <c r="I97"/>
      <c r="J97"/>
      <c r="K97"/>
    </row>
    <row r="98" spans="2:11" ht="12.75" x14ac:dyDescent="0.2">
      <c r="B98"/>
      <c r="C98"/>
      <c r="D98"/>
      <c r="E98"/>
      <c r="F98"/>
      <c r="G98"/>
      <c r="H98"/>
      <c r="I98"/>
      <c r="J98"/>
      <c r="K98"/>
    </row>
    <row r="99" spans="2:11" ht="12.75" x14ac:dyDescent="0.2">
      <c r="B99"/>
      <c r="C99"/>
      <c r="D99"/>
      <c r="E99"/>
      <c r="F99"/>
      <c r="G99"/>
      <c r="H99"/>
      <c r="I99"/>
      <c r="J99"/>
      <c r="K99"/>
    </row>
    <row r="100" spans="2:11" ht="12.75" x14ac:dyDescent="0.2">
      <c r="B100"/>
      <c r="C100"/>
      <c r="D100"/>
      <c r="E100"/>
      <c r="F100"/>
      <c r="G100"/>
      <c r="H100"/>
      <c r="I100"/>
      <c r="J100"/>
      <c r="K100"/>
    </row>
    <row r="101" spans="2:11" ht="12.75" x14ac:dyDescent="0.2">
      <c r="B101"/>
      <c r="C101"/>
      <c r="D101"/>
      <c r="E101"/>
      <c r="F101"/>
      <c r="G101"/>
      <c r="H101"/>
      <c r="I101"/>
      <c r="J101"/>
      <c r="K101"/>
    </row>
    <row r="102" spans="2:11" ht="12.75" x14ac:dyDescent="0.2">
      <c r="B102"/>
      <c r="C102"/>
      <c r="D102"/>
      <c r="E102"/>
      <c r="F102"/>
      <c r="G102"/>
      <c r="H102"/>
      <c r="I102"/>
      <c r="J102"/>
      <c r="K102"/>
    </row>
    <row r="103" spans="2:11" ht="12.75" x14ac:dyDescent="0.2">
      <c r="B103"/>
      <c r="C103"/>
      <c r="D103"/>
      <c r="E103"/>
      <c r="F103"/>
      <c r="G103"/>
      <c r="H103"/>
      <c r="I103"/>
      <c r="J103"/>
      <c r="K103"/>
    </row>
    <row r="104" spans="2:11" ht="12.75" x14ac:dyDescent="0.2">
      <c r="B104"/>
      <c r="C104"/>
      <c r="D104"/>
      <c r="E104"/>
      <c r="F104"/>
      <c r="G104"/>
      <c r="H104"/>
      <c r="I104"/>
      <c r="J104"/>
      <c r="K104"/>
    </row>
    <row r="105" spans="2:11" ht="12.75" x14ac:dyDescent="0.2">
      <c r="B105"/>
      <c r="C105"/>
      <c r="D105"/>
      <c r="E105"/>
      <c r="F105"/>
      <c r="G105"/>
      <c r="H105"/>
      <c r="I105"/>
      <c r="J105"/>
      <c r="K105"/>
    </row>
    <row r="106" spans="2:11" ht="12.75" x14ac:dyDescent="0.2">
      <c r="B106"/>
      <c r="C106"/>
      <c r="D106"/>
      <c r="E106"/>
      <c r="F106"/>
      <c r="G106"/>
      <c r="H106"/>
      <c r="I106"/>
      <c r="J106"/>
      <c r="K106"/>
    </row>
    <row r="107" spans="2:11" ht="12.75" x14ac:dyDescent="0.2">
      <c r="B107"/>
      <c r="C107"/>
      <c r="D107"/>
      <c r="E107"/>
      <c r="F107"/>
      <c r="G107"/>
      <c r="H107"/>
      <c r="I107"/>
      <c r="J107"/>
      <c r="K107"/>
    </row>
    <row r="108" spans="2:11" ht="12.75" x14ac:dyDescent="0.2">
      <c r="B108"/>
      <c r="C108"/>
      <c r="D108"/>
      <c r="E108"/>
      <c r="F108"/>
      <c r="G108"/>
      <c r="H108"/>
      <c r="I108"/>
      <c r="J108"/>
      <c r="K108"/>
    </row>
    <row r="109" spans="2:11" ht="12.75" x14ac:dyDescent="0.2">
      <c r="B109"/>
      <c r="C109"/>
      <c r="D109"/>
      <c r="E109"/>
      <c r="F109"/>
      <c r="G109"/>
      <c r="H109"/>
      <c r="I109"/>
      <c r="J109"/>
      <c r="K109"/>
    </row>
    <row r="110" spans="2:11" ht="12.75" x14ac:dyDescent="0.2">
      <c r="B110"/>
      <c r="C110"/>
      <c r="D110"/>
      <c r="E110"/>
      <c r="F110"/>
      <c r="G110"/>
      <c r="H110"/>
      <c r="I110"/>
      <c r="J110"/>
      <c r="K110"/>
    </row>
    <row r="111" spans="2:11" ht="12.75" x14ac:dyDescent="0.2">
      <c r="B111"/>
      <c r="C111"/>
      <c r="D111"/>
      <c r="E111"/>
      <c r="F111"/>
      <c r="G111"/>
      <c r="H111"/>
      <c r="I111"/>
      <c r="J111"/>
      <c r="K111"/>
    </row>
    <row r="112" spans="2:11" ht="12.75" x14ac:dyDescent="0.2">
      <c r="B112"/>
      <c r="C112"/>
      <c r="D112"/>
      <c r="E112"/>
      <c r="F112"/>
      <c r="G112"/>
      <c r="H112"/>
      <c r="I112"/>
      <c r="J112"/>
      <c r="K112"/>
    </row>
    <row r="113" spans="2:11" ht="12.75" x14ac:dyDescent="0.2">
      <c r="B113"/>
      <c r="C113"/>
      <c r="D113"/>
      <c r="E113"/>
      <c r="F113"/>
      <c r="G113"/>
      <c r="H113"/>
      <c r="I113"/>
      <c r="J113"/>
      <c r="K113"/>
    </row>
    <row r="114" spans="2:11" ht="12.75" x14ac:dyDescent="0.2">
      <c r="B114"/>
      <c r="C114"/>
      <c r="D114"/>
      <c r="E114"/>
      <c r="F114"/>
      <c r="G114"/>
      <c r="H114"/>
      <c r="I114"/>
      <c r="J114"/>
      <c r="K114"/>
    </row>
    <row r="115" spans="2:11" ht="12.75" x14ac:dyDescent="0.2">
      <c r="B115"/>
      <c r="C115"/>
      <c r="D115"/>
      <c r="E115"/>
      <c r="F115"/>
      <c r="G115"/>
      <c r="H115"/>
      <c r="I115"/>
      <c r="J115"/>
      <c r="K115"/>
    </row>
    <row r="116" spans="2:11" ht="12.75" x14ac:dyDescent="0.2">
      <c r="B116"/>
      <c r="C116"/>
      <c r="D116"/>
      <c r="E116"/>
      <c r="F116"/>
      <c r="G116"/>
      <c r="H116"/>
      <c r="I116"/>
      <c r="J116"/>
      <c r="K116"/>
    </row>
    <row r="117" spans="2:11" ht="12.75" x14ac:dyDescent="0.2">
      <c r="B117"/>
      <c r="C117"/>
      <c r="D117"/>
      <c r="E117"/>
      <c r="F117"/>
      <c r="G117"/>
      <c r="H117"/>
      <c r="I117"/>
      <c r="J117"/>
      <c r="K117"/>
    </row>
  </sheetData>
  <sortState xmlns:xlrd2="http://schemas.microsoft.com/office/spreadsheetml/2017/richdata2" ref="H49:I87">
    <sortCondition descending="1" ref="I37:I75"/>
  </sortState>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4"/>
  </sheetPr>
  <dimension ref="B1:P59"/>
  <sheetViews>
    <sheetView showGridLines="0" topLeftCell="A34" workbookViewId="0">
      <selection activeCell="S13" sqref="S13"/>
    </sheetView>
  </sheetViews>
  <sheetFormatPr defaultColWidth="9.140625" defaultRowHeight="12" x14ac:dyDescent="0.2"/>
  <cols>
    <col min="1" max="1" width="10.140625" style="10" customWidth="1"/>
    <col min="2" max="2" width="16.28515625" style="10" bestFit="1" customWidth="1"/>
    <col min="3" max="3" width="10" style="10" customWidth="1"/>
    <col min="4" max="4" width="14.28515625" style="43" bestFit="1" customWidth="1"/>
    <col min="5" max="5" width="11.28515625" style="10" bestFit="1" customWidth="1"/>
    <col min="6" max="6" width="9.140625" style="30" bestFit="1" customWidth="1"/>
    <col min="7" max="9" width="9.140625" style="10"/>
    <col min="10" max="10" width="9.42578125" style="10" customWidth="1"/>
    <col min="11" max="12" width="9.140625" style="10"/>
    <col min="13" max="13" width="10.7109375" style="43" customWidth="1"/>
    <col min="14" max="16384" width="9.140625" style="10"/>
  </cols>
  <sheetData>
    <row r="1" spans="2:16" ht="18" x14ac:dyDescent="0.35">
      <c r="B1" s="156" t="s">
        <v>165</v>
      </c>
    </row>
    <row r="2" spans="2:16" x14ac:dyDescent="0.2">
      <c r="K2" s="143"/>
      <c r="L2" s="143"/>
    </row>
    <row r="3" spans="2:16" ht="12.75" thickBot="1" x14ac:dyDescent="0.25">
      <c r="B3" s="10" t="s">
        <v>29</v>
      </c>
      <c r="J3" s="10" t="s">
        <v>30</v>
      </c>
    </row>
    <row r="4" spans="2:16" s="21" customFormat="1" ht="36.75" thickBot="1" x14ac:dyDescent="0.25">
      <c r="B4" s="40" t="s">
        <v>0</v>
      </c>
      <c r="C4" s="41" t="s">
        <v>137</v>
      </c>
      <c r="D4" s="147" t="s">
        <v>1</v>
      </c>
      <c r="E4" s="41" t="s">
        <v>2</v>
      </c>
      <c r="F4" s="42" t="s">
        <v>3</v>
      </c>
      <c r="G4" s="13"/>
      <c r="J4" s="62" t="s">
        <v>0</v>
      </c>
      <c r="K4" s="63" t="s">
        <v>138</v>
      </c>
      <c r="L4" s="63" t="s">
        <v>158</v>
      </c>
      <c r="M4" s="150" t="s">
        <v>27</v>
      </c>
      <c r="N4" s="63" t="s">
        <v>28</v>
      </c>
      <c r="O4" s="63" t="s">
        <v>2</v>
      </c>
      <c r="P4" s="64" t="s">
        <v>3</v>
      </c>
    </row>
    <row r="5" spans="2:16" x14ac:dyDescent="0.2">
      <c r="B5" s="66" t="s">
        <v>122</v>
      </c>
      <c r="C5" s="67">
        <f>SUM(C6:C58)</f>
        <v>12.693035550303026</v>
      </c>
      <c r="D5" s="61"/>
      <c r="E5" s="61"/>
      <c r="F5" s="60" t="s">
        <v>193</v>
      </c>
      <c r="J5" s="68" t="s">
        <v>68</v>
      </c>
      <c r="K5" s="69">
        <v>20.408041866336099</v>
      </c>
      <c r="L5" s="69">
        <v>6.5431041166918602</v>
      </c>
      <c r="M5" s="148">
        <v>8.8531322955816394E-2</v>
      </c>
      <c r="N5" s="72">
        <f t="shared" ref="N5:N10" si="0">IF(ISNUMBER(M5/SUM(M$5:M$58)),(M5/SUM(M$5:M$58)),"NA")</f>
        <v>0.34976188142806752</v>
      </c>
      <c r="O5" s="79">
        <f>IF(ISNUMBER(O4),O4+N5,N5)</f>
        <v>0.34976188142806752</v>
      </c>
      <c r="P5" s="81" t="s">
        <v>192</v>
      </c>
    </row>
    <row r="6" spans="2:16" x14ac:dyDescent="0.2">
      <c r="B6" s="68" t="s">
        <v>68</v>
      </c>
      <c r="C6" s="69">
        <v>6.5431041166918602</v>
      </c>
      <c r="D6" s="72">
        <f>IF(ISNUMBER(C6),C6/VLOOKUP("National Total",B$5:C$58,2,0),"0")</f>
        <v>0.51548773268311332</v>
      </c>
      <c r="E6" s="72">
        <f t="shared" ref="E6:E28" si="1">IF(D6=1,0,IF(ISNUMBER(D6+E5),D6+E5,0))</f>
        <v>0.51548773268311332</v>
      </c>
      <c r="F6" s="81" t="s">
        <v>192</v>
      </c>
      <c r="J6" s="68" t="s">
        <v>53</v>
      </c>
      <c r="K6" s="69">
        <v>0.46840110867997198</v>
      </c>
      <c r="L6" s="69">
        <v>0.79809190068930502</v>
      </c>
      <c r="M6" s="148">
        <v>2.0657156325979399E-2</v>
      </c>
      <c r="N6" s="72">
        <f t="shared" si="0"/>
        <v>8.1610503721198283E-2</v>
      </c>
      <c r="O6" s="79">
        <f t="shared" ref="O6:O57" si="2">IF(ISNUMBER(O5),O5+N6,N6)</f>
        <v>0.43137238514926579</v>
      </c>
      <c r="P6" s="81" t="s">
        <v>192</v>
      </c>
    </row>
    <row r="7" spans="2:16" x14ac:dyDescent="0.2">
      <c r="B7" s="68" t="s">
        <v>53</v>
      </c>
      <c r="C7" s="69">
        <v>0.79809190068930502</v>
      </c>
      <c r="D7" s="72">
        <f t="shared" ref="D7:D58" si="3">IF(ISNUMBER(C7),C7/VLOOKUP("National Total",B$5:C$58,2,0),"0")</f>
        <v>6.2876362200864691E-2</v>
      </c>
      <c r="E7" s="72">
        <f t="shared" si="1"/>
        <v>0.578364094883978</v>
      </c>
      <c r="F7" s="81" t="s">
        <v>192</v>
      </c>
      <c r="J7" s="68" t="s">
        <v>62</v>
      </c>
      <c r="K7" s="69">
        <v>0.25454986139621899</v>
      </c>
      <c r="L7" s="69">
        <v>0.62608779175061802</v>
      </c>
      <c r="M7" s="148">
        <v>1.7962517981189498E-2</v>
      </c>
      <c r="N7" s="72">
        <f t="shared" si="0"/>
        <v>7.0964759980168948E-2</v>
      </c>
      <c r="O7" s="79">
        <f t="shared" si="2"/>
        <v>0.50233714512943473</v>
      </c>
      <c r="P7" s="81" t="s">
        <v>192</v>
      </c>
    </row>
    <row r="8" spans="2:16" x14ac:dyDescent="0.2">
      <c r="B8" s="68" t="s">
        <v>62</v>
      </c>
      <c r="C8" s="69">
        <v>0.62608779175061802</v>
      </c>
      <c r="D8" s="72">
        <f t="shared" si="3"/>
        <v>4.9325300419226441E-2</v>
      </c>
      <c r="E8" s="72">
        <f t="shared" si="1"/>
        <v>0.62768939530320444</v>
      </c>
      <c r="F8" s="81" t="s">
        <v>192</v>
      </c>
      <c r="J8" s="68" t="s">
        <v>76</v>
      </c>
      <c r="K8" s="69">
        <v>0.209333936106088</v>
      </c>
      <c r="L8" s="69">
        <v>0.50063689159925995</v>
      </c>
      <c r="M8" s="148">
        <v>1.42732123132244E-2</v>
      </c>
      <c r="N8" s="72">
        <f t="shared" si="0"/>
        <v>5.6389370744940874E-2</v>
      </c>
      <c r="O8" s="79">
        <f t="shared" si="2"/>
        <v>0.55872651587437561</v>
      </c>
      <c r="P8" s="81" t="s">
        <v>192</v>
      </c>
    </row>
    <row r="9" spans="2:16" x14ac:dyDescent="0.2">
      <c r="B9" s="68" t="s">
        <v>45</v>
      </c>
      <c r="C9" s="69">
        <v>0.53516874421972704</v>
      </c>
      <c r="D9" s="72">
        <f t="shared" si="3"/>
        <v>4.2162392289758516E-2</v>
      </c>
      <c r="E9" s="72">
        <f t="shared" si="1"/>
        <v>0.66985178759296293</v>
      </c>
      <c r="F9" s="81" t="s">
        <v>192</v>
      </c>
      <c r="J9" s="68" t="s">
        <v>54</v>
      </c>
      <c r="K9" s="69">
        <v>0.27325016756724702</v>
      </c>
      <c r="L9" s="69">
        <v>0.47846824494051499</v>
      </c>
      <c r="M9" s="148">
        <v>1.25020083589867E-2</v>
      </c>
      <c r="N9" s="72">
        <f t="shared" si="0"/>
        <v>4.9391851598681348E-2</v>
      </c>
      <c r="O9" s="79">
        <f t="shared" si="2"/>
        <v>0.60811836747305692</v>
      </c>
      <c r="P9" s="81" t="s">
        <v>192</v>
      </c>
    </row>
    <row r="10" spans="2:16" x14ac:dyDescent="0.2">
      <c r="B10" s="68" t="s">
        <v>76</v>
      </c>
      <c r="C10" s="69">
        <v>0.50063689159925995</v>
      </c>
      <c r="D10" s="72">
        <f t="shared" si="3"/>
        <v>3.9441856884053869E-2</v>
      </c>
      <c r="E10" s="72">
        <f t="shared" si="1"/>
        <v>0.70929364447701682</v>
      </c>
      <c r="F10" s="81" t="s">
        <v>192</v>
      </c>
      <c r="J10" s="68" t="s">
        <v>70</v>
      </c>
      <c r="K10" s="69">
        <v>0.87346336895999999</v>
      </c>
      <c r="L10" s="69">
        <v>6.7819664943980895E-2</v>
      </c>
      <c r="M10" s="148">
        <v>1.12209567243524E-2</v>
      </c>
      <c r="N10" s="72">
        <f t="shared" si="0"/>
        <v>4.4330783775716476E-2</v>
      </c>
      <c r="O10" s="79">
        <f t="shared" si="2"/>
        <v>0.65244915124877334</v>
      </c>
      <c r="P10" s="81" t="s">
        <v>192</v>
      </c>
    </row>
    <row r="11" spans="2:16" x14ac:dyDescent="0.2">
      <c r="B11" s="68" t="s">
        <v>54</v>
      </c>
      <c r="C11" s="69">
        <v>0.47846824494051499</v>
      </c>
      <c r="D11" s="72">
        <f t="shared" si="3"/>
        <v>3.7695336394854131E-2</v>
      </c>
      <c r="E11" s="72">
        <f t="shared" si="1"/>
        <v>0.74698898087187093</v>
      </c>
      <c r="F11" s="81" t="s">
        <v>192</v>
      </c>
      <c r="J11" s="68" t="s">
        <v>78</v>
      </c>
      <c r="K11" s="69">
        <v>0.157519293823529</v>
      </c>
      <c r="L11" s="69">
        <v>0.32137746299591302</v>
      </c>
      <c r="M11" s="148">
        <v>8.8023197766578503E-3</v>
      </c>
      <c r="N11" s="72">
        <f>IF(ISNUMBER(M11/SUM(M$5:M$58)),(M11/SUM(M$5:M$58)),"NA")</f>
        <v>3.4775442444837754E-2</v>
      </c>
      <c r="O11" s="79">
        <f t="shared" si="2"/>
        <v>0.68722459369361111</v>
      </c>
      <c r="P11" s="81" t="s">
        <v>192</v>
      </c>
    </row>
    <row r="12" spans="2:16" x14ac:dyDescent="0.2">
      <c r="B12" s="68" t="s">
        <v>96</v>
      </c>
      <c r="C12" s="69">
        <v>0.323802516090681</v>
      </c>
      <c r="D12" s="72">
        <f t="shared" si="3"/>
        <v>2.5510250468253885E-2</v>
      </c>
      <c r="E12" s="72">
        <f t="shared" si="1"/>
        <v>0.77249923134012477</v>
      </c>
      <c r="F12" s="81" t="s">
        <v>192</v>
      </c>
      <c r="J12" s="68" t="s">
        <v>45</v>
      </c>
      <c r="K12" s="69">
        <v>0.64580297482340299</v>
      </c>
      <c r="L12" s="69">
        <v>0.53516874421972704</v>
      </c>
      <c r="M12" s="148">
        <v>8.6886044416407994E-3</v>
      </c>
      <c r="N12" s="72">
        <f t="shared" ref="N12:N57" si="4">IF(ISNUMBER(M12/SUM(M$5:M$58)),(M12/SUM(M$5:M$58)),"NA")</f>
        <v>3.4326185750202839E-2</v>
      </c>
      <c r="O12" s="79">
        <f t="shared" si="2"/>
        <v>0.72155077944381396</v>
      </c>
      <c r="P12" s="81" t="s">
        <v>192</v>
      </c>
    </row>
    <row r="13" spans="2:16" x14ac:dyDescent="0.2">
      <c r="B13" s="68" t="s">
        <v>78</v>
      </c>
      <c r="C13" s="69">
        <v>0.32137746299591302</v>
      </c>
      <c r="D13" s="72">
        <f t="shared" si="3"/>
        <v>2.5319196635216281E-2</v>
      </c>
      <c r="E13" s="72">
        <f t="shared" si="1"/>
        <v>0.79781842797534108</v>
      </c>
      <c r="F13" s="81" t="s">
        <v>192</v>
      </c>
      <c r="J13" s="68" t="s">
        <v>58</v>
      </c>
      <c r="K13" s="69">
        <v>0.76304857444704299</v>
      </c>
      <c r="L13" s="69">
        <v>9.1935087047300204E-2</v>
      </c>
      <c r="M13" s="148">
        <v>8.6578053821289806E-3</v>
      </c>
      <c r="N13" s="72">
        <f t="shared" si="4"/>
        <v>3.4204507493949453E-2</v>
      </c>
      <c r="O13" s="79">
        <f t="shared" si="2"/>
        <v>0.75575528693776339</v>
      </c>
      <c r="P13" s="81" t="s">
        <v>192</v>
      </c>
    </row>
    <row r="14" spans="2:16" x14ac:dyDescent="0.2">
      <c r="B14" s="68" t="s">
        <v>63</v>
      </c>
      <c r="C14" s="69">
        <v>0.27241455451254798</v>
      </c>
      <c r="D14" s="72">
        <f t="shared" si="3"/>
        <v>2.1461734148065511E-2</v>
      </c>
      <c r="E14" s="72">
        <f t="shared" si="1"/>
        <v>0.8192801621234066</v>
      </c>
      <c r="F14" s="81" t="s">
        <v>192</v>
      </c>
      <c r="J14" s="68" t="s">
        <v>63</v>
      </c>
      <c r="K14" s="69">
        <v>0.114918804892103</v>
      </c>
      <c r="L14" s="69">
        <v>0.27241455451254798</v>
      </c>
      <c r="M14" s="148">
        <v>7.7508058204444497E-3</v>
      </c>
      <c r="N14" s="72">
        <f t="shared" si="4"/>
        <v>3.0621212197351016E-2</v>
      </c>
      <c r="O14" s="79">
        <f t="shared" si="2"/>
        <v>0.78637649913511443</v>
      </c>
      <c r="P14" s="81" t="s">
        <v>192</v>
      </c>
    </row>
    <row r="15" spans="2:16" x14ac:dyDescent="0.2">
      <c r="B15" s="68" t="s">
        <v>107</v>
      </c>
      <c r="C15" s="69">
        <v>0.26024399999999998</v>
      </c>
      <c r="D15" s="72">
        <f t="shared" si="3"/>
        <v>2.0502896960198545E-2</v>
      </c>
      <c r="E15" s="72">
        <f t="shared" si="1"/>
        <v>0.83978305908360518</v>
      </c>
      <c r="F15" s="81" t="s">
        <v>193</v>
      </c>
      <c r="J15" s="68" t="s">
        <v>96</v>
      </c>
      <c r="K15" s="69">
        <v>0.29815909572074101</v>
      </c>
      <c r="L15" s="69">
        <v>0.323802516090681</v>
      </c>
      <c r="M15" s="148">
        <v>6.6981109190642199E-3</v>
      </c>
      <c r="N15" s="72">
        <f t="shared" si="4"/>
        <v>2.6462316374002277E-2</v>
      </c>
      <c r="O15" s="79">
        <f t="shared" si="2"/>
        <v>0.81283881550911674</v>
      </c>
      <c r="P15" s="81" t="s">
        <v>192</v>
      </c>
    </row>
    <row r="16" spans="2:16" x14ac:dyDescent="0.2">
      <c r="B16" s="68" t="s">
        <v>95</v>
      </c>
      <c r="C16" s="69">
        <v>0.23432253826461699</v>
      </c>
      <c r="D16" s="72">
        <f t="shared" si="3"/>
        <v>1.8460717086624948E-2</v>
      </c>
      <c r="E16" s="72">
        <f t="shared" si="1"/>
        <v>0.85824377617023018</v>
      </c>
      <c r="F16" s="81" t="s">
        <v>193</v>
      </c>
      <c r="J16" s="68" t="s">
        <v>95</v>
      </c>
      <c r="K16" s="69">
        <v>0.19095110567163101</v>
      </c>
      <c r="L16" s="69">
        <v>0.23432253826461699</v>
      </c>
      <c r="M16" s="148">
        <v>5.2333949209113304E-3</v>
      </c>
      <c r="N16" s="72">
        <f t="shared" si="4"/>
        <v>2.0675643294154365E-2</v>
      </c>
      <c r="O16" s="79">
        <f t="shared" si="2"/>
        <v>0.83351445880327113</v>
      </c>
      <c r="P16" s="81" t="s">
        <v>193</v>
      </c>
    </row>
    <row r="17" spans="2:16" x14ac:dyDescent="0.2">
      <c r="B17" s="68" t="s">
        <v>121</v>
      </c>
      <c r="C17" s="69">
        <v>0.21750185999999999</v>
      </c>
      <c r="D17" s="72">
        <f t="shared" si="3"/>
        <v>1.7135527521216741E-2</v>
      </c>
      <c r="E17" s="72">
        <f t="shared" si="1"/>
        <v>0.8753793036914469</v>
      </c>
      <c r="F17" s="81" t="s">
        <v>193</v>
      </c>
      <c r="J17" s="68" t="s">
        <v>107</v>
      </c>
      <c r="K17" s="69">
        <v>0.26650800000000002</v>
      </c>
      <c r="L17" s="69">
        <v>0.26024399999999998</v>
      </c>
      <c r="M17" s="148">
        <v>4.9650462956302198E-3</v>
      </c>
      <c r="N17" s="72">
        <f t="shared" si="4"/>
        <v>1.9615474791941888E-2</v>
      </c>
      <c r="O17" s="79">
        <f t="shared" si="2"/>
        <v>0.85312993359521305</v>
      </c>
      <c r="P17" s="81" t="s">
        <v>193</v>
      </c>
    </row>
    <row r="18" spans="2:16" x14ac:dyDescent="0.2">
      <c r="B18" s="68" t="s">
        <v>86</v>
      </c>
      <c r="C18" s="69">
        <v>0.2</v>
      </c>
      <c r="D18" s="72">
        <f t="shared" si="3"/>
        <v>1.575667216934765E-2</v>
      </c>
      <c r="E18" s="72">
        <f t="shared" si="1"/>
        <v>0.89113597586079452</v>
      </c>
      <c r="F18" s="81" t="s">
        <v>193</v>
      </c>
      <c r="J18" s="68" t="s">
        <v>65</v>
      </c>
      <c r="K18" s="69">
        <v>4.5698799414864003E-2</v>
      </c>
      <c r="L18" s="69">
        <v>0.15368534093709699</v>
      </c>
      <c r="M18" s="148">
        <v>4.67052004927362E-3</v>
      </c>
      <c r="N18" s="72">
        <f t="shared" si="4"/>
        <v>1.8451886012103565E-2</v>
      </c>
      <c r="O18" s="79">
        <f t="shared" si="2"/>
        <v>0.87158181960731662</v>
      </c>
      <c r="P18" s="81" t="s">
        <v>193</v>
      </c>
    </row>
    <row r="19" spans="2:16" x14ac:dyDescent="0.2">
      <c r="B19" s="68" t="s">
        <v>65</v>
      </c>
      <c r="C19" s="69">
        <v>0.15368534093709699</v>
      </c>
      <c r="D19" s="72">
        <f t="shared" si="3"/>
        <v>1.2107847671901303E-2</v>
      </c>
      <c r="E19" s="72">
        <f t="shared" si="1"/>
        <v>0.90324382353269583</v>
      </c>
      <c r="F19" s="81" t="s">
        <v>193</v>
      </c>
      <c r="J19" s="68" t="s">
        <v>59</v>
      </c>
      <c r="K19" s="69">
        <v>0.53787405027462998</v>
      </c>
      <c r="L19" s="69">
        <v>0.106773374625498</v>
      </c>
      <c r="M19" s="148">
        <v>4.6332321049732204E-3</v>
      </c>
      <c r="N19" s="72">
        <f t="shared" si="4"/>
        <v>1.830457203194762E-2</v>
      </c>
      <c r="O19" s="79">
        <f t="shared" si="2"/>
        <v>0.8898863916392642</v>
      </c>
      <c r="P19" s="81" t="s">
        <v>193</v>
      </c>
    </row>
    <row r="20" spans="2:16" x14ac:dyDescent="0.2">
      <c r="B20" s="68" t="s">
        <v>52</v>
      </c>
      <c r="C20" s="69">
        <v>0.14979886164040801</v>
      </c>
      <c r="D20" s="72">
        <f t="shared" si="3"/>
        <v>1.1801657771046879E-2</v>
      </c>
      <c r="E20" s="72">
        <f t="shared" si="1"/>
        <v>0.91504548130374275</v>
      </c>
      <c r="F20" s="81" t="s">
        <v>193</v>
      </c>
      <c r="J20" s="68" t="s">
        <v>86</v>
      </c>
      <c r="K20" s="69">
        <v>0.22</v>
      </c>
      <c r="L20" s="69">
        <v>0.2</v>
      </c>
      <c r="M20" s="148">
        <v>3.5793067357864101E-3</v>
      </c>
      <c r="N20" s="72">
        <f t="shared" si="4"/>
        <v>1.4140814982981807E-2</v>
      </c>
      <c r="O20" s="79">
        <f t="shared" si="2"/>
        <v>0.904027206622246</v>
      </c>
      <c r="P20" s="81" t="s">
        <v>193</v>
      </c>
    </row>
    <row r="21" spans="2:16" x14ac:dyDescent="0.2">
      <c r="B21" s="68" t="s">
        <v>67</v>
      </c>
      <c r="C21" s="69">
        <v>0.14793107142731199</v>
      </c>
      <c r="D21" s="72">
        <f t="shared" si="3"/>
        <v>1.165450698070253E-2</v>
      </c>
      <c r="E21" s="72">
        <f t="shared" si="1"/>
        <v>0.92669998828444533</v>
      </c>
      <c r="F21" s="81" t="s">
        <v>193</v>
      </c>
      <c r="J21" s="68" t="s">
        <v>67</v>
      </c>
      <c r="K21" s="69">
        <v>0.539447389492271</v>
      </c>
      <c r="L21" s="69">
        <v>0.14793107142731199</v>
      </c>
      <c r="M21" s="148">
        <v>3.2164370507554801E-3</v>
      </c>
      <c r="N21" s="72">
        <f t="shared" si="4"/>
        <v>1.2707220866095407E-2</v>
      </c>
      <c r="O21" s="79">
        <f t="shared" si="2"/>
        <v>0.91673442748834144</v>
      </c>
      <c r="P21" s="81" t="s">
        <v>193</v>
      </c>
    </row>
    <row r="22" spans="2:16" x14ac:dyDescent="0.2">
      <c r="B22" s="68" t="s">
        <v>59</v>
      </c>
      <c r="C22" s="69">
        <v>0.106773374625498</v>
      </c>
      <c r="D22" s="72">
        <f t="shared" si="3"/>
        <v>8.4119653019445739E-3</v>
      </c>
      <c r="E22" s="72">
        <f t="shared" si="1"/>
        <v>0.93511195358638988</v>
      </c>
      <c r="F22" s="81" t="s">
        <v>193</v>
      </c>
      <c r="J22" s="131" t="s">
        <v>57</v>
      </c>
      <c r="K22" s="69">
        <v>0.39165674547978602</v>
      </c>
      <c r="L22" s="69">
        <v>0.103481554503551</v>
      </c>
      <c r="M22" s="148">
        <v>2.4725595144826202E-3</v>
      </c>
      <c r="N22" s="72">
        <f t="shared" si="4"/>
        <v>9.7683739365321855E-3</v>
      </c>
      <c r="O22" s="79">
        <f t="shared" si="2"/>
        <v>0.92650280142487362</v>
      </c>
      <c r="P22" s="81" t="s">
        <v>193</v>
      </c>
    </row>
    <row r="23" spans="2:16" x14ac:dyDescent="0.2">
      <c r="B23" s="68" t="s">
        <v>57</v>
      </c>
      <c r="C23" s="69">
        <v>0.103481554503551</v>
      </c>
      <c r="D23" s="72">
        <f t="shared" si="3"/>
        <v>8.1526246494346682E-3</v>
      </c>
      <c r="E23" s="72">
        <f t="shared" si="1"/>
        <v>0.94326457823582455</v>
      </c>
      <c r="F23" s="81" t="s">
        <v>193</v>
      </c>
      <c r="J23" s="68" t="s">
        <v>79</v>
      </c>
      <c r="K23" s="69">
        <v>5.2214396150558902E-2</v>
      </c>
      <c r="L23" s="69">
        <v>9.1860312937117106E-2</v>
      </c>
      <c r="M23" s="148">
        <v>2.4040755607797602E-3</v>
      </c>
      <c r="N23" s="72">
        <f t="shared" si="4"/>
        <v>9.4978134648819497E-3</v>
      </c>
      <c r="O23" s="79">
        <f t="shared" si="2"/>
        <v>0.93600061488975561</v>
      </c>
      <c r="P23" s="81" t="s">
        <v>193</v>
      </c>
    </row>
    <row r="24" spans="2:16" x14ac:dyDescent="0.2">
      <c r="B24" s="68" t="s">
        <v>190</v>
      </c>
      <c r="C24" s="69">
        <v>9.4517294996000006E-2</v>
      </c>
      <c r="D24" s="72">
        <f t="shared" si="3"/>
        <v>7.4463901579274747E-3</v>
      </c>
      <c r="E24" s="72">
        <f t="shared" si="1"/>
        <v>0.95071096839375202</v>
      </c>
      <c r="F24" s="81" t="s">
        <v>193</v>
      </c>
      <c r="J24" s="68" t="s">
        <v>48</v>
      </c>
      <c r="K24" s="69">
        <v>0.13260516695999999</v>
      </c>
      <c r="L24" s="69">
        <v>3.2657039999999999E-5</v>
      </c>
      <c r="M24" s="148">
        <v>2.0629239927144401E-3</v>
      </c>
      <c r="N24" s="72">
        <f t="shared" si="4"/>
        <v>8.1500214031027286E-3</v>
      </c>
      <c r="O24" s="79">
        <f t="shared" si="2"/>
        <v>0.94415063629285834</v>
      </c>
      <c r="P24" s="81" t="s">
        <v>193</v>
      </c>
    </row>
    <row r="25" spans="2:16" x14ac:dyDescent="0.2">
      <c r="B25" s="68" t="s">
        <v>58</v>
      </c>
      <c r="C25" s="69">
        <v>9.1935087047300204E-2</v>
      </c>
      <c r="D25" s="72">
        <f t="shared" si="3"/>
        <v>7.2429551373237424E-3</v>
      </c>
      <c r="E25" s="72">
        <f t="shared" si="1"/>
        <v>0.95795392353107578</v>
      </c>
      <c r="F25" s="81" t="s">
        <v>193</v>
      </c>
      <c r="J25" s="68" t="s">
        <v>121</v>
      </c>
      <c r="K25" s="69">
        <v>0.35940761999999998</v>
      </c>
      <c r="L25" s="69">
        <v>0.21750185999999999</v>
      </c>
      <c r="M25" s="148">
        <v>2.0222460810126902E-3</v>
      </c>
      <c r="N25" s="72">
        <f t="shared" si="4"/>
        <v>7.9893146334041737E-3</v>
      </c>
      <c r="O25" s="79">
        <f t="shared" si="2"/>
        <v>0.95213995092626247</v>
      </c>
      <c r="P25" s="81" t="s">
        <v>193</v>
      </c>
    </row>
    <row r="26" spans="2:16" x14ac:dyDescent="0.2">
      <c r="B26" s="68" t="s">
        <v>79</v>
      </c>
      <c r="C26" s="69">
        <v>9.1860312937117106E-2</v>
      </c>
      <c r="D26" s="72">
        <f t="shared" si="3"/>
        <v>7.2370641816191942E-3</v>
      </c>
      <c r="E26" s="72">
        <f t="shared" si="1"/>
        <v>0.96519098771269496</v>
      </c>
      <c r="F26" s="81" t="s">
        <v>193</v>
      </c>
      <c r="J26" s="68" t="s">
        <v>49</v>
      </c>
      <c r="K26" s="69">
        <v>0.16917657037514799</v>
      </c>
      <c r="L26" s="69">
        <v>2.0116160585340201E-2</v>
      </c>
      <c r="M26" s="148">
        <v>1.92888052731621E-3</v>
      </c>
      <c r="N26" s="72">
        <f t="shared" si="4"/>
        <v>7.6204540919464145E-3</v>
      </c>
      <c r="O26" s="79">
        <f t="shared" si="2"/>
        <v>0.95976040501820892</v>
      </c>
      <c r="P26" s="81" t="s">
        <v>193</v>
      </c>
    </row>
    <row r="27" spans="2:16" x14ac:dyDescent="0.2">
      <c r="B27" s="68" t="s">
        <v>70</v>
      </c>
      <c r="C27" s="69">
        <v>6.7819664943980895E-2</v>
      </c>
      <c r="D27" s="72">
        <f t="shared" si="3"/>
        <v>5.3430611357865301E-3</v>
      </c>
      <c r="E27" s="72">
        <f t="shared" si="1"/>
        <v>0.97053404884848149</v>
      </c>
      <c r="F27" s="81" t="s">
        <v>193</v>
      </c>
      <c r="J27" s="68" t="s">
        <v>52</v>
      </c>
      <c r="K27" s="69">
        <v>0.43134351426288697</v>
      </c>
      <c r="L27" s="69">
        <v>0.14979886164040801</v>
      </c>
      <c r="M27" s="148">
        <v>1.4683372593840699E-3</v>
      </c>
      <c r="N27" s="72">
        <f t="shared" si="4"/>
        <v>5.8009796450168589E-3</v>
      </c>
      <c r="O27" s="79">
        <f t="shared" si="2"/>
        <v>0.96556138466322583</v>
      </c>
      <c r="P27" s="81" t="s">
        <v>193</v>
      </c>
    </row>
    <row r="28" spans="2:16" x14ac:dyDescent="0.2">
      <c r="B28" s="68" t="s">
        <v>64</v>
      </c>
      <c r="C28" s="69">
        <v>4.5429540473372797E-2</v>
      </c>
      <c r="D28" s="72">
        <f t="shared" si="3"/>
        <v>3.5790918802152284E-3</v>
      </c>
      <c r="E28" s="72">
        <f t="shared" si="1"/>
        <v>0.9741131407286967</v>
      </c>
      <c r="F28" s="81" t="s">
        <v>193</v>
      </c>
      <c r="J28" s="68" t="s">
        <v>50</v>
      </c>
      <c r="K28" s="69">
        <v>0.1119780912243</v>
      </c>
      <c r="L28" s="69">
        <v>1.33868064226501E-2</v>
      </c>
      <c r="M28" s="148">
        <v>1.2742093496459E-3</v>
      </c>
      <c r="N28" s="72">
        <f t="shared" si="4"/>
        <v>5.0340359161672775E-3</v>
      </c>
      <c r="O28" s="79">
        <f t="shared" si="2"/>
        <v>0.97059542057939308</v>
      </c>
      <c r="P28" s="81" t="s">
        <v>193</v>
      </c>
    </row>
    <row r="29" spans="2:16" x14ac:dyDescent="0.2">
      <c r="B29" s="68" t="s">
        <v>111</v>
      </c>
      <c r="C29" s="69">
        <v>4.2158250000000001E-2</v>
      </c>
      <c r="D29" s="72">
        <f t="shared" si="3"/>
        <v>3.3213686224170024E-3</v>
      </c>
      <c r="E29" s="72">
        <f t="shared" ref="E29:E45" si="5">IF(D29=1,0,IF(ISNUMBER(D29+E28),D29+E28,0))</f>
        <v>0.97743450935111376</v>
      </c>
      <c r="F29" s="81" t="s">
        <v>193</v>
      </c>
      <c r="J29" s="68" t="s">
        <v>92</v>
      </c>
      <c r="K29" s="69">
        <v>1.2E-2</v>
      </c>
      <c r="L29" s="69">
        <v>2.7060000000000001E-2</v>
      </c>
      <c r="M29" s="148">
        <v>7.6081712491416896E-4</v>
      </c>
      <c r="N29" s="72">
        <f t="shared" si="4"/>
        <v>3.00577038892188E-3</v>
      </c>
      <c r="O29" s="79">
        <f t="shared" si="2"/>
        <v>0.97360119096831499</v>
      </c>
      <c r="P29" s="81" t="s">
        <v>193</v>
      </c>
    </row>
    <row r="30" spans="2:16" x14ac:dyDescent="0.2">
      <c r="B30" s="68" t="s">
        <v>47</v>
      </c>
      <c r="C30" s="69">
        <v>3.5619317251786201E-2</v>
      </c>
      <c r="D30" s="72">
        <f t="shared" si="3"/>
        <v>2.8062095241619209E-3</v>
      </c>
      <c r="E30" s="72">
        <f t="shared" si="5"/>
        <v>0.98024071887527564</v>
      </c>
      <c r="F30" s="81" t="s">
        <v>193</v>
      </c>
      <c r="J30" s="68" t="s">
        <v>111</v>
      </c>
      <c r="K30" s="69">
        <v>4.8302271856038199E-2</v>
      </c>
      <c r="L30" s="69">
        <v>4.2158250000000001E-2</v>
      </c>
      <c r="M30" s="148">
        <v>7.2447316561290403E-4</v>
      </c>
      <c r="N30" s="72">
        <f t="shared" si="4"/>
        <v>2.86218582292483E-3</v>
      </c>
      <c r="O30" s="79">
        <f t="shared" si="2"/>
        <v>0.97646337679123985</v>
      </c>
      <c r="P30" s="81" t="s">
        <v>193</v>
      </c>
    </row>
    <row r="31" spans="2:16" x14ac:dyDescent="0.2">
      <c r="B31" s="68" t="s">
        <v>104</v>
      </c>
      <c r="C31" s="69">
        <v>3.0690459999999999E-2</v>
      </c>
      <c r="D31" s="72">
        <f t="shared" si="3"/>
        <v>2.4178975847323858E-3</v>
      </c>
      <c r="E31" s="72">
        <f t="shared" si="5"/>
        <v>0.98265861646000807</v>
      </c>
      <c r="F31" s="81" t="s">
        <v>193</v>
      </c>
      <c r="J31" s="68" t="s">
        <v>64</v>
      </c>
      <c r="K31" s="69">
        <v>5.7480665119876297E-2</v>
      </c>
      <c r="L31" s="69">
        <v>4.5429540473372797E-2</v>
      </c>
      <c r="M31" s="148">
        <v>6.9616276574753304E-4</v>
      </c>
      <c r="N31" s="72">
        <f t="shared" si="4"/>
        <v>2.7503395476146234E-3</v>
      </c>
      <c r="O31" s="79">
        <f t="shared" si="2"/>
        <v>0.97921371633885446</v>
      </c>
      <c r="P31" s="81" t="s">
        <v>193</v>
      </c>
    </row>
    <row r="32" spans="2:16" x14ac:dyDescent="0.2">
      <c r="B32" s="68" t="s">
        <v>92</v>
      </c>
      <c r="C32" s="69">
        <v>2.7060000000000001E-2</v>
      </c>
      <c r="D32" s="72">
        <f t="shared" si="3"/>
        <v>2.131877744512737E-3</v>
      </c>
      <c r="E32" s="72">
        <f t="shared" si="5"/>
        <v>0.98479049420452081</v>
      </c>
      <c r="F32" s="81" t="s">
        <v>193</v>
      </c>
      <c r="J32" s="68" t="s">
        <v>103</v>
      </c>
      <c r="K32" s="69">
        <v>1.6070260363636402E-2</v>
      </c>
      <c r="L32" s="69">
        <v>2.66256293333333E-2</v>
      </c>
      <c r="M32" s="148">
        <v>6.8225037754209895E-4</v>
      </c>
      <c r="N32" s="72">
        <f t="shared" si="4"/>
        <v>2.6953756894972114E-3</v>
      </c>
      <c r="O32" s="79">
        <f t="shared" si="2"/>
        <v>0.98190909202835164</v>
      </c>
      <c r="P32" s="81" t="s">
        <v>193</v>
      </c>
    </row>
    <row r="33" spans="2:16" x14ac:dyDescent="0.2">
      <c r="B33" s="68" t="s">
        <v>103</v>
      </c>
      <c r="C33" s="69">
        <v>2.66256293333333E-2</v>
      </c>
      <c r="D33" s="72">
        <f t="shared" si="3"/>
        <v>2.0976565635394957E-3</v>
      </c>
      <c r="E33" s="72">
        <f t="shared" si="5"/>
        <v>0.98688815076806025</v>
      </c>
      <c r="F33" s="81" t="s">
        <v>193</v>
      </c>
      <c r="J33" s="68" t="s">
        <v>83</v>
      </c>
      <c r="K33" s="69">
        <v>4.23442095E-2</v>
      </c>
      <c r="L33" s="69">
        <v>5.9999999999999995E-8</v>
      </c>
      <c r="M33" s="148">
        <v>6.5910728905663402E-4</v>
      </c>
      <c r="N33" s="72">
        <f t="shared" si="4"/>
        <v>2.6039439803520509E-3</v>
      </c>
      <c r="O33" s="79">
        <f t="shared" si="2"/>
        <v>0.98451303600870366</v>
      </c>
      <c r="P33" s="81" t="s">
        <v>193</v>
      </c>
    </row>
    <row r="34" spans="2:16" x14ac:dyDescent="0.2">
      <c r="B34" s="68" t="s">
        <v>71</v>
      </c>
      <c r="C34" s="69">
        <v>2.5756071005917199E-2</v>
      </c>
      <c r="D34" s="72">
        <f t="shared" si="3"/>
        <v>2.0291498360533872E-3</v>
      </c>
      <c r="E34" s="72">
        <f t="shared" si="5"/>
        <v>0.98891730060411365</v>
      </c>
      <c r="F34" s="81" t="s">
        <v>193</v>
      </c>
      <c r="J34" s="68" t="s">
        <v>104</v>
      </c>
      <c r="K34" s="69">
        <v>3.0188943999999999E-2</v>
      </c>
      <c r="L34" s="69">
        <v>3.0690459999999999E-2</v>
      </c>
      <c r="M34" s="148">
        <v>6.0483048418023399E-4</v>
      </c>
      <c r="N34" s="72">
        <f t="shared" si="4"/>
        <v>2.3895118815462062E-3</v>
      </c>
      <c r="O34" s="79">
        <f t="shared" si="2"/>
        <v>0.98690254789024989</v>
      </c>
      <c r="P34" s="81" t="s">
        <v>193</v>
      </c>
    </row>
    <row r="35" spans="2:16" x14ac:dyDescent="0.2">
      <c r="B35" s="68" t="s">
        <v>49</v>
      </c>
      <c r="C35" s="69">
        <v>2.0116160585340201E-2</v>
      </c>
      <c r="D35" s="72">
        <f t="shared" si="3"/>
        <v>1.5848187382457902E-3</v>
      </c>
      <c r="E35" s="72">
        <f t="shared" si="5"/>
        <v>0.99050211934235943</v>
      </c>
      <c r="F35" s="81" t="s">
        <v>193</v>
      </c>
      <c r="J35" s="68" t="s">
        <v>47</v>
      </c>
      <c r="K35" s="69">
        <v>4.4544202560000003E-2</v>
      </c>
      <c r="L35" s="69">
        <v>3.5619317251786201E-2</v>
      </c>
      <c r="M35" s="148">
        <v>5.5398518118416305E-4</v>
      </c>
      <c r="N35" s="72">
        <f t="shared" si="4"/>
        <v>2.1886366631044653E-3</v>
      </c>
      <c r="O35" s="79">
        <f t="shared" si="2"/>
        <v>0.98909118455335432</v>
      </c>
      <c r="P35" s="81" t="s">
        <v>193</v>
      </c>
    </row>
    <row r="36" spans="2:16" x14ac:dyDescent="0.2">
      <c r="B36" s="68" t="s">
        <v>50</v>
      </c>
      <c r="C36" s="69">
        <v>1.33868064226501E-2</v>
      </c>
      <c r="D36" s="72">
        <f t="shared" si="3"/>
        <v>1.054657600981076E-3</v>
      </c>
      <c r="E36" s="72">
        <f t="shared" si="5"/>
        <v>0.99155677694334055</v>
      </c>
      <c r="F36" s="81" t="s">
        <v>193</v>
      </c>
      <c r="J36" s="68" t="s">
        <v>190</v>
      </c>
      <c r="K36" s="69">
        <v>0.191268753677866</v>
      </c>
      <c r="L36" s="69">
        <v>9.4517294996000006E-2</v>
      </c>
      <c r="M36" s="148">
        <v>3.32666787321704E-4</v>
      </c>
      <c r="N36" s="72">
        <f t="shared" si="4"/>
        <v>1.314271125038301E-3</v>
      </c>
      <c r="O36" s="79">
        <f t="shared" si="2"/>
        <v>0.99040545567839267</v>
      </c>
      <c r="P36" s="81" t="s">
        <v>193</v>
      </c>
    </row>
    <row r="37" spans="2:16" x14ac:dyDescent="0.2">
      <c r="B37" s="68" t="s">
        <v>72</v>
      </c>
      <c r="C37" s="69">
        <v>1.3096024047286599E-2</v>
      </c>
      <c r="D37" s="72">
        <f t="shared" si="3"/>
        <v>1.0317487881749416E-3</v>
      </c>
      <c r="E37" s="72">
        <f t="shared" si="5"/>
        <v>0.99258852573151546</v>
      </c>
      <c r="F37" s="81" t="s">
        <v>193</v>
      </c>
      <c r="J37" s="68" t="s">
        <v>102</v>
      </c>
      <c r="K37" s="69">
        <v>5.6047500000000004E-3</v>
      </c>
      <c r="L37" s="69">
        <v>1.1640492000000001E-2</v>
      </c>
      <c r="M37" s="148">
        <v>3.2039290858298599E-4</v>
      </c>
      <c r="N37" s="72">
        <f t="shared" si="4"/>
        <v>1.2657805481809277E-3</v>
      </c>
      <c r="O37" s="79">
        <f t="shared" si="2"/>
        <v>0.9916712362265736</v>
      </c>
      <c r="P37" s="81" t="s">
        <v>193</v>
      </c>
    </row>
    <row r="38" spans="2:16" x14ac:dyDescent="0.2">
      <c r="B38" s="68" t="s">
        <v>69</v>
      </c>
      <c r="C38" s="69">
        <v>1.2613847649801601E-2</v>
      </c>
      <c r="D38" s="72">
        <f t="shared" si="3"/>
        <v>9.9376131106010054E-4</v>
      </c>
      <c r="E38" s="72">
        <f t="shared" si="5"/>
        <v>0.99358228704257556</v>
      </c>
      <c r="F38" s="81" t="s">
        <v>193</v>
      </c>
      <c r="J38" s="68" t="s">
        <v>71</v>
      </c>
      <c r="K38" s="69">
        <v>3.8338281867554801E-2</v>
      </c>
      <c r="L38" s="69">
        <v>2.5756071005917199E-2</v>
      </c>
      <c r="M38" s="148">
        <v>3.0518646022395399E-4</v>
      </c>
      <c r="N38" s="72">
        <f t="shared" si="4"/>
        <v>1.2057042293107333E-3</v>
      </c>
      <c r="O38" s="79">
        <f t="shared" si="2"/>
        <v>0.99287694045588437</v>
      </c>
      <c r="P38" s="81" t="s">
        <v>193</v>
      </c>
    </row>
    <row r="39" spans="2:16" x14ac:dyDescent="0.2">
      <c r="B39" s="68" t="s">
        <v>102</v>
      </c>
      <c r="C39" s="69">
        <v>1.1640492000000001E-2</v>
      </c>
      <c r="D39" s="72">
        <f t="shared" si="3"/>
        <v>9.1707708166956974E-4</v>
      </c>
      <c r="E39" s="72">
        <f t="shared" si="5"/>
        <v>0.99449936412424511</v>
      </c>
      <c r="F39" s="81" t="s">
        <v>193</v>
      </c>
      <c r="J39" s="68" t="s">
        <v>72</v>
      </c>
      <c r="K39" s="69">
        <v>1.34775109691297E-2</v>
      </c>
      <c r="L39" s="69">
        <v>1.3096024047286599E-2</v>
      </c>
      <c r="M39" s="148">
        <v>2.4882003006087297E-4</v>
      </c>
      <c r="N39" s="72">
        <f t="shared" si="4"/>
        <v>9.8301661994266661E-4</v>
      </c>
      <c r="O39" s="79">
        <f t="shared" si="2"/>
        <v>0.99385995707582708</v>
      </c>
      <c r="P39" s="81" t="s">
        <v>193</v>
      </c>
    </row>
    <row r="40" spans="2:16" x14ac:dyDescent="0.2">
      <c r="B40" s="68" t="s">
        <v>112</v>
      </c>
      <c r="C40" s="69">
        <v>9.8283999999999993E-3</v>
      </c>
      <c r="D40" s="72">
        <f t="shared" si="3"/>
        <v>7.7431438374608202E-4</v>
      </c>
      <c r="E40" s="72">
        <f t="shared" si="5"/>
        <v>0.9952736785079912</v>
      </c>
      <c r="F40" s="81" t="s">
        <v>193</v>
      </c>
      <c r="J40" s="68" t="s">
        <v>112</v>
      </c>
      <c r="K40" s="69">
        <v>7.8600000000000007E-3</v>
      </c>
      <c r="L40" s="69">
        <v>9.8283999999999993E-3</v>
      </c>
      <c r="M40" s="148">
        <v>2.21831859452744E-4</v>
      </c>
      <c r="N40" s="72">
        <f t="shared" si="4"/>
        <v>8.7639409343968162E-4</v>
      </c>
      <c r="O40" s="79">
        <f t="shared" si="2"/>
        <v>0.99473635116926673</v>
      </c>
      <c r="P40" s="81" t="s">
        <v>193</v>
      </c>
    </row>
    <row r="41" spans="2:16" x14ac:dyDescent="0.2">
      <c r="B41" s="68" t="s">
        <v>97</v>
      </c>
      <c r="C41" s="69">
        <v>9.5823683648723294E-3</v>
      </c>
      <c r="D41" s="72">
        <f t="shared" si="3"/>
        <v>7.5493118465610575E-4</v>
      </c>
      <c r="E41" s="72">
        <f t="shared" si="5"/>
        <v>0.99602860969264728</v>
      </c>
      <c r="F41" s="81" t="s">
        <v>193</v>
      </c>
      <c r="J41" s="68" t="s">
        <v>105</v>
      </c>
      <c r="K41" s="69">
        <v>7.3080000000000003E-3</v>
      </c>
      <c r="L41" s="69">
        <v>9.4433499999999997E-3</v>
      </c>
      <c r="M41" s="148">
        <v>2.1694011161869101E-4</v>
      </c>
      <c r="N41" s="72">
        <f t="shared" si="4"/>
        <v>8.5706819986002805E-4</v>
      </c>
      <c r="O41" s="79">
        <f t="shared" si="2"/>
        <v>0.99559341936912671</v>
      </c>
      <c r="P41" s="81" t="s">
        <v>193</v>
      </c>
    </row>
    <row r="42" spans="2:16" x14ac:dyDescent="0.2">
      <c r="B42" s="68" t="s">
        <v>105</v>
      </c>
      <c r="C42" s="69">
        <v>9.4433499999999997E-3</v>
      </c>
      <c r="D42" s="72">
        <f t="shared" si="3"/>
        <v>7.439788506520455E-4</v>
      </c>
      <c r="E42" s="72">
        <f t="shared" si="5"/>
        <v>0.99677258854329931</v>
      </c>
      <c r="F42" s="81" t="s">
        <v>193</v>
      </c>
      <c r="J42" s="68" t="s">
        <v>69</v>
      </c>
      <c r="K42" s="69">
        <v>1.4863394557440001E-2</v>
      </c>
      <c r="L42" s="69">
        <v>1.2613847649801601E-2</v>
      </c>
      <c r="M42" s="148">
        <v>2.1036289751753001E-4</v>
      </c>
      <c r="N42" s="72">
        <f t="shared" si="4"/>
        <v>8.3108351216112876E-4</v>
      </c>
      <c r="O42" s="79">
        <f t="shared" si="2"/>
        <v>0.99642450288128781</v>
      </c>
      <c r="P42" s="81" t="s">
        <v>193</v>
      </c>
    </row>
    <row r="43" spans="2:16" x14ac:dyDescent="0.2">
      <c r="B43" s="68" t="s">
        <v>98</v>
      </c>
      <c r="C43" s="69">
        <v>8.7793999999999997E-3</v>
      </c>
      <c r="D43" s="72">
        <f t="shared" si="3"/>
        <v>6.916706382178537E-4</v>
      </c>
      <c r="E43" s="72">
        <f t="shared" si="5"/>
        <v>0.99746425918151715</v>
      </c>
      <c r="F43" s="81" t="s">
        <v>193</v>
      </c>
      <c r="J43" s="68" t="s">
        <v>98</v>
      </c>
      <c r="K43" s="69">
        <v>6.5094000000000003E-3</v>
      </c>
      <c r="L43" s="69">
        <v>8.7793999999999997E-3</v>
      </c>
      <c r="M43" s="148">
        <v>2.0612013224769699E-4</v>
      </c>
      <c r="N43" s="72">
        <f t="shared" si="4"/>
        <v>8.1432156267602883E-4</v>
      </c>
      <c r="O43" s="79">
        <f t="shared" si="2"/>
        <v>0.99723882444396383</v>
      </c>
      <c r="P43" s="81" t="s">
        <v>193</v>
      </c>
    </row>
    <row r="44" spans="2:16" x14ac:dyDescent="0.2">
      <c r="B44" s="68" t="s">
        <v>82</v>
      </c>
      <c r="C44" s="69">
        <v>6.7416480000000003E-3</v>
      </c>
      <c r="D44" s="72">
        <f t="shared" si="3"/>
        <v>5.3112968708569116E-4</v>
      </c>
      <c r="E44" s="72">
        <f t="shared" si="5"/>
        <v>0.99799538886860284</v>
      </c>
      <c r="F44" s="81" t="s">
        <v>193</v>
      </c>
      <c r="J44" s="68" t="s">
        <v>100</v>
      </c>
      <c r="K44" s="69">
        <v>4.2529315068493096E-3</v>
      </c>
      <c r="L44" s="69">
        <v>5.7235068493150703E-3</v>
      </c>
      <c r="M44" s="148">
        <v>1.3423012698216599E-4</v>
      </c>
      <c r="N44" s="72">
        <f t="shared" si="4"/>
        <v>5.3030475757197889E-4</v>
      </c>
      <c r="O44" s="79">
        <f t="shared" si="2"/>
        <v>0.99776912920153582</v>
      </c>
      <c r="P44" s="81" t="s">
        <v>193</v>
      </c>
    </row>
    <row r="45" spans="2:16" x14ac:dyDescent="0.2">
      <c r="B45" s="68" t="s">
        <v>77</v>
      </c>
      <c r="C45" s="69">
        <v>5.9002976300623101E-3</v>
      </c>
      <c r="D45" s="72">
        <f t="shared" si="3"/>
        <v>4.6484527729235344E-4</v>
      </c>
      <c r="E45" s="72">
        <f t="shared" si="5"/>
        <v>0.99846023414589524</v>
      </c>
      <c r="F45" s="81" t="s">
        <v>193</v>
      </c>
      <c r="J45" s="68" t="s">
        <v>82</v>
      </c>
      <c r="K45" s="69">
        <v>7.1731599999999996E-3</v>
      </c>
      <c r="L45" s="69">
        <v>6.7416480000000003E-3</v>
      </c>
      <c r="M45" s="148">
        <v>1.2442914606415099E-4</v>
      </c>
      <c r="N45" s="72">
        <f t="shared" si="4"/>
        <v>4.9158389120204627E-4</v>
      </c>
      <c r="O45" s="79">
        <f t="shared" si="2"/>
        <v>0.99826071309273789</v>
      </c>
      <c r="P45" s="81" t="s">
        <v>193</v>
      </c>
    </row>
    <row r="46" spans="2:16" x14ac:dyDescent="0.2">
      <c r="B46" s="68" t="s">
        <v>100</v>
      </c>
      <c r="C46" s="69">
        <v>5.7235068493150703E-3</v>
      </c>
      <c r="D46" s="72">
        <f t="shared" si="3"/>
        <v>4.5091710541836702E-4</v>
      </c>
      <c r="E46" s="72">
        <f t="shared" ref="E46:E49" si="6">IF(D46=1,0,IF(ISNUMBER(D46+E45),D46+E45,0))</f>
        <v>0.99891115125131358</v>
      </c>
      <c r="F46" s="81" t="s">
        <v>193</v>
      </c>
      <c r="J46" s="68" t="s">
        <v>97</v>
      </c>
      <c r="K46" s="69">
        <v>1.4379997952063E-2</v>
      </c>
      <c r="L46" s="69">
        <v>9.5823683648723294E-3</v>
      </c>
      <c r="M46" s="148">
        <v>1.11729056156031E-4</v>
      </c>
      <c r="N46" s="72">
        <f t="shared" si="4"/>
        <v>4.4140947617848963E-4</v>
      </c>
      <c r="O46" s="79">
        <f t="shared" si="2"/>
        <v>0.99870212256891644</v>
      </c>
      <c r="P46" s="81" t="s">
        <v>193</v>
      </c>
    </row>
    <row r="47" spans="2:16" x14ac:dyDescent="0.2">
      <c r="B47" s="68" t="s">
        <v>46</v>
      </c>
      <c r="C47" s="69">
        <v>4.9490199117902603E-3</v>
      </c>
      <c r="D47" s="72">
        <f t="shared" si="3"/>
        <v>3.8990042154826471E-4</v>
      </c>
      <c r="E47" s="72">
        <f t="shared" si="6"/>
        <v>0.99930105167286187</v>
      </c>
      <c r="F47" s="81" t="s">
        <v>193</v>
      </c>
      <c r="J47" s="68" t="s">
        <v>77</v>
      </c>
      <c r="K47" s="69">
        <v>7.65666E-3</v>
      </c>
      <c r="L47" s="69">
        <v>5.9002976300623101E-3</v>
      </c>
      <c r="M47" s="148">
        <v>8.7440308609603194E-5</v>
      </c>
      <c r="N47" s="72">
        <f t="shared" si="4"/>
        <v>3.4545159646161576E-4</v>
      </c>
      <c r="O47" s="79">
        <f t="shared" si="2"/>
        <v>0.99904757416537804</v>
      </c>
      <c r="P47" s="81" t="s">
        <v>193</v>
      </c>
    </row>
    <row r="48" spans="2:16" x14ac:dyDescent="0.2">
      <c r="B48" s="68" t="s">
        <v>55</v>
      </c>
      <c r="C48" s="69">
        <v>3.8528035290000002E-3</v>
      </c>
      <c r="D48" s="72">
        <f t="shared" si="3"/>
        <v>3.0353681069679353E-4</v>
      </c>
      <c r="E48" s="72">
        <f t="shared" si="6"/>
        <v>0.99960458848355871</v>
      </c>
      <c r="F48" s="81" t="s">
        <v>193</v>
      </c>
      <c r="J48" s="68" t="s">
        <v>51</v>
      </c>
      <c r="K48" s="69">
        <v>6.0172800501847104E-3</v>
      </c>
      <c r="L48" s="69">
        <v>4.3976176081085501E-4</v>
      </c>
      <c r="M48" s="148">
        <v>7.8262216643552196E-5</v>
      </c>
      <c r="N48" s="72">
        <f t="shared" si="4"/>
        <v>3.0919158580337754E-4</v>
      </c>
      <c r="O48" s="79">
        <f t="shared" si="2"/>
        <v>0.99935676575118138</v>
      </c>
      <c r="P48" s="81" t="s">
        <v>193</v>
      </c>
    </row>
    <row r="49" spans="2:16" x14ac:dyDescent="0.2">
      <c r="B49" s="68" t="s">
        <v>60</v>
      </c>
      <c r="C49" s="69">
        <v>2.7235156213144401E-3</v>
      </c>
      <c r="D49" s="72">
        <f t="shared" si="3"/>
        <v>2.1456771396574404E-4</v>
      </c>
      <c r="E49" s="72">
        <f t="shared" si="6"/>
        <v>0.99981915619752448</v>
      </c>
      <c r="F49" s="81" t="s">
        <v>193</v>
      </c>
      <c r="J49" s="68" t="s">
        <v>46</v>
      </c>
      <c r="K49" s="69">
        <v>6.7272487017264E-3</v>
      </c>
      <c r="L49" s="69">
        <v>4.9490199117902603E-3</v>
      </c>
      <c r="M49" s="148">
        <v>6.8594660143643106E-5</v>
      </c>
      <c r="N49" s="72">
        <f t="shared" si="4"/>
        <v>2.709978410661857E-4</v>
      </c>
      <c r="O49" s="79">
        <f t="shared" si="2"/>
        <v>0.99962776359224759</v>
      </c>
      <c r="P49" s="81" t="s">
        <v>193</v>
      </c>
    </row>
    <row r="50" spans="2:16" x14ac:dyDescent="0.2">
      <c r="B50" s="68" t="s">
        <v>66</v>
      </c>
      <c r="C50" s="69">
        <v>5.3913950720335798E-4</v>
      </c>
      <c r="D50" s="72">
        <f t="shared" si="3"/>
        <v>4.2475222342734782E-5</v>
      </c>
      <c r="E50" s="72">
        <f t="shared" ref="E50:E57" si="7">IF(D50=1,0,IF(ISNUMBER(D50+E49),D50+E49,0))</f>
        <v>0.99986163141986717</v>
      </c>
      <c r="F50" s="81" t="s">
        <v>193</v>
      </c>
      <c r="J50" s="68" t="s">
        <v>60</v>
      </c>
      <c r="K50" s="69">
        <v>4.0653672151566098E-3</v>
      </c>
      <c r="L50" s="69">
        <v>2.7235156213144401E-3</v>
      </c>
      <c r="M50" s="148">
        <v>3.2094171214695302E-5</v>
      </c>
      <c r="N50" s="72">
        <f t="shared" si="4"/>
        <v>1.2679487137596046E-4</v>
      </c>
      <c r="O50" s="79">
        <f t="shared" si="2"/>
        <v>0.9997545584636236</v>
      </c>
      <c r="P50" s="81" t="s">
        <v>193</v>
      </c>
    </row>
    <row r="51" spans="2:16" x14ac:dyDescent="0.2">
      <c r="B51" s="68" t="s">
        <v>101</v>
      </c>
      <c r="C51" s="69">
        <v>4.9315068493150705E-4</v>
      </c>
      <c r="D51" s="72">
        <f t="shared" si="3"/>
        <v>3.8852068362775036E-5</v>
      </c>
      <c r="E51" s="72">
        <f t="shared" si="7"/>
        <v>0.99990048348822991</v>
      </c>
      <c r="F51" s="81" t="s">
        <v>193</v>
      </c>
      <c r="J51" s="68" t="s">
        <v>55</v>
      </c>
      <c r="K51" s="69">
        <v>7.3742487282867902E-3</v>
      </c>
      <c r="L51" s="69">
        <v>3.8528035290000002E-3</v>
      </c>
      <c r="M51" s="148">
        <v>2.0135809967812699E-5</v>
      </c>
      <c r="N51" s="72">
        <f t="shared" si="4"/>
        <v>7.9550813692629967E-5</v>
      </c>
      <c r="O51" s="79">
        <f t="shared" si="2"/>
        <v>0.9998341092773162</v>
      </c>
      <c r="P51" s="81" t="s">
        <v>193</v>
      </c>
    </row>
    <row r="52" spans="2:16" x14ac:dyDescent="0.2">
      <c r="B52" s="68" t="s">
        <v>51</v>
      </c>
      <c r="C52" s="69">
        <v>4.3976176081085501E-4</v>
      </c>
      <c r="D52" s="72">
        <f t="shared" si="3"/>
        <v>3.464590948855858E-5</v>
      </c>
      <c r="E52" s="72">
        <f t="shared" si="7"/>
        <v>0.99993512939771845</v>
      </c>
      <c r="F52" s="81" t="s">
        <v>193</v>
      </c>
      <c r="J52" s="68" t="s">
        <v>66</v>
      </c>
      <c r="K52" s="69">
        <v>2.6624293089874001E-4</v>
      </c>
      <c r="L52" s="69">
        <v>5.3913950720335798E-4</v>
      </c>
      <c r="M52" s="148">
        <v>1.4735702215877499E-5</v>
      </c>
      <c r="N52" s="72">
        <f t="shared" si="4"/>
        <v>5.8216535787692614E-5</v>
      </c>
      <c r="O52" s="79">
        <f t="shared" si="2"/>
        <v>0.99989232581310394</v>
      </c>
      <c r="P52" s="81" t="s">
        <v>193</v>
      </c>
    </row>
    <row r="53" spans="2:16" x14ac:dyDescent="0.2">
      <c r="B53" s="68" t="s">
        <v>118</v>
      </c>
      <c r="C53" s="69">
        <v>3.1587409999999998E-4</v>
      </c>
      <c r="D53" s="72">
        <f t="shared" si="3"/>
        <v>2.488562320243868E-5</v>
      </c>
      <c r="E53" s="72">
        <f t="shared" si="7"/>
        <v>0.99996001502092091</v>
      </c>
      <c r="F53" s="81" t="s">
        <v>193</v>
      </c>
      <c r="J53" s="68" t="s">
        <v>101</v>
      </c>
      <c r="K53" s="69">
        <v>4.0931506849315098E-4</v>
      </c>
      <c r="L53" s="69">
        <v>4.9315068493150705E-4</v>
      </c>
      <c r="M53" s="148">
        <v>1.08982467058533E-5</v>
      </c>
      <c r="N53" s="72">
        <f t="shared" si="4"/>
        <v>4.3055848990405938E-5</v>
      </c>
      <c r="O53" s="79">
        <f t="shared" si="2"/>
        <v>0.99993538166209439</v>
      </c>
      <c r="P53" s="81" t="s">
        <v>193</v>
      </c>
    </row>
    <row r="54" spans="2:16" x14ac:dyDescent="0.2">
      <c r="B54" s="68" t="s">
        <v>106</v>
      </c>
      <c r="C54" s="69">
        <v>2.3555665359477099E-4</v>
      </c>
      <c r="D54" s="72">
        <f t="shared" si="3"/>
        <v>1.8557944840006962E-5</v>
      </c>
      <c r="E54" s="72">
        <f t="shared" si="7"/>
        <v>0.99997857296576087</v>
      </c>
      <c r="F54" s="81" t="s">
        <v>193</v>
      </c>
      <c r="J54" s="68" t="s">
        <v>118</v>
      </c>
      <c r="K54" s="69">
        <v>5.2049999999999998E-5</v>
      </c>
      <c r="L54" s="69">
        <v>3.1587409999999998E-4</v>
      </c>
      <c r="M54" s="148">
        <v>1.0251283494185E-5</v>
      </c>
      <c r="N54" s="72">
        <f t="shared" si="4"/>
        <v>4.0499882778980612E-5</v>
      </c>
      <c r="O54" s="79">
        <f t="shared" si="2"/>
        <v>0.99997588154487338</v>
      </c>
      <c r="P54" s="81" t="s">
        <v>193</v>
      </c>
    </row>
    <row r="55" spans="2:16" x14ac:dyDescent="0.2">
      <c r="B55" s="68" t="s">
        <v>56</v>
      </c>
      <c r="C55" s="69">
        <v>1.7578329400000001E-4</v>
      </c>
      <c r="D55" s="72">
        <f t="shared" si="3"/>
        <v>1.3848798682030278E-5</v>
      </c>
      <c r="E55" s="72">
        <f t="shared" si="7"/>
        <v>0.99999242176444292</v>
      </c>
      <c r="F55" s="81" t="s">
        <v>193</v>
      </c>
      <c r="J55" s="68" t="s">
        <v>106</v>
      </c>
      <c r="K55" s="69">
        <v>8.4400000000000002E-4</v>
      </c>
      <c r="L55" s="69">
        <v>2.3555665359477099E-4</v>
      </c>
      <c r="M55" s="148">
        <v>4.8884298639088199E-6</v>
      </c>
      <c r="N55" s="72">
        <f t="shared" si="4"/>
        <v>1.9312785230637627E-5</v>
      </c>
      <c r="O55" s="79">
        <f t="shared" si="2"/>
        <v>0.99999519433010398</v>
      </c>
      <c r="P55" s="81" t="s">
        <v>193</v>
      </c>
    </row>
    <row r="56" spans="2:16" x14ac:dyDescent="0.2">
      <c r="B56" s="68" t="s">
        <v>117</v>
      </c>
      <c r="C56" s="69">
        <v>4.3168583200000002E-5</v>
      </c>
      <c r="D56" s="72">
        <f t="shared" si="3"/>
        <v>3.4009660674880421E-6</v>
      </c>
      <c r="E56" s="72">
        <f t="shared" si="7"/>
        <v>0.99999582273051035</v>
      </c>
      <c r="F56" s="81" t="s">
        <v>193</v>
      </c>
      <c r="J56" s="68" t="s">
        <v>56</v>
      </c>
      <c r="K56" s="69">
        <v>4.3838466592813501E-4</v>
      </c>
      <c r="L56" s="69">
        <v>1.7578329400000001E-4</v>
      </c>
      <c r="M56" s="148">
        <v>6.6799798288247501E-7</v>
      </c>
      <c r="N56" s="72">
        <f t="shared" si="4"/>
        <v>2.6390685633347202E-6</v>
      </c>
      <c r="O56" s="79">
        <f t="shared" si="2"/>
        <v>0.99999783339866732</v>
      </c>
      <c r="P56" s="81" t="s">
        <v>193</v>
      </c>
    </row>
    <row r="57" spans="2:16" x14ac:dyDescent="0.2">
      <c r="B57" s="68" t="s">
        <v>48</v>
      </c>
      <c r="C57" s="69">
        <v>3.2657039999999999E-5</v>
      </c>
      <c r="D57" s="72">
        <f t="shared" si="3"/>
        <v>2.5728313665063646E-6</v>
      </c>
      <c r="E57" s="72">
        <f t="shared" si="7"/>
        <v>0.99999839556187686</v>
      </c>
      <c r="F57" s="81" t="s">
        <v>193</v>
      </c>
      <c r="J57" s="68" t="s">
        <v>115</v>
      </c>
      <c r="K57" s="69">
        <v>6.3535472030837195E-5</v>
      </c>
      <c r="L57" s="69">
        <v>1.2580590660000001E-5</v>
      </c>
      <c r="M57" s="148">
        <v>5.4840762403609497E-7</v>
      </c>
      <c r="N57" s="72">
        <f t="shared" si="4"/>
        <v>2.1666013334974008E-6</v>
      </c>
      <c r="O57" s="79">
        <f t="shared" si="2"/>
        <v>1.0000000000000009</v>
      </c>
      <c r="P57" s="81" t="s">
        <v>193</v>
      </c>
    </row>
    <row r="58" spans="2:16" ht="12.75" thickBot="1" x14ac:dyDescent="0.25">
      <c r="B58" s="70" t="s">
        <v>99</v>
      </c>
      <c r="C58" s="71">
        <v>2.03651901369863E-5</v>
      </c>
      <c r="D58" s="74">
        <f t="shared" si="3"/>
        <v>1.6044381232746262E-6</v>
      </c>
      <c r="E58" s="74">
        <f t="shared" ref="E58" si="8">IF(D58=1,0,IF(ISNUMBER(D58+E57),D58+E57,0))</f>
        <v>1.0000000000000002</v>
      </c>
      <c r="F58" s="84"/>
      <c r="J58" s="70"/>
      <c r="K58" s="71"/>
      <c r="L58" s="71"/>
      <c r="M58" s="149"/>
      <c r="N58" s="74"/>
      <c r="O58" s="83"/>
      <c r="P58" s="84"/>
    </row>
    <row r="59" spans="2:16" x14ac:dyDescent="0.2">
      <c r="C59" s="65"/>
      <c r="K59" s="65"/>
      <c r="L59" s="65"/>
    </row>
  </sheetData>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4"/>
  </sheetPr>
  <dimension ref="B1:L73"/>
  <sheetViews>
    <sheetView showGridLines="0" workbookViewId="0">
      <selection activeCell="P23" sqref="P23"/>
    </sheetView>
  </sheetViews>
  <sheetFormatPr defaultColWidth="9.140625" defaultRowHeight="12" x14ac:dyDescent="0.2"/>
  <cols>
    <col min="1" max="1" width="6.5703125" style="10" bestFit="1" customWidth="1"/>
    <col min="2" max="2" width="16.28515625" style="10" bestFit="1" customWidth="1"/>
    <col min="3" max="3" width="9.7109375" style="10" customWidth="1"/>
    <col min="4" max="4" width="14.28515625" style="10" bestFit="1" customWidth="1"/>
    <col min="5" max="5" width="11.28515625" style="10" bestFit="1" customWidth="1"/>
    <col min="6" max="6" width="9.140625" style="30" bestFit="1" customWidth="1"/>
    <col min="7" max="7" width="2.28515625" style="10" customWidth="1"/>
    <col min="8" max="8" width="16.28515625" style="10" customWidth="1"/>
    <col min="9" max="9" width="7.85546875" style="10" customWidth="1"/>
    <col min="10" max="10" width="14.28515625" style="10" customWidth="1"/>
    <col min="11" max="11" width="11.28515625" style="10" customWidth="1"/>
    <col min="12" max="16384" width="9.140625" style="10"/>
  </cols>
  <sheetData>
    <row r="1" spans="2:12" ht="15" x14ac:dyDescent="0.25">
      <c r="B1" s="156" t="s">
        <v>166</v>
      </c>
    </row>
    <row r="3" spans="2:12" ht="12.75" thickBot="1" x14ac:dyDescent="0.25">
      <c r="B3" s="10" t="s">
        <v>29</v>
      </c>
      <c r="H3" s="10" t="s">
        <v>29</v>
      </c>
      <c r="L3" s="30"/>
    </row>
    <row r="4" spans="2:12" ht="24.75" thickBot="1" x14ac:dyDescent="0.25">
      <c r="B4" s="44" t="s">
        <v>0</v>
      </c>
      <c r="C4" s="45" t="s">
        <v>139</v>
      </c>
      <c r="D4" s="107" t="s">
        <v>1</v>
      </c>
      <c r="E4" s="107" t="s">
        <v>2</v>
      </c>
      <c r="F4" s="108" t="s">
        <v>3</v>
      </c>
      <c r="H4" s="44" t="s">
        <v>0</v>
      </c>
      <c r="I4" s="45" t="s">
        <v>140</v>
      </c>
      <c r="J4" s="41" t="s">
        <v>1</v>
      </c>
      <c r="K4" s="41" t="s">
        <v>2</v>
      </c>
      <c r="L4" s="42" t="s">
        <v>3</v>
      </c>
    </row>
    <row r="5" spans="2:12" s="35" customFormat="1" x14ac:dyDescent="0.2">
      <c r="B5" s="66" t="s">
        <v>122</v>
      </c>
      <c r="C5" s="67">
        <f>SUM(C6:C34)</f>
        <v>7.5801115035541207</v>
      </c>
      <c r="D5" s="146"/>
      <c r="E5" s="76"/>
      <c r="F5" s="80" t="s">
        <v>193</v>
      </c>
      <c r="G5" s="101"/>
      <c r="H5" s="66" t="s">
        <v>122</v>
      </c>
      <c r="I5" s="67">
        <f>SUM(I6:I37)</f>
        <v>0.26918590395181341</v>
      </c>
      <c r="J5" s="76"/>
      <c r="K5" s="76"/>
      <c r="L5" s="80" t="s">
        <v>193</v>
      </c>
    </row>
    <row r="6" spans="2:12" x14ac:dyDescent="0.2">
      <c r="B6" s="68" t="s">
        <v>62</v>
      </c>
      <c r="C6" s="69">
        <v>4.5369773623013696</v>
      </c>
      <c r="D6" s="72">
        <f>IF(ISNUMBER(C6),C6/VLOOKUP("National Total",B$5:C$35,2,0),"0")</f>
        <v>0.59853702154303356</v>
      </c>
      <c r="E6" s="72">
        <f t="shared" ref="E6:E31" si="0">IF(D6=1,0,IF(ISNUMBER(D6+E5),D6+E5,0))</f>
        <v>0.59853702154303356</v>
      </c>
      <c r="F6" s="81" t="s">
        <v>192</v>
      </c>
      <c r="G6" s="2"/>
      <c r="H6" s="68" t="s">
        <v>54</v>
      </c>
      <c r="I6" s="69">
        <v>6.8314215026186106E-2</v>
      </c>
      <c r="J6" s="72">
        <f>IF(ISNUMBER(I6),I6/VLOOKUP("National Total",H$5:I$37,2,0),"0")</f>
        <v>0.25378080361301142</v>
      </c>
      <c r="K6" s="72">
        <f t="shared" ref="K6" si="1">IF(J6=1,0,IF(ISNUMBER(J6+K5),J6+K5,0))</f>
        <v>0.25378080361301142</v>
      </c>
      <c r="L6" s="81" t="s">
        <v>192</v>
      </c>
    </row>
    <row r="7" spans="2:12" x14ac:dyDescent="0.2">
      <c r="B7" s="68" t="s">
        <v>68</v>
      </c>
      <c r="C7" s="69">
        <v>1.5610081007357099</v>
      </c>
      <c r="D7" s="72">
        <f t="shared" ref="D7:D34" si="2">IF(ISNUMBER(C7),C7/VLOOKUP("National Total",B$5:C$35,2,0),"0")</f>
        <v>0.20593471481307274</v>
      </c>
      <c r="E7" s="72">
        <f t="shared" si="0"/>
        <v>0.80447173635610625</v>
      </c>
      <c r="F7" s="81" t="s">
        <v>192</v>
      </c>
      <c r="G7" s="2"/>
      <c r="H7" s="68" t="s">
        <v>45</v>
      </c>
      <c r="I7" s="69">
        <v>5.9538564569600598E-2</v>
      </c>
      <c r="J7" s="72">
        <f t="shared" ref="J7:J36" si="3">IF(ISNUMBER(I7),I7/VLOOKUP("National Total",H$5:I$37,2,0),"0")</f>
        <v>0.22118009782658796</v>
      </c>
      <c r="K7" s="72">
        <f t="shared" ref="K7:K33" si="4">IF(J7=1,0,IF(ISNUMBER(J7+K6),J7+K6,0))</f>
        <v>0.47496090143959935</v>
      </c>
      <c r="L7" s="81" t="s">
        <v>192</v>
      </c>
    </row>
    <row r="8" spans="2:12" x14ac:dyDescent="0.2">
      <c r="B8" s="68" t="s">
        <v>56</v>
      </c>
      <c r="C8" s="69">
        <v>0.53809769979516597</v>
      </c>
      <c r="D8" s="72">
        <f t="shared" si="2"/>
        <v>7.0988098201835909E-2</v>
      </c>
      <c r="E8" s="72">
        <f t="shared" si="0"/>
        <v>0.87545983455794218</v>
      </c>
      <c r="F8" s="81" t="s">
        <v>193</v>
      </c>
      <c r="G8" s="2"/>
      <c r="H8" s="68" t="s">
        <v>92</v>
      </c>
      <c r="I8" s="69">
        <v>3.0618248858431799E-2</v>
      </c>
      <c r="J8" s="72">
        <f t="shared" si="3"/>
        <v>0.11374387889164037</v>
      </c>
      <c r="K8" s="72">
        <f t="shared" si="4"/>
        <v>0.58870478033123974</v>
      </c>
      <c r="L8" s="81" t="s">
        <v>192</v>
      </c>
    </row>
    <row r="9" spans="2:12" x14ac:dyDescent="0.2">
      <c r="B9" s="68" t="s">
        <v>45</v>
      </c>
      <c r="C9" s="69">
        <v>0.44637873772039299</v>
      </c>
      <c r="D9" s="72">
        <f t="shared" si="2"/>
        <v>5.8888149272091503E-2</v>
      </c>
      <c r="E9" s="72">
        <f t="shared" si="0"/>
        <v>0.9343479838300337</v>
      </c>
      <c r="F9" s="81" t="s">
        <v>193</v>
      </c>
      <c r="G9" s="2"/>
      <c r="H9" s="68" t="s">
        <v>68</v>
      </c>
      <c r="I9" s="69">
        <v>2.6228426302216098E-2</v>
      </c>
      <c r="J9" s="72">
        <f t="shared" si="3"/>
        <v>9.7436106115390095E-2</v>
      </c>
      <c r="K9" s="72">
        <f t="shared" si="4"/>
        <v>0.68614088644662985</v>
      </c>
      <c r="L9" s="81" t="s">
        <v>192</v>
      </c>
    </row>
    <row r="10" spans="2:12" x14ac:dyDescent="0.2">
      <c r="B10" s="68" t="s">
        <v>54</v>
      </c>
      <c r="C10" s="69">
        <v>0.19040952888135801</v>
      </c>
      <c r="D10" s="72">
        <f t="shared" si="2"/>
        <v>2.511962110215395E-2</v>
      </c>
      <c r="E10" s="72">
        <f t="shared" si="0"/>
        <v>0.95946760493218763</v>
      </c>
      <c r="F10" s="81" t="s">
        <v>193</v>
      </c>
      <c r="G10" s="2"/>
      <c r="H10" s="68" t="s">
        <v>62</v>
      </c>
      <c r="I10" s="69">
        <v>2.0054343506339101E-2</v>
      </c>
      <c r="J10" s="72">
        <f t="shared" si="3"/>
        <v>7.4499976454669783E-2</v>
      </c>
      <c r="K10" s="72">
        <f t="shared" si="4"/>
        <v>0.76064086290129962</v>
      </c>
      <c r="L10" s="81" t="s">
        <v>192</v>
      </c>
    </row>
    <row r="11" spans="2:12" x14ac:dyDescent="0.2">
      <c r="B11" s="68" t="s">
        <v>67</v>
      </c>
      <c r="C11" s="69">
        <v>0.126779323998778</v>
      </c>
      <c r="D11" s="72">
        <f t="shared" si="2"/>
        <v>1.6725258452904606E-2</v>
      </c>
      <c r="E11" s="72">
        <f t="shared" si="0"/>
        <v>0.97619286338509226</v>
      </c>
      <c r="F11" s="81" t="s">
        <v>193</v>
      </c>
      <c r="G11" s="2"/>
      <c r="H11" s="68" t="s">
        <v>190</v>
      </c>
      <c r="I11" s="69">
        <v>1.8833763698000001E-2</v>
      </c>
      <c r="J11" s="72">
        <f t="shared" si="3"/>
        <v>6.9965638696190449E-2</v>
      </c>
      <c r="K11" s="72">
        <f t="shared" si="4"/>
        <v>0.83060650159749005</v>
      </c>
      <c r="L11" s="81" t="s">
        <v>192</v>
      </c>
    </row>
    <row r="12" spans="2:12" x14ac:dyDescent="0.2">
      <c r="B12" s="68" t="s">
        <v>53</v>
      </c>
      <c r="C12" s="69">
        <v>4.9109758614435103E-2</v>
      </c>
      <c r="D12" s="72">
        <f t="shared" si="2"/>
        <v>6.478764671391548E-3</v>
      </c>
      <c r="E12" s="72">
        <f t="shared" si="0"/>
        <v>0.98267162805648378</v>
      </c>
      <c r="F12" s="81" t="s">
        <v>193</v>
      </c>
      <c r="G12" s="2"/>
      <c r="H12" s="68" t="s">
        <v>67</v>
      </c>
      <c r="I12" s="69">
        <v>1.20843666690918E-2</v>
      </c>
      <c r="J12" s="72">
        <f t="shared" si="3"/>
        <v>4.4892271443957209E-2</v>
      </c>
      <c r="K12" s="72">
        <f t="shared" si="4"/>
        <v>0.8754987730414473</v>
      </c>
      <c r="L12" s="81" t="s">
        <v>193</v>
      </c>
    </row>
    <row r="13" spans="2:12" x14ac:dyDescent="0.2">
      <c r="B13" s="68" t="s">
        <v>52</v>
      </c>
      <c r="C13" s="69">
        <v>4.2310527344603097E-2</v>
      </c>
      <c r="D13" s="72">
        <f t="shared" si="2"/>
        <v>5.5817816564789017E-3</v>
      </c>
      <c r="E13" s="72">
        <f t="shared" si="0"/>
        <v>0.98825340971296272</v>
      </c>
      <c r="F13" s="81" t="s">
        <v>193</v>
      </c>
      <c r="G13" s="2"/>
      <c r="H13" s="68" t="s">
        <v>52</v>
      </c>
      <c r="I13" s="69">
        <v>1.11651246698462E-2</v>
      </c>
      <c r="J13" s="72">
        <f t="shared" si="3"/>
        <v>4.1477374951419642E-2</v>
      </c>
      <c r="K13" s="72">
        <f t="shared" si="4"/>
        <v>0.91697614799286697</v>
      </c>
      <c r="L13" s="81" t="s">
        <v>193</v>
      </c>
    </row>
    <row r="14" spans="2:12" x14ac:dyDescent="0.2">
      <c r="B14" s="68" t="s">
        <v>47</v>
      </c>
      <c r="C14" s="69">
        <v>1.8373183611779201E-2</v>
      </c>
      <c r="D14" s="72">
        <f t="shared" si="2"/>
        <v>2.4238671955108424E-3</v>
      </c>
      <c r="E14" s="72">
        <f t="shared" si="0"/>
        <v>0.99067727690847351</v>
      </c>
      <c r="F14" s="81" t="s">
        <v>193</v>
      </c>
      <c r="G14" s="2"/>
      <c r="H14" s="68" t="s">
        <v>46</v>
      </c>
      <c r="I14" s="69">
        <v>9.1476243633007107E-3</v>
      </c>
      <c r="J14" s="72">
        <f t="shared" si="3"/>
        <v>3.3982553428719711E-2</v>
      </c>
      <c r="K14" s="72">
        <f t="shared" si="4"/>
        <v>0.95095870142158667</v>
      </c>
      <c r="L14" s="81" t="s">
        <v>193</v>
      </c>
    </row>
    <row r="15" spans="2:12" x14ac:dyDescent="0.2">
      <c r="B15" s="68" t="s">
        <v>65</v>
      </c>
      <c r="C15" s="69">
        <v>1.51590263736264E-2</v>
      </c>
      <c r="D15" s="72">
        <f t="shared" si="2"/>
        <v>1.9998421351082657E-3</v>
      </c>
      <c r="E15" s="72">
        <f t="shared" si="0"/>
        <v>0.9926771190435818</v>
      </c>
      <c r="F15" s="81" t="s">
        <v>193</v>
      </c>
      <c r="G15" s="2"/>
      <c r="H15" s="68" t="s">
        <v>53</v>
      </c>
      <c r="I15" s="69">
        <v>6.8027579027644999E-3</v>
      </c>
      <c r="J15" s="72">
        <f t="shared" si="3"/>
        <v>2.527159781732944E-2</v>
      </c>
      <c r="K15" s="72">
        <f t="shared" si="4"/>
        <v>0.97623029923891613</v>
      </c>
      <c r="L15" s="81" t="s">
        <v>193</v>
      </c>
    </row>
    <row r="16" spans="2:12" x14ac:dyDescent="0.2">
      <c r="B16" s="68" t="s">
        <v>117</v>
      </c>
      <c r="C16" s="69">
        <v>1.402978954E-2</v>
      </c>
      <c r="D16" s="72">
        <f t="shared" si="2"/>
        <v>1.8508684909742806E-3</v>
      </c>
      <c r="E16" s="72">
        <f t="shared" si="0"/>
        <v>0.99452798753455607</v>
      </c>
      <c r="F16" s="81" t="s">
        <v>193</v>
      </c>
      <c r="G16" s="2"/>
      <c r="H16" s="68" t="s">
        <v>70</v>
      </c>
      <c r="I16" s="69">
        <v>1.58867630871098E-3</v>
      </c>
      <c r="J16" s="72">
        <f t="shared" si="3"/>
        <v>5.9017812054355072E-3</v>
      </c>
      <c r="K16" s="72">
        <f t="shared" si="4"/>
        <v>0.98213208044435163</v>
      </c>
      <c r="L16" s="81" t="s">
        <v>193</v>
      </c>
    </row>
    <row r="17" spans="2:12" x14ac:dyDescent="0.2">
      <c r="B17" s="68" t="s">
        <v>69</v>
      </c>
      <c r="C17" s="69">
        <v>1.22316098422319E-2</v>
      </c>
      <c r="D17" s="72">
        <f t="shared" si="2"/>
        <v>1.6136451075286704E-3</v>
      </c>
      <c r="E17" s="72">
        <f t="shared" si="0"/>
        <v>0.99614163264208477</v>
      </c>
      <c r="F17" s="81" t="s">
        <v>193</v>
      </c>
      <c r="G17" s="2"/>
      <c r="H17" s="68" t="s">
        <v>65</v>
      </c>
      <c r="I17" s="69">
        <v>1.1660789518174099E-3</v>
      </c>
      <c r="J17" s="72">
        <f t="shared" si="3"/>
        <v>4.3318722663358627E-3</v>
      </c>
      <c r="K17" s="72">
        <f t="shared" si="4"/>
        <v>0.98646395271068754</v>
      </c>
      <c r="L17" s="81" t="s">
        <v>193</v>
      </c>
    </row>
    <row r="18" spans="2:12" x14ac:dyDescent="0.2">
      <c r="B18" s="68" t="s">
        <v>50</v>
      </c>
      <c r="C18" s="69">
        <v>8.3401499650665092E-3</v>
      </c>
      <c r="D18" s="72">
        <f t="shared" si="2"/>
        <v>1.1002674513634827E-3</v>
      </c>
      <c r="E18" s="72">
        <f t="shared" si="0"/>
        <v>0.99724190009344826</v>
      </c>
      <c r="F18" s="81" t="s">
        <v>193</v>
      </c>
      <c r="G18" s="2"/>
      <c r="H18" s="68" t="s">
        <v>117</v>
      </c>
      <c r="I18" s="69">
        <v>1.0792145800000001E-3</v>
      </c>
      <c r="J18" s="72">
        <f t="shared" si="3"/>
        <v>4.0091793966789161E-3</v>
      </c>
      <c r="K18" s="72">
        <f t="shared" si="4"/>
        <v>0.99047313210736643</v>
      </c>
      <c r="L18" s="81" t="s">
        <v>193</v>
      </c>
    </row>
    <row r="19" spans="2:12" x14ac:dyDescent="0.2">
      <c r="B19" s="68" t="s">
        <v>46</v>
      </c>
      <c r="C19" s="69">
        <v>6.8047264147399998E-3</v>
      </c>
      <c r="D19" s="72">
        <f t="shared" si="2"/>
        <v>8.977079574026632E-4</v>
      </c>
      <c r="E19" s="72">
        <f t="shared" si="0"/>
        <v>0.99813960805085089</v>
      </c>
      <c r="F19" s="81" t="s">
        <v>193</v>
      </c>
      <c r="G19" s="2"/>
      <c r="H19" s="68" t="s">
        <v>47</v>
      </c>
      <c r="I19" s="69">
        <v>1.039210629526E-3</v>
      </c>
      <c r="J19" s="72">
        <f t="shared" si="3"/>
        <v>3.8605685300372472E-3</v>
      </c>
      <c r="K19" s="72">
        <f t="shared" si="4"/>
        <v>0.99433370063740367</v>
      </c>
      <c r="L19" s="81" t="s">
        <v>193</v>
      </c>
    </row>
    <row r="20" spans="2:12" x14ac:dyDescent="0.2">
      <c r="B20" s="68" t="s">
        <v>190</v>
      </c>
      <c r="C20" s="69">
        <v>6.1339376000000001E-3</v>
      </c>
      <c r="D20" s="72">
        <f t="shared" si="2"/>
        <v>8.0921469257067707E-4</v>
      </c>
      <c r="E20" s="72">
        <f t="shared" si="0"/>
        <v>0.99894882274342156</v>
      </c>
      <c r="F20" s="81" t="s">
        <v>193</v>
      </c>
      <c r="G20" s="2"/>
      <c r="H20" s="68" t="s">
        <v>64</v>
      </c>
      <c r="I20" s="69">
        <v>3.3160248520710102E-4</v>
      </c>
      <c r="J20" s="72">
        <f t="shared" si="3"/>
        <v>1.2318716557552759E-3</v>
      </c>
      <c r="K20" s="72">
        <f t="shared" si="4"/>
        <v>0.9955655722931589</v>
      </c>
      <c r="L20" s="81" t="s">
        <v>193</v>
      </c>
    </row>
    <row r="21" spans="2:12" x14ac:dyDescent="0.2">
      <c r="B21" s="68" t="s">
        <v>71</v>
      </c>
      <c r="C21" s="69">
        <v>2.3916351648351698E-3</v>
      </c>
      <c r="D21" s="72">
        <f t="shared" si="2"/>
        <v>3.1551450974221066E-4</v>
      </c>
      <c r="E21" s="72">
        <f t="shared" si="0"/>
        <v>0.99926433725316377</v>
      </c>
      <c r="F21" s="81" t="s">
        <v>193</v>
      </c>
      <c r="G21" s="2"/>
      <c r="H21" s="68" t="s">
        <v>69</v>
      </c>
      <c r="I21" s="69">
        <v>2.2934268454184801E-4</v>
      </c>
      <c r="J21" s="72">
        <f t="shared" si="3"/>
        <v>8.519862339556321E-4</v>
      </c>
      <c r="K21" s="72">
        <f t="shared" si="4"/>
        <v>0.99641755852711456</v>
      </c>
      <c r="L21" s="81" t="s">
        <v>193</v>
      </c>
    </row>
    <row r="22" spans="2:12" x14ac:dyDescent="0.2">
      <c r="B22" s="68" t="s">
        <v>49</v>
      </c>
      <c r="C22" s="69">
        <v>1.8889269175597001E-3</v>
      </c>
      <c r="D22" s="72">
        <f t="shared" si="2"/>
        <v>2.4919513607075971E-4</v>
      </c>
      <c r="E22" s="72">
        <f t="shared" si="0"/>
        <v>0.99951353238923457</v>
      </c>
      <c r="F22" s="81" t="s">
        <v>193</v>
      </c>
      <c r="G22" s="2"/>
      <c r="H22" s="68" t="s">
        <v>57</v>
      </c>
      <c r="I22" s="69">
        <v>1.8565518901239001E-4</v>
      </c>
      <c r="J22" s="72">
        <f t="shared" si="3"/>
        <v>6.8969134819787546E-4</v>
      </c>
      <c r="K22" s="72">
        <f t="shared" si="4"/>
        <v>0.99710724987531241</v>
      </c>
      <c r="L22" s="81" t="s">
        <v>193</v>
      </c>
    </row>
    <row r="23" spans="2:12" x14ac:dyDescent="0.2">
      <c r="B23" s="68" t="s">
        <v>57</v>
      </c>
      <c r="C23" s="69">
        <v>1.6072176140656299E-3</v>
      </c>
      <c r="D23" s="72">
        <f t="shared" si="2"/>
        <v>2.1203086700136885E-4</v>
      </c>
      <c r="E23" s="72">
        <f t="shared" si="0"/>
        <v>0.99972556325623596</v>
      </c>
      <c r="F23" s="81" t="s">
        <v>193</v>
      </c>
      <c r="G23" s="2"/>
      <c r="H23" s="68" t="s">
        <v>71</v>
      </c>
      <c r="I23" s="69">
        <v>1.83971935756551E-4</v>
      </c>
      <c r="J23" s="72">
        <f t="shared" si="3"/>
        <v>6.8343822263993272E-4</v>
      </c>
      <c r="K23" s="72">
        <f t="shared" si="4"/>
        <v>0.99779068809795235</v>
      </c>
      <c r="L23" s="81" t="s">
        <v>193</v>
      </c>
    </row>
    <row r="24" spans="2:12" x14ac:dyDescent="0.2">
      <c r="B24" s="68" t="s">
        <v>59</v>
      </c>
      <c r="C24" s="69">
        <v>4.9940274405839695E-4</v>
      </c>
      <c r="D24" s="72">
        <f t="shared" si="2"/>
        <v>6.5883297867615765E-5</v>
      </c>
      <c r="E24" s="72">
        <f t="shared" si="0"/>
        <v>0.99979144655410357</v>
      </c>
      <c r="F24" s="81" t="s">
        <v>193</v>
      </c>
      <c r="G24" s="2"/>
      <c r="H24" s="68" t="s">
        <v>50</v>
      </c>
      <c r="I24" s="69">
        <v>1.6069743595851E-4</v>
      </c>
      <c r="J24" s="72">
        <f t="shared" si="3"/>
        <v>5.9697567220041439E-4</v>
      </c>
      <c r="K24" s="72">
        <f t="shared" si="4"/>
        <v>0.99838766377015276</v>
      </c>
      <c r="L24" s="81" t="s">
        <v>193</v>
      </c>
    </row>
    <row r="25" spans="2:12" x14ac:dyDescent="0.2">
      <c r="B25" s="68" t="s">
        <v>58</v>
      </c>
      <c r="C25" s="69">
        <v>3.2233674713921101E-4</v>
      </c>
      <c r="D25" s="72">
        <f t="shared" si="2"/>
        <v>4.2524011287706726E-5</v>
      </c>
      <c r="E25" s="72">
        <f t="shared" si="0"/>
        <v>0.99983397056539125</v>
      </c>
      <c r="F25" s="81" t="s">
        <v>193</v>
      </c>
      <c r="G25" s="2"/>
      <c r="H25" s="68" t="s">
        <v>84</v>
      </c>
      <c r="I25" s="69">
        <v>1.0474E-4</v>
      </c>
      <c r="J25" s="72">
        <f t="shared" si="3"/>
        <v>3.8909912615167755E-4</v>
      </c>
      <c r="K25" s="72">
        <f t="shared" si="4"/>
        <v>0.99877676289630446</v>
      </c>
      <c r="L25" s="81" t="s">
        <v>193</v>
      </c>
    </row>
    <row r="26" spans="2:12" x14ac:dyDescent="0.2">
      <c r="B26" s="68" t="s">
        <v>84</v>
      </c>
      <c r="C26" s="69">
        <v>2.9999999999999997E-4</v>
      </c>
      <c r="D26" s="72">
        <f t="shared" si="2"/>
        <v>3.9577254221041161E-5</v>
      </c>
      <c r="E26" s="72">
        <f t="shared" si="0"/>
        <v>0.99987354781961224</v>
      </c>
      <c r="F26" s="81" t="s">
        <v>193</v>
      </c>
      <c r="G26" s="2"/>
      <c r="H26" s="68" t="s">
        <v>83</v>
      </c>
      <c r="I26" s="69">
        <v>1E-4</v>
      </c>
      <c r="J26" s="72">
        <f t="shared" si="3"/>
        <v>3.7149047751735496E-4</v>
      </c>
      <c r="K26" s="72">
        <f t="shared" si="4"/>
        <v>0.99914825337382185</v>
      </c>
      <c r="L26" s="81" t="s">
        <v>193</v>
      </c>
    </row>
    <row r="27" spans="2:12" x14ac:dyDescent="0.2">
      <c r="B27" s="68" t="s">
        <v>118</v>
      </c>
      <c r="C27" s="69">
        <v>2.7336309000000001E-4</v>
      </c>
      <c r="D27" s="72">
        <f t="shared" si="2"/>
        <v>3.6063201691931186E-5</v>
      </c>
      <c r="E27" s="72">
        <f t="shared" si="0"/>
        <v>0.99990961102130416</v>
      </c>
      <c r="F27" s="81" t="s">
        <v>193</v>
      </c>
      <c r="G27" s="2"/>
      <c r="H27" s="68" t="s">
        <v>59</v>
      </c>
      <c r="I27" s="69">
        <v>4.9945053574340497E-5</v>
      </c>
      <c r="J27" s="72">
        <f t="shared" si="3"/>
        <v>1.8554111801961625E-4</v>
      </c>
      <c r="K27" s="72">
        <f t="shared" si="4"/>
        <v>0.99933379449184145</v>
      </c>
      <c r="L27" s="81" t="s">
        <v>193</v>
      </c>
    </row>
    <row r="28" spans="2:12" x14ac:dyDescent="0.2">
      <c r="B28" s="68" t="s">
        <v>92</v>
      </c>
      <c r="C28" s="69">
        <v>2.2292233817980999E-4</v>
      </c>
      <c r="D28" s="72">
        <f t="shared" si="2"/>
        <v>2.940884683230417E-5</v>
      </c>
      <c r="E28" s="72">
        <f t="shared" si="0"/>
        <v>0.99993901986813649</v>
      </c>
      <c r="F28" s="81" t="s">
        <v>193</v>
      </c>
      <c r="G28" s="2"/>
      <c r="H28" s="68" t="s">
        <v>60</v>
      </c>
      <c r="I28" s="69">
        <v>4.8716697970072702E-5</v>
      </c>
      <c r="J28" s="72">
        <f t="shared" si="3"/>
        <v>1.8097789391971063E-4</v>
      </c>
      <c r="K28" s="72">
        <f t="shared" si="4"/>
        <v>0.99951477238576114</v>
      </c>
      <c r="L28" s="81" t="s">
        <v>193</v>
      </c>
    </row>
    <row r="29" spans="2:12" x14ac:dyDescent="0.2">
      <c r="B29" s="68" t="s">
        <v>51</v>
      </c>
      <c r="C29" s="69">
        <v>2.1403903137119101E-4</v>
      </c>
      <c r="D29" s="72">
        <f t="shared" si="2"/>
        <v>2.8236923859343436E-5</v>
      </c>
      <c r="E29" s="72">
        <f t="shared" si="0"/>
        <v>0.99996725679199583</v>
      </c>
      <c r="F29" s="81" t="s">
        <v>193</v>
      </c>
      <c r="G29" s="2"/>
      <c r="H29" s="68" t="s">
        <v>118</v>
      </c>
      <c r="I29" s="69">
        <v>4.5788090000000002E-5</v>
      </c>
      <c r="J29" s="72">
        <f t="shared" si="3"/>
        <v>1.7009839418707625E-4</v>
      </c>
      <c r="K29" s="72">
        <f t="shared" si="4"/>
        <v>0.99968487077994816</v>
      </c>
      <c r="L29" s="81" t="s">
        <v>193</v>
      </c>
    </row>
    <row r="30" spans="2:12" x14ac:dyDescent="0.2">
      <c r="B30" s="68" t="s">
        <v>55</v>
      </c>
      <c r="C30" s="69">
        <v>1.3589384322604199E-4</v>
      </c>
      <c r="D30" s="72">
        <f t="shared" si="2"/>
        <v>1.7927683934771254E-5</v>
      </c>
      <c r="E30" s="72">
        <f t="shared" si="0"/>
        <v>0.99998518447593066</v>
      </c>
      <c r="F30" s="81" t="s">
        <v>193</v>
      </c>
      <c r="G30" s="2"/>
      <c r="H30" s="68" t="s">
        <v>49</v>
      </c>
      <c r="I30" s="69">
        <v>3.5417395827972297E-5</v>
      </c>
      <c r="J30" s="72">
        <f t="shared" si="3"/>
        <v>1.3157225288554602E-4</v>
      </c>
      <c r="K30" s="72">
        <f t="shared" si="4"/>
        <v>0.99981644303283368</v>
      </c>
      <c r="L30" s="81" t="s">
        <v>193</v>
      </c>
    </row>
    <row r="31" spans="2:12" x14ac:dyDescent="0.2">
      <c r="B31" s="68" t="s">
        <v>83</v>
      </c>
      <c r="C31" s="69">
        <v>1E-4</v>
      </c>
      <c r="D31" s="72">
        <f t="shared" si="2"/>
        <v>1.3192418073680388E-5</v>
      </c>
      <c r="E31" s="72">
        <f t="shared" si="0"/>
        <v>0.99999837689400428</v>
      </c>
      <c r="F31" s="81" t="s">
        <v>193</v>
      </c>
      <c r="G31" s="2"/>
      <c r="H31" s="68" t="s">
        <v>58</v>
      </c>
      <c r="I31" s="69">
        <v>3.2273200498319703E-5</v>
      </c>
      <c r="J31" s="72">
        <f t="shared" si="3"/>
        <v>1.1989186664134123E-4</v>
      </c>
      <c r="K31" s="72">
        <f t="shared" si="4"/>
        <v>0.99993633489947498</v>
      </c>
      <c r="L31" s="81" t="s">
        <v>193</v>
      </c>
    </row>
    <row r="32" spans="2:12" x14ac:dyDescent="0.2">
      <c r="B32" s="68" t="s">
        <v>60</v>
      </c>
      <c r="C32" s="69">
        <v>7.7992301250538608E-6</v>
      </c>
      <c r="D32" s="72">
        <f t="shared" si="2"/>
        <v>1.028907044625531E-6</v>
      </c>
      <c r="E32" s="72">
        <f t="shared" ref="E32" si="5">IF(D32=1,0,IF(ISNUMBER(D32+E31),D32+E31,0))</f>
        <v>0.99999940580104896</v>
      </c>
      <c r="F32" s="81"/>
      <c r="G32" s="2"/>
      <c r="H32" s="68" t="s">
        <v>55</v>
      </c>
      <c r="I32" s="69">
        <v>1.01920382419532E-5</v>
      </c>
      <c r="J32" s="72">
        <f t="shared" si="3"/>
        <v>3.786245153378337E-5</v>
      </c>
      <c r="K32" s="72">
        <f t="shared" si="4"/>
        <v>0.99997419735100879</v>
      </c>
      <c r="L32" s="81" t="s">
        <v>193</v>
      </c>
    </row>
    <row r="33" spans="2:12" x14ac:dyDescent="0.2">
      <c r="B33" s="68" t="s">
        <v>66</v>
      </c>
      <c r="C33" s="69">
        <v>4.0435463040251897E-6</v>
      </c>
      <c r="D33" s="72">
        <f t="shared" si="2"/>
        <v>5.3344153342985444E-7</v>
      </c>
      <c r="E33" s="72">
        <f t="shared" ref="E33:E34" si="6">IF(D33=1,0,IF(ISNUMBER(D33+E32),D33+E32,0))</f>
        <v>0.99999993924258235</v>
      </c>
      <c r="F33" s="81"/>
      <c r="G33" s="2"/>
      <c r="H33" s="68" t="s">
        <v>51</v>
      </c>
      <c r="I33" s="69">
        <v>4.2109207846483002E-6</v>
      </c>
      <c r="J33" s="72">
        <f t="shared" si="3"/>
        <v>1.5643169730767519E-5</v>
      </c>
      <c r="K33" s="72">
        <f t="shared" si="4"/>
        <v>0.99998984052073958</v>
      </c>
      <c r="L33" s="81" t="s">
        <v>193</v>
      </c>
    </row>
    <row r="34" spans="2:12" ht="12.75" thickBot="1" x14ac:dyDescent="0.25">
      <c r="B34" s="70" t="s">
        <v>48</v>
      </c>
      <c r="C34" s="71">
        <v>4.6054799999999998E-7</v>
      </c>
      <c r="D34" s="74">
        <f t="shared" si="2"/>
        <v>6.0757417589973545E-8</v>
      </c>
      <c r="E34" s="74">
        <f t="shared" si="6"/>
        <v>0.99999999999999989</v>
      </c>
      <c r="F34" s="84"/>
      <c r="H34" s="68" t="s">
        <v>56</v>
      </c>
      <c r="I34" s="69">
        <v>2.02318302444317E-6</v>
      </c>
      <c r="J34" s="72">
        <f t="shared" si="3"/>
        <v>7.5159322785539959E-6</v>
      </c>
      <c r="K34" s="72">
        <f t="shared" ref="K34:K36" si="7">IF(J34=1,0,IF(ISNUMBER(J34+K33),J34+K33,0))</f>
        <v>0.99999735645301813</v>
      </c>
      <c r="L34" s="81"/>
    </row>
    <row r="35" spans="2:12" ht="12.75" x14ac:dyDescent="0.2">
      <c r="B35"/>
      <c r="C35"/>
      <c r="D35"/>
      <c r="E35"/>
      <c r="F35" s="103"/>
      <c r="H35" s="68" t="s">
        <v>66</v>
      </c>
      <c r="I35" s="69">
        <v>6.7392438400419796E-7</v>
      </c>
      <c r="J35" s="72">
        <f t="shared" si="3"/>
        <v>2.5035649122430877E-6</v>
      </c>
      <c r="K35" s="72">
        <f t="shared" si="7"/>
        <v>0.9999998600179304</v>
      </c>
      <c r="L35" s="81"/>
    </row>
    <row r="36" spans="2:12" ht="12.75" thickBot="1" x14ac:dyDescent="0.25">
      <c r="B36" s="144"/>
      <c r="C36" s="135"/>
      <c r="D36" s="72"/>
      <c r="E36" s="72"/>
      <c r="F36" s="103"/>
      <c r="H36" s="70" t="s">
        <v>48</v>
      </c>
      <c r="I36" s="71">
        <v>3.7681200000000003E-8</v>
      </c>
      <c r="J36" s="74">
        <f t="shared" si="3"/>
        <v>1.3998206981426956E-7</v>
      </c>
      <c r="K36" s="74">
        <f t="shared" si="7"/>
        <v>1.0000000000000002</v>
      </c>
      <c r="L36" s="84"/>
    </row>
    <row r="37" spans="2:12" ht="12.75" x14ac:dyDescent="0.2">
      <c r="B37" s="144"/>
      <c r="C37" s="145"/>
      <c r="D37" s="72"/>
      <c r="E37" s="72"/>
      <c r="F37"/>
      <c r="H37"/>
      <c r="I37"/>
      <c r="J37"/>
      <c r="K37"/>
    </row>
    <row r="38" spans="2:12" ht="12.75" x14ac:dyDescent="0.2">
      <c r="B38"/>
      <c r="C38"/>
      <c r="D38"/>
      <c r="E38"/>
      <c r="F38"/>
      <c r="G38"/>
      <c r="H38"/>
      <c r="I38"/>
      <c r="J38"/>
      <c r="K38"/>
    </row>
    <row r="39" spans="2:12" ht="12.75" x14ac:dyDescent="0.2">
      <c r="B39"/>
      <c r="C39"/>
      <c r="D39"/>
      <c r="E39"/>
      <c r="F39"/>
      <c r="G39"/>
      <c r="H39"/>
      <c r="I39"/>
      <c r="J39"/>
      <c r="K39"/>
    </row>
    <row r="40" spans="2:12" ht="12.75" x14ac:dyDescent="0.2">
      <c r="B40"/>
      <c r="C40"/>
      <c r="D40"/>
      <c r="E40"/>
      <c r="F40"/>
      <c r="G40"/>
      <c r="H40"/>
      <c r="I40"/>
      <c r="J40"/>
      <c r="K40"/>
    </row>
    <row r="41" spans="2:12" ht="12.75" x14ac:dyDescent="0.2">
      <c r="B41"/>
      <c r="C41"/>
      <c r="D41"/>
      <c r="E41"/>
      <c r="F41"/>
      <c r="G41"/>
      <c r="H41"/>
      <c r="I41"/>
      <c r="J41"/>
      <c r="K41"/>
    </row>
    <row r="42" spans="2:12" ht="12.75" x14ac:dyDescent="0.2">
      <c r="B42"/>
      <c r="C42"/>
      <c r="D42"/>
      <c r="E42"/>
      <c r="F42"/>
      <c r="G42"/>
      <c r="H42"/>
      <c r="I42"/>
      <c r="J42"/>
      <c r="K42"/>
    </row>
    <row r="43" spans="2:12" ht="12.75" x14ac:dyDescent="0.2">
      <c r="B43"/>
      <c r="C43"/>
      <c r="D43"/>
      <c r="E43"/>
      <c r="F43"/>
      <c r="G43"/>
      <c r="H43"/>
      <c r="I43"/>
      <c r="J43"/>
      <c r="K43"/>
    </row>
    <row r="44" spans="2:12" ht="12.75" x14ac:dyDescent="0.2">
      <c r="B44"/>
      <c r="C44"/>
      <c r="D44"/>
      <c r="E44"/>
      <c r="F44"/>
      <c r="G44"/>
      <c r="H44"/>
      <c r="I44"/>
      <c r="J44"/>
      <c r="K44"/>
    </row>
    <row r="45" spans="2:12" ht="12.75" x14ac:dyDescent="0.2">
      <c r="B45"/>
      <c r="C45"/>
      <c r="D45"/>
      <c r="E45"/>
      <c r="F45"/>
      <c r="G45"/>
      <c r="H45"/>
      <c r="I45"/>
      <c r="J45"/>
      <c r="K45"/>
    </row>
    <row r="46" spans="2:12" ht="12.75" x14ac:dyDescent="0.2">
      <c r="B46"/>
      <c r="C46"/>
      <c r="D46"/>
      <c r="E46"/>
      <c r="F46"/>
      <c r="G46"/>
      <c r="H46"/>
      <c r="I46"/>
      <c r="J46"/>
      <c r="K46"/>
    </row>
    <row r="47" spans="2:12" ht="12.75" x14ac:dyDescent="0.2">
      <c r="B47"/>
      <c r="C47"/>
      <c r="D47"/>
      <c r="E47"/>
      <c r="F47"/>
      <c r="G47"/>
      <c r="H47"/>
      <c r="I47"/>
      <c r="J47"/>
      <c r="K47"/>
    </row>
    <row r="48" spans="2:12" ht="12.75" x14ac:dyDescent="0.2">
      <c r="B48"/>
      <c r="C48"/>
      <c r="D48"/>
      <c r="E48"/>
      <c r="F48"/>
      <c r="G48"/>
      <c r="H48"/>
      <c r="I48"/>
      <c r="J48"/>
      <c r="K48"/>
    </row>
    <row r="49" spans="2:11" ht="12.75" x14ac:dyDescent="0.2">
      <c r="B49"/>
      <c r="C49"/>
      <c r="D49"/>
      <c r="E49"/>
      <c r="F49"/>
      <c r="G49"/>
      <c r="H49"/>
      <c r="I49"/>
      <c r="J49"/>
      <c r="K49"/>
    </row>
    <row r="50" spans="2:11" ht="12.75" x14ac:dyDescent="0.2">
      <c r="B50"/>
      <c r="C50"/>
      <c r="D50"/>
      <c r="E50"/>
      <c r="F50"/>
      <c r="G50"/>
      <c r="H50"/>
      <c r="I50"/>
      <c r="J50"/>
      <c r="K50"/>
    </row>
    <row r="51" spans="2:11" ht="12.75" x14ac:dyDescent="0.2">
      <c r="B51"/>
      <c r="C51"/>
      <c r="D51"/>
      <c r="E51"/>
      <c r="F51"/>
      <c r="G51"/>
      <c r="H51"/>
      <c r="I51"/>
      <c r="J51"/>
      <c r="K51"/>
    </row>
    <row r="52" spans="2:11" ht="12.75" x14ac:dyDescent="0.2">
      <c r="B52"/>
      <c r="C52"/>
      <c r="D52"/>
      <c r="E52"/>
      <c r="F52"/>
      <c r="G52"/>
      <c r="H52"/>
      <c r="I52"/>
      <c r="J52"/>
      <c r="K52"/>
    </row>
    <row r="53" spans="2:11" ht="12.75" x14ac:dyDescent="0.2">
      <c r="B53"/>
      <c r="C53"/>
      <c r="D53"/>
      <c r="E53"/>
      <c r="F53"/>
      <c r="G53"/>
      <c r="H53"/>
      <c r="I53"/>
      <c r="J53"/>
      <c r="K53"/>
    </row>
    <row r="54" spans="2:11" ht="12.75" x14ac:dyDescent="0.2">
      <c r="B54"/>
      <c r="C54"/>
      <c r="D54"/>
      <c r="E54"/>
      <c r="F54"/>
      <c r="G54"/>
      <c r="H54"/>
      <c r="I54"/>
      <c r="J54"/>
      <c r="K54"/>
    </row>
    <row r="55" spans="2:11" ht="12.75" x14ac:dyDescent="0.2">
      <c r="B55"/>
      <c r="C55"/>
      <c r="D55"/>
      <c r="E55"/>
      <c r="F55"/>
      <c r="G55"/>
      <c r="H55"/>
      <c r="I55"/>
      <c r="J55"/>
      <c r="K55"/>
    </row>
    <row r="56" spans="2:11" ht="12.75" x14ac:dyDescent="0.2">
      <c r="B56"/>
      <c r="C56"/>
      <c r="D56"/>
      <c r="E56"/>
      <c r="F56"/>
      <c r="G56"/>
      <c r="H56"/>
      <c r="I56"/>
      <c r="J56"/>
      <c r="K56"/>
    </row>
    <row r="57" spans="2:11" ht="12.75" x14ac:dyDescent="0.2">
      <c r="B57"/>
      <c r="C57"/>
      <c r="D57"/>
      <c r="E57"/>
      <c r="F57"/>
      <c r="G57"/>
      <c r="H57"/>
      <c r="I57"/>
      <c r="J57"/>
      <c r="K57"/>
    </row>
    <row r="58" spans="2:11" ht="12.75" x14ac:dyDescent="0.2">
      <c r="B58"/>
      <c r="C58"/>
      <c r="D58"/>
      <c r="E58"/>
      <c r="F58"/>
      <c r="G58"/>
      <c r="H58"/>
      <c r="I58"/>
      <c r="J58"/>
      <c r="K58"/>
    </row>
    <row r="59" spans="2:11" ht="12.75" x14ac:dyDescent="0.2">
      <c r="B59"/>
      <c r="C59"/>
      <c r="D59"/>
      <c r="E59"/>
      <c r="F59"/>
      <c r="G59"/>
      <c r="H59"/>
      <c r="I59"/>
      <c r="J59"/>
      <c r="K59"/>
    </row>
    <row r="60" spans="2:11" ht="12.75" x14ac:dyDescent="0.2">
      <c r="B60"/>
      <c r="C60"/>
      <c r="D60"/>
      <c r="E60"/>
      <c r="F60"/>
      <c r="G60"/>
      <c r="H60"/>
      <c r="I60"/>
      <c r="J60"/>
      <c r="K60"/>
    </row>
    <row r="61" spans="2:11" ht="12.75" x14ac:dyDescent="0.2">
      <c r="B61"/>
      <c r="C61"/>
      <c r="D61"/>
      <c r="E61"/>
      <c r="F61"/>
      <c r="G61"/>
      <c r="H61"/>
      <c r="I61"/>
      <c r="J61"/>
      <c r="K61"/>
    </row>
    <row r="62" spans="2:11" ht="12.75" x14ac:dyDescent="0.2">
      <c r="B62"/>
      <c r="C62"/>
      <c r="D62"/>
      <c r="E62"/>
      <c r="F62"/>
      <c r="G62"/>
      <c r="H62"/>
      <c r="I62"/>
      <c r="J62"/>
      <c r="K62"/>
    </row>
    <row r="63" spans="2:11" ht="12.75" x14ac:dyDescent="0.2">
      <c r="B63"/>
      <c r="C63"/>
      <c r="D63"/>
      <c r="E63"/>
      <c r="F63"/>
      <c r="G63"/>
      <c r="H63"/>
      <c r="I63"/>
      <c r="J63"/>
      <c r="K63"/>
    </row>
    <row r="64" spans="2:11" ht="12.75" x14ac:dyDescent="0.2">
      <c r="B64"/>
      <c r="C64"/>
      <c r="D64"/>
      <c r="E64"/>
      <c r="F64"/>
      <c r="G64"/>
      <c r="H64"/>
      <c r="I64"/>
      <c r="J64"/>
      <c r="K64"/>
    </row>
    <row r="65" spans="2:11" ht="12.75" x14ac:dyDescent="0.2">
      <c r="B65"/>
      <c r="C65"/>
      <c r="D65"/>
      <c r="E65"/>
      <c r="F65"/>
      <c r="G65"/>
      <c r="H65"/>
      <c r="I65"/>
      <c r="J65"/>
      <c r="K65"/>
    </row>
    <row r="66" spans="2:11" ht="12.75" x14ac:dyDescent="0.2">
      <c r="B66"/>
      <c r="C66"/>
      <c r="D66"/>
      <c r="E66"/>
      <c r="F66"/>
      <c r="G66"/>
      <c r="H66"/>
      <c r="I66"/>
      <c r="J66"/>
      <c r="K66"/>
    </row>
    <row r="67" spans="2:11" ht="12.75" x14ac:dyDescent="0.2">
      <c r="B67"/>
      <c r="C67"/>
      <c r="D67"/>
      <c r="E67"/>
      <c r="F67"/>
      <c r="G67"/>
      <c r="H67"/>
      <c r="I67"/>
      <c r="J67"/>
      <c r="K67"/>
    </row>
    <row r="68" spans="2:11" ht="12.75" x14ac:dyDescent="0.2">
      <c r="B68"/>
      <c r="C68"/>
      <c r="D68"/>
      <c r="E68"/>
      <c r="F68"/>
      <c r="G68"/>
      <c r="H68"/>
      <c r="I68"/>
      <c r="J68"/>
      <c r="K68"/>
    </row>
    <row r="69" spans="2:11" ht="12.75" x14ac:dyDescent="0.2">
      <c r="B69"/>
      <c r="C69"/>
      <c r="D69"/>
      <c r="E69"/>
      <c r="F69"/>
      <c r="G69"/>
      <c r="H69"/>
      <c r="I69"/>
      <c r="J69"/>
      <c r="K69"/>
    </row>
    <row r="70" spans="2:11" ht="12.75" x14ac:dyDescent="0.2">
      <c r="B70"/>
      <c r="C70"/>
      <c r="D70"/>
      <c r="E70"/>
      <c r="F70"/>
      <c r="G70"/>
      <c r="H70"/>
      <c r="I70"/>
      <c r="J70"/>
      <c r="K70"/>
    </row>
    <row r="71" spans="2:11" ht="12.75" x14ac:dyDescent="0.2">
      <c r="B71"/>
      <c r="C71"/>
      <c r="D71"/>
      <c r="E71"/>
      <c r="F71"/>
      <c r="G71"/>
      <c r="H71"/>
      <c r="I71"/>
      <c r="J71"/>
      <c r="K71"/>
    </row>
    <row r="72" spans="2:11" ht="12.75" x14ac:dyDescent="0.2">
      <c r="B72"/>
      <c r="C72"/>
      <c r="D72"/>
      <c r="E72"/>
      <c r="F72"/>
      <c r="G72"/>
      <c r="H72"/>
      <c r="I72"/>
      <c r="J72"/>
      <c r="K72"/>
    </row>
    <row r="73" spans="2:11" ht="12.75" x14ac:dyDescent="0.2">
      <c r="B73"/>
      <c r="C73"/>
      <c r="D73"/>
      <c r="E73"/>
      <c r="G73"/>
      <c r="H73"/>
      <c r="I73"/>
      <c r="J73"/>
      <c r="K73"/>
    </row>
  </sheetData>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4"/>
  </sheetPr>
  <dimension ref="B1:L119"/>
  <sheetViews>
    <sheetView showGridLines="0" workbookViewId="0">
      <selection activeCell="R28" sqref="R28"/>
    </sheetView>
  </sheetViews>
  <sheetFormatPr defaultColWidth="9.140625" defaultRowHeight="12" x14ac:dyDescent="0.2"/>
  <cols>
    <col min="1" max="1" width="9.140625" style="10"/>
    <col min="2" max="2" width="16.28515625" style="10" bestFit="1" customWidth="1"/>
    <col min="3" max="3" width="7.85546875" style="10" bestFit="1" customWidth="1"/>
    <col min="4" max="4" width="14.28515625" style="10" bestFit="1" customWidth="1"/>
    <col min="5" max="5" width="11.28515625" style="10" bestFit="1" customWidth="1"/>
    <col min="6" max="6" width="9.140625" style="30" bestFit="1" customWidth="1"/>
    <col min="7" max="7" width="2.28515625" style="10" customWidth="1"/>
    <col min="8" max="8" width="16.28515625" style="10" customWidth="1"/>
    <col min="9" max="9" width="7.5703125" style="10" customWidth="1"/>
    <col min="10" max="10" width="14.28515625" style="10" customWidth="1"/>
    <col min="11" max="11" width="11.28515625" style="10" customWidth="1"/>
    <col min="12" max="16384" width="9.140625" style="10"/>
  </cols>
  <sheetData>
    <row r="1" spans="2:12" ht="15" x14ac:dyDescent="0.25">
      <c r="B1" s="156" t="s">
        <v>167</v>
      </c>
    </row>
    <row r="3" spans="2:12" ht="12.75" thickBot="1" x14ac:dyDescent="0.25">
      <c r="B3" s="10" t="s">
        <v>29</v>
      </c>
      <c r="H3" s="10" t="s">
        <v>29</v>
      </c>
      <c r="L3" s="30"/>
    </row>
    <row r="4" spans="2:12" ht="24.75" thickBot="1" x14ac:dyDescent="0.25">
      <c r="B4" s="40" t="s">
        <v>0</v>
      </c>
      <c r="C4" s="41" t="s">
        <v>141</v>
      </c>
      <c r="D4" s="41" t="s">
        <v>1</v>
      </c>
      <c r="E4" s="41" t="s">
        <v>2</v>
      </c>
      <c r="F4" s="42" t="s">
        <v>3</v>
      </c>
      <c r="H4" s="40" t="s">
        <v>0</v>
      </c>
      <c r="I4" s="41" t="s">
        <v>142</v>
      </c>
      <c r="J4" s="41" t="s">
        <v>1</v>
      </c>
      <c r="K4" s="41" t="s">
        <v>2</v>
      </c>
      <c r="L4" s="42" t="s">
        <v>3</v>
      </c>
    </row>
    <row r="5" spans="2:12" x14ac:dyDescent="0.2">
      <c r="B5" s="66" t="s">
        <v>122</v>
      </c>
      <c r="C5" s="67">
        <f>SUM(C6:C32)</f>
        <v>0.33955333279600658</v>
      </c>
      <c r="D5" s="151"/>
      <c r="E5" s="76"/>
      <c r="F5" s="80" t="s">
        <v>193</v>
      </c>
      <c r="G5" s="2"/>
      <c r="H5" s="66" t="s">
        <v>122</v>
      </c>
      <c r="I5" s="67">
        <f>SUM(I6:I31)</f>
        <v>1.2391641960904554</v>
      </c>
      <c r="J5" s="151"/>
      <c r="K5" s="76"/>
      <c r="L5" s="80" t="s">
        <v>193</v>
      </c>
    </row>
    <row r="6" spans="2:12" x14ac:dyDescent="0.2">
      <c r="B6" s="68" t="s">
        <v>53</v>
      </c>
      <c r="C6" s="69">
        <v>7.8810620391367603E-2</v>
      </c>
      <c r="D6" s="72">
        <f>IF(ISNUMBER(C6),C6/VLOOKUP("National Total",B$5:C$32,2,0),"0")</f>
        <v>0.23210085950979209</v>
      </c>
      <c r="E6" s="72">
        <f t="shared" ref="E6:E15" si="0">IF(D6=1,0,IF(ISNUMBER(D6+E5),D6+E5,0))</f>
        <v>0.23210085950979209</v>
      </c>
      <c r="F6" s="81" t="s">
        <v>192</v>
      </c>
      <c r="G6" s="2"/>
      <c r="H6" s="68" t="s">
        <v>117</v>
      </c>
      <c r="I6" s="69">
        <v>0.67309509433808101</v>
      </c>
      <c r="J6" s="72">
        <f>IF(ISNUMBER(I6),I6/VLOOKUP("National Total",H$5:I$31,2,0),"0")</f>
        <v>0.54318475022251778</v>
      </c>
      <c r="K6" s="72">
        <f t="shared" ref="K6:K11" si="1">IF(J6=1,0,IF(ISNUMBER(J6+K5),J6+K5,0))</f>
        <v>0.54318475022251778</v>
      </c>
      <c r="L6" s="81" t="s">
        <v>192</v>
      </c>
    </row>
    <row r="7" spans="2:12" x14ac:dyDescent="0.2">
      <c r="B7" s="68" t="s">
        <v>45</v>
      </c>
      <c r="C7" s="69">
        <v>7.2545537822255202E-2</v>
      </c>
      <c r="D7" s="72">
        <f t="shared" ref="D7:D31" si="2">IF(ISNUMBER(C7),C7/VLOOKUP("National Total",B$5:C$32,2,0),"0")</f>
        <v>0.2136499065548515</v>
      </c>
      <c r="E7" s="72">
        <f t="shared" si="0"/>
        <v>0.44575076606464359</v>
      </c>
      <c r="F7" s="81" t="s">
        <v>192</v>
      </c>
      <c r="G7" s="2"/>
      <c r="H7" s="68" t="s">
        <v>45</v>
      </c>
      <c r="I7" s="69">
        <v>0.350928429861048</v>
      </c>
      <c r="J7" s="72">
        <f t="shared" ref="J7:J31" si="3">IF(ISNUMBER(I7),I7/VLOOKUP("National Total",H$5:I$31,2,0),"0")</f>
        <v>0.28319768354203745</v>
      </c>
      <c r="K7" s="72">
        <f t="shared" si="1"/>
        <v>0.82638243376455522</v>
      </c>
      <c r="L7" s="81" t="s">
        <v>192</v>
      </c>
    </row>
    <row r="8" spans="2:12" x14ac:dyDescent="0.2">
      <c r="B8" s="68" t="s">
        <v>68</v>
      </c>
      <c r="C8" s="69">
        <v>7.0660804307554406E-2</v>
      </c>
      <c r="D8" s="72">
        <f t="shared" si="2"/>
        <v>0.20809928068061487</v>
      </c>
      <c r="E8" s="72">
        <f t="shared" si="0"/>
        <v>0.65385004674525848</v>
      </c>
      <c r="F8" s="81" t="s">
        <v>192</v>
      </c>
      <c r="G8" s="2"/>
      <c r="H8" s="68" t="s">
        <v>53</v>
      </c>
      <c r="I8" s="69">
        <v>0.103104185502916</v>
      </c>
      <c r="J8" s="72">
        <f t="shared" si="3"/>
        <v>8.3204619555833012E-2</v>
      </c>
      <c r="K8" s="72">
        <f t="shared" si="1"/>
        <v>0.90958705332038825</v>
      </c>
      <c r="L8" s="81" t="s">
        <v>193</v>
      </c>
    </row>
    <row r="9" spans="2:12" x14ac:dyDescent="0.2">
      <c r="B9" s="68" t="s">
        <v>115</v>
      </c>
      <c r="C9" s="69">
        <v>2.1331484833553401E-2</v>
      </c>
      <c r="D9" s="72">
        <f t="shared" si="2"/>
        <v>6.2822192490063752E-2</v>
      </c>
      <c r="E9" s="72">
        <f t="shared" si="0"/>
        <v>0.71667223923532219</v>
      </c>
      <c r="F9" s="81" t="s">
        <v>192</v>
      </c>
      <c r="G9" s="2"/>
      <c r="H9" s="68" t="s">
        <v>62</v>
      </c>
      <c r="I9" s="69">
        <v>5.1945391713432001E-2</v>
      </c>
      <c r="J9" s="72">
        <f t="shared" si="3"/>
        <v>4.1919700292599595E-2</v>
      </c>
      <c r="K9" s="72">
        <f t="shared" si="1"/>
        <v>0.95150675361298787</v>
      </c>
      <c r="L9" s="81" t="s">
        <v>193</v>
      </c>
    </row>
    <row r="10" spans="2:12" x14ac:dyDescent="0.2">
      <c r="B10" s="68" t="s">
        <v>47</v>
      </c>
      <c r="C10" s="69">
        <v>1.9389995785793999E-2</v>
      </c>
      <c r="D10" s="72">
        <f t="shared" si="2"/>
        <v>5.7104418991060016E-2</v>
      </c>
      <c r="E10" s="72">
        <f t="shared" si="0"/>
        <v>0.7737766582263822</v>
      </c>
      <c r="F10" s="81" t="s">
        <v>192</v>
      </c>
      <c r="G10" s="2"/>
      <c r="H10" s="68" t="s">
        <v>68</v>
      </c>
      <c r="I10" s="69">
        <v>2.6493982323917701E-2</v>
      </c>
      <c r="J10" s="72">
        <f t="shared" si="3"/>
        <v>2.1380526008987204E-2</v>
      </c>
      <c r="K10" s="72">
        <f t="shared" si="1"/>
        <v>0.97288727962197508</v>
      </c>
      <c r="L10" s="81" t="s">
        <v>193</v>
      </c>
    </row>
    <row r="11" spans="2:12" x14ac:dyDescent="0.2">
      <c r="B11" s="68" t="s">
        <v>118</v>
      </c>
      <c r="C11" s="69">
        <v>1.3563469999999999E-2</v>
      </c>
      <c r="D11" s="72">
        <f t="shared" si="2"/>
        <v>3.9945035698261057E-2</v>
      </c>
      <c r="E11" s="72">
        <f t="shared" si="0"/>
        <v>0.81372169392464322</v>
      </c>
      <c r="F11" s="81" t="s">
        <v>192</v>
      </c>
      <c r="G11" s="2"/>
      <c r="H11" s="68" t="s">
        <v>67</v>
      </c>
      <c r="I11" s="69">
        <v>8.4556606196502307E-3</v>
      </c>
      <c r="J11" s="72">
        <f t="shared" si="3"/>
        <v>6.8236805472008588E-3</v>
      </c>
      <c r="K11" s="72">
        <f t="shared" si="1"/>
        <v>0.97971096016917592</v>
      </c>
      <c r="L11" s="81" t="s">
        <v>193</v>
      </c>
    </row>
    <row r="12" spans="2:12" x14ac:dyDescent="0.2">
      <c r="B12" s="68" t="s">
        <v>49</v>
      </c>
      <c r="C12" s="69">
        <v>1.25672831416815E-2</v>
      </c>
      <c r="D12" s="72">
        <f t="shared" si="2"/>
        <v>3.7011220117316723E-2</v>
      </c>
      <c r="E12" s="72">
        <f t="shared" si="0"/>
        <v>0.85073291404195994</v>
      </c>
      <c r="F12" s="81" t="s">
        <v>193</v>
      </c>
      <c r="G12" s="2"/>
      <c r="H12" s="68" t="s">
        <v>47</v>
      </c>
      <c r="I12" s="69">
        <v>7.1262647091799997E-3</v>
      </c>
      <c r="J12" s="72">
        <f t="shared" si="3"/>
        <v>5.7508639546423783E-3</v>
      </c>
      <c r="K12" s="72">
        <f t="shared" ref="K12:K25" si="4">IF(J12=1,0,IF(ISNUMBER(J12+K11),J12+K11,0))</f>
        <v>0.98546182412381833</v>
      </c>
      <c r="L12" s="81" t="s">
        <v>193</v>
      </c>
    </row>
    <row r="13" spans="2:12" x14ac:dyDescent="0.2">
      <c r="B13" s="68" t="s">
        <v>57</v>
      </c>
      <c r="C13" s="69">
        <v>1.18877539084923E-2</v>
      </c>
      <c r="D13" s="72">
        <f t="shared" si="2"/>
        <v>3.5009975636534553E-2</v>
      </c>
      <c r="E13" s="72">
        <f t="shared" si="0"/>
        <v>0.88574288967849446</v>
      </c>
      <c r="F13" s="81" t="s">
        <v>193</v>
      </c>
      <c r="G13" s="2"/>
      <c r="H13" s="68" t="s">
        <v>54</v>
      </c>
      <c r="I13" s="69">
        <v>4.74715863288007E-3</v>
      </c>
      <c r="J13" s="72">
        <f t="shared" si="3"/>
        <v>3.8309359226624566E-3</v>
      </c>
      <c r="K13" s="72">
        <f t="shared" si="4"/>
        <v>0.98929276004648081</v>
      </c>
      <c r="L13" s="81" t="s">
        <v>193</v>
      </c>
    </row>
    <row r="14" spans="2:12" x14ac:dyDescent="0.2">
      <c r="B14" s="68" t="s">
        <v>52</v>
      </c>
      <c r="C14" s="69">
        <v>1.00200897857714E-2</v>
      </c>
      <c r="D14" s="72">
        <f t="shared" si="2"/>
        <v>2.9509619897594021E-2</v>
      </c>
      <c r="E14" s="72">
        <f t="shared" si="0"/>
        <v>0.9152525095760885</v>
      </c>
      <c r="F14" s="81" t="s">
        <v>193</v>
      </c>
      <c r="G14" s="2"/>
      <c r="H14" s="68" t="s">
        <v>65</v>
      </c>
      <c r="I14" s="69">
        <v>4.66431580726965E-3</v>
      </c>
      <c r="J14" s="72">
        <f t="shared" si="3"/>
        <v>3.7640821305082064E-3</v>
      </c>
      <c r="K14" s="72">
        <f t="shared" si="4"/>
        <v>0.99305684217698897</v>
      </c>
      <c r="L14" s="81" t="s">
        <v>193</v>
      </c>
    </row>
    <row r="15" spans="2:12" x14ac:dyDescent="0.2">
      <c r="B15" s="68" t="s">
        <v>54</v>
      </c>
      <c r="C15" s="69">
        <v>6.51353699817142E-3</v>
      </c>
      <c r="D15" s="72">
        <f t="shared" si="2"/>
        <v>1.9182662542395239E-2</v>
      </c>
      <c r="E15" s="72">
        <f t="shared" si="0"/>
        <v>0.9344351721184837</v>
      </c>
      <c r="F15" s="81" t="s">
        <v>193</v>
      </c>
      <c r="G15" s="2"/>
      <c r="H15" s="68" t="s">
        <v>52</v>
      </c>
      <c r="I15" s="69">
        <v>3.1374342657281701E-3</v>
      </c>
      <c r="J15" s="72">
        <f t="shared" si="3"/>
        <v>2.5318955112056405E-3</v>
      </c>
      <c r="K15" s="72">
        <f t="shared" si="4"/>
        <v>0.99558873768819467</v>
      </c>
      <c r="L15" s="81" t="s">
        <v>193</v>
      </c>
    </row>
    <row r="16" spans="2:12" x14ac:dyDescent="0.2">
      <c r="B16" s="68" t="s">
        <v>59</v>
      </c>
      <c r="C16" s="69">
        <v>5.2926821887236001E-3</v>
      </c>
      <c r="D16" s="72">
        <f t="shared" si="2"/>
        <v>1.5587189632749928E-2</v>
      </c>
      <c r="E16" s="72">
        <f t="shared" ref="E16:E26" si="5">IF(D16=1,0,IF(ISNUMBER(D16+E15),D16+E15,0))</f>
        <v>0.95002236175123367</v>
      </c>
      <c r="F16" s="81" t="s">
        <v>193</v>
      </c>
      <c r="G16" s="2"/>
      <c r="H16" s="68" t="s">
        <v>46</v>
      </c>
      <c r="I16" s="69">
        <v>1.67584068850665E-3</v>
      </c>
      <c r="J16" s="72">
        <f t="shared" si="3"/>
        <v>1.3523959890012175E-3</v>
      </c>
      <c r="K16" s="72">
        <f t="shared" si="4"/>
        <v>0.99694113367719583</v>
      </c>
      <c r="L16" s="81" t="s">
        <v>193</v>
      </c>
    </row>
    <row r="17" spans="2:12" x14ac:dyDescent="0.2">
      <c r="B17" s="68" t="s">
        <v>65</v>
      </c>
      <c r="C17" s="69">
        <v>3.4982368554522399E-3</v>
      </c>
      <c r="D17" s="72">
        <f t="shared" si="2"/>
        <v>1.0302466557010281E-2</v>
      </c>
      <c r="E17" s="72">
        <f t="shared" si="5"/>
        <v>0.96032482830824395</v>
      </c>
      <c r="F17" s="81" t="s">
        <v>193</v>
      </c>
      <c r="G17" s="2"/>
      <c r="H17" s="68" t="s">
        <v>50</v>
      </c>
      <c r="I17" s="69">
        <v>1.13962718510251E-3</v>
      </c>
      <c r="J17" s="72">
        <f t="shared" si="3"/>
        <v>9.1967407442695396E-4</v>
      </c>
      <c r="K17" s="72">
        <f t="shared" si="4"/>
        <v>0.99786080775162278</v>
      </c>
      <c r="L17" s="81" t="s">
        <v>193</v>
      </c>
    </row>
    <row r="18" spans="2:12" x14ac:dyDescent="0.2">
      <c r="B18" s="68" t="s">
        <v>50</v>
      </c>
      <c r="C18" s="69">
        <v>3.4139998791043501E-3</v>
      </c>
      <c r="D18" s="72">
        <f t="shared" si="2"/>
        <v>1.0054384832545227E-2</v>
      </c>
      <c r="E18" s="72">
        <f t="shared" si="5"/>
        <v>0.97037921314078912</v>
      </c>
      <c r="F18" s="81" t="s">
        <v>193</v>
      </c>
      <c r="G18" s="2"/>
      <c r="H18" s="68" t="s">
        <v>69</v>
      </c>
      <c r="I18" s="69">
        <v>7.6447561513949297E-4</v>
      </c>
      <c r="J18" s="72">
        <f t="shared" si="3"/>
        <v>6.1692842445851986E-4</v>
      </c>
      <c r="K18" s="72">
        <f t="shared" si="4"/>
        <v>0.99847773617608127</v>
      </c>
      <c r="L18" s="81" t="s">
        <v>193</v>
      </c>
    </row>
    <row r="19" spans="2:12" x14ac:dyDescent="0.2">
      <c r="B19" s="68" t="s">
        <v>58</v>
      </c>
      <c r="C19" s="69">
        <v>3.4086074451973301E-3</v>
      </c>
      <c r="D19" s="72">
        <f t="shared" si="2"/>
        <v>1.0038503869567726E-2</v>
      </c>
      <c r="E19" s="72">
        <f t="shared" si="5"/>
        <v>0.98041771701035685</v>
      </c>
      <c r="F19" s="81" t="s">
        <v>193</v>
      </c>
      <c r="G19" s="2"/>
      <c r="H19" s="68" t="s">
        <v>71</v>
      </c>
      <c r="I19" s="69">
        <v>7.3588774302620497E-4</v>
      </c>
      <c r="J19" s="72">
        <f t="shared" si="3"/>
        <v>5.9385813869374199E-4</v>
      </c>
      <c r="K19" s="72">
        <f t="shared" si="4"/>
        <v>0.99907159431477499</v>
      </c>
      <c r="L19" s="81" t="s">
        <v>193</v>
      </c>
    </row>
    <row r="20" spans="2:12" x14ac:dyDescent="0.2">
      <c r="B20" s="68" t="s">
        <v>67</v>
      </c>
      <c r="C20" s="69">
        <v>2.99478032328848E-3</v>
      </c>
      <c r="D20" s="72">
        <f t="shared" si="2"/>
        <v>8.819764184401788E-3</v>
      </c>
      <c r="E20" s="72">
        <f t="shared" si="5"/>
        <v>0.98923748119475863</v>
      </c>
      <c r="F20" s="81" t="s">
        <v>193</v>
      </c>
      <c r="G20" s="2"/>
      <c r="H20" s="68" t="s">
        <v>66</v>
      </c>
      <c r="I20" s="69">
        <v>3.23483704322015E-4</v>
      </c>
      <c r="J20" s="72">
        <f t="shared" si="3"/>
        <v>2.6104991198309415E-4</v>
      </c>
      <c r="K20" s="72">
        <f t="shared" si="4"/>
        <v>0.99933264422675805</v>
      </c>
      <c r="L20" s="81" t="s">
        <v>193</v>
      </c>
    </row>
    <row r="21" spans="2:12" x14ac:dyDescent="0.2">
      <c r="B21" s="68" t="s">
        <v>46</v>
      </c>
      <c r="C21" s="69">
        <v>1.7117835253421E-3</v>
      </c>
      <c r="D21" s="72">
        <f t="shared" si="2"/>
        <v>5.0412802938691464E-3</v>
      </c>
      <c r="E21" s="72">
        <f t="shared" si="5"/>
        <v>0.99427876148862782</v>
      </c>
      <c r="F21" s="81" t="s">
        <v>193</v>
      </c>
      <c r="G21" s="2"/>
      <c r="H21" s="68" t="s">
        <v>57</v>
      </c>
      <c r="I21" s="69">
        <v>3.0897680901021199E-4</v>
      </c>
      <c r="J21" s="72">
        <f t="shared" si="3"/>
        <v>2.493429119280796E-4</v>
      </c>
      <c r="K21" s="72">
        <f t="shared" si="4"/>
        <v>0.99958198713868618</v>
      </c>
      <c r="L21" s="81" t="s">
        <v>193</v>
      </c>
    </row>
    <row r="22" spans="2:12" x14ac:dyDescent="0.2">
      <c r="B22" s="68" t="s">
        <v>117</v>
      </c>
      <c r="C22" s="69">
        <v>6.043601648E-4</v>
      </c>
      <c r="D22" s="72">
        <f t="shared" si="2"/>
        <v>1.7798681574510754E-3</v>
      </c>
      <c r="E22" s="72">
        <f t="shared" si="5"/>
        <v>0.99605862964607894</v>
      </c>
      <c r="F22" s="81" t="s">
        <v>193</v>
      </c>
      <c r="G22" s="2"/>
      <c r="H22" s="68" t="s">
        <v>118</v>
      </c>
      <c r="I22" s="69">
        <v>1.2389182999999999E-4</v>
      </c>
      <c r="J22" s="72">
        <f t="shared" si="3"/>
        <v>9.998015629476454E-5</v>
      </c>
      <c r="K22" s="72">
        <f t="shared" si="4"/>
        <v>0.99968196729498093</v>
      </c>
      <c r="L22" s="81" t="s">
        <v>193</v>
      </c>
    </row>
    <row r="23" spans="2:12" x14ac:dyDescent="0.2">
      <c r="B23" s="68" t="s">
        <v>71</v>
      </c>
      <c r="C23" s="69">
        <v>5.5191580726965297E-4</v>
      </c>
      <c r="D23" s="72">
        <f t="shared" si="2"/>
        <v>1.6254171405857688E-3</v>
      </c>
      <c r="E23" s="72">
        <f t="shared" si="5"/>
        <v>0.99768404678666467</v>
      </c>
      <c r="F23" s="81" t="s">
        <v>193</v>
      </c>
      <c r="G23" s="2"/>
      <c r="H23" s="68" t="s">
        <v>49</v>
      </c>
      <c r="I23" s="69">
        <v>1.1806024050998999E-4</v>
      </c>
      <c r="J23" s="72">
        <f t="shared" si="3"/>
        <v>9.5274089489083281E-5</v>
      </c>
      <c r="K23" s="72">
        <f t="shared" si="4"/>
        <v>0.99977724138446999</v>
      </c>
      <c r="L23" s="81" t="s">
        <v>193</v>
      </c>
    </row>
    <row r="24" spans="2:12" x14ac:dyDescent="0.2">
      <c r="B24" s="68" t="s">
        <v>66</v>
      </c>
      <c r="C24" s="69">
        <v>2.6956975360167899E-4</v>
      </c>
      <c r="D24" s="72">
        <f t="shared" si="2"/>
        <v>7.9389517806214074E-4</v>
      </c>
      <c r="E24" s="72">
        <f t="shared" si="5"/>
        <v>0.99847794196472683</v>
      </c>
      <c r="F24" s="81" t="s">
        <v>193</v>
      </c>
      <c r="G24" s="2"/>
      <c r="H24" s="68" t="s">
        <v>59</v>
      </c>
      <c r="I24" s="69">
        <v>9.9878159227429102E-5</v>
      </c>
      <c r="J24" s="72">
        <f t="shared" si="3"/>
        <v>8.0601230686412026E-5</v>
      </c>
      <c r="K24" s="72">
        <f t="shared" si="4"/>
        <v>0.99985784261515642</v>
      </c>
      <c r="L24" s="81" t="s">
        <v>193</v>
      </c>
    </row>
    <row r="25" spans="2:12" x14ac:dyDescent="0.2">
      <c r="B25" s="68" t="s">
        <v>55</v>
      </c>
      <c r="C25" s="69">
        <v>2.0384076483906399E-4</v>
      </c>
      <c r="D25" s="72">
        <f t="shared" si="2"/>
        <v>6.0032031834458648E-4</v>
      </c>
      <c r="E25" s="72">
        <f t="shared" si="5"/>
        <v>0.99907826228307139</v>
      </c>
      <c r="F25" s="81" t="s">
        <v>193</v>
      </c>
      <c r="G25" s="2"/>
      <c r="H25" s="68" t="s">
        <v>58</v>
      </c>
      <c r="I25" s="69">
        <v>6.4447586535642905E-5</v>
      </c>
      <c r="J25" s="72">
        <f t="shared" si="3"/>
        <v>5.200891596043049E-5</v>
      </c>
      <c r="K25" s="72">
        <f t="shared" si="4"/>
        <v>0.99990985153111689</v>
      </c>
      <c r="L25" s="81" t="s">
        <v>193</v>
      </c>
    </row>
    <row r="26" spans="2:12" x14ac:dyDescent="0.2">
      <c r="B26" s="68" t="s">
        <v>51</v>
      </c>
      <c r="C26" s="69">
        <v>1.5519495470167299E-4</v>
      </c>
      <c r="D26" s="72">
        <f t="shared" si="2"/>
        <v>4.570561962203135E-4</v>
      </c>
      <c r="E26" s="72">
        <f t="shared" si="5"/>
        <v>0.99953531847929167</v>
      </c>
      <c r="F26" s="81" t="s">
        <v>193</v>
      </c>
      <c r="G26" s="2"/>
      <c r="H26" s="68" t="s">
        <v>55</v>
      </c>
      <c r="I26" s="69">
        <v>5.0960191209765903E-5</v>
      </c>
      <c r="J26" s="72">
        <f t="shared" si="3"/>
        <v>4.1124647863894511E-5</v>
      </c>
      <c r="K26" s="72">
        <f t="shared" ref="K26" si="6">IF(J26=1,0,IF(ISNUMBER(J26+K25),J26+K25,0))</f>
        <v>0.99995097617898077</v>
      </c>
      <c r="L26" s="81"/>
    </row>
    <row r="27" spans="2:12" x14ac:dyDescent="0.2">
      <c r="B27" s="68" t="s">
        <v>69</v>
      </c>
      <c r="C27" s="69">
        <v>7.6447561513949306E-5</v>
      </c>
      <c r="D27" s="72">
        <f t="shared" si="2"/>
        <v>2.2514154369934191E-4</v>
      </c>
      <c r="E27" s="72">
        <f t="shared" ref="E27" si="7">IF(D27=1,0,IF(ISNUMBER(D27+E26),D27+E26,0))</f>
        <v>0.99976046002299102</v>
      </c>
      <c r="F27" s="81"/>
      <c r="G27" s="2"/>
      <c r="H27" s="68" t="s">
        <v>51</v>
      </c>
      <c r="I27" s="69">
        <v>4.1677235486889599E-5</v>
      </c>
      <c r="J27" s="72">
        <f t="shared" si="3"/>
        <v>3.3633343844488616E-5</v>
      </c>
      <c r="K27" s="72">
        <f t="shared" ref="K27" si="8">IF(J27=1,0,IF(ISNUMBER(J27+K26),J27+K26,0))</f>
        <v>0.99998460952282531</v>
      </c>
      <c r="L27" s="81"/>
    </row>
    <row r="28" spans="2:12" x14ac:dyDescent="0.2">
      <c r="B28" s="68" t="s">
        <v>60</v>
      </c>
      <c r="C28" s="69">
        <v>4.0516551038700397E-5</v>
      </c>
      <c r="D28" s="72">
        <f t="shared" si="2"/>
        <v>1.1932308455073101E-4</v>
      </c>
      <c r="E28" s="72">
        <f t="shared" ref="E28" si="9">IF(D28=1,0,IF(ISNUMBER(D28+E27),D28+E27,0))</f>
        <v>0.99987978310754178</v>
      </c>
      <c r="F28" s="81"/>
      <c r="G28" s="2"/>
      <c r="H28" s="68" t="s">
        <v>190</v>
      </c>
      <c r="I28" s="69">
        <v>1.0405787000000001E-5</v>
      </c>
      <c r="J28" s="72">
        <f t="shared" si="3"/>
        <v>8.3974238707268202E-6</v>
      </c>
      <c r="K28" s="72">
        <f t="shared" ref="K28:K31" si="10">IF(J28=1,0,IF(ISNUMBER(J28+K27),J28+K27,0))</f>
        <v>0.99999300694669602</v>
      </c>
      <c r="L28" s="81"/>
    </row>
    <row r="29" spans="2:12" x14ac:dyDescent="0.2">
      <c r="B29" s="68" t="s">
        <v>48</v>
      </c>
      <c r="C29" s="69">
        <v>2.2608720000000001E-5</v>
      </c>
      <c r="D29" s="72">
        <f t="shared" si="2"/>
        <v>6.6583708113925768E-5</v>
      </c>
      <c r="E29" s="72">
        <f t="shared" ref="E29:E31" si="11">IF(D29=1,0,IF(ISNUMBER(D29+E28),D29+E28,0))</f>
        <v>0.99994636681565574</v>
      </c>
      <c r="F29" s="81"/>
      <c r="G29" s="2"/>
      <c r="H29" s="68" t="s">
        <v>48</v>
      </c>
      <c r="I29" s="69">
        <v>4.1868000000000003E-6</v>
      </c>
      <c r="J29" s="72">
        <f t="shared" si="3"/>
        <v>3.3787289958903686E-6</v>
      </c>
      <c r="K29" s="72">
        <f t="shared" si="10"/>
        <v>0.99999638567569193</v>
      </c>
      <c r="L29" s="81"/>
    </row>
    <row r="30" spans="2:12" x14ac:dyDescent="0.2">
      <c r="B30" s="68" t="s">
        <v>56</v>
      </c>
      <c r="C30" s="69">
        <v>1.77653641925672E-5</v>
      </c>
      <c r="D30" s="72">
        <f t="shared" si="2"/>
        <v>5.2319805098894716E-5</v>
      </c>
      <c r="E30" s="72">
        <f t="shared" si="11"/>
        <v>0.99999868662075464</v>
      </c>
      <c r="F30" s="81"/>
      <c r="G30" s="2"/>
      <c r="H30" s="68" t="s">
        <v>56</v>
      </c>
      <c r="I30" s="69">
        <v>3.0816188259195702E-6</v>
      </c>
      <c r="J30" s="72">
        <f t="shared" si="3"/>
        <v>2.4868526992968583E-6</v>
      </c>
      <c r="K30" s="72">
        <f t="shared" si="10"/>
        <v>0.99999887252839126</v>
      </c>
      <c r="L30" s="81"/>
    </row>
    <row r="31" spans="2:12" ht="12.75" thickBot="1" x14ac:dyDescent="0.25">
      <c r="B31" s="70" t="s">
        <v>190</v>
      </c>
      <c r="C31" s="71">
        <v>4.4596229999999998E-7</v>
      </c>
      <c r="D31" s="74">
        <f t="shared" si="2"/>
        <v>1.3133792453980144E-6</v>
      </c>
      <c r="E31" s="74">
        <f t="shared" si="11"/>
        <v>1</v>
      </c>
      <c r="F31" s="84"/>
      <c r="G31" s="2"/>
      <c r="H31" s="70" t="s">
        <v>60</v>
      </c>
      <c r="I31" s="71">
        <v>1.39712244961036E-6</v>
      </c>
      <c r="J31" s="74">
        <f t="shared" si="3"/>
        <v>1.1274716087006554E-6</v>
      </c>
      <c r="K31" s="74">
        <f t="shared" si="10"/>
        <v>1</v>
      </c>
      <c r="L31" s="84"/>
    </row>
    <row r="32" spans="2:12" ht="12.75" x14ac:dyDescent="0.2">
      <c r="B32"/>
      <c r="C32"/>
      <c r="D32"/>
      <c r="E32"/>
      <c r="F32"/>
      <c r="G32" s="2"/>
      <c r="H32" s="2"/>
      <c r="I32" s="135"/>
      <c r="J32" s="2"/>
      <c r="K32" s="2"/>
      <c r="L32" s="2"/>
    </row>
    <row r="33" spans="2:12" ht="12.75" x14ac:dyDescent="0.2">
      <c r="B33"/>
      <c r="C33"/>
      <c r="D33"/>
      <c r="E33"/>
      <c r="F33"/>
      <c r="G33"/>
      <c r="H33"/>
      <c r="I33"/>
      <c r="J33"/>
      <c r="K33" s="2"/>
      <c r="L33" s="2"/>
    </row>
    <row r="34" spans="2:12" ht="12.75" x14ac:dyDescent="0.2">
      <c r="B34"/>
      <c r="C34"/>
      <c r="D34"/>
      <c r="E34"/>
      <c r="F34"/>
      <c r="G34"/>
      <c r="H34"/>
      <c r="I34"/>
      <c r="J34"/>
      <c r="K34" s="2"/>
      <c r="L34" s="2"/>
    </row>
    <row r="35" spans="2:12" ht="12.75" x14ac:dyDescent="0.2">
      <c r="B35"/>
      <c r="C35"/>
      <c r="D35"/>
      <c r="E35"/>
      <c r="F35"/>
      <c r="G35"/>
      <c r="H35"/>
      <c r="I35"/>
      <c r="J35"/>
    </row>
    <row r="36" spans="2:12" ht="12.75" x14ac:dyDescent="0.2">
      <c r="B36"/>
      <c r="C36"/>
      <c r="D36"/>
      <c r="E36"/>
      <c r="F36"/>
      <c r="G36"/>
      <c r="H36"/>
      <c r="I36"/>
      <c r="J36"/>
    </row>
    <row r="37" spans="2:12" ht="12.75" x14ac:dyDescent="0.2">
      <c r="B37"/>
      <c r="C37"/>
      <c r="D37"/>
      <c r="E37"/>
      <c r="F37"/>
      <c r="G37"/>
      <c r="H37"/>
      <c r="I37"/>
      <c r="J37"/>
    </row>
    <row r="38" spans="2:12" ht="12.75" x14ac:dyDescent="0.2">
      <c r="B38"/>
      <c r="C38"/>
      <c r="D38"/>
      <c r="E38"/>
      <c r="F38"/>
      <c r="G38"/>
      <c r="H38"/>
      <c r="I38"/>
      <c r="J38"/>
    </row>
    <row r="39" spans="2:12" ht="12.75" x14ac:dyDescent="0.2">
      <c r="B39"/>
      <c r="C39"/>
      <c r="D39"/>
      <c r="E39"/>
      <c r="F39"/>
      <c r="G39"/>
      <c r="H39"/>
      <c r="I39"/>
      <c r="J39"/>
    </row>
    <row r="40" spans="2:12" ht="12.75" x14ac:dyDescent="0.2">
      <c r="B40"/>
      <c r="C40"/>
      <c r="D40"/>
      <c r="E40"/>
      <c r="F40"/>
      <c r="G40"/>
      <c r="H40"/>
      <c r="I40"/>
      <c r="J40"/>
    </row>
    <row r="41" spans="2:12" ht="12.75" x14ac:dyDescent="0.2">
      <c r="B41"/>
      <c r="C41"/>
      <c r="D41"/>
      <c r="E41"/>
      <c r="F41"/>
      <c r="G41"/>
      <c r="H41"/>
      <c r="I41"/>
      <c r="J41"/>
    </row>
    <row r="42" spans="2:12" ht="12.75" x14ac:dyDescent="0.2">
      <c r="B42"/>
      <c r="C42"/>
      <c r="D42"/>
      <c r="E42"/>
      <c r="F42"/>
      <c r="G42"/>
      <c r="H42"/>
      <c r="I42"/>
      <c r="J42"/>
    </row>
    <row r="43" spans="2:12" ht="12.75" x14ac:dyDescent="0.2">
      <c r="B43"/>
      <c r="C43"/>
      <c r="D43"/>
      <c r="E43"/>
      <c r="F43"/>
      <c r="G43"/>
      <c r="H43"/>
      <c r="I43"/>
      <c r="J43"/>
    </row>
    <row r="44" spans="2:12" ht="12.75" x14ac:dyDescent="0.2">
      <c r="B44"/>
      <c r="C44"/>
      <c r="D44"/>
      <c r="E44"/>
      <c r="F44"/>
      <c r="G44"/>
      <c r="H44"/>
      <c r="I44"/>
      <c r="J44"/>
    </row>
    <row r="45" spans="2:12" ht="12.75" x14ac:dyDescent="0.2">
      <c r="B45"/>
      <c r="C45"/>
      <c r="D45"/>
      <c r="E45"/>
      <c r="F45"/>
      <c r="G45"/>
      <c r="H45"/>
      <c r="I45"/>
      <c r="J45"/>
    </row>
    <row r="46" spans="2:12" ht="12.75" x14ac:dyDescent="0.2">
      <c r="B46"/>
      <c r="C46"/>
      <c r="D46"/>
      <c r="E46"/>
      <c r="F46"/>
      <c r="G46"/>
      <c r="H46"/>
      <c r="I46"/>
      <c r="J46"/>
    </row>
    <row r="47" spans="2:12" ht="12.75" x14ac:dyDescent="0.2">
      <c r="B47"/>
      <c r="C47"/>
      <c r="D47"/>
      <c r="E47"/>
      <c r="F47"/>
      <c r="G47"/>
      <c r="H47"/>
      <c r="I47"/>
      <c r="J47"/>
    </row>
    <row r="48" spans="2:12" ht="12.75" x14ac:dyDescent="0.2">
      <c r="B48"/>
      <c r="C48"/>
      <c r="D48"/>
      <c r="E48"/>
      <c r="F48"/>
      <c r="G48"/>
      <c r="H48"/>
      <c r="I48"/>
      <c r="J48"/>
    </row>
    <row r="49" spans="2:10" ht="12.75" x14ac:dyDescent="0.2">
      <c r="B49"/>
      <c r="C49"/>
      <c r="D49"/>
      <c r="E49"/>
      <c r="F49"/>
      <c r="G49"/>
      <c r="H49"/>
      <c r="I49"/>
      <c r="J49"/>
    </row>
    <row r="50" spans="2:10" ht="12.75" x14ac:dyDescent="0.2">
      <c r="B50"/>
      <c r="C50"/>
      <c r="D50"/>
      <c r="E50"/>
      <c r="F50"/>
      <c r="G50"/>
      <c r="H50"/>
      <c r="I50"/>
      <c r="J50"/>
    </row>
    <row r="51" spans="2:10" ht="12.75" x14ac:dyDescent="0.2">
      <c r="B51"/>
      <c r="C51"/>
      <c r="D51"/>
      <c r="E51"/>
      <c r="F51"/>
      <c r="G51"/>
      <c r="H51"/>
      <c r="I51"/>
      <c r="J51"/>
    </row>
    <row r="52" spans="2:10" ht="12.75" x14ac:dyDescent="0.2">
      <c r="B52"/>
      <c r="C52"/>
      <c r="D52"/>
      <c r="E52"/>
      <c r="F52"/>
      <c r="G52"/>
      <c r="H52"/>
      <c r="I52"/>
      <c r="J52"/>
    </row>
    <row r="53" spans="2:10" ht="12.75" x14ac:dyDescent="0.2">
      <c r="B53"/>
      <c r="C53"/>
      <c r="D53"/>
      <c r="E53"/>
      <c r="F53"/>
      <c r="G53"/>
      <c r="H53"/>
      <c r="I53"/>
      <c r="J53"/>
    </row>
    <row r="54" spans="2:10" ht="12.75" x14ac:dyDescent="0.2">
      <c r="B54"/>
      <c r="C54"/>
      <c r="D54"/>
      <c r="E54"/>
      <c r="F54"/>
      <c r="G54"/>
      <c r="H54"/>
      <c r="I54"/>
      <c r="J54"/>
    </row>
    <row r="55" spans="2:10" ht="12.75" x14ac:dyDescent="0.2">
      <c r="B55"/>
      <c r="C55"/>
      <c r="D55"/>
      <c r="E55"/>
      <c r="F55"/>
      <c r="G55"/>
      <c r="H55"/>
      <c r="I55"/>
      <c r="J55"/>
    </row>
    <row r="56" spans="2:10" ht="12.75" x14ac:dyDescent="0.2">
      <c r="B56"/>
      <c r="C56"/>
      <c r="D56"/>
      <c r="E56"/>
      <c r="F56"/>
      <c r="G56"/>
      <c r="H56"/>
      <c r="I56"/>
      <c r="J56"/>
    </row>
    <row r="57" spans="2:10" ht="12.75" x14ac:dyDescent="0.2">
      <c r="B57"/>
      <c r="C57"/>
      <c r="D57"/>
      <c r="E57"/>
      <c r="F57"/>
      <c r="G57"/>
      <c r="H57"/>
      <c r="I57"/>
      <c r="J57"/>
    </row>
    <row r="58" spans="2:10" ht="12.75" x14ac:dyDescent="0.2">
      <c r="B58"/>
      <c r="C58"/>
      <c r="D58"/>
      <c r="E58"/>
      <c r="F58"/>
      <c r="G58"/>
      <c r="H58"/>
      <c r="I58"/>
      <c r="J58"/>
    </row>
    <row r="59" spans="2:10" ht="12.75" x14ac:dyDescent="0.2">
      <c r="B59"/>
      <c r="C59"/>
      <c r="D59"/>
      <c r="E59"/>
      <c r="F59"/>
      <c r="G59"/>
      <c r="H59"/>
      <c r="I59"/>
      <c r="J59"/>
    </row>
    <row r="60" spans="2:10" ht="12.75" x14ac:dyDescent="0.2">
      <c r="B60"/>
      <c r="C60"/>
      <c r="D60"/>
      <c r="E60"/>
      <c r="F60"/>
      <c r="G60"/>
      <c r="H60"/>
      <c r="I60"/>
      <c r="J60"/>
    </row>
    <row r="61" spans="2:10" ht="12.75" x14ac:dyDescent="0.2">
      <c r="B61"/>
      <c r="C61"/>
      <c r="D61"/>
      <c r="E61"/>
      <c r="F61"/>
      <c r="G61"/>
      <c r="H61"/>
      <c r="I61"/>
      <c r="J61"/>
    </row>
    <row r="62" spans="2:10" ht="12.75" x14ac:dyDescent="0.2">
      <c r="B62"/>
      <c r="C62"/>
      <c r="D62"/>
      <c r="E62"/>
      <c r="F62"/>
      <c r="G62"/>
      <c r="H62"/>
      <c r="I62"/>
      <c r="J62"/>
    </row>
    <row r="63" spans="2:10" ht="12.75" x14ac:dyDescent="0.2">
      <c r="B63"/>
      <c r="C63"/>
      <c r="D63"/>
      <c r="E63"/>
      <c r="F63"/>
      <c r="G63"/>
      <c r="H63"/>
      <c r="I63"/>
      <c r="J63"/>
    </row>
    <row r="102" spans="4:4" x14ac:dyDescent="0.2">
      <c r="D102" s="13"/>
    </row>
    <row r="103" spans="4:4" x14ac:dyDescent="0.2">
      <c r="D103" s="13"/>
    </row>
    <row r="104" spans="4:4" x14ac:dyDescent="0.2">
      <c r="D104" s="13"/>
    </row>
    <row r="105" spans="4:4" x14ac:dyDescent="0.2">
      <c r="D105" s="13"/>
    </row>
    <row r="106" spans="4:4" x14ac:dyDescent="0.2">
      <c r="D106" s="13"/>
    </row>
    <row r="107" spans="4:4" x14ac:dyDescent="0.2">
      <c r="D107" s="13"/>
    </row>
    <row r="108" spans="4:4" x14ac:dyDescent="0.2">
      <c r="D108" s="13"/>
    </row>
    <row r="109" spans="4:4" x14ac:dyDescent="0.2">
      <c r="D109" s="13"/>
    </row>
    <row r="110" spans="4:4" x14ac:dyDescent="0.2">
      <c r="D110" s="13"/>
    </row>
    <row r="111" spans="4:4" x14ac:dyDescent="0.2">
      <c r="D111" s="13"/>
    </row>
    <row r="112" spans="4:4" x14ac:dyDescent="0.2">
      <c r="D112" s="13"/>
    </row>
    <row r="113" spans="4:4" x14ac:dyDescent="0.2">
      <c r="D113" s="13"/>
    </row>
    <row r="114" spans="4:4" x14ac:dyDescent="0.2">
      <c r="D114" s="13"/>
    </row>
    <row r="115" spans="4:4" x14ac:dyDescent="0.2">
      <c r="D115" s="13"/>
    </row>
    <row r="116" spans="4:4" x14ac:dyDescent="0.2">
      <c r="D116" s="13"/>
    </row>
    <row r="117" spans="4:4" x14ac:dyDescent="0.2">
      <c r="D117" s="13"/>
    </row>
    <row r="118" spans="4:4" x14ac:dyDescent="0.2">
      <c r="D118" s="13"/>
    </row>
    <row r="119" spans="4:4" x14ac:dyDescent="0.2">
      <c r="D119" s="13"/>
    </row>
  </sheetData>
  <sortState xmlns:xlrd2="http://schemas.microsoft.com/office/spreadsheetml/2017/richdata2" ref="B35:C58">
    <sortCondition descending="1" ref="C35:C58"/>
  </sortState>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theme="4"/>
  </sheetPr>
  <dimension ref="B1:L68"/>
  <sheetViews>
    <sheetView showGridLines="0" workbookViewId="0">
      <selection activeCell="O20" sqref="O20"/>
    </sheetView>
  </sheetViews>
  <sheetFormatPr defaultColWidth="9.140625" defaultRowHeight="12" x14ac:dyDescent="0.2"/>
  <cols>
    <col min="1" max="1" width="6.5703125" style="10" bestFit="1" customWidth="1"/>
    <col min="2" max="2" width="16.28515625" style="10" bestFit="1" customWidth="1"/>
    <col min="3" max="3" width="7.5703125" style="10" bestFit="1" customWidth="1"/>
    <col min="4" max="4" width="14.42578125" style="10" bestFit="1" customWidth="1"/>
    <col min="5" max="5" width="11.42578125" style="10" bestFit="1" customWidth="1"/>
    <col min="6" max="6" width="13.28515625" style="30" bestFit="1" customWidth="1"/>
    <col min="7" max="7" width="2" style="10" customWidth="1"/>
    <col min="8" max="8" width="16.28515625" style="10" bestFit="1" customWidth="1"/>
    <col min="9" max="9" width="7.85546875" style="10" bestFit="1" customWidth="1"/>
    <col min="10" max="10" width="14.28515625" style="10" bestFit="1" customWidth="1"/>
    <col min="11" max="11" width="11.28515625" style="10" bestFit="1" customWidth="1"/>
    <col min="12" max="12" width="13.28515625" style="10" bestFit="1" customWidth="1"/>
    <col min="13" max="16384" width="9.140625" style="10"/>
  </cols>
  <sheetData>
    <row r="1" spans="2:12" ht="15" x14ac:dyDescent="0.25">
      <c r="B1" s="156" t="s">
        <v>168</v>
      </c>
    </row>
    <row r="3" spans="2:12" ht="12.75" thickBot="1" x14ac:dyDescent="0.25">
      <c r="B3" s="10" t="s">
        <v>29</v>
      </c>
      <c r="H3" s="10" t="s">
        <v>29</v>
      </c>
      <c r="L3" s="30"/>
    </row>
    <row r="4" spans="2:12" s="21" customFormat="1" ht="24.75" thickBot="1" x14ac:dyDescent="0.25">
      <c r="B4" s="40" t="s">
        <v>0</v>
      </c>
      <c r="C4" s="41" t="s">
        <v>143</v>
      </c>
      <c r="D4" s="41" t="s">
        <v>1</v>
      </c>
      <c r="E4" s="41" t="s">
        <v>2</v>
      </c>
      <c r="F4" s="42" t="s">
        <v>3</v>
      </c>
      <c r="H4" s="40" t="s">
        <v>0</v>
      </c>
      <c r="I4" s="41" t="s">
        <v>144</v>
      </c>
      <c r="J4" s="41" t="s">
        <v>1</v>
      </c>
      <c r="K4" s="41" t="s">
        <v>2</v>
      </c>
      <c r="L4" s="42" t="s">
        <v>3</v>
      </c>
    </row>
    <row r="5" spans="2:12" x14ac:dyDescent="0.2">
      <c r="B5" s="66" t="s">
        <v>122</v>
      </c>
      <c r="C5" s="67">
        <f>SUM(C6:C34)</f>
        <v>3.4595692437613961</v>
      </c>
      <c r="D5" s="76"/>
      <c r="E5" s="76"/>
      <c r="F5" s="80" t="s">
        <v>193</v>
      </c>
      <c r="G5" s="86"/>
      <c r="H5" s="66" t="s">
        <v>122</v>
      </c>
      <c r="I5" s="67">
        <f>SUM(I6:I35)</f>
        <v>44.362177523636014</v>
      </c>
      <c r="J5" s="76"/>
      <c r="K5" s="76"/>
      <c r="L5" s="80" t="s">
        <v>193</v>
      </c>
    </row>
    <row r="6" spans="2:12" x14ac:dyDescent="0.2">
      <c r="B6" s="68" t="s">
        <v>62</v>
      </c>
      <c r="C6" s="69">
        <v>1.69140655228745</v>
      </c>
      <c r="D6" s="72">
        <f>IF(ISNUMBER(C6),C6/VLOOKUP("National Total",B$5:C$34,2,0),"0")</f>
        <v>0.4889066912990816</v>
      </c>
      <c r="E6" s="72">
        <f t="shared" ref="E6:E30" si="0">IF(D6=1,0,IF(ISNUMBER(D6+E5),D6+E5,0))</f>
        <v>0.4889066912990816</v>
      </c>
      <c r="F6" s="81" t="s">
        <v>192</v>
      </c>
      <c r="G6" s="86"/>
      <c r="H6" s="68" t="s">
        <v>62</v>
      </c>
      <c r="I6" s="69">
        <v>37.119990753123197</v>
      </c>
      <c r="J6" s="72">
        <f>IF(ISNUMBER(I6),I6/VLOOKUP("National Total",H$5:I$34,2,0),"0")</f>
        <v>0.83674861842265957</v>
      </c>
      <c r="K6" s="72">
        <f t="shared" ref="K6" si="1">IF(J6=1,0,IF(ISNUMBER(J6+K5),J6+K5,0))</f>
        <v>0.83674861842265957</v>
      </c>
      <c r="L6" s="81" t="s">
        <v>192</v>
      </c>
    </row>
    <row r="7" spans="2:12" x14ac:dyDescent="0.2">
      <c r="B7" s="68" t="s">
        <v>117</v>
      </c>
      <c r="C7" s="69">
        <v>0.65049167267177199</v>
      </c>
      <c r="D7" s="72">
        <f t="shared" ref="D7:D34" si="2">IF(ISNUMBER(C7),C7/VLOOKUP("National Total",B$5:C$34,2,0),"0")</f>
        <v>0.18802678219110561</v>
      </c>
      <c r="E7" s="72">
        <f t="shared" si="0"/>
        <v>0.67693347349018718</v>
      </c>
      <c r="F7" s="81" t="s">
        <v>192</v>
      </c>
      <c r="G7" s="86"/>
      <c r="H7" s="68" t="s">
        <v>92</v>
      </c>
      <c r="I7" s="69">
        <v>5.2239029850569896</v>
      </c>
      <c r="J7" s="72">
        <f t="shared" ref="J7:J34" si="3">IF(ISNUMBER(I7),I7/VLOOKUP("National Total",H$5:I$34,2,0),"0")</f>
        <v>0.11775578379293289</v>
      </c>
      <c r="K7" s="72">
        <f t="shared" ref="K7:K31" si="4">IF(J7=1,0,IF(ISNUMBER(J7+K6),J7+K6,0))</f>
        <v>0.95450440221559241</v>
      </c>
      <c r="L7" s="81" t="s">
        <v>193</v>
      </c>
    </row>
    <row r="8" spans="2:12" x14ac:dyDescent="0.2">
      <c r="B8" s="68" t="s">
        <v>45</v>
      </c>
      <c r="C8" s="69">
        <v>0.23898746421053599</v>
      </c>
      <c r="D8" s="72">
        <f t="shared" si="2"/>
        <v>6.9080121648525894E-2</v>
      </c>
      <c r="E8" s="72">
        <f t="shared" si="0"/>
        <v>0.74601359513871301</v>
      </c>
      <c r="F8" s="81" t="s">
        <v>192</v>
      </c>
      <c r="G8" s="86"/>
      <c r="H8" s="68" t="s">
        <v>45</v>
      </c>
      <c r="I8" s="69">
        <v>0.42955083269914701</v>
      </c>
      <c r="J8" s="72">
        <f t="shared" si="3"/>
        <v>9.6828166847825227E-3</v>
      </c>
      <c r="K8" s="72">
        <f t="shared" si="4"/>
        <v>0.96418721890037495</v>
      </c>
      <c r="L8" s="81" t="s">
        <v>193</v>
      </c>
    </row>
    <row r="9" spans="2:12" x14ac:dyDescent="0.2">
      <c r="B9" s="68" t="s">
        <v>68</v>
      </c>
      <c r="C9" s="69">
        <v>0.18924440484987501</v>
      </c>
      <c r="D9" s="72">
        <f t="shared" si="2"/>
        <v>5.4701724843674512E-2</v>
      </c>
      <c r="E9" s="72">
        <f t="shared" si="0"/>
        <v>0.80071531998238754</v>
      </c>
      <c r="F9" s="81" t="s">
        <v>192</v>
      </c>
      <c r="G9" s="86"/>
      <c r="H9" s="68" t="s">
        <v>117</v>
      </c>
      <c r="I9" s="69">
        <v>0.35889195733614998</v>
      </c>
      <c r="J9" s="72">
        <f t="shared" si="3"/>
        <v>8.0900437573185758E-3</v>
      </c>
      <c r="K9" s="72">
        <f t="shared" si="4"/>
        <v>0.97227726265769354</v>
      </c>
      <c r="L9" s="81" t="s">
        <v>193</v>
      </c>
    </row>
    <row r="10" spans="2:12" x14ac:dyDescent="0.2">
      <c r="B10" s="68" t="s">
        <v>53</v>
      </c>
      <c r="C10" s="69">
        <v>0.169437036186325</v>
      </c>
      <c r="D10" s="72">
        <f t="shared" si="2"/>
        <v>4.8976339031765001E-2</v>
      </c>
      <c r="E10" s="72">
        <f t="shared" si="0"/>
        <v>0.84969165901415256</v>
      </c>
      <c r="F10" s="81" t="s">
        <v>193</v>
      </c>
      <c r="G10" s="86"/>
      <c r="H10" s="68" t="s">
        <v>68</v>
      </c>
      <c r="I10" s="69">
        <v>0.319406399970596</v>
      </c>
      <c r="J10" s="72">
        <f t="shared" si="3"/>
        <v>7.1999711871766747E-3</v>
      </c>
      <c r="K10" s="72">
        <f t="shared" si="4"/>
        <v>0.97947723384487018</v>
      </c>
      <c r="L10" s="81" t="s">
        <v>193</v>
      </c>
    </row>
    <row r="11" spans="2:12" x14ac:dyDescent="0.2">
      <c r="B11" s="68" t="s">
        <v>54</v>
      </c>
      <c r="C11" s="69">
        <v>0.15960774774585701</v>
      </c>
      <c r="D11" s="72">
        <f t="shared" si="2"/>
        <v>4.6135150505709904E-2</v>
      </c>
      <c r="E11" s="72">
        <f t="shared" si="0"/>
        <v>0.89582680951986249</v>
      </c>
      <c r="F11" s="81" t="s">
        <v>193</v>
      </c>
      <c r="G11" s="86"/>
      <c r="H11" s="68" t="s">
        <v>70</v>
      </c>
      <c r="I11" s="69">
        <v>0.27007497248086698</v>
      </c>
      <c r="J11" s="72">
        <f t="shared" si="3"/>
        <v>6.0879557216724084E-3</v>
      </c>
      <c r="K11" s="72">
        <f t="shared" si="4"/>
        <v>0.9855651895665426</v>
      </c>
      <c r="L11" s="81" t="s">
        <v>193</v>
      </c>
    </row>
    <row r="12" spans="2:12" x14ac:dyDescent="0.2">
      <c r="B12" s="68" t="s">
        <v>92</v>
      </c>
      <c r="C12" s="69">
        <v>0.12891894256181799</v>
      </c>
      <c r="D12" s="72">
        <f t="shared" si="2"/>
        <v>3.7264449264686965E-2</v>
      </c>
      <c r="E12" s="72">
        <f t="shared" si="0"/>
        <v>0.93309125878454946</v>
      </c>
      <c r="F12" s="81" t="s">
        <v>193</v>
      </c>
      <c r="G12" s="86"/>
      <c r="H12" s="68" t="s">
        <v>53</v>
      </c>
      <c r="I12" s="69">
        <v>0.25564943916002397</v>
      </c>
      <c r="J12" s="72">
        <f t="shared" si="3"/>
        <v>5.7627793185718815E-3</v>
      </c>
      <c r="K12" s="72">
        <f t="shared" si="4"/>
        <v>0.99132796888511443</v>
      </c>
      <c r="L12" s="81" t="s">
        <v>193</v>
      </c>
    </row>
    <row r="13" spans="2:12" x14ac:dyDescent="0.2">
      <c r="B13" s="68" t="s">
        <v>67</v>
      </c>
      <c r="C13" s="69">
        <v>0.101013078383716</v>
      </c>
      <c r="D13" s="72">
        <f t="shared" si="2"/>
        <v>2.9198166380358419E-2</v>
      </c>
      <c r="E13" s="72">
        <f t="shared" si="0"/>
        <v>0.9622894251649079</v>
      </c>
      <c r="F13" s="81" t="s">
        <v>193</v>
      </c>
      <c r="G13" s="86"/>
      <c r="H13" s="68" t="s">
        <v>65</v>
      </c>
      <c r="I13" s="69">
        <v>0.102614947759932</v>
      </c>
      <c r="J13" s="72">
        <f t="shared" si="3"/>
        <v>2.3131179190935595E-3</v>
      </c>
      <c r="K13" s="72">
        <f t="shared" si="4"/>
        <v>0.99364108680420804</v>
      </c>
      <c r="L13" s="81" t="s">
        <v>193</v>
      </c>
    </row>
    <row r="14" spans="2:12" x14ac:dyDescent="0.2">
      <c r="B14" s="68" t="s">
        <v>52</v>
      </c>
      <c r="C14" s="69">
        <v>3.50826502829618E-2</v>
      </c>
      <c r="D14" s="72">
        <f t="shared" si="2"/>
        <v>1.0140756785321168E-2</v>
      </c>
      <c r="E14" s="72">
        <f t="shared" si="0"/>
        <v>0.97243018195022901</v>
      </c>
      <c r="F14" s="81" t="s">
        <v>193</v>
      </c>
      <c r="G14" s="86"/>
      <c r="H14" s="68" t="s">
        <v>64</v>
      </c>
      <c r="I14" s="69">
        <v>5.6372422485207102E-2</v>
      </c>
      <c r="J14" s="72">
        <f t="shared" si="3"/>
        <v>1.2707316374443538E-3</v>
      </c>
      <c r="K14" s="72">
        <f t="shared" si="4"/>
        <v>0.99491181844165244</v>
      </c>
      <c r="L14" s="81" t="s">
        <v>193</v>
      </c>
    </row>
    <row r="15" spans="2:12" x14ac:dyDescent="0.2">
      <c r="B15" s="68" t="s">
        <v>46</v>
      </c>
      <c r="C15" s="69">
        <v>2.7873157760390802E-2</v>
      </c>
      <c r="D15" s="72">
        <f t="shared" si="2"/>
        <v>8.0568289854738902E-3</v>
      </c>
      <c r="E15" s="72">
        <f t="shared" si="0"/>
        <v>0.9804870109357029</v>
      </c>
      <c r="F15" s="81" t="s">
        <v>193</v>
      </c>
      <c r="G15" s="86"/>
      <c r="H15" s="68" t="s">
        <v>54</v>
      </c>
      <c r="I15" s="69">
        <v>5.3802025829704801E-2</v>
      </c>
      <c r="J15" s="72">
        <f t="shared" si="3"/>
        <v>1.2127904632508013E-3</v>
      </c>
      <c r="K15" s="72">
        <f t="shared" si="4"/>
        <v>0.99612460890490329</v>
      </c>
      <c r="L15" s="81" t="s">
        <v>193</v>
      </c>
    </row>
    <row r="16" spans="2:12" x14ac:dyDescent="0.2">
      <c r="B16" s="68" t="s">
        <v>57</v>
      </c>
      <c r="C16" s="69">
        <v>1.42949835150709E-2</v>
      </c>
      <c r="D16" s="72">
        <f t="shared" si="2"/>
        <v>4.1320125448706911E-3</v>
      </c>
      <c r="E16" s="72">
        <f t="shared" si="0"/>
        <v>0.98461902348057362</v>
      </c>
      <c r="F16" s="81" t="s">
        <v>193</v>
      </c>
      <c r="G16" s="86"/>
      <c r="H16" s="68" t="s">
        <v>67</v>
      </c>
      <c r="I16" s="69">
        <v>5.1512212443824201E-2</v>
      </c>
      <c r="J16" s="72">
        <f t="shared" si="3"/>
        <v>1.1611741199218338E-3</v>
      </c>
      <c r="K16" s="72">
        <f t="shared" si="4"/>
        <v>0.99728578302482507</v>
      </c>
      <c r="L16" s="81" t="s">
        <v>193</v>
      </c>
    </row>
    <row r="17" spans="2:12" x14ac:dyDescent="0.2">
      <c r="B17" s="68" t="s">
        <v>69</v>
      </c>
      <c r="C17" s="69">
        <v>9.7852878737855094E-3</v>
      </c>
      <c r="D17" s="72">
        <f t="shared" si="2"/>
        <v>2.8284700158643199E-3</v>
      </c>
      <c r="E17" s="72">
        <f t="shared" si="0"/>
        <v>0.9874474934964379</v>
      </c>
      <c r="F17" s="81" t="s">
        <v>193</v>
      </c>
      <c r="G17" s="86"/>
      <c r="H17" s="68" t="s">
        <v>190</v>
      </c>
      <c r="I17" s="69">
        <v>2.2295995926000001E-2</v>
      </c>
      <c r="J17" s="72">
        <f t="shared" si="3"/>
        <v>5.0259020567961919E-4</v>
      </c>
      <c r="K17" s="72">
        <f t="shared" si="4"/>
        <v>0.99778837323050473</v>
      </c>
      <c r="L17" s="81" t="s">
        <v>193</v>
      </c>
    </row>
    <row r="18" spans="2:12" x14ac:dyDescent="0.2">
      <c r="B18" s="68" t="s">
        <v>59</v>
      </c>
      <c r="C18" s="69">
        <v>8.4873495334510905E-3</v>
      </c>
      <c r="D18" s="72">
        <f t="shared" si="2"/>
        <v>2.4532966203108194E-3</v>
      </c>
      <c r="E18" s="72">
        <f t="shared" si="0"/>
        <v>0.9899007901167487</v>
      </c>
      <c r="F18" s="81" t="s">
        <v>193</v>
      </c>
      <c r="G18" s="86"/>
      <c r="H18" s="68" t="s">
        <v>47</v>
      </c>
      <c r="I18" s="69">
        <v>1.6280959993768E-2</v>
      </c>
      <c r="J18" s="72">
        <f t="shared" si="3"/>
        <v>3.670009206625072E-4</v>
      </c>
      <c r="K18" s="72">
        <f t="shared" si="4"/>
        <v>0.99815537415116729</v>
      </c>
      <c r="L18" s="81" t="s">
        <v>193</v>
      </c>
    </row>
    <row r="19" spans="2:12" x14ac:dyDescent="0.2">
      <c r="B19" s="68" t="s">
        <v>70</v>
      </c>
      <c r="C19" s="69">
        <v>7.9433815435549105E-3</v>
      </c>
      <c r="D19" s="72">
        <f t="shared" si="2"/>
        <v>2.2960608630334905E-3</v>
      </c>
      <c r="E19" s="72">
        <f t="shared" si="0"/>
        <v>0.99219685097978216</v>
      </c>
      <c r="F19" s="81" t="s">
        <v>193</v>
      </c>
      <c r="G19" s="86"/>
      <c r="H19" s="68" t="s">
        <v>71</v>
      </c>
      <c r="I19" s="69">
        <v>1.6189530346576501E-2</v>
      </c>
      <c r="J19" s="72">
        <f t="shared" si="3"/>
        <v>3.6493993871132172E-4</v>
      </c>
      <c r="K19" s="72">
        <f t="shared" si="4"/>
        <v>0.99852031408987862</v>
      </c>
      <c r="L19" s="81" t="s">
        <v>193</v>
      </c>
    </row>
    <row r="20" spans="2:12" x14ac:dyDescent="0.2">
      <c r="B20" s="68" t="s">
        <v>50</v>
      </c>
      <c r="C20" s="69">
        <v>6.6982712099296097E-3</v>
      </c>
      <c r="D20" s="72">
        <f t="shared" si="2"/>
        <v>1.9361575785796252E-3</v>
      </c>
      <c r="E20" s="72">
        <f t="shared" si="0"/>
        <v>0.99413300855836184</v>
      </c>
      <c r="F20" s="81" t="s">
        <v>193</v>
      </c>
      <c r="G20" s="86"/>
      <c r="H20" s="68" t="s">
        <v>52</v>
      </c>
      <c r="I20" s="69">
        <v>1.3899174370563599E-2</v>
      </c>
      <c r="J20" s="72">
        <f t="shared" si="3"/>
        <v>3.1331136446487927E-4</v>
      </c>
      <c r="K20" s="72">
        <f t="shared" si="4"/>
        <v>0.99883362545434351</v>
      </c>
      <c r="L20" s="81" t="s">
        <v>193</v>
      </c>
    </row>
    <row r="21" spans="2:12" x14ac:dyDescent="0.2">
      <c r="B21" s="68" t="s">
        <v>65</v>
      </c>
      <c r="C21" s="69">
        <v>5.8303947590870701E-3</v>
      </c>
      <c r="D21" s="72">
        <f t="shared" si="2"/>
        <v>1.685295003012574E-3</v>
      </c>
      <c r="E21" s="72">
        <f t="shared" si="0"/>
        <v>0.99581830356137446</v>
      </c>
      <c r="F21" s="81" t="s">
        <v>193</v>
      </c>
      <c r="G21" s="86"/>
      <c r="H21" s="68" t="s">
        <v>46</v>
      </c>
      <c r="I21" s="69">
        <v>1.37590948005134E-2</v>
      </c>
      <c r="J21" s="72">
        <f t="shared" si="3"/>
        <v>3.1015372933807412E-4</v>
      </c>
      <c r="K21" s="72">
        <f t="shared" si="4"/>
        <v>0.99914377918368158</v>
      </c>
      <c r="L21" s="81" t="s">
        <v>193</v>
      </c>
    </row>
    <row r="22" spans="2:12" x14ac:dyDescent="0.2">
      <c r="B22" s="68" t="s">
        <v>58</v>
      </c>
      <c r="C22" s="69">
        <v>5.4590724790183299E-3</v>
      </c>
      <c r="D22" s="72">
        <f t="shared" si="2"/>
        <v>1.5779630625583276E-3</v>
      </c>
      <c r="E22" s="72">
        <f t="shared" si="0"/>
        <v>0.99739626662393277</v>
      </c>
      <c r="F22" s="81" t="s">
        <v>193</v>
      </c>
      <c r="G22" s="86"/>
      <c r="H22" s="68" t="s">
        <v>57</v>
      </c>
      <c r="I22" s="69">
        <v>9.7576484177464892E-3</v>
      </c>
      <c r="J22" s="72">
        <f t="shared" si="3"/>
        <v>2.1995422592923099E-4</v>
      </c>
      <c r="K22" s="72">
        <f t="shared" si="4"/>
        <v>0.99936373340961082</v>
      </c>
      <c r="L22" s="81" t="s">
        <v>193</v>
      </c>
    </row>
    <row r="23" spans="2:12" x14ac:dyDescent="0.2">
      <c r="B23" s="68" t="s">
        <v>47</v>
      </c>
      <c r="C23" s="69">
        <v>3.9043337986199998E-3</v>
      </c>
      <c r="D23" s="72">
        <f t="shared" si="2"/>
        <v>1.1285606743269101E-3</v>
      </c>
      <c r="E23" s="72">
        <f t="shared" si="0"/>
        <v>0.99852482729825964</v>
      </c>
      <c r="F23" s="81" t="s">
        <v>193</v>
      </c>
      <c r="G23" s="86"/>
      <c r="H23" s="68" t="s">
        <v>60</v>
      </c>
      <c r="I23" s="69">
        <v>8.1737967878081907E-3</v>
      </c>
      <c r="J23" s="72">
        <f t="shared" si="3"/>
        <v>1.8425147826553871E-4</v>
      </c>
      <c r="K23" s="72">
        <f t="shared" si="4"/>
        <v>0.99954798488787633</v>
      </c>
      <c r="L23" s="81" t="s">
        <v>193</v>
      </c>
    </row>
    <row r="24" spans="2:12" x14ac:dyDescent="0.2">
      <c r="B24" s="68" t="s">
        <v>64</v>
      </c>
      <c r="C24" s="69">
        <v>1.6580124260355E-3</v>
      </c>
      <c r="D24" s="72">
        <f t="shared" si="2"/>
        <v>4.7925400800269451E-4</v>
      </c>
      <c r="E24" s="72">
        <f t="shared" si="0"/>
        <v>0.99900408130626239</v>
      </c>
      <c r="F24" s="81" t="s">
        <v>193</v>
      </c>
      <c r="G24" s="86"/>
      <c r="H24" s="68" t="s">
        <v>59</v>
      </c>
      <c r="I24" s="69">
        <v>5.6915496378857101E-3</v>
      </c>
      <c r="J24" s="72">
        <f t="shared" si="3"/>
        <v>1.2829734597345391E-4</v>
      </c>
      <c r="K24" s="72">
        <f t="shared" si="4"/>
        <v>0.99967628223384974</v>
      </c>
      <c r="L24" s="81" t="s">
        <v>193</v>
      </c>
    </row>
    <row r="25" spans="2:12" x14ac:dyDescent="0.2">
      <c r="B25" s="68" t="s">
        <v>49</v>
      </c>
      <c r="C25" s="69">
        <v>1.5111416316616799E-3</v>
      </c>
      <c r="D25" s="72">
        <f t="shared" si="2"/>
        <v>4.3680051624539826E-4</v>
      </c>
      <c r="E25" s="72">
        <f t="shared" si="0"/>
        <v>0.99944088182250779</v>
      </c>
      <c r="F25" s="81" t="s">
        <v>193</v>
      </c>
      <c r="G25" s="86"/>
      <c r="H25" s="68" t="s">
        <v>69</v>
      </c>
      <c r="I25" s="69">
        <v>5.5042244290043497E-3</v>
      </c>
      <c r="J25" s="72">
        <f t="shared" si="3"/>
        <v>1.2407471265520539E-4</v>
      </c>
      <c r="K25" s="72">
        <f t="shared" si="4"/>
        <v>0.99980035694650493</v>
      </c>
      <c r="L25" s="81" t="s">
        <v>193</v>
      </c>
    </row>
    <row r="26" spans="2:12" s="22" customFormat="1" x14ac:dyDescent="0.2">
      <c r="B26" s="68" t="s">
        <v>71</v>
      </c>
      <c r="C26" s="69">
        <v>9.19859678782756E-4</v>
      </c>
      <c r="D26" s="72">
        <f t="shared" si="2"/>
        <v>2.6588850055293128E-4</v>
      </c>
      <c r="E26" s="72">
        <f t="shared" si="0"/>
        <v>0.99970677032306077</v>
      </c>
      <c r="F26" s="81" t="s">
        <v>193</v>
      </c>
      <c r="G26" s="102"/>
      <c r="H26" s="68" t="s">
        <v>50</v>
      </c>
      <c r="I26" s="69">
        <v>3.7384352440395598E-3</v>
      </c>
      <c r="J26" s="72">
        <f t="shared" si="3"/>
        <v>8.4270778684110686E-5</v>
      </c>
      <c r="K26" s="72">
        <f t="shared" si="4"/>
        <v>0.99988462772518905</v>
      </c>
      <c r="L26" s="81" t="s">
        <v>193</v>
      </c>
    </row>
    <row r="27" spans="2:12" x14ac:dyDescent="0.2">
      <c r="B27" s="68" t="s">
        <v>55</v>
      </c>
      <c r="C27" s="69">
        <v>3.3973460806510598E-4</v>
      </c>
      <c r="D27" s="72">
        <f t="shared" si="2"/>
        <v>9.8201418768462497E-5</v>
      </c>
      <c r="E27" s="72">
        <f t="shared" si="0"/>
        <v>0.99980497174182925</v>
      </c>
      <c r="F27" s="81" t="s">
        <v>193</v>
      </c>
      <c r="G27" s="86"/>
      <c r="H27" s="68" t="s">
        <v>58</v>
      </c>
      <c r="I27" s="69">
        <v>3.6610618104461002E-3</v>
      </c>
      <c r="J27" s="72">
        <f t="shared" si="3"/>
        <v>8.2526648032448343E-5</v>
      </c>
      <c r="K27" s="72">
        <f t="shared" si="4"/>
        <v>0.99996715437322148</v>
      </c>
      <c r="L27" s="81" t="s">
        <v>193</v>
      </c>
    </row>
    <row r="28" spans="2:12" x14ac:dyDescent="0.2">
      <c r="B28" s="68" t="s">
        <v>60</v>
      </c>
      <c r="C28" s="69">
        <v>2.3054076303620001E-4</v>
      </c>
      <c r="D28" s="72">
        <f t="shared" si="2"/>
        <v>6.6638574571655616E-5</v>
      </c>
      <c r="E28" s="72">
        <f t="shared" si="0"/>
        <v>0.99987161031640093</v>
      </c>
      <c r="F28" s="81" t="s">
        <v>193</v>
      </c>
      <c r="G28" s="86"/>
      <c r="H28" s="68" t="s">
        <v>49</v>
      </c>
      <c r="I28" s="69">
        <v>8.5001705828455102E-4</v>
      </c>
      <c r="J28" s="72">
        <f t="shared" si="3"/>
        <v>1.9160850655531166E-5</v>
      </c>
      <c r="K28" s="72">
        <f t="shared" si="4"/>
        <v>0.99998631522387704</v>
      </c>
      <c r="L28" s="81" t="s">
        <v>193</v>
      </c>
    </row>
    <row r="29" spans="2:12" x14ac:dyDescent="0.2">
      <c r="B29" s="68" t="s">
        <v>51</v>
      </c>
      <c r="C29" s="69">
        <v>1.72428044664581E-4</v>
      </c>
      <c r="D29" s="72">
        <f t="shared" si="2"/>
        <v>4.9840899983579933E-5</v>
      </c>
      <c r="E29" s="72">
        <f t="shared" si="0"/>
        <v>0.99992145121638454</v>
      </c>
      <c r="F29" s="81" t="s">
        <v>193</v>
      </c>
      <c r="G29" s="86"/>
      <c r="H29" s="68" t="s">
        <v>55</v>
      </c>
      <c r="I29" s="69">
        <v>3.7370806887161701E-4</v>
      </c>
      <c r="J29" s="72">
        <f t="shared" si="3"/>
        <v>8.4240244670700997E-6</v>
      </c>
      <c r="K29" s="72">
        <f t="shared" si="4"/>
        <v>0.99999473924834414</v>
      </c>
      <c r="L29" s="81" t="s">
        <v>193</v>
      </c>
    </row>
    <row r="30" spans="2:12" x14ac:dyDescent="0.2">
      <c r="B30" s="68" t="s">
        <v>118</v>
      </c>
      <c r="C30" s="69">
        <v>1.2343668000000001E-4</v>
      </c>
      <c r="D30" s="72">
        <f t="shared" si="2"/>
        <v>3.5679783031541295E-5</v>
      </c>
      <c r="E30" s="72">
        <f t="shared" si="0"/>
        <v>0.99995713099941608</v>
      </c>
      <c r="F30" s="81" t="s">
        <v>193</v>
      </c>
      <c r="G30" s="2"/>
      <c r="H30" s="68" t="s">
        <v>118</v>
      </c>
      <c r="I30" s="69">
        <v>1.1315029000000001E-4</v>
      </c>
      <c r="J30" s="72">
        <f t="shared" si="3"/>
        <v>2.5506027051921407E-6</v>
      </c>
      <c r="K30" s="72">
        <f t="shared" si="4"/>
        <v>0.9999972898510493</v>
      </c>
      <c r="L30" s="81" t="s">
        <v>193</v>
      </c>
    </row>
    <row r="31" spans="2:12" x14ac:dyDescent="0.2">
      <c r="B31" s="68" t="s">
        <v>190</v>
      </c>
      <c r="C31" s="69">
        <v>1.2205283999999999E-4</v>
      </c>
      <c r="D31" s="72">
        <f t="shared" si="2"/>
        <v>3.5279779475464052E-5</v>
      </c>
      <c r="E31" s="72">
        <f t="shared" ref="E31" si="5">IF(D31=1,0,IF(ISNUMBER(D31+E30),D31+E30,0))</f>
        <v>0.99999241077889156</v>
      </c>
      <c r="F31" s="81" t="s">
        <v>193</v>
      </c>
      <c r="G31" s="2"/>
      <c r="H31" s="68" t="s">
        <v>51</v>
      </c>
      <c r="I31" s="69">
        <v>9.5647915073244596E-5</v>
      </c>
      <c r="J31" s="72">
        <f t="shared" si="3"/>
        <v>2.1560689851683614E-6</v>
      </c>
      <c r="K31" s="72">
        <f t="shared" si="4"/>
        <v>0.99999944592003442</v>
      </c>
      <c r="L31" s="81" t="s">
        <v>193</v>
      </c>
    </row>
    <row r="32" spans="2:12" x14ac:dyDescent="0.2">
      <c r="B32" s="68" t="s">
        <v>56</v>
      </c>
      <c r="C32" s="69">
        <v>2.3662421802426799E-5</v>
      </c>
      <c r="D32" s="72">
        <f t="shared" si="2"/>
        <v>6.8397017475794099E-6</v>
      </c>
      <c r="E32" s="72">
        <f t="shared" ref="E32" si="6">IF(D32=1,0,IF(ISNUMBER(D32+E31),D32+E31,0))</f>
        <v>0.99999925048063909</v>
      </c>
      <c r="F32" s="81"/>
      <c r="G32" s="3"/>
      <c r="H32" s="68" t="s">
        <v>56</v>
      </c>
      <c r="I32" s="69">
        <v>2.42664639826695E-5</v>
      </c>
      <c r="J32" s="72">
        <f t="shared" si="3"/>
        <v>5.4700795446166754E-7</v>
      </c>
      <c r="K32" s="72">
        <f t="shared" ref="K32" si="7">IF(J32=1,0,IF(ISNUMBER(J32+K31),J32+K31,0))</f>
        <v>0.99999999292798891</v>
      </c>
      <c r="L32" s="81"/>
    </row>
    <row r="33" spans="2:12" x14ac:dyDescent="0.2">
      <c r="B33" s="68" t="s">
        <v>66</v>
      </c>
      <c r="C33" s="69">
        <v>2.0487301273727598E-6</v>
      </c>
      <c r="D33" s="72">
        <f t="shared" si="2"/>
        <v>5.9219225950375548E-7</v>
      </c>
      <c r="E33" s="72">
        <f t="shared" ref="E33" si="8">IF(D33=1,0,IF(ISNUMBER(D33+E32),D33+E32,0))</f>
        <v>0.99999984267289854</v>
      </c>
      <c r="F33" s="81"/>
      <c r="G33" s="3"/>
      <c r="H33" s="68" t="s">
        <v>66</v>
      </c>
      <c r="I33" s="69">
        <v>2.0487301273727601E-7</v>
      </c>
      <c r="J33" s="72">
        <f t="shared" si="3"/>
        <v>4.6181910846941718E-9</v>
      </c>
      <c r="K33" s="72">
        <f t="shared" ref="K33" si="9">IF(J33=1,0,IF(ISNUMBER(J33+K32),J33+K32,0))</f>
        <v>0.99999999754617996</v>
      </c>
      <c r="L33" s="81"/>
    </row>
    <row r="34" spans="2:12" ht="12.75" thickBot="1" x14ac:dyDescent="0.25">
      <c r="B34" s="70" t="s">
        <v>48</v>
      </c>
      <c r="C34" s="71">
        <v>5.4428400000000001E-7</v>
      </c>
      <c r="D34" s="74">
        <f t="shared" si="2"/>
        <v>1.5732710104921342E-7</v>
      </c>
      <c r="E34" s="74">
        <f t="shared" ref="E34" si="10">IF(D34=1,0,IF(ISNUMBER(D34+E33),D34+E33,0))</f>
        <v>0.99999999999999956</v>
      </c>
      <c r="F34" s="84"/>
      <c r="H34" s="70" t="s">
        <v>48</v>
      </c>
      <c r="I34" s="71">
        <v>1.088568E-7</v>
      </c>
      <c r="J34" s="74">
        <f t="shared" si="3"/>
        <v>2.4538200349160378E-9</v>
      </c>
      <c r="K34" s="74">
        <f t="shared" ref="K34" si="11">IF(J34=1,0,IF(ISNUMBER(J34+K33),J34+K33,0))</f>
        <v>1</v>
      </c>
      <c r="L34" s="84"/>
    </row>
    <row r="35" spans="2:12" ht="12.75" x14ac:dyDescent="0.2">
      <c r="C35" s="19"/>
      <c r="D35" s="32"/>
      <c r="E35" s="32"/>
      <c r="H35"/>
      <c r="I35"/>
      <c r="J35"/>
      <c r="K35"/>
    </row>
    <row r="36" spans="2:12" ht="12.75" x14ac:dyDescent="0.2">
      <c r="B36"/>
      <c r="C36"/>
      <c r="D36"/>
      <c r="E36"/>
      <c r="F36"/>
      <c r="G36"/>
      <c r="H36"/>
      <c r="I36"/>
      <c r="J36"/>
    </row>
    <row r="37" spans="2:12" ht="12.75" x14ac:dyDescent="0.2">
      <c r="B37"/>
      <c r="C37"/>
      <c r="D37"/>
      <c r="E37"/>
      <c r="F37"/>
      <c r="G37"/>
      <c r="H37"/>
      <c r="I37"/>
      <c r="J37"/>
    </row>
    <row r="38" spans="2:12" ht="12.75" x14ac:dyDescent="0.2">
      <c r="B38"/>
      <c r="C38"/>
      <c r="D38"/>
      <c r="E38"/>
      <c r="F38"/>
      <c r="G38"/>
      <c r="H38"/>
      <c r="I38"/>
      <c r="J38"/>
    </row>
    <row r="39" spans="2:12" ht="12.75" x14ac:dyDescent="0.2">
      <c r="B39"/>
      <c r="C39"/>
      <c r="D39"/>
      <c r="E39"/>
      <c r="F39"/>
      <c r="G39"/>
      <c r="H39"/>
      <c r="I39"/>
      <c r="J39"/>
    </row>
    <row r="40" spans="2:12" ht="12.75" x14ac:dyDescent="0.2">
      <c r="B40"/>
      <c r="C40"/>
      <c r="D40"/>
      <c r="E40"/>
      <c r="F40"/>
      <c r="G40"/>
      <c r="H40"/>
      <c r="I40"/>
      <c r="J40"/>
    </row>
    <row r="41" spans="2:12" ht="12.75" x14ac:dyDescent="0.2">
      <c r="B41"/>
      <c r="C41"/>
      <c r="D41"/>
      <c r="E41"/>
      <c r="F41"/>
      <c r="G41"/>
      <c r="H41"/>
      <c r="I41"/>
      <c r="J41"/>
    </row>
    <row r="42" spans="2:12" ht="12.75" x14ac:dyDescent="0.2">
      <c r="B42"/>
      <c r="C42"/>
      <c r="D42"/>
      <c r="E42"/>
      <c r="F42"/>
      <c r="G42"/>
      <c r="H42"/>
      <c r="I42"/>
      <c r="J42"/>
    </row>
    <row r="43" spans="2:12" ht="12.75" x14ac:dyDescent="0.2">
      <c r="B43"/>
      <c r="C43"/>
      <c r="D43"/>
      <c r="E43"/>
      <c r="F43"/>
      <c r="G43"/>
      <c r="H43"/>
      <c r="I43"/>
      <c r="J43"/>
    </row>
    <row r="44" spans="2:12" ht="12.75" x14ac:dyDescent="0.2">
      <c r="B44"/>
      <c r="C44"/>
      <c r="D44"/>
      <c r="E44"/>
      <c r="F44"/>
      <c r="G44"/>
      <c r="H44"/>
      <c r="I44"/>
      <c r="J44"/>
    </row>
    <row r="45" spans="2:12" ht="12.75" x14ac:dyDescent="0.2">
      <c r="B45"/>
      <c r="C45"/>
      <c r="D45"/>
      <c r="E45"/>
      <c r="F45"/>
      <c r="G45"/>
      <c r="H45"/>
      <c r="I45"/>
      <c r="J45"/>
    </row>
    <row r="46" spans="2:12" ht="12.75" x14ac:dyDescent="0.2">
      <c r="B46"/>
      <c r="C46"/>
      <c r="D46"/>
      <c r="E46"/>
      <c r="F46"/>
      <c r="G46"/>
      <c r="H46"/>
      <c r="I46"/>
      <c r="J46"/>
    </row>
    <row r="47" spans="2:12" ht="12.75" x14ac:dyDescent="0.2">
      <c r="B47"/>
      <c r="C47"/>
      <c r="D47"/>
      <c r="E47"/>
      <c r="F47"/>
      <c r="G47"/>
      <c r="H47"/>
      <c r="I47"/>
      <c r="J47"/>
    </row>
    <row r="48" spans="2:12" ht="12.75" x14ac:dyDescent="0.2">
      <c r="B48"/>
      <c r="C48"/>
      <c r="D48"/>
      <c r="E48"/>
      <c r="F48"/>
      <c r="G48"/>
      <c r="H48"/>
      <c r="I48"/>
      <c r="J48"/>
    </row>
    <row r="49" spans="2:10" ht="12.75" x14ac:dyDescent="0.2">
      <c r="B49"/>
      <c r="C49"/>
      <c r="D49"/>
      <c r="E49"/>
      <c r="F49"/>
      <c r="G49"/>
      <c r="H49"/>
      <c r="I49"/>
      <c r="J49"/>
    </row>
    <row r="50" spans="2:10" ht="12.75" x14ac:dyDescent="0.2">
      <c r="B50"/>
      <c r="C50"/>
      <c r="D50"/>
      <c r="E50"/>
      <c r="F50"/>
      <c r="G50"/>
      <c r="H50"/>
      <c r="I50"/>
      <c r="J50"/>
    </row>
    <row r="51" spans="2:10" ht="12.75" x14ac:dyDescent="0.2">
      <c r="B51"/>
      <c r="C51"/>
      <c r="D51"/>
      <c r="E51"/>
      <c r="F51"/>
      <c r="G51"/>
      <c r="H51"/>
      <c r="I51"/>
      <c r="J51"/>
    </row>
    <row r="52" spans="2:10" ht="12.75" x14ac:dyDescent="0.2">
      <c r="B52"/>
      <c r="C52"/>
      <c r="D52"/>
      <c r="E52"/>
      <c r="F52"/>
      <c r="G52"/>
      <c r="H52"/>
      <c r="I52"/>
      <c r="J52"/>
    </row>
    <row r="53" spans="2:10" ht="12.75" x14ac:dyDescent="0.2">
      <c r="B53"/>
      <c r="C53"/>
      <c r="D53"/>
      <c r="E53"/>
      <c r="F53"/>
      <c r="G53"/>
      <c r="H53"/>
      <c r="I53"/>
      <c r="J53"/>
    </row>
    <row r="54" spans="2:10" ht="12.75" x14ac:dyDescent="0.2">
      <c r="B54"/>
      <c r="C54"/>
      <c r="D54"/>
      <c r="E54"/>
      <c r="F54"/>
      <c r="G54"/>
      <c r="H54"/>
      <c r="I54"/>
      <c r="J54"/>
    </row>
    <row r="55" spans="2:10" ht="12.75" x14ac:dyDescent="0.2">
      <c r="B55"/>
      <c r="C55"/>
      <c r="D55"/>
      <c r="E55"/>
      <c r="F55"/>
      <c r="G55"/>
      <c r="H55"/>
      <c r="I55"/>
      <c r="J55"/>
    </row>
    <row r="56" spans="2:10" ht="12.75" x14ac:dyDescent="0.2">
      <c r="B56"/>
      <c r="C56"/>
      <c r="D56"/>
      <c r="E56"/>
      <c r="F56"/>
      <c r="G56"/>
      <c r="H56"/>
      <c r="I56"/>
      <c r="J56"/>
    </row>
    <row r="57" spans="2:10" ht="12.75" x14ac:dyDescent="0.2">
      <c r="B57"/>
      <c r="C57"/>
      <c r="D57"/>
      <c r="E57"/>
      <c r="F57"/>
      <c r="G57"/>
      <c r="H57"/>
      <c r="I57"/>
      <c r="J57"/>
    </row>
    <row r="58" spans="2:10" ht="12.75" x14ac:dyDescent="0.2">
      <c r="B58"/>
      <c r="C58"/>
      <c r="D58"/>
      <c r="E58"/>
      <c r="F58"/>
      <c r="G58"/>
      <c r="H58"/>
      <c r="I58"/>
      <c r="J58"/>
    </row>
    <row r="59" spans="2:10" ht="12.75" x14ac:dyDescent="0.2">
      <c r="B59"/>
      <c r="C59"/>
      <c r="D59"/>
      <c r="E59"/>
      <c r="F59"/>
      <c r="G59"/>
      <c r="H59"/>
      <c r="I59"/>
      <c r="J59"/>
    </row>
    <row r="60" spans="2:10" ht="12.75" x14ac:dyDescent="0.2">
      <c r="B60"/>
      <c r="C60"/>
      <c r="D60"/>
      <c r="E60"/>
      <c r="F60"/>
      <c r="G60"/>
      <c r="H60"/>
      <c r="I60"/>
      <c r="J60"/>
    </row>
    <row r="61" spans="2:10" ht="12.75" x14ac:dyDescent="0.2">
      <c r="B61"/>
      <c r="C61"/>
      <c r="D61"/>
      <c r="E61"/>
      <c r="F61"/>
      <c r="G61"/>
      <c r="H61"/>
      <c r="I61"/>
      <c r="J61"/>
    </row>
    <row r="62" spans="2:10" ht="12.75" x14ac:dyDescent="0.2">
      <c r="B62"/>
      <c r="C62"/>
      <c r="D62"/>
      <c r="E62"/>
      <c r="F62"/>
      <c r="G62"/>
      <c r="H62"/>
      <c r="I62"/>
      <c r="J62"/>
    </row>
    <row r="63" spans="2:10" ht="12.75" x14ac:dyDescent="0.2">
      <c r="B63"/>
      <c r="C63"/>
      <c r="D63"/>
      <c r="E63"/>
      <c r="F63"/>
      <c r="G63"/>
      <c r="H63"/>
      <c r="I63"/>
      <c r="J63"/>
    </row>
    <row r="64" spans="2:10" ht="12.75" x14ac:dyDescent="0.2">
      <c r="B64"/>
      <c r="C64"/>
      <c r="D64"/>
      <c r="E64"/>
      <c r="F64"/>
      <c r="G64"/>
      <c r="H64"/>
      <c r="I64"/>
      <c r="J64"/>
    </row>
    <row r="65" spans="2:10" ht="12.75" x14ac:dyDescent="0.2">
      <c r="B65"/>
      <c r="C65"/>
      <c r="D65"/>
      <c r="E65"/>
      <c r="F65"/>
      <c r="G65"/>
      <c r="H65"/>
      <c r="I65"/>
      <c r="J65"/>
    </row>
    <row r="66" spans="2:10" ht="12.75" x14ac:dyDescent="0.2">
      <c r="B66"/>
      <c r="C66"/>
      <c r="D66"/>
      <c r="E66"/>
      <c r="F66"/>
      <c r="G66"/>
      <c r="H66"/>
      <c r="I66"/>
      <c r="J66"/>
    </row>
    <row r="67" spans="2:10" ht="12.75" x14ac:dyDescent="0.2">
      <c r="B67"/>
      <c r="C67"/>
      <c r="D67"/>
      <c r="E67"/>
      <c r="F67"/>
      <c r="G67"/>
      <c r="H67"/>
      <c r="I67"/>
      <c r="J67"/>
    </row>
    <row r="68" spans="2:10" ht="12.75" x14ac:dyDescent="0.2">
      <c r="B68"/>
      <c r="C68"/>
      <c r="D68"/>
      <c r="E68"/>
      <c r="F68"/>
      <c r="G68"/>
      <c r="H68"/>
      <c r="I68"/>
      <c r="J68"/>
    </row>
  </sheetData>
  <sortState xmlns:xlrd2="http://schemas.microsoft.com/office/spreadsheetml/2017/richdata2" ref="B32:C60">
    <sortCondition descending="1" ref="C32:C60"/>
  </sortState>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A.2 Table 1.NOx</vt:lpstr>
      <vt:lpstr>A.2 Table 2.SO2</vt:lpstr>
      <vt:lpstr>A.2 Table 3.NMVOC</vt:lpstr>
      <vt:lpstr>A.2 Table 4.NH3,CO</vt:lpstr>
      <vt:lpstr>A.2 Table 5.TSP,PM10</vt:lpstr>
      <vt:lpstr>A.2 Table 6.PM2.5</vt:lpstr>
      <vt:lpstr>A.2 Table 7.Pb,Cd</vt:lpstr>
      <vt:lpstr>A.2 Table 8.Hg,As</vt:lpstr>
      <vt:lpstr>A.2 Table 9.Cr,Cu</vt:lpstr>
      <vt:lpstr>A.2 Table 10.Ni,Se</vt:lpstr>
      <vt:lpstr>A.2 Table 11.Zn</vt:lpstr>
      <vt:lpstr>A.2 Table 12.Dioxin,PCB,HCB</vt:lpstr>
      <vt:lpstr>A.2 Table 13.B(a)p,B(b)F</vt:lpstr>
      <vt:lpstr>A.2 Table 14.B(k)F,I(123-cd)P</vt:lpstr>
      <vt:lpstr>Table 15.PAH</vt:lpstr>
      <vt:lpstr>A.2 Table 16. KCA</vt:lpstr>
      <vt:lpstr>Annex A.3 Fuel tourism</vt:lpstr>
      <vt:lpstr>A.3 Fig.A3.1</vt:lpstr>
      <vt:lpstr>A.3 Fig.A3.2</vt:lpstr>
      <vt:lpstr>A.3 Table A3.1</vt:lpstr>
      <vt:lpstr>'Table 15.PAH'!Print_Area</vt:lpstr>
    </vt:vector>
  </TitlesOfParts>
  <Company>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 Hyde</dc:creator>
  <cp:lastModifiedBy>Ann Marie Ryan</cp:lastModifiedBy>
  <cp:lastPrinted>2017-02-22T16:00:00Z</cp:lastPrinted>
  <dcterms:created xsi:type="dcterms:W3CDTF">2008-06-12T11:07:19Z</dcterms:created>
  <dcterms:modified xsi:type="dcterms:W3CDTF">2023-03-15T12:02:10Z</dcterms:modified>
</cp:coreProperties>
</file>