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Air Emissions\Annual Inventory Compilation\2022data\Outputs\UNECE Reports\IIR2024\Website Annexes\"/>
    </mc:Choice>
  </mc:AlternateContent>
  <xr:revisionPtr revIDLastSave="0" documentId="13_ncr:1_{45467879-D25A-4591-8C7D-886C1BD8BD6C}" xr6:coauthVersionLast="47" xr6:coauthVersionMax="47" xr10:uidLastSave="{00000000-0000-0000-0000-000000000000}"/>
  <bookViews>
    <workbookView xWindow="-120" yWindow="-120" windowWidth="29040" windowHeight="15840" tabRatio="955" activeTab="17" xr2:uid="{00000000-000D-0000-FFFF-FFFF00000000}"/>
  </bookViews>
  <sheets>
    <sheet name="A.2 Table 1.NOx" sheetId="2" r:id="rId1"/>
    <sheet name="A.2 Table 2.SO2" sheetId="18" r:id="rId2"/>
    <sheet name="A.2 Table 3.NMVOC" sheetId="17" r:id="rId3"/>
    <sheet name="A.2 Table 4.NH3,CO" sheetId="16" r:id="rId4"/>
    <sheet name="A.2 Table 5.TSP,PM10" sheetId="14" r:id="rId5"/>
    <sheet name="A.2 Table 6.PM2.5" sheetId="12" r:id="rId6"/>
    <sheet name="A.2 Table 7.Pb,Cd" sheetId="11" r:id="rId7"/>
    <sheet name="A.2 Table 8.Hg,As" sheetId="10" r:id="rId8"/>
    <sheet name="A.2 Table 9.Cr,Cu" sheetId="7" r:id="rId9"/>
    <sheet name="A.2 Table 10.Ni,Se" sheetId="5" r:id="rId10"/>
    <sheet name="A.2 Table 11.Zn" sheetId="3" r:id="rId11"/>
    <sheet name="A.2 Table 12.Dioxin,PCB,HCB" sheetId="23" r:id="rId12"/>
    <sheet name="A.2 Table 13.B(a)p,B(b)F" sheetId="25" r:id="rId13"/>
    <sheet name="A.2 Table 14.B(k)F,I(123-cd)P" sheetId="27" r:id="rId14"/>
    <sheet name="Table 15.PAH" sheetId="29" r:id="rId15"/>
    <sheet name="A.2 Table 16. KCA" sheetId="19" r:id="rId16"/>
    <sheet name="A.3 Fig.A3.1" sheetId="34" r:id="rId17"/>
    <sheet name="A.3 Fig.A3.2" sheetId="38" r:id="rId18"/>
    <sheet name="A.3 Table A3.1" sheetId="36" r:id="rId19"/>
  </sheets>
  <definedNames>
    <definedName name="_xlnm._FilterDatabase" localSheetId="0" hidden="1">'A.2 Table 1.NOx'!$B$4:$F$4</definedName>
    <definedName name="_xlnm._FilterDatabase" localSheetId="14" hidden="1">'Table 15.PAH'!$B$4:$F$4</definedName>
    <definedName name="Activity_Data__From_1990">#REF!</definedName>
    <definedName name="Annex_III_TableIIIB_GNFR_Codes">#REF!</definedName>
    <definedName name="fg">#REF!</definedName>
    <definedName name="Heavy_Metals__from_1990">#REF!</definedName>
    <definedName name="Main_Pollutants_and_Particulate">#REF!</definedName>
    <definedName name="Persistent_Organic_Pollutants__POPs_From_1990">#REF!</definedName>
    <definedName name="_xlnm.Print_Area" localSheetId="14">'Table 15.PAH'!$A$1:$F$26</definedName>
    <definedName name="x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N151" i="38" l="1"/>
  <c r="AJ5" i="36" s="1"/>
  <c r="AN155" i="38"/>
  <c r="AJ9" i="36" s="1"/>
  <c r="AN150" i="38"/>
  <c r="AN157" i="38"/>
  <c r="AJ11" i="36" s="1"/>
  <c r="AN154" i="38" l="1"/>
  <c r="AJ8" i="36" s="1"/>
  <c r="AN156" i="38"/>
  <c r="AJ10" i="36" s="1"/>
  <c r="AN152" i="38"/>
  <c r="AJ6" i="36" s="1"/>
  <c r="AN153" i="38"/>
  <c r="AJ7" i="36" s="1"/>
  <c r="AN158" i="38" l="1"/>
  <c r="AN159" i="38" s="1"/>
  <c r="AJ12" i="36"/>
  <c r="J2" i="18" l="1"/>
  <c r="I2" i="18"/>
  <c r="AM157" i="38"/>
  <c r="AI11" i="36" s="1"/>
  <c r="AM153" i="38"/>
  <c r="AI7" i="36" s="1"/>
  <c r="AM152" i="38"/>
  <c r="AI6" i="36" s="1"/>
  <c r="AM154" i="38"/>
  <c r="AI8" i="36" s="1"/>
  <c r="AM156" i="38"/>
  <c r="AI10" i="36" s="1"/>
  <c r="AM155" i="38"/>
  <c r="AI9" i="36" s="1"/>
  <c r="AM150" i="38"/>
  <c r="AM151" i="38"/>
  <c r="AI5" i="36" s="1"/>
  <c r="J48" i="2"/>
  <c r="I5" i="14"/>
  <c r="C5" i="14"/>
  <c r="D59" i="14" l="1"/>
  <c r="I48" i="2"/>
  <c r="J60" i="14"/>
  <c r="J59" i="14"/>
  <c r="C5" i="16"/>
  <c r="C5" i="7"/>
  <c r="C5" i="12"/>
  <c r="C5" i="27"/>
  <c r="Q59" i="12"/>
  <c r="Q58" i="12"/>
  <c r="C5" i="25"/>
  <c r="AM158" i="38"/>
  <c r="D35" i="7" l="1"/>
  <c r="D32" i="25"/>
  <c r="D35" i="16"/>
  <c r="AM159" i="38"/>
  <c r="AI12" i="36"/>
  <c r="C5" i="2"/>
  <c r="I5" i="7"/>
  <c r="I5" i="11"/>
  <c r="J35" i="7" l="1"/>
  <c r="AL155" i="38"/>
  <c r="AH9" i="36" s="1"/>
  <c r="AL151" i="38"/>
  <c r="AH5" i="36" s="1"/>
  <c r="AL150" i="38"/>
  <c r="AL152" i="38"/>
  <c r="AH6" i="36" s="1"/>
  <c r="C5" i="29"/>
  <c r="J36" i="11"/>
  <c r="J35" i="11"/>
  <c r="J34" i="11"/>
  <c r="J33" i="11"/>
  <c r="J32" i="11"/>
  <c r="J31" i="11"/>
  <c r="J30" i="11"/>
  <c r="J29" i="11"/>
  <c r="J28" i="11"/>
  <c r="J27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J14" i="11"/>
  <c r="J13" i="11"/>
  <c r="J12" i="11"/>
  <c r="J11" i="11"/>
  <c r="J10" i="11"/>
  <c r="J9" i="11"/>
  <c r="J8" i="11"/>
  <c r="J7" i="11"/>
  <c r="J6" i="11"/>
  <c r="AL154" i="38" l="1"/>
  <c r="AH8" i="36" s="1"/>
  <c r="AL153" i="38"/>
  <c r="AH7" i="36" s="1"/>
  <c r="AL156" i="38"/>
  <c r="AH10" i="36" s="1"/>
  <c r="AL157" i="38"/>
  <c r="AH11" i="36" s="1"/>
  <c r="AK155" i="38"/>
  <c r="AG9" i="36" s="1"/>
  <c r="AK151" i="38"/>
  <c r="I5" i="27"/>
  <c r="I5" i="25"/>
  <c r="I32" i="23"/>
  <c r="I5" i="23"/>
  <c r="C5" i="23"/>
  <c r="C5" i="3"/>
  <c r="I5" i="5"/>
  <c r="C5" i="5"/>
  <c r="I5" i="10"/>
  <c r="C5" i="10"/>
  <c r="C5" i="11"/>
  <c r="J58" i="14"/>
  <c r="I5" i="16"/>
  <c r="L59" i="17"/>
  <c r="C5" i="17"/>
  <c r="C5" i="18"/>
  <c r="D31" i="27" l="1"/>
  <c r="D30" i="27"/>
  <c r="D60" i="12"/>
  <c r="D59" i="12"/>
  <c r="D29" i="18"/>
  <c r="D58" i="14"/>
  <c r="AL158" i="38"/>
  <c r="J25" i="27"/>
  <c r="J19" i="27"/>
  <c r="J13" i="27"/>
  <c r="J7" i="27"/>
  <c r="J24" i="27"/>
  <c r="J18" i="27"/>
  <c r="J12" i="27"/>
  <c r="J6" i="27"/>
  <c r="J23" i="27"/>
  <c r="J17" i="27"/>
  <c r="J11" i="27"/>
  <c r="J22" i="27"/>
  <c r="J16" i="27"/>
  <c r="J10" i="27"/>
  <c r="J27" i="27"/>
  <c r="J21" i="27"/>
  <c r="J15" i="27"/>
  <c r="J9" i="27"/>
  <c r="J26" i="27"/>
  <c r="J20" i="27"/>
  <c r="J14" i="27"/>
  <c r="J8" i="27"/>
  <c r="D28" i="27"/>
  <c r="D27" i="27"/>
  <c r="D21" i="27"/>
  <c r="D15" i="27"/>
  <c r="D9" i="27"/>
  <c r="D13" i="27"/>
  <c r="D26" i="27"/>
  <c r="D20" i="27"/>
  <c r="D14" i="27"/>
  <c r="D8" i="27"/>
  <c r="D6" i="27"/>
  <c r="D25" i="27"/>
  <c r="D12" i="27"/>
  <c r="D7" i="27"/>
  <c r="D18" i="27"/>
  <c r="D29" i="27"/>
  <c r="D23" i="27"/>
  <c r="D17" i="27"/>
  <c r="D11" i="27"/>
  <c r="D22" i="27"/>
  <c r="D16" i="27"/>
  <c r="D10" i="27"/>
  <c r="D19" i="27"/>
  <c r="D24" i="27"/>
  <c r="J46" i="23"/>
  <c r="J40" i="23"/>
  <c r="J34" i="23"/>
  <c r="J45" i="23"/>
  <c r="J39" i="23"/>
  <c r="J33" i="23"/>
  <c r="J44" i="23"/>
  <c r="J38" i="23"/>
  <c r="J49" i="23"/>
  <c r="J43" i="23"/>
  <c r="J37" i="23"/>
  <c r="J48" i="23"/>
  <c r="J42" i="23"/>
  <c r="J36" i="23"/>
  <c r="J47" i="23"/>
  <c r="J41" i="23"/>
  <c r="J35" i="23"/>
  <c r="J6" i="23"/>
  <c r="J22" i="23"/>
  <c r="J16" i="23"/>
  <c r="J10" i="23"/>
  <c r="J17" i="23"/>
  <c r="J21" i="23"/>
  <c r="J15" i="23"/>
  <c r="J9" i="23"/>
  <c r="J23" i="23"/>
  <c r="J20" i="23"/>
  <c r="J14" i="23"/>
  <c r="J8" i="23"/>
  <c r="J11" i="23"/>
  <c r="J25" i="23"/>
  <c r="J19" i="23"/>
  <c r="J13" i="23"/>
  <c r="J7" i="23"/>
  <c r="J24" i="23"/>
  <c r="J18" i="23"/>
  <c r="J12" i="23"/>
  <c r="D28" i="23"/>
  <c r="D22" i="23"/>
  <c r="D16" i="23"/>
  <c r="D10" i="23"/>
  <c r="D33" i="23"/>
  <c r="D27" i="23"/>
  <c r="D21" i="23"/>
  <c r="D15" i="23"/>
  <c r="D9" i="23"/>
  <c r="D17" i="23"/>
  <c r="D32" i="23"/>
  <c r="D26" i="23"/>
  <c r="D20" i="23"/>
  <c r="D14" i="23"/>
  <c r="D8" i="23"/>
  <c r="D11" i="23"/>
  <c r="D31" i="23"/>
  <c r="D25" i="23"/>
  <c r="D19" i="23"/>
  <c r="D13" i="23"/>
  <c r="D7" i="23"/>
  <c r="D29" i="23"/>
  <c r="D30" i="23"/>
  <c r="D24" i="23"/>
  <c r="D18" i="23"/>
  <c r="D12" i="23"/>
  <c r="D6" i="23"/>
  <c r="D23" i="23"/>
  <c r="J28" i="5"/>
  <c r="J22" i="5"/>
  <c r="J16" i="5"/>
  <c r="J10" i="5"/>
  <c r="J27" i="5"/>
  <c r="J21" i="5"/>
  <c r="J15" i="5"/>
  <c r="J9" i="5"/>
  <c r="J32" i="5"/>
  <c r="J26" i="5"/>
  <c r="J20" i="5"/>
  <c r="J14" i="5"/>
  <c r="J8" i="5"/>
  <c r="J31" i="5"/>
  <c r="J25" i="5"/>
  <c r="J19" i="5"/>
  <c r="J13" i="5"/>
  <c r="J7" i="5"/>
  <c r="J30" i="5"/>
  <c r="J24" i="5"/>
  <c r="J18" i="5"/>
  <c r="J12" i="5"/>
  <c r="J6" i="5"/>
  <c r="J29" i="5"/>
  <c r="J23" i="5"/>
  <c r="J17" i="5"/>
  <c r="J11" i="5"/>
  <c r="D34" i="5"/>
  <c r="D28" i="5"/>
  <c r="D22" i="5"/>
  <c r="D16" i="5"/>
  <c r="D10" i="5"/>
  <c r="D32" i="5"/>
  <c r="D20" i="5"/>
  <c r="D8" i="5"/>
  <c r="D33" i="5"/>
  <c r="D27" i="5"/>
  <c r="D21" i="5"/>
  <c r="D15" i="5"/>
  <c r="D9" i="5"/>
  <c r="D26" i="5"/>
  <c r="D14" i="5"/>
  <c r="D13" i="5"/>
  <c r="D19" i="5"/>
  <c r="D30" i="5"/>
  <c r="D24" i="5"/>
  <c r="D18" i="5"/>
  <c r="D12" i="5"/>
  <c r="D6" i="5"/>
  <c r="D25" i="5"/>
  <c r="D35" i="5"/>
  <c r="D29" i="5"/>
  <c r="D23" i="5"/>
  <c r="D17" i="5"/>
  <c r="D11" i="5"/>
  <c r="D31" i="5"/>
  <c r="D7" i="5"/>
  <c r="D29" i="7"/>
  <c r="D23" i="7"/>
  <c r="D17" i="7"/>
  <c r="D11" i="7"/>
  <c r="D34" i="7"/>
  <c r="D28" i="7"/>
  <c r="D22" i="7"/>
  <c r="D16" i="7"/>
  <c r="D10" i="7"/>
  <c r="D33" i="7"/>
  <c r="D27" i="7"/>
  <c r="D21" i="7"/>
  <c r="D15" i="7"/>
  <c r="D9" i="7"/>
  <c r="D32" i="7"/>
  <c r="D26" i="7"/>
  <c r="D20" i="7"/>
  <c r="D14" i="7"/>
  <c r="D8" i="7"/>
  <c r="D31" i="7"/>
  <c r="D25" i="7"/>
  <c r="D19" i="7"/>
  <c r="D13" i="7"/>
  <c r="D7" i="7"/>
  <c r="D30" i="7"/>
  <c r="D24" i="7"/>
  <c r="D18" i="7"/>
  <c r="D12" i="7"/>
  <c r="D6" i="7"/>
  <c r="J31" i="10"/>
  <c r="J25" i="10"/>
  <c r="J19" i="10"/>
  <c r="J13" i="10"/>
  <c r="J7" i="10"/>
  <c r="J21" i="10"/>
  <c r="J30" i="10"/>
  <c r="J24" i="10"/>
  <c r="J18" i="10"/>
  <c r="J12" i="10"/>
  <c r="J6" i="10"/>
  <c r="J15" i="10"/>
  <c r="J29" i="10"/>
  <c r="J23" i="10"/>
  <c r="J17" i="10"/>
  <c r="J11" i="10"/>
  <c r="J27" i="10"/>
  <c r="J28" i="10"/>
  <c r="J22" i="10"/>
  <c r="J16" i="10"/>
  <c r="J10" i="10"/>
  <c r="J26" i="10"/>
  <c r="J20" i="10"/>
  <c r="J14" i="10"/>
  <c r="J8" i="10"/>
  <c r="J9" i="10"/>
  <c r="D6" i="10"/>
  <c r="D29" i="10"/>
  <c r="D23" i="10"/>
  <c r="D17" i="10"/>
  <c r="D11" i="10"/>
  <c r="D13" i="10"/>
  <c r="D28" i="10"/>
  <c r="D22" i="10"/>
  <c r="D16" i="10"/>
  <c r="D10" i="10"/>
  <c r="D19" i="10"/>
  <c r="D27" i="10"/>
  <c r="D21" i="10"/>
  <c r="D15" i="10"/>
  <c r="D9" i="10"/>
  <c r="D7" i="10"/>
  <c r="D26" i="10"/>
  <c r="D20" i="10"/>
  <c r="D14" i="10"/>
  <c r="D8" i="10"/>
  <c r="D31" i="10"/>
  <c r="D30" i="10"/>
  <c r="D24" i="10"/>
  <c r="D18" i="10"/>
  <c r="D12" i="10"/>
  <c r="D25" i="10"/>
  <c r="D30" i="11"/>
  <c r="D24" i="11"/>
  <c r="D18" i="11"/>
  <c r="D12" i="11"/>
  <c r="D6" i="11"/>
  <c r="D11" i="11"/>
  <c r="D34" i="11"/>
  <c r="D10" i="11"/>
  <c r="D16" i="11"/>
  <c r="D33" i="11"/>
  <c r="D27" i="11"/>
  <c r="D21" i="11"/>
  <c r="D15" i="11"/>
  <c r="D9" i="11"/>
  <c r="D32" i="11"/>
  <c r="D26" i="11"/>
  <c r="D20" i="11"/>
  <c r="D14" i="11"/>
  <c r="D8" i="11"/>
  <c r="D29" i="11"/>
  <c r="D17" i="11"/>
  <c r="D28" i="11"/>
  <c r="D31" i="11"/>
  <c r="D25" i="11"/>
  <c r="D19" i="11"/>
  <c r="D13" i="11"/>
  <c r="D7" i="11"/>
  <c r="D23" i="11"/>
  <c r="D22" i="11"/>
  <c r="D6" i="14"/>
  <c r="D52" i="14"/>
  <c r="D46" i="14"/>
  <c r="D40" i="14"/>
  <c r="D34" i="14"/>
  <c r="D28" i="14"/>
  <c r="D22" i="14"/>
  <c r="D16" i="14"/>
  <c r="D10" i="14"/>
  <c r="D36" i="14"/>
  <c r="D57" i="14"/>
  <c r="D51" i="14"/>
  <c r="D45" i="14"/>
  <c r="D39" i="14"/>
  <c r="D33" i="14"/>
  <c r="D27" i="14"/>
  <c r="D21" i="14"/>
  <c r="D15" i="14"/>
  <c r="D9" i="14"/>
  <c r="D42" i="14"/>
  <c r="D56" i="14"/>
  <c r="D50" i="14"/>
  <c r="D44" i="14"/>
  <c r="D38" i="14"/>
  <c r="D32" i="14"/>
  <c r="D26" i="14"/>
  <c r="D20" i="14"/>
  <c r="D14" i="14"/>
  <c r="D8" i="14"/>
  <c r="D48" i="14"/>
  <c r="D18" i="14"/>
  <c r="D55" i="14"/>
  <c r="D49" i="14"/>
  <c r="D43" i="14"/>
  <c r="D37" i="14"/>
  <c r="D31" i="14"/>
  <c r="D25" i="14"/>
  <c r="D19" i="14"/>
  <c r="D13" i="14"/>
  <c r="D7" i="14"/>
  <c r="D54" i="14"/>
  <c r="D12" i="14"/>
  <c r="D24" i="14"/>
  <c r="D53" i="14"/>
  <c r="D47" i="14"/>
  <c r="D41" i="14"/>
  <c r="D35" i="14"/>
  <c r="D29" i="14"/>
  <c r="D23" i="14"/>
  <c r="D17" i="14"/>
  <c r="D11" i="14"/>
  <c r="D30" i="14"/>
  <c r="J31" i="16"/>
  <c r="J25" i="16"/>
  <c r="J19" i="16"/>
  <c r="J13" i="16"/>
  <c r="J7" i="16"/>
  <c r="J32" i="16"/>
  <c r="J30" i="16"/>
  <c r="J24" i="16"/>
  <c r="J18" i="16"/>
  <c r="J12" i="16"/>
  <c r="J6" i="16"/>
  <c r="J20" i="16"/>
  <c r="J29" i="16"/>
  <c r="J23" i="16"/>
  <c r="J17" i="16"/>
  <c r="J11" i="16"/>
  <c r="J14" i="16"/>
  <c r="J28" i="16"/>
  <c r="J22" i="16"/>
  <c r="J16" i="16"/>
  <c r="J10" i="16"/>
  <c r="J8" i="16"/>
  <c r="J33" i="16"/>
  <c r="J27" i="16"/>
  <c r="J21" i="16"/>
  <c r="J15" i="16"/>
  <c r="J9" i="16"/>
  <c r="J26" i="16"/>
  <c r="D30" i="16"/>
  <c r="D24" i="16"/>
  <c r="D18" i="16"/>
  <c r="D12" i="16"/>
  <c r="D6" i="16"/>
  <c r="D20" i="16"/>
  <c r="D29" i="16"/>
  <c r="D23" i="16"/>
  <c r="D17" i="16"/>
  <c r="D11" i="16"/>
  <c r="D9" i="16"/>
  <c r="D26" i="16"/>
  <c r="D34" i="16"/>
  <c r="D28" i="16"/>
  <c r="D22" i="16"/>
  <c r="D16" i="16"/>
  <c r="D10" i="16"/>
  <c r="D14" i="16"/>
  <c r="D33" i="16"/>
  <c r="D27" i="16"/>
  <c r="D21" i="16"/>
  <c r="D15" i="16"/>
  <c r="D32" i="16"/>
  <c r="D31" i="16"/>
  <c r="D25" i="16"/>
  <c r="D19" i="16"/>
  <c r="D13" i="16"/>
  <c r="D7" i="16"/>
  <c r="D8" i="16"/>
  <c r="D55" i="17"/>
  <c r="D49" i="17"/>
  <c r="D43" i="17"/>
  <c r="D37" i="17"/>
  <c r="D31" i="17"/>
  <c r="D25" i="17"/>
  <c r="D19" i="17"/>
  <c r="D13" i="17"/>
  <c r="D7" i="17"/>
  <c r="D46" i="17"/>
  <c r="D34" i="17"/>
  <c r="D22" i="17"/>
  <c r="D50" i="17"/>
  <c r="D32" i="17"/>
  <c r="D8" i="17"/>
  <c r="D60" i="17"/>
  <c r="D54" i="17"/>
  <c r="D48" i="17"/>
  <c r="D42" i="17"/>
  <c r="D36" i="17"/>
  <c r="D30" i="17"/>
  <c r="D24" i="17"/>
  <c r="D18" i="17"/>
  <c r="D12" i="17"/>
  <c r="D6" i="17"/>
  <c r="D40" i="17"/>
  <c r="D16" i="17"/>
  <c r="D38" i="17"/>
  <c r="D26" i="17"/>
  <c r="D59" i="17"/>
  <c r="D53" i="17"/>
  <c r="D47" i="17"/>
  <c r="D41" i="17"/>
  <c r="D35" i="17"/>
  <c r="D29" i="17"/>
  <c r="D23" i="17"/>
  <c r="D17" i="17"/>
  <c r="D11" i="17"/>
  <c r="D52" i="17"/>
  <c r="D28" i="17"/>
  <c r="D10" i="17"/>
  <c r="D58" i="17"/>
  <c r="D44" i="17"/>
  <c r="D14" i="17"/>
  <c r="D57" i="17"/>
  <c r="D51" i="17"/>
  <c r="D45" i="17"/>
  <c r="D39" i="17"/>
  <c r="D33" i="17"/>
  <c r="D27" i="17"/>
  <c r="D21" i="17"/>
  <c r="D15" i="17"/>
  <c r="D9" i="17"/>
  <c r="D56" i="17"/>
  <c r="D20" i="17"/>
  <c r="D12" i="18"/>
  <c r="AL159" i="38"/>
  <c r="AH12" i="36"/>
  <c r="D31" i="29"/>
  <c r="D25" i="29"/>
  <c r="D19" i="29"/>
  <c r="D13" i="29"/>
  <c r="D7" i="29"/>
  <c r="D16" i="29"/>
  <c r="D21" i="29"/>
  <c r="D30" i="29"/>
  <c r="D24" i="29"/>
  <c r="D18" i="29"/>
  <c r="D12" i="29"/>
  <c r="D6" i="29"/>
  <c r="D22" i="29"/>
  <c r="D15" i="29"/>
  <c r="D29" i="29"/>
  <c r="D23" i="29"/>
  <c r="D17" i="29"/>
  <c r="D11" i="29"/>
  <c r="D28" i="29"/>
  <c r="D27" i="29"/>
  <c r="D26" i="29"/>
  <c r="D20" i="29"/>
  <c r="D14" i="29"/>
  <c r="D8" i="29"/>
  <c r="D10" i="29"/>
  <c r="D9" i="29"/>
  <c r="J30" i="25"/>
  <c r="J24" i="25"/>
  <c r="J18" i="25"/>
  <c r="J12" i="25"/>
  <c r="J6" i="25"/>
  <c r="J8" i="25"/>
  <c r="J7" i="25"/>
  <c r="J29" i="25"/>
  <c r="J23" i="25"/>
  <c r="J17" i="25"/>
  <c r="J11" i="25"/>
  <c r="J14" i="25"/>
  <c r="J13" i="25"/>
  <c r="J28" i="25"/>
  <c r="J22" i="25"/>
  <c r="J16" i="25"/>
  <c r="J10" i="25"/>
  <c r="J20" i="25"/>
  <c r="J19" i="25"/>
  <c r="J27" i="25"/>
  <c r="J21" i="25"/>
  <c r="J15" i="25"/>
  <c r="J9" i="25"/>
  <c r="J26" i="25"/>
  <c r="J25" i="25"/>
  <c r="D26" i="25"/>
  <c r="D20" i="25"/>
  <c r="D14" i="25"/>
  <c r="D8" i="25"/>
  <c r="D9" i="25"/>
  <c r="D31" i="25"/>
  <c r="D25" i="25"/>
  <c r="D19" i="25"/>
  <c r="D13" i="25"/>
  <c r="D7" i="25"/>
  <c r="D27" i="25"/>
  <c r="D30" i="25"/>
  <c r="D24" i="25"/>
  <c r="D18" i="25"/>
  <c r="D12" i="25"/>
  <c r="D6" i="25"/>
  <c r="D21" i="25"/>
  <c r="D29" i="25"/>
  <c r="D23" i="25"/>
  <c r="D17" i="25"/>
  <c r="D11" i="25"/>
  <c r="D28" i="25"/>
  <c r="D22" i="25"/>
  <c r="D16" i="25"/>
  <c r="D10" i="25"/>
  <c r="D15" i="25"/>
  <c r="D35" i="3"/>
  <c r="D29" i="3"/>
  <c r="D23" i="3"/>
  <c r="D17" i="3"/>
  <c r="D11" i="3"/>
  <c r="D7" i="3"/>
  <c r="D34" i="3"/>
  <c r="D28" i="3"/>
  <c r="D22" i="3"/>
  <c r="D16" i="3"/>
  <c r="D10" i="3"/>
  <c r="D13" i="3"/>
  <c r="D33" i="3"/>
  <c r="D27" i="3"/>
  <c r="D21" i="3"/>
  <c r="D15" i="3"/>
  <c r="D9" i="3"/>
  <c r="D19" i="3"/>
  <c r="D32" i="3"/>
  <c r="D26" i="3"/>
  <c r="D20" i="3"/>
  <c r="D14" i="3"/>
  <c r="D8" i="3"/>
  <c r="D31" i="3"/>
  <c r="D30" i="3"/>
  <c r="D24" i="3"/>
  <c r="D18" i="3"/>
  <c r="D12" i="3"/>
  <c r="D6" i="3"/>
  <c r="D25" i="3"/>
  <c r="J29" i="7"/>
  <c r="J23" i="7"/>
  <c r="J17" i="7"/>
  <c r="J11" i="7"/>
  <c r="J7" i="7"/>
  <c r="J34" i="7"/>
  <c r="J28" i="7"/>
  <c r="J22" i="7"/>
  <c r="J16" i="7"/>
  <c r="J10" i="7"/>
  <c r="J19" i="7"/>
  <c r="J33" i="7"/>
  <c r="J27" i="7"/>
  <c r="J21" i="7"/>
  <c r="J15" i="7"/>
  <c r="J9" i="7"/>
  <c r="J25" i="7"/>
  <c r="J32" i="7"/>
  <c r="J26" i="7"/>
  <c r="J20" i="7"/>
  <c r="J14" i="7"/>
  <c r="J8" i="7"/>
  <c r="J6" i="7"/>
  <c r="J31" i="7"/>
  <c r="J30" i="7"/>
  <c r="J24" i="7"/>
  <c r="J18" i="7"/>
  <c r="J12" i="7"/>
  <c r="J13" i="7"/>
  <c r="D58" i="12"/>
  <c r="D52" i="12"/>
  <c r="D46" i="12"/>
  <c r="D40" i="12"/>
  <c r="D34" i="12"/>
  <c r="D28" i="12"/>
  <c r="D22" i="12"/>
  <c r="D16" i="12"/>
  <c r="D10" i="12"/>
  <c r="D57" i="12"/>
  <c r="D45" i="12"/>
  <c r="D33" i="12"/>
  <c r="D21" i="12"/>
  <c r="D9" i="12"/>
  <c r="D6" i="12"/>
  <c r="D56" i="12"/>
  <c r="D50" i="12"/>
  <c r="D44" i="12"/>
  <c r="D38" i="12"/>
  <c r="D32" i="12"/>
  <c r="D26" i="12"/>
  <c r="D20" i="12"/>
  <c r="D14" i="12"/>
  <c r="D8" i="12"/>
  <c r="D30" i="12"/>
  <c r="D12" i="12"/>
  <c r="D55" i="12"/>
  <c r="D49" i="12"/>
  <c r="D43" i="12"/>
  <c r="D37" i="12"/>
  <c r="D31" i="12"/>
  <c r="D25" i="12"/>
  <c r="D19" i="12"/>
  <c r="D13" i="12"/>
  <c r="D7" i="12"/>
  <c r="D54" i="12"/>
  <c r="D48" i="12"/>
  <c r="D42" i="12"/>
  <c r="D36" i="12"/>
  <c r="D24" i="12"/>
  <c r="D18" i="12"/>
  <c r="D53" i="12"/>
  <c r="D47" i="12"/>
  <c r="D41" i="12"/>
  <c r="D35" i="12"/>
  <c r="D29" i="12"/>
  <c r="D23" i="12"/>
  <c r="D17" i="12"/>
  <c r="D11" i="12"/>
  <c r="D51" i="12"/>
  <c r="D39" i="12"/>
  <c r="D27" i="12"/>
  <c r="D15" i="12"/>
  <c r="J57" i="14"/>
  <c r="J51" i="14"/>
  <c r="J45" i="14"/>
  <c r="J39" i="14"/>
  <c r="J33" i="14"/>
  <c r="J27" i="14"/>
  <c r="J21" i="14"/>
  <c r="J15" i="14"/>
  <c r="J9" i="14"/>
  <c r="J6" i="14"/>
  <c r="J36" i="14"/>
  <c r="J30" i="14"/>
  <c r="J12" i="14"/>
  <c r="J47" i="14"/>
  <c r="J11" i="14"/>
  <c r="J56" i="14"/>
  <c r="J50" i="14"/>
  <c r="J44" i="14"/>
  <c r="J38" i="14"/>
  <c r="J32" i="14"/>
  <c r="J26" i="14"/>
  <c r="J20" i="14"/>
  <c r="J14" i="14"/>
  <c r="J8" i="14"/>
  <c r="J48" i="14"/>
  <c r="J53" i="14"/>
  <c r="J29" i="14"/>
  <c r="J55" i="14"/>
  <c r="J49" i="14"/>
  <c r="J43" i="14"/>
  <c r="J37" i="14"/>
  <c r="J31" i="14"/>
  <c r="J25" i="14"/>
  <c r="J19" i="14"/>
  <c r="J13" i="14"/>
  <c r="J7" i="14"/>
  <c r="J54" i="14"/>
  <c r="J24" i="14"/>
  <c r="J35" i="14"/>
  <c r="J23" i="14"/>
  <c r="J52" i="14"/>
  <c r="J46" i="14"/>
  <c r="J40" i="14"/>
  <c r="J34" i="14"/>
  <c r="J28" i="14"/>
  <c r="J22" i="14"/>
  <c r="J16" i="14"/>
  <c r="J10" i="14"/>
  <c r="J42" i="14"/>
  <c r="J18" i="14"/>
  <c r="J41" i="14"/>
  <c r="J17" i="14"/>
  <c r="D6" i="18"/>
  <c r="D8" i="18"/>
  <c r="D18" i="18"/>
  <c r="D30" i="18"/>
  <c r="D25" i="18"/>
  <c r="D9" i="18"/>
  <c r="D19" i="18"/>
  <c r="D10" i="18"/>
  <c r="D22" i="18"/>
  <c r="D24" i="18"/>
  <c r="D13" i="18"/>
  <c r="D7" i="18"/>
  <c r="D16" i="18"/>
  <c r="D28" i="18"/>
  <c r="AK154" i="38"/>
  <c r="AG8" i="36" s="1"/>
  <c r="D31" i="18"/>
  <c r="D14" i="18"/>
  <c r="D20" i="18"/>
  <c r="D26" i="18"/>
  <c r="D32" i="18"/>
  <c r="D15" i="18"/>
  <c r="D21" i="18"/>
  <c r="D27" i="18"/>
  <c r="D11" i="18"/>
  <c r="D17" i="18"/>
  <c r="D23" i="18"/>
  <c r="AK153" i="38"/>
  <c r="AG7" i="36" s="1"/>
  <c r="AK157" i="38"/>
  <c r="AG11" i="36" s="1"/>
  <c r="AK152" i="38"/>
  <c r="AG6" i="36" s="1"/>
  <c r="AK156" i="38"/>
  <c r="AG10" i="36" s="1"/>
  <c r="AG5" i="36"/>
  <c r="AK158" i="38" l="1"/>
  <c r="AG12" i="36" s="1"/>
  <c r="AK159" i="38" l="1"/>
  <c r="AJ155" i="38" l="1"/>
  <c r="AF9" i="36" s="1"/>
  <c r="AJ151" i="38"/>
  <c r="AF5" i="36" s="1"/>
  <c r="AJ152" i="38" l="1"/>
  <c r="AF6" i="36" s="1"/>
  <c r="AJ154" i="38"/>
  <c r="AF8" i="36" s="1"/>
  <c r="AJ157" i="38"/>
  <c r="AF11" i="36" s="1"/>
  <c r="AJ156" i="38"/>
  <c r="AF10" i="36" s="1"/>
  <c r="AJ153" i="38"/>
  <c r="AF7" i="36" s="1"/>
  <c r="AJ158" i="38" l="1"/>
  <c r="AJ159" i="38" s="1"/>
  <c r="AF12" i="36" l="1"/>
  <c r="D6" i="2"/>
  <c r="AI155" i="38" l="1"/>
  <c r="AE9" i="36" s="1"/>
  <c r="AI151" i="38"/>
  <c r="AE5" i="36" s="1"/>
  <c r="AI154" i="38" l="1"/>
  <c r="AE8" i="36" s="1"/>
  <c r="AI156" i="38"/>
  <c r="AE10" i="36" s="1"/>
  <c r="AI153" i="38"/>
  <c r="AE7" i="36" s="1"/>
  <c r="AI152" i="38"/>
  <c r="AE6" i="36" s="1"/>
  <c r="AI157" i="38"/>
  <c r="AE11" i="36" s="1"/>
  <c r="Q10" i="12" l="1"/>
  <c r="Q19" i="12"/>
  <c r="Q28" i="12"/>
  <c r="Q37" i="12"/>
  <c r="Q46" i="12"/>
  <c r="Q55" i="12"/>
  <c r="Q11" i="12"/>
  <c r="Q20" i="12"/>
  <c r="Q29" i="12"/>
  <c r="Q38" i="12"/>
  <c r="Q47" i="12"/>
  <c r="Q57" i="12"/>
  <c r="Q49" i="12"/>
  <c r="Q5" i="12"/>
  <c r="Q14" i="12"/>
  <c r="Q23" i="12"/>
  <c r="Q33" i="12"/>
  <c r="Q42" i="12"/>
  <c r="Q51" i="12"/>
  <c r="Q31" i="12"/>
  <c r="Q6" i="12"/>
  <c r="Q15" i="12"/>
  <c r="Q25" i="12"/>
  <c r="Q34" i="12"/>
  <c r="Q43" i="12"/>
  <c r="Q52" i="12"/>
  <c r="Q21" i="12"/>
  <c r="Q39" i="12"/>
  <c r="Q13" i="12"/>
  <c r="Q41" i="12"/>
  <c r="Q8" i="12"/>
  <c r="Q17" i="12"/>
  <c r="Q26" i="12"/>
  <c r="Q35" i="12"/>
  <c r="Q44" i="12"/>
  <c r="Q53" i="12"/>
  <c r="Q12" i="12"/>
  <c r="Q30" i="12"/>
  <c r="Q22" i="12"/>
  <c r="Q50" i="12"/>
  <c r="Q9" i="12"/>
  <c r="Q18" i="12"/>
  <c r="Q27" i="12"/>
  <c r="Q36" i="12"/>
  <c r="Q45" i="12"/>
  <c r="Q54" i="12"/>
  <c r="Q7" i="12"/>
  <c r="Q16" i="12"/>
  <c r="Q24" i="12"/>
  <c r="Q32" i="12"/>
  <c r="Q40" i="12"/>
  <c r="Q48" i="12"/>
  <c r="Q56" i="12"/>
  <c r="AI158" i="38"/>
  <c r="AE12" i="36" s="1"/>
  <c r="AI159" i="38" l="1"/>
  <c r="AG155" i="38" l="1"/>
  <c r="AE155" i="38"/>
  <c r="C10" i="36" l="1"/>
  <c r="AH151" i="38"/>
  <c r="AD5" i="36" s="1"/>
  <c r="AH154" i="38" l="1"/>
  <c r="AD8" i="36" s="1"/>
  <c r="AH156" i="38"/>
  <c r="AD10" i="36" s="1"/>
  <c r="AH152" i="38"/>
  <c r="AD6" i="36" s="1"/>
  <c r="AH153" i="38"/>
  <c r="AD7" i="36" s="1"/>
  <c r="L56" i="17" l="1"/>
  <c r="L57" i="17"/>
  <c r="L45" i="17"/>
  <c r="L28" i="17"/>
  <c r="L16" i="17"/>
  <c r="L49" i="17"/>
  <c r="L33" i="17"/>
  <c r="L21" i="17"/>
  <c r="L7" i="17"/>
  <c r="L55" i="17"/>
  <c r="L51" i="17"/>
  <c r="L47" i="17"/>
  <c r="L43" i="17"/>
  <c r="L39" i="17"/>
  <c r="L35" i="17"/>
  <c r="L31" i="17"/>
  <c r="L27" i="17"/>
  <c r="L23" i="17"/>
  <c r="L19" i="17"/>
  <c r="L48" i="17"/>
  <c r="L36" i="17"/>
  <c r="L24" i="17"/>
  <c r="L12" i="17"/>
  <c r="L58" i="17"/>
  <c r="L54" i="17"/>
  <c r="L50" i="17"/>
  <c r="L46" i="17"/>
  <c r="L42" i="17"/>
  <c r="L38" i="17"/>
  <c r="L34" i="17"/>
  <c r="L30" i="17"/>
  <c r="L26" i="17"/>
  <c r="L22" i="17"/>
  <c r="L18" i="17"/>
  <c r="L14" i="17"/>
  <c r="L10" i="17"/>
  <c r="L6" i="17"/>
  <c r="L53" i="17"/>
  <c r="L41" i="17"/>
  <c r="L17" i="17"/>
  <c r="L52" i="17"/>
  <c r="L44" i="17"/>
  <c r="L40" i="17"/>
  <c r="L32" i="17"/>
  <c r="L20" i="17"/>
  <c r="L8" i="17"/>
  <c r="L37" i="17"/>
  <c r="L29" i="17"/>
  <c r="L25" i="17"/>
  <c r="L13" i="17"/>
  <c r="L9" i="17"/>
  <c r="L5" i="17"/>
  <c r="M5" i="17" s="1"/>
  <c r="L15" i="17"/>
  <c r="L11" i="17"/>
  <c r="M6" i="17" l="1"/>
  <c r="M7" i="17" s="1"/>
  <c r="M8" i="17" s="1"/>
  <c r="M9" i="17" s="1"/>
  <c r="M10" i="17" s="1"/>
  <c r="M11" i="17" s="1"/>
  <c r="M12" i="17" s="1"/>
  <c r="M13" i="17" s="1"/>
  <c r="M14" i="17" s="1"/>
  <c r="M15" i="17" s="1"/>
  <c r="M16" i="17" s="1"/>
  <c r="M17" i="17" s="1"/>
  <c r="M18" i="17" s="1"/>
  <c r="M19" i="17" s="1"/>
  <c r="M20" i="17" s="1"/>
  <c r="M21" i="17" s="1"/>
  <c r="M22" i="17" s="1"/>
  <c r="M23" i="17" s="1"/>
  <c r="M24" i="17" s="1"/>
  <c r="M25" i="17" s="1"/>
  <c r="M26" i="17" s="1"/>
  <c r="M27" i="17" s="1"/>
  <c r="M28" i="17" s="1"/>
  <c r="M29" i="17" s="1"/>
  <c r="M30" i="17" s="1"/>
  <c r="M31" i="17" s="1"/>
  <c r="M32" i="17" s="1"/>
  <c r="M33" i="17" s="1"/>
  <c r="M34" i="17" s="1"/>
  <c r="M35" i="17" s="1"/>
  <c r="M36" i="17" s="1"/>
  <c r="M37" i="17" s="1"/>
  <c r="M38" i="17" s="1"/>
  <c r="M39" i="17" s="1"/>
  <c r="M40" i="17" s="1"/>
  <c r="M41" i="17" s="1"/>
  <c r="M42" i="17" s="1"/>
  <c r="M43" i="17" s="1"/>
  <c r="M44" i="17" s="1"/>
  <c r="M45" i="17" s="1"/>
  <c r="M46" i="17" s="1"/>
  <c r="M47" i="17" s="1"/>
  <c r="M48" i="17" s="1"/>
  <c r="M49" i="17" s="1"/>
  <c r="M50" i="17" s="1"/>
  <c r="M51" i="17" s="1"/>
  <c r="M52" i="17" s="1"/>
  <c r="M53" i="17" s="1"/>
  <c r="M54" i="17" s="1"/>
  <c r="M55" i="17" s="1"/>
  <c r="M56" i="17" s="1"/>
  <c r="M57" i="17" s="1"/>
  <c r="M58" i="17" s="1"/>
  <c r="M59" i="17" s="1"/>
  <c r="D33" i="2" l="1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L32" i="2" l="1"/>
  <c r="L38" i="2"/>
  <c r="L31" i="2"/>
  <c r="L30" i="2"/>
  <c r="L42" i="2"/>
  <c r="L36" i="2"/>
  <c r="L45" i="2"/>
  <c r="L47" i="2"/>
  <c r="L44" i="2"/>
  <c r="L35" i="2"/>
  <c r="L43" i="2"/>
  <c r="L46" i="2"/>
  <c r="L29" i="2"/>
  <c r="L34" i="2"/>
  <c r="L37" i="2"/>
  <c r="L41" i="2"/>
  <c r="L40" i="2"/>
  <c r="L33" i="2"/>
  <c r="L39" i="2"/>
  <c r="L17" i="2"/>
  <c r="L7" i="2"/>
  <c r="L23" i="2"/>
  <c r="L27" i="2"/>
  <c r="L19" i="2"/>
  <c r="L11" i="2"/>
  <c r="L15" i="2"/>
  <c r="L26" i="2"/>
  <c r="L18" i="2"/>
  <c r="L10" i="2"/>
  <c r="L9" i="2"/>
  <c r="L24" i="2"/>
  <c r="L16" i="2"/>
  <c r="L8" i="2"/>
  <c r="L25" i="2"/>
  <c r="L22" i="2"/>
  <c r="L14" i="2"/>
  <c r="L6" i="2"/>
  <c r="L13" i="2"/>
  <c r="L21" i="2"/>
  <c r="L20" i="2"/>
  <c r="L5" i="2"/>
  <c r="M5" i="2" s="1"/>
  <c r="L28" i="2"/>
  <c r="L12" i="2"/>
  <c r="M6" i="2" l="1"/>
  <c r="M7" i="2" s="1"/>
  <c r="M8" i="2" s="1"/>
  <c r="M9" i="2" s="1"/>
  <c r="M10" i="2" s="1"/>
  <c r="M11" i="2" l="1"/>
  <c r="AG156" i="38"/>
  <c r="AC10" i="36" s="1"/>
  <c r="AF156" i="38"/>
  <c r="AB10" i="36" s="1"/>
  <c r="AE156" i="38"/>
  <c r="AA10" i="36" s="1"/>
  <c r="AD156" i="38"/>
  <c r="Z10" i="36" s="1"/>
  <c r="AC156" i="38"/>
  <c r="Y10" i="36" s="1"/>
  <c r="AB156" i="38"/>
  <c r="X10" i="36" s="1"/>
  <c r="AA156" i="38"/>
  <c r="W10" i="36" s="1"/>
  <c r="Z156" i="38"/>
  <c r="V10" i="36" s="1"/>
  <c r="Y156" i="38"/>
  <c r="U10" i="36" s="1"/>
  <c r="X156" i="38"/>
  <c r="T10" i="36" s="1"/>
  <c r="W156" i="38"/>
  <c r="S10" i="36" s="1"/>
  <c r="V156" i="38"/>
  <c r="R10" i="36" s="1"/>
  <c r="U156" i="38"/>
  <c r="Q10" i="36" s="1"/>
  <c r="T156" i="38"/>
  <c r="P10" i="36" s="1"/>
  <c r="S156" i="38"/>
  <c r="O10" i="36" s="1"/>
  <c r="R156" i="38"/>
  <c r="N10" i="36" s="1"/>
  <c r="Q156" i="38"/>
  <c r="M10" i="36" s="1"/>
  <c r="P156" i="38"/>
  <c r="L10" i="36" s="1"/>
  <c r="O156" i="38"/>
  <c r="K10" i="36" s="1"/>
  <c r="N156" i="38"/>
  <c r="J10" i="36" s="1"/>
  <c r="M156" i="38"/>
  <c r="I10" i="36" s="1"/>
  <c r="L156" i="38"/>
  <c r="H10" i="36" s="1"/>
  <c r="K156" i="38"/>
  <c r="G10" i="36" s="1"/>
  <c r="J156" i="38"/>
  <c r="F10" i="36" s="1"/>
  <c r="I156" i="38"/>
  <c r="E10" i="36" s="1"/>
  <c r="H156" i="38"/>
  <c r="D10" i="36" s="1"/>
  <c r="M12" i="2" l="1"/>
  <c r="M13" i="2" l="1"/>
  <c r="M14" i="2" s="1"/>
  <c r="M15" i="2" s="1"/>
  <c r="M16" i="2" s="1"/>
  <c r="M17" i="2" s="1"/>
  <c r="M18" i="2" s="1"/>
  <c r="M19" i="2" s="1"/>
  <c r="M20" i="2" s="1"/>
  <c r="M21" i="2" l="1"/>
  <c r="L5" i="18"/>
  <c r="L21" i="18"/>
  <c r="L13" i="18"/>
  <c r="L28" i="18"/>
  <c r="L24" i="18"/>
  <c r="L20" i="18"/>
  <c r="L16" i="18"/>
  <c r="L12" i="18"/>
  <c r="L8" i="18"/>
  <c r="L25" i="18"/>
  <c r="L9" i="18"/>
  <c r="L31" i="18"/>
  <c r="L27" i="18"/>
  <c r="L23" i="18"/>
  <c r="L19" i="18"/>
  <c r="L15" i="18"/>
  <c r="L11" i="18"/>
  <c r="L7" i="18"/>
  <c r="L29" i="18"/>
  <c r="L17" i="18"/>
  <c r="L30" i="18"/>
  <c r="L26" i="18"/>
  <c r="L22" i="18"/>
  <c r="L18" i="18"/>
  <c r="L14" i="18"/>
  <c r="L10" i="18"/>
  <c r="L6" i="18"/>
  <c r="R5" i="12"/>
  <c r="AG151" i="38"/>
  <c r="AC5" i="36" s="1"/>
  <c r="M22" i="2" l="1"/>
  <c r="R6" i="12"/>
  <c r="AG153" i="38"/>
  <c r="AC7" i="36" s="1"/>
  <c r="AG154" i="38"/>
  <c r="AC8" i="36" s="1"/>
  <c r="AG152" i="38"/>
  <c r="AC6" i="36" s="1"/>
  <c r="M23" i="2" l="1"/>
  <c r="R7" i="12"/>
  <c r="M24" i="2" l="1"/>
  <c r="R8" i="12"/>
  <c r="M25" i="2" l="1"/>
  <c r="R9" i="12"/>
  <c r="D32" i="2"/>
  <c r="M26" i="2" l="1"/>
  <c r="R10" i="12"/>
  <c r="M27" i="2" l="1"/>
  <c r="R11" i="12"/>
  <c r="M28" i="2" l="1"/>
  <c r="R12" i="1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M29" i="2" l="1"/>
  <c r="R13" i="12"/>
  <c r="M30" i="2" l="1"/>
  <c r="R14" i="12"/>
  <c r="M31" i="2" l="1"/>
  <c r="R15" i="12"/>
  <c r="R13" i="16"/>
  <c r="R16" i="16"/>
  <c r="R18" i="16"/>
  <c r="R21" i="16"/>
  <c r="R23" i="16"/>
  <c r="R7" i="16"/>
  <c r="R8" i="16"/>
  <c r="R22" i="16"/>
  <c r="R28" i="16"/>
  <c r="R12" i="16"/>
  <c r="R14" i="16"/>
  <c r="R17" i="16"/>
  <c r="R19" i="16"/>
  <c r="R10" i="16"/>
  <c r="R6" i="16"/>
  <c r="R9" i="16"/>
  <c r="R25" i="16"/>
  <c r="R20" i="16"/>
  <c r="R26" i="16"/>
  <c r="R29" i="16"/>
  <c r="R27" i="16"/>
  <c r="R11" i="16"/>
  <c r="R24" i="16"/>
  <c r="R15" i="16"/>
  <c r="R5" i="16"/>
  <c r="S5" i="16" s="1"/>
  <c r="M32" i="2" l="1"/>
  <c r="R16" i="12"/>
  <c r="S6" i="16"/>
  <c r="M33" i="2" l="1"/>
  <c r="R17" i="12"/>
  <c r="S7" i="16"/>
  <c r="M34" i="2" l="1"/>
  <c r="R18" i="12"/>
  <c r="S8" i="16"/>
  <c r="M35" i="2" l="1"/>
  <c r="M36" i="2" s="1"/>
  <c r="R19" i="12"/>
  <c r="S9" i="16"/>
  <c r="M37" i="2" l="1"/>
  <c r="R20" i="12"/>
  <c r="S10" i="16"/>
  <c r="M38" i="2" l="1"/>
  <c r="R21" i="12"/>
  <c r="S11" i="16"/>
  <c r="M43" i="19"/>
  <c r="M42" i="19"/>
  <c r="L43" i="19"/>
  <c r="L42" i="19"/>
  <c r="M39" i="2" l="1"/>
  <c r="R22" i="12"/>
  <c r="S12" i="16"/>
  <c r="K33" i="23"/>
  <c r="M40" i="2" l="1"/>
  <c r="R23" i="12"/>
  <c r="S13" i="16"/>
  <c r="K34" i="23"/>
  <c r="M41" i="2" l="1"/>
  <c r="R24" i="12"/>
  <c r="S14" i="16"/>
  <c r="K35" i="23"/>
  <c r="M42" i="2" l="1"/>
  <c r="R25" i="12"/>
  <c r="S15" i="16"/>
  <c r="K36" i="23"/>
  <c r="M43" i="2" l="1"/>
  <c r="R26" i="12"/>
  <c r="S16" i="16"/>
  <c r="K37" i="23"/>
  <c r="M44" i="2" l="1"/>
  <c r="R27" i="12"/>
  <c r="S17" i="16"/>
  <c r="K38" i="23"/>
  <c r="M45" i="2" l="1"/>
  <c r="R28" i="12"/>
  <c r="S18" i="16"/>
  <c r="K39" i="23"/>
  <c r="M46" i="2" l="1"/>
  <c r="R29" i="12"/>
  <c r="S19" i="16"/>
  <c r="K40" i="23"/>
  <c r="M47" i="2" l="1"/>
  <c r="R30" i="12"/>
  <c r="S20" i="16"/>
  <c r="K41" i="23"/>
  <c r="R31" i="12" l="1"/>
  <c r="S21" i="16"/>
  <c r="K42" i="23"/>
  <c r="R32" i="12" l="1"/>
  <c r="S22" i="16"/>
  <c r="K43" i="23"/>
  <c r="R33" i="12" l="1"/>
  <c r="S23" i="16"/>
  <c r="K44" i="23"/>
  <c r="K45" i="23" s="1"/>
  <c r="K46" i="23" l="1"/>
  <c r="R34" i="12"/>
  <c r="S24" i="16"/>
  <c r="K47" i="23" l="1"/>
  <c r="R35" i="12"/>
  <c r="S25" i="16"/>
  <c r="K48" i="23" l="1"/>
  <c r="K49" i="23" s="1"/>
  <c r="R36" i="12"/>
  <c r="S26" i="16"/>
  <c r="R37" i="12" l="1"/>
  <c r="S27" i="16"/>
  <c r="R38" i="12" l="1"/>
  <c r="S28" i="16"/>
  <c r="V4" i="36"/>
  <c r="U4" i="36"/>
  <c r="T4" i="36"/>
  <c r="S4" i="36"/>
  <c r="R4" i="36"/>
  <c r="Q4" i="36"/>
  <c r="P4" i="36"/>
  <c r="O4" i="36"/>
  <c r="N4" i="36"/>
  <c r="M4" i="36"/>
  <c r="L4" i="36"/>
  <c r="K4" i="36"/>
  <c r="J4" i="36"/>
  <c r="I4" i="36"/>
  <c r="H4" i="36"/>
  <c r="G4" i="36"/>
  <c r="F4" i="36"/>
  <c r="E4" i="36"/>
  <c r="D4" i="36"/>
  <c r="C4" i="36"/>
  <c r="R39" i="12" l="1"/>
  <c r="S29" i="16"/>
  <c r="R40" i="12" l="1"/>
  <c r="M5" i="18"/>
  <c r="R41" i="12" l="1"/>
  <c r="M6" i="18"/>
  <c r="R42" i="12" l="1"/>
  <c r="M7" i="18"/>
  <c r="R43" i="12" l="1"/>
  <c r="M8" i="18"/>
  <c r="R44" i="12" l="1"/>
  <c r="M9" i="18"/>
  <c r="R45" i="12" l="1"/>
  <c r="M10" i="18"/>
  <c r="R46" i="12" l="1"/>
  <c r="M11" i="18"/>
  <c r="R47" i="12" l="1"/>
  <c r="M12" i="18"/>
  <c r="R48" i="12" l="1"/>
  <c r="M13" i="18"/>
  <c r="R49" i="12" l="1"/>
  <c r="M14" i="18"/>
  <c r="R50" i="12" l="1"/>
  <c r="M15" i="18"/>
  <c r="R51" i="12" l="1"/>
  <c r="M16" i="18"/>
  <c r="R52" i="12" l="1"/>
  <c r="M17" i="18"/>
  <c r="R53" i="12" l="1"/>
  <c r="M18" i="18"/>
  <c r="R54" i="12" l="1"/>
  <c r="M19" i="18"/>
  <c r="R55" i="12" l="1"/>
  <c r="M20" i="18"/>
  <c r="R56" i="12" l="1"/>
  <c r="M21" i="18"/>
  <c r="R57" i="12" l="1"/>
  <c r="M22" i="18"/>
  <c r="R58" i="12" l="1"/>
  <c r="M23" i="18"/>
  <c r="R59" i="12" l="1"/>
  <c r="M24" i="18"/>
  <c r="M25" i="18" l="1"/>
  <c r="M26" i="18" l="1"/>
  <c r="M27" i="18" l="1"/>
  <c r="M28" i="18" l="1"/>
  <c r="M29" i="18" l="1"/>
  <c r="M30" i="18" l="1"/>
  <c r="M31" i="18" l="1"/>
  <c r="K43" i="19" l="1"/>
  <c r="J43" i="19"/>
  <c r="I43" i="19"/>
  <c r="H43" i="19"/>
  <c r="G43" i="19"/>
  <c r="K42" i="19"/>
  <c r="J42" i="19"/>
  <c r="I42" i="19"/>
  <c r="H42" i="19"/>
  <c r="G42" i="19"/>
  <c r="E6" i="12"/>
  <c r="K6" i="14"/>
  <c r="E6" i="16" l="1"/>
  <c r="K6" i="5"/>
  <c r="E6" i="25"/>
  <c r="K6" i="27"/>
  <c r="E6" i="17"/>
  <c r="K6" i="16"/>
  <c r="E6" i="5"/>
  <c r="E6" i="3"/>
  <c r="E6" i="14"/>
  <c r="K7" i="14"/>
  <c r="K8" i="14" s="1"/>
  <c r="E7" i="12"/>
  <c r="K6" i="25"/>
  <c r="E6" i="27"/>
  <c r="E6" i="29"/>
  <c r="E6" i="2"/>
  <c r="C5" i="19" s="1"/>
  <c r="K6" i="23"/>
  <c r="E6" i="23"/>
  <c r="K6" i="7"/>
  <c r="E6" i="10"/>
  <c r="E6" i="11"/>
  <c r="K6" i="11"/>
  <c r="E6" i="7"/>
  <c r="E7" i="7" s="1"/>
  <c r="K6" i="10"/>
  <c r="E6" i="18"/>
  <c r="C38" i="19" l="1"/>
  <c r="E7" i="23"/>
  <c r="E8" i="23" s="1"/>
  <c r="E9" i="23" s="1"/>
  <c r="K7" i="27"/>
  <c r="E7" i="27"/>
  <c r="K7" i="25"/>
  <c r="E7" i="25"/>
  <c r="E7" i="3"/>
  <c r="C34" i="19"/>
  <c r="K7" i="5"/>
  <c r="C40" i="19"/>
  <c r="K7" i="23"/>
  <c r="C30" i="19"/>
  <c r="K7" i="7"/>
  <c r="C23" i="19"/>
  <c r="K7" i="11"/>
  <c r="D22" i="19" s="1"/>
  <c r="E7" i="11"/>
  <c r="C15" i="19"/>
  <c r="E7" i="14"/>
  <c r="E8" i="14" s="1"/>
  <c r="E9" i="14" s="1"/>
  <c r="E10" i="14" s="1"/>
  <c r="E11" i="14" s="1"/>
  <c r="E12" i="14" s="1"/>
  <c r="E13" i="14" s="1"/>
  <c r="E14" i="14" s="1"/>
  <c r="C21" i="19"/>
  <c r="C43" i="19"/>
  <c r="E7" i="18"/>
  <c r="E8" i="18" s="1"/>
  <c r="E7" i="29"/>
  <c r="E8" i="29" s="1"/>
  <c r="E9" i="29" s="1"/>
  <c r="C4" i="19"/>
  <c r="C9" i="19"/>
  <c r="C8" i="19"/>
  <c r="C13" i="19"/>
  <c r="C12" i="19"/>
  <c r="C17" i="19"/>
  <c r="C16" i="19"/>
  <c r="C19" i="19"/>
  <c r="C18" i="19"/>
  <c r="C26" i="19"/>
  <c r="C27" i="19"/>
  <c r="C45" i="19"/>
  <c r="C44" i="19"/>
  <c r="E7" i="2"/>
  <c r="D5" i="19" s="1"/>
  <c r="D19" i="19"/>
  <c r="D18" i="19"/>
  <c r="C25" i="19"/>
  <c r="C24" i="19"/>
  <c r="C33" i="19"/>
  <c r="C32" i="19"/>
  <c r="E7" i="5"/>
  <c r="E8" i="5" s="1"/>
  <c r="E8" i="7"/>
  <c r="E9" i="7" s="1"/>
  <c r="E10" i="7" s="1"/>
  <c r="E11" i="7" s="1"/>
  <c r="E12" i="7" s="1"/>
  <c r="K7" i="10"/>
  <c r="K8" i="10" s="1"/>
  <c r="K9" i="10" s="1"/>
  <c r="E7" i="10"/>
  <c r="E8" i="10" s="1"/>
  <c r="E9" i="10" s="1"/>
  <c r="E8" i="12"/>
  <c r="E9" i="12" s="1"/>
  <c r="K9" i="14"/>
  <c r="K7" i="16"/>
  <c r="E7" i="16"/>
  <c r="E8" i="16" s="1"/>
  <c r="E9" i="16" s="1"/>
  <c r="E7" i="17"/>
  <c r="C39" i="19" l="1"/>
  <c r="K8" i="27"/>
  <c r="E8" i="27"/>
  <c r="K8" i="25"/>
  <c r="E8" i="25"/>
  <c r="E8" i="3"/>
  <c r="C35" i="19"/>
  <c r="D35" i="19"/>
  <c r="K8" i="5"/>
  <c r="C22" i="19"/>
  <c r="C41" i="19"/>
  <c r="K8" i="23"/>
  <c r="D40" i="19"/>
  <c r="C31" i="19"/>
  <c r="K8" i="7"/>
  <c r="K8" i="11"/>
  <c r="C14" i="19"/>
  <c r="E8" i="11"/>
  <c r="E15" i="14"/>
  <c r="F15" i="19"/>
  <c r="D37" i="19"/>
  <c r="D10" i="19"/>
  <c r="D45" i="19"/>
  <c r="C20" i="19"/>
  <c r="C42" i="19"/>
  <c r="D23" i="19"/>
  <c r="E9" i="5"/>
  <c r="F33" i="19" s="1"/>
  <c r="E45" i="19"/>
  <c r="D4" i="19"/>
  <c r="E11" i="19"/>
  <c r="E10" i="19"/>
  <c r="F26" i="19"/>
  <c r="F27" i="19"/>
  <c r="I29" i="19"/>
  <c r="I28" i="19"/>
  <c r="E33" i="19"/>
  <c r="E32" i="19"/>
  <c r="F45" i="19"/>
  <c r="F44" i="19"/>
  <c r="C11" i="19"/>
  <c r="C10" i="19"/>
  <c r="D7" i="19"/>
  <c r="D6" i="19"/>
  <c r="E17" i="19"/>
  <c r="E16" i="19"/>
  <c r="F19" i="19"/>
  <c r="F18" i="19"/>
  <c r="D9" i="19"/>
  <c r="D8" i="19"/>
  <c r="C7" i="19"/>
  <c r="C6" i="19"/>
  <c r="D17" i="19"/>
  <c r="D16" i="19"/>
  <c r="F17" i="19"/>
  <c r="F16" i="19"/>
  <c r="D29" i="19"/>
  <c r="D28" i="19"/>
  <c r="C29" i="19"/>
  <c r="C28" i="19"/>
  <c r="C37" i="19"/>
  <c r="C36" i="19"/>
  <c r="E8" i="2"/>
  <c r="E10" i="29"/>
  <c r="E10" i="23"/>
  <c r="E13" i="7"/>
  <c r="K10" i="10"/>
  <c r="E10" i="10"/>
  <c r="E10" i="12"/>
  <c r="K10" i="14"/>
  <c r="K8" i="16"/>
  <c r="E8" i="17"/>
  <c r="E10" i="16"/>
  <c r="E9" i="18"/>
  <c r="K9" i="27" l="1"/>
  <c r="E9" i="27"/>
  <c r="K9" i="25"/>
  <c r="E9" i="25"/>
  <c r="E9" i="3"/>
  <c r="F37" i="19" s="1"/>
  <c r="E37" i="19"/>
  <c r="K9" i="5"/>
  <c r="K9" i="23"/>
  <c r="F41" i="19" s="1"/>
  <c r="K9" i="7"/>
  <c r="F30" i="19" s="1"/>
  <c r="E30" i="19"/>
  <c r="K9" i="11"/>
  <c r="F22" i="19" s="1"/>
  <c r="E9" i="11"/>
  <c r="F14" i="19"/>
  <c r="E16" i="14"/>
  <c r="E40" i="19"/>
  <c r="E41" i="19"/>
  <c r="D36" i="19"/>
  <c r="D11" i="19"/>
  <c r="D44" i="19"/>
  <c r="D34" i="19"/>
  <c r="E23" i="19"/>
  <c r="D41" i="19"/>
  <c r="F32" i="19"/>
  <c r="E44" i="19"/>
  <c r="E10" i="5"/>
  <c r="G33" i="19" s="1"/>
  <c r="E9" i="17"/>
  <c r="F8" i="19" s="1"/>
  <c r="E5" i="19"/>
  <c r="E4" i="19"/>
  <c r="G45" i="19"/>
  <c r="G44" i="19"/>
  <c r="E13" i="19"/>
  <c r="E12" i="19"/>
  <c r="E7" i="19"/>
  <c r="E6" i="19"/>
  <c r="G26" i="19"/>
  <c r="G27" i="19"/>
  <c r="E25" i="19"/>
  <c r="E24" i="19"/>
  <c r="D26" i="19"/>
  <c r="D27" i="19"/>
  <c r="G13" i="19"/>
  <c r="G12" i="19"/>
  <c r="F13" i="19"/>
  <c r="F12" i="19"/>
  <c r="E9" i="19"/>
  <c r="E8" i="19"/>
  <c r="G15" i="19"/>
  <c r="G14" i="19"/>
  <c r="D15" i="19"/>
  <c r="D14" i="19"/>
  <c r="G25" i="19"/>
  <c r="G24" i="19"/>
  <c r="F25" i="19"/>
  <c r="F24" i="19"/>
  <c r="D30" i="19"/>
  <c r="D31" i="19"/>
  <c r="D25" i="19"/>
  <c r="D24" i="19"/>
  <c r="E15" i="19"/>
  <c r="E14" i="19"/>
  <c r="E34" i="19"/>
  <c r="E35" i="19"/>
  <c r="G29" i="19"/>
  <c r="G28" i="19"/>
  <c r="E21" i="19"/>
  <c r="E20" i="19"/>
  <c r="E19" i="19"/>
  <c r="E18" i="19"/>
  <c r="F29" i="19"/>
  <c r="F28" i="19"/>
  <c r="H29" i="19"/>
  <c r="H28" i="19"/>
  <c r="E9" i="2"/>
  <c r="D13" i="19"/>
  <c r="D12" i="19"/>
  <c r="G17" i="19"/>
  <c r="G16" i="19"/>
  <c r="J29" i="19"/>
  <c r="J28" i="19"/>
  <c r="E29" i="19"/>
  <c r="E28" i="19"/>
  <c r="E26" i="19"/>
  <c r="E27" i="19"/>
  <c r="D33" i="19"/>
  <c r="D32" i="19"/>
  <c r="D43" i="19"/>
  <c r="D42" i="19"/>
  <c r="D21" i="19"/>
  <c r="D20" i="19"/>
  <c r="F39" i="19"/>
  <c r="F38" i="19"/>
  <c r="D39" i="19"/>
  <c r="D38" i="19"/>
  <c r="G39" i="19"/>
  <c r="G38" i="19"/>
  <c r="E39" i="19"/>
  <c r="E38" i="19"/>
  <c r="E11" i="29"/>
  <c r="E11" i="23"/>
  <c r="E14" i="7"/>
  <c r="K11" i="10"/>
  <c r="E11" i="10"/>
  <c r="E11" i="12"/>
  <c r="K11" i="14"/>
  <c r="K9" i="16"/>
  <c r="E11" i="16"/>
  <c r="E10" i="18"/>
  <c r="K10" i="5" l="1"/>
  <c r="K10" i="27"/>
  <c r="E10" i="27"/>
  <c r="K10" i="25"/>
  <c r="K11" i="25" s="1"/>
  <c r="E10" i="25"/>
  <c r="E11" i="25" s="1"/>
  <c r="F36" i="19"/>
  <c r="E36" i="19"/>
  <c r="E10" i="3"/>
  <c r="K11" i="5"/>
  <c r="F40" i="19"/>
  <c r="K10" i="23"/>
  <c r="G41" i="19" s="1"/>
  <c r="F31" i="19"/>
  <c r="E31" i="19"/>
  <c r="K10" i="7"/>
  <c r="K10" i="11"/>
  <c r="G23" i="19" s="1"/>
  <c r="E10" i="11"/>
  <c r="E17" i="14"/>
  <c r="H26" i="19"/>
  <c r="K12" i="10"/>
  <c r="F23" i="19"/>
  <c r="E22" i="19"/>
  <c r="G32" i="19"/>
  <c r="F20" i="19"/>
  <c r="E10" i="17"/>
  <c r="G8" i="19" s="1"/>
  <c r="E11" i="5"/>
  <c r="H32" i="19" s="1"/>
  <c r="F9" i="19"/>
  <c r="F5" i="19"/>
  <c r="F4" i="19"/>
  <c r="G11" i="19"/>
  <c r="G10" i="19"/>
  <c r="G19" i="19"/>
  <c r="G18" i="19"/>
  <c r="K29" i="19"/>
  <c r="K28" i="19"/>
  <c r="F11" i="19"/>
  <c r="F10" i="19"/>
  <c r="F7" i="19"/>
  <c r="F6" i="19"/>
  <c r="H17" i="19"/>
  <c r="H16" i="19"/>
  <c r="H19" i="19"/>
  <c r="H18" i="19"/>
  <c r="E10" i="2"/>
  <c r="H13" i="19"/>
  <c r="H12" i="19"/>
  <c r="H25" i="19"/>
  <c r="H24" i="19"/>
  <c r="H39" i="19"/>
  <c r="H38" i="19"/>
  <c r="E12" i="29"/>
  <c r="E12" i="23"/>
  <c r="E15" i="7"/>
  <c r="E12" i="10"/>
  <c r="E12" i="12"/>
  <c r="K12" i="14"/>
  <c r="K10" i="16"/>
  <c r="E12" i="16"/>
  <c r="E11" i="18"/>
  <c r="K11" i="27" l="1"/>
  <c r="E11" i="27"/>
  <c r="E12" i="27" s="1"/>
  <c r="K12" i="25"/>
  <c r="E12" i="25"/>
  <c r="G37" i="19"/>
  <c r="G36" i="19"/>
  <c r="E11" i="3"/>
  <c r="H36" i="19" s="1"/>
  <c r="H34" i="19"/>
  <c r="H35" i="19"/>
  <c r="G35" i="19"/>
  <c r="G34" i="19"/>
  <c r="K12" i="5"/>
  <c r="K13" i="5" s="1"/>
  <c r="F34" i="19"/>
  <c r="F35" i="19"/>
  <c r="G40" i="19"/>
  <c r="K11" i="23"/>
  <c r="H41" i="19" s="1"/>
  <c r="G31" i="19"/>
  <c r="G30" i="19"/>
  <c r="K11" i="7"/>
  <c r="G22" i="19"/>
  <c r="K11" i="11"/>
  <c r="E11" i="11"/>
  <c r="E18" i="14"/>
  <c r="L28" i="19"/>
  <c r="L29" i="19"/>
  <c r="I18" i="19"/>
  <c r="I19" i="19"/>
  <c r="H27" i="19"/>
  <c r="K13" i="10"/>
  <c r="I26" i="19"/>
  <c r="I13" i="19"/>
  <c r="E13" i="16"/>
  <c r="E11" i="17"/>
  <c r="H9" i="19" s="1"/>
  <c r="G9" i="19"/>
  <c r="F21" i="19"/>
  <c r="H33" i="19"/>
  <c r="G21" i="19"/>
  <c r="G20" i="19"/>
  <c r="E12" i="5"/>
  <c r="I33" i="19" s="1"/>
  <c r="G5" i="19"/>
  <c r="G4" i="19"/>
  <c r="I45" i="19"/>
  <c r="I44" i="19"/>
  <c r="G6" i="19"/>
  <c r="G7" i="19"/>
  <c r="H11" i="19"/>
  <c r="H10" i="19"/>
  <c r="H15" i="19"/>
  <c r="H14" i="19"/>
  <c r="I17" i="19"/>
  <c r="I16" i="19"/>
  <c r="I25" i="19"/>
  <c r="I24" i="19"/>
  <c r="H45" i="19"/>
  <c r="H44" i="19"/>
  <c r="E11" i="2"/>
  <c r="I39" i="19"/>
  <c r="I38" i="19"/>
  <c r="E13" i="29"/>
  <c r="E13" i="23"/>
  <c r="E16" i="7"/>
  <c r="E13" i="10"/>
  <c r="E13" i="12"/>
  <c r="K13" i="14"/>
  <c r="K11" i="16"/>
  <c r="E12" i="18"/>
  <c r="K12" i="27" l="1"/>
  <c r="E13" i="27"/>
  <c r="K13" i="25"/>
  <c r="E13" i="25"/>
  <c r="E12" i="3"/>
  <c r="H37" i="19"/>
  <c r="I34" i="19"/>
  <c r="J34" i="19"/>
  <c r="K14" i="5"/>
  <c r="H40" i="19"/>
  <c r="K12" i="23"/>
  <c r="K12" i="7"/>
  <c r="H23" i="19"/>
  <c r="H22" i="19"/>
  <c r="K12" i="11"/>
  <c r="E12" i="11"/>
  <c r="E19" i="14"/>
  <c r="E12" i="17"/>
  <c r="E13" i="17" s="1"/>
  <c r="J8" i="19" s="1"/>
  <c r="I27" i="19"/>
  <c r="M28" i="19"/>
  <c r="M29" i="19"/>
  <c r="K14" i="10"/>
  <c r="I12" i="19"/>
  <c r="J13" i="19"/>
  <c r="E14" i="16"/>
  <c r="E13" i="5"/>
  <c r="J32" i="19" s="1"/>
  <c r="H8" i="19"/>
  <c r="H21" i="19"/>
  <c r="H20" i="19"/>
  <c r="I32" i="19"/>
  <c r="H5" i="19"/>
  <c r="H4" i="19"/>
  <c r="I11" i="19"/>
  <c r="I10" i="19"/>
  <c r="I15" i="19"/>
  <c r="I14" i="19"/>
  <c r="H6" i="19"/>
  <c r="H7" i="19"/>
  <c r="J15" i="19"/>
  <c r="J14" i="19"/>
  <c r="J19" i="19"/>
  <c r="J18" i="19"/>
  <c r="J26" i="19"/>
  <c r="J27" i="19"/>
  <c r="E12" i="2"/>
  <c r="J25" i="19"/>
  <c r="J24" i="19"/>
  <c r="J39" i="19"/>
  <c r="J38" i="19"/>
  <c r="E14" i="29"/>
  <c r="E14" i="23"/>
  <c r="E17" i="7"/>
  <c r="E14" i="10"/>
  <c r="E14" i="12"/>
  <c r="K14" i="14"/>
  <c r="K12" i="16"/>
  <c r="E13" i="18"/>
  <c r="K13" i="27" l="1"/>
  <c r="E14" i="27"/>
  <c r="K14" i="25"/>
  <c r="E14" i="25"/>
  <c r="E13" i="3"/>
  <c r="I35" i="19"/>
  <c r="J35" i="19"/>
  <c r="K15" i="5"/>
  <c r="I9" i="19"/>
  <c r="I40" i="19"/>
  <c r="I41" i="19"/>
  <c r="K13" i="23"/>
  <c r="K13" i="7"/>
  <c r="H30" i="19"/>
  <c r="H31" i="19"/>
  <c r="I23" i="19"/>
  <c r="I22" i="19"/>
  <c r="K13" i="11"/>
  <c r="E13" i="11"/>
  <c r="J20" i="19" s="1"/>
  <c r="K16" i="19"/>
  <c r="E20" i="14"/>
  <c r="K15" i="10"/>
  <c r="I20" i="19"/>
  <c r="J12" i="19"/>
  <c r="E15" i="16"/>
  <c r="E14" i="5"/>
  <c r="K32" i="19" s="1"/>
  <c r="J33" i="19"/>
  <c r="K45" i="19"/>
  <c r="K44" i="19"/>
  <c r="J11" i="19"/>
  <c r="J10" i="19"/>
  <c r="I6" i="19"/>
  <c r="I7" i="19"/>
  <c r="K19" i="19"/>
  <c r="K18" i="19"/>
  <c r="K26" i="19"/>
  <c r="K27" i="19"/>
  <c r="K34" i="19"/>
  <c r="K35" i="19"/>
  <c r="E13" i="2"/>
  <c r="J9" i="19"/>
  <c r="J17" i="19"/>
  <c r="J16" i="19"/>
  <c r="K15" i="19"/>
  <c r="K14" i="19"/>
  <c r="K25" i="19"/>
  <c r="K24" i="19"/>
  <c r="J45" i="19"/>
  <c r="J44" i="19"/>
  <c r="K39" i="19"/>
  <c r="K38" i="19"/>
  <c r="E15" i="29"/>
  <c r="E15" i="23"/>
  <c r="E18" i="7"/>
  <c r="E15" i="10"/>
  <c r="E15" i="12"/>
  <c r="K15" i="14"/>
  <c r="K13" i="16"/>
  <c r="E14" i="17"/>
  <c r="E14" i="18"/>
  <c r="K14" i="27" l="1"/>
  <c r="E15" i="27"/>
  <c r="K15" i="25"/>
  <c r="E15" i="25"/>
  <c r="E16" i="25" s="1"/>
  <c r="I37" i="19"/>
  <c r="I36" i="19"/>
  <c r="E14" i="3"/>
  <c r="K16" i="5"/>
  <c r="K17" i="5" s="1"/>
  <c r="I8" i="19"/>
  <c r="K14" i="23"/>
  <c r="K14" i="7"/>
  <c r="I30" i="19"/>
  <c r="I31" i="19"/>
  <c r="K14" i="11"/>
  <c r="J23" i="19"/>
  <c r="J22" i="19"/>
  <c r="E14" i="11"/>
  <c r="K17" i="19"/>
  <c r="L16" i="19"/>
  <c r="E21" i="14"/>
  <c r="L35" i="19"/>
  <c r="L34" i="19"/>
  <c r="L27" i="19"/>
  <c r="L26" i="19"/>
  <c r="L18" i="19"/>
  <c r="L19" i="19"/>
  <c r="L39" i="19"/>
  <c r="L38" i="19"/>
  <c r="L15" i="19"/>
  <c r="L14" i="19"/>
  <c r="K16" i="10"/>
  <c r="J21" i="19"/>
  <c r="I21" i="19"/>
  <c r="E15" i="5"/>
  <c r="E16" i="10"/>
  <c r="E16" i="16"/>
  <c r="K33" i="19"/>
  <c r="I5" i="19"/>
  <c r="I4" i="19"/>
  <c r="J5" i="19"/>
  <c r="J4" i="19"/>
  <c r="J6" i="19"/>
  <c r="J7" i="19"/>
  <c r="K11" i="19"/>
  <c r="K10" i="19"/>
  <c r="E14" i="2"/>
  <c r="E16" i="29"/>
  <c r="E16" i="23"/>
  <c r="E19" i="7"/>
  <c r="E16" i="12"/>
  <c r="K16" i="14"/>
  <c r="K14" i="16"/>
  <c r="E15" i="17"/>
  <c r="E15" i="18"/>
  <c r="K15" i="27" l="1"/>
  <c r="E16" i="27"/>
  <c r="E17" i="27" s="1"/>
  <c r="K16" i="25"/>
  <c r="K17" i="25" s="1"/>
  <c r="E17" i="25"/>
  <c r="J37" i="19"/>
  <c r="J36" i="19"/>
  <c r="K37" i="19"/>
  <c r="K36" i="19"/>
  <c r="E15" i="3"/>
  <c r="M34" i="19"/>
  <c r="K18" i="5"/>
  <c r="K19" i="5" s="1"/>
  <c r="K15" i="23"/>
  <c r="J40" i="19"/>
  <c r="J41" i="19"/>
  <c r="K30" i="19"/>
  <c r="K31" i="19"/>
  <c r="J30" i="19"/>
  <c r="J31" i="19"/>
  <c r="K15" i="7"/>
  <c r="K22" i="19"/>
  <c r="K23" i="19"/>
  <c r="K15" i="11"/>
  <c r="E16" i="5"/>
  <c r="M32" i="19" s="1"/>
  <c r="L17" i="19"/>
  <c r="E15" i="11"/>
  <c r="M17" i="19"/>
  <c r="E22" i="14"/>
  <c r="L9" i="19"/>
  <c r="L8" i="19"/>
  <c r="L33" i="19"/>
  <c r="L32" i="19"/>
  <c r="L11" i="19"/>
  <c r="L10" i="19"/>
  <c r="L25" i="19"/>
  <c r="L24" i="19"/>
  <c r="M19" i="19"/>
  <c r="M18" i="19"/>
  <c r="L44" i="19"/>
  <c r="L45" i="19"/>
  <c r="M45" i="19"/>
  <c r="M44" i="19"/>
  <c r="M39" i="19"/>
  <c r="M38" i="19"/>
  <c r="M15" i="19"/>
  <c r="M14" i="19"/>
  <c r="K17" i="10"/>
  <c r="E17" i="10"/>
  <c r="E17" i="16"/>
  <c r="E15" i="2"/>
  <c r="L5" i="19" s="1"/>
  <c r="K6" i="19"/>
  <c r="K7" i="19"/>
  <c r="K9" i="19"/>
  <c r="K8" i="19"/>
  <c r="K4" i="19"/>
  <c r="E17" i="29"/>
  <c r="E17" i="23"/>
  <c r="E20" i="7"/>
  <c r="E17" i="12"/>
  <c r="K17" i="14"/>
  <c r="K15" i="16"/>
  <c r="E16" i="17"/>
  <c r="E16" i="18"/>
  <c r="L36" i="19" l="1"/>
  <c r="L37" i="19"/>
  <c r="K16" i="27"/>
  <c r="E18" i="27"/>
  <c r="K18" i="25"/>
  <c r="E18" i="25"/>
  <c r="E16" i="3"/>
  <c r="M36" i="19" s="1"/>
  <c r="M35" i="19"/>
  <c r="K20" i="5"/>
  <c r="K16" i="23"/>
  <c r="K40" i="19"/>
  <c r="K41" i="19"/>
  <c r="M33" i="19"/>
  <c r="L30" i="19"/>
  <c r="L31" i="19"/>
  <c r="K16" i="7"/>
  <c r="L22" i="19"/>
  <c r="L23" i="19"/>
  <c r="K16" i="11"/>
  <c r="E17" i="5"/>
  <c r="M16" i="19"/>
  <c r="E16" i="11"/>
  <c r="E23" i="14"/>
  <c r="M24" i="19"/>
  <c r="M25" i="19"/>
  <c r="M11" i="19"/>
  <c r="M10" i="19"/>
  <c r="M27" i="19"/>
  <c r="M26" i="19"/>
  <c r="M8" i="19"/>
  <c r="M9" i="19"/>
  <c r="K18" i="10"/>
  <c r="K21" i="19"/>
  <c r="K20" i="19"/>
  <c r="K16" i="16"/>
  <c r="E18" i="10"/>
  <c r="E18" i="16"/>
  <c r="K5" i="19"/>
  <c r="M4" i="19"/>
  <c r="E16" i="2"/>
  <c r="M5" i="19" s="1"/>
  <c r="E18" i="29"/>
  <c r="E18" i="23"/>
  <c r="E21" i="7"/>
  <c r="E18" i="12"/>
  <c r="K18" i="14"/>
  <c r="E17" i="17"/>
  <c r="E17" i="18"/>
  <c r="K17" i="27" l="1"/>
  <c r="E19" i="27"/>
  <c r="K19" i="25"/>
  <c r="E19" i="25"/>
  <c r="M37" i="19"/>
  <c r="E17" i="3"/>
  <c r="K21" i="5"/>
  <c r="K17" i="23"/>
  <c r="L41" i="19"/>
  <c r="L40" i="19"/>
  <c r="M40" i="19"/>
  <c r="M41" i="19"/>
  <c r="E18" i="5"/>
  <c r="K17" i="7"/>
  <c r="M23" i="19"/>
  <c r="M22" i="19"/>
  <c r="K17" i="11"/>
  <c r="E17" i="11"/>
  <c r="E24" i="14"/>
  <c r="L7" i="19"/>
  <c r="L6" i="19"/>
  <c r="M7" i="19"/>
  <c r="M6" i="19"/>
  <c r="L21" i="19"/>
  <c r="L20" i="19"/>
  <c r="E43" i="19"/>
  <c r="K19" i="10"/>
  <c r="K17" i="16"/>
  <c r="E19" i="10"/>
  <c r="E19" i="16"/>
  <c r="E17" i="2"/>
  <c r="E19" i="29"/>
  <c r="E19" i="23"/>
  <c r="E22" i="7"/>
  <c r="E19" i="12"/>
  <c r="K19" i="14"/>
  <c r="E18" i="17"/>
  <c r="E18" i="18"/>
  <c r="K18" i="27" l="1"/>
  <c r="K19" i="27" s="1"/>
  <c r="E20" i="27"/>
  <c r="E21" i="27" s="1"/>
  <c r="K20" i="25"/>
  <c r="E20" i="25"/>
  <c r="E18" i="3"/>
  <c r="K22" i="5"/>
  <c r="K23" i="5" s="1"/>
  <c r="K18" i="23"/>
  <c r="E19" i="5"/>
  <c r="K18" i="7"/>
  <c r="M30" i="19"/>
  <c r="M31" i="19"/>
  <c r="K18" i="11"/>
  <c r="E18" i="11"/>
  <c r="E25" i="14"/>
  <c r="M20" i="19"/>
  <c r="M21" i="19"/>
  <c r="F42" i="19"/>
  <c r="E42" i="19"/>
  <c r="K20" i="10"/>
  <c r="K18" i="16"/>
  <c r="E20" i="10"/>
  <c r="E20" i="16"/>
  <c r="E18" i="2"/>
  <c r="E20" i="29"/>
  <c r="E20" i="23"/>
  <c r="E23" i="7"/>
  <c r="E20" i="12"/>
  <c r="K20" i="14"/>
  <c r="E19" i="17"/>
  <c r="E19" i="18"/>
  <c r="K20" i="27" l="1"/>
  <c r="E22" i="27"/>
  <c r="K21" i="25"/>
  <c r="E21" i="25"/>
  <c r="E19" i="3"/>
  <c r="K24" i="5"/>
  <c r="K19" i="23"/>
  <c r="E20" i="5"/>
  <c r="K19" i="7"/>
  <c r="K19" i="11"/>
  <c r="E19" i="11"/>
  <c r="E26" i="14"/>
  <c r="F43" i="19"/>
  <c r="K21" i="10"/>
  <c r="K19" i="16"/>
  <c r="E21" i="10"/>
  <c r="E21" i="16"/>
  <c r="E19" i="2"/>
  <c r="E21" i="29"/>
  <c r="E21" i="23"/>
  <c r="E24" i="7"/>
  <c r="E21" i="12"/>
  <c r="K21" i="14"/>
  <c r="E20" i="17"/>
  <c r="E20" i="18"/>
  <c r="K21" i="27" l="1"/>
  <c r="E23" i="27"/>
  <c r="K22" i="25"/>
  <c r="K23" i="25" s="1"/>
  <c r="E22" i="25"/>
  <c r="E23" i="25" s="1"/>
  <c r="E20" i="3"/>
  <c r="K25" i="5"/>
  <c r="K20" i="23"/>
  <c r="E21" i="5"/>
  <c r="K20" i="7"/>
  <c r="K20" i="11"/>
  <c r="E20" i="11"/>
  <c r="K22" i="14"/>
  <c r="E27" i="14"/>
  <c r="E22" i="16"/>
  <c r="K22" i="10"/>
  <c r="K20" i="16"/>
  <c r="E22" i="10"/>
  <c r="E20" i="2"/>
  <c r="E22" i="29"/>
  <c r="E22" i="23"/>
  <c r="E25" i="7"/>
  <c r="E22" i="12"/>
  <c r="E21" i="17"/>
  <c r="E21" i="18"/>
  <c r="K22" i="27" l="1"/>
  <c r="E24" i="27"/>
  <c r="K24" i="25"/>
  <c r="E24" i="25"/>
  <c r="E21" i="3"/>
  <c r="K26" i="5"/>
  <c r="K21" i="23"/>
  <c r="K22" i="23" s="1"/>
  <c r="E22" i="5"/>
  <c r="K21" i="7"/>
  <c r="K21" i="11"/>
  <c r="E21" i="11"/>
  <c r="K23" i="14"/>
  <c r="E28" i="14"/>
  <c r="E23" i="16"/>
  <c r="K23" i="10"/>
  <c r="K21" i="16"/>
  <c r="E23" i="23"/>
  <c r="E23" i="10"/>
  <c r="E21" i="2"/>
  <c r="E23" i="29"/>
  <c r="E26" i="7"/>
  <c r="E23" i="12"/>
  <c r="E22" i="17"/>
  <c r="E22" i="18"/>
  <c r="K23" i="27" l="1"/>
  <c r="K23" i="23"/>
  <c r="E25" i="27"/>
  <c r="K25" i="25"/>
  <c r="K26" i="25" s="1"/>
  <c r="E25" i="25"/>
  <c r="E26" i="25" s="1"/>
  <c r="E22" i="3"/>
  <c r="E23" i="3" s="1"/>
  <c r="K27" i="5"/>
  <c r="K28" i="5" s="1"/>
  <c r="E23" i="5"/>
  <c r="K22" i="7"/>
  <c r="K22" i="11"/>
  <c r="E22" i="11"/>
  <c r="K24" i="14"/>
  <c r="E29" i="14"/>
  <c r="E24" i="16"/>
  <c r="K24" i="10"/>
  <c r="K22" i="16"/>
  <c r="E24" i="23"/>
  <c r="E24" i="10"/>
  <c r="E22" i="2"/>
  <c r="E24" i="29"/>
  <c r="E27" i="7"/>
  <c r="E24" i="12"/>
  <c r="E23" i="17"/>
  <c r="E23" i="18"/>
  <c r="K27" i="25" l="1"/>
  <c r="K28" i="25" s="1"/>
  <c r="E26" i="27"/>
  <c r="K24" i="27"/>
  <c r="K25" i="27" s="1"/>
  <c r="K24" i="23"/>
  <c r="E27" i="25"/>
  <c r="E28" i="25" s="1"/>
  <c r="E24" i="3"/>
  <c r="K29" i="5"/>
  <c r="E24" i="5"/>
  <c r="E28" i="7"/>
  <c r="K23" i="7"/>
  <c r="K23" i="11"/>
  <c r="E23" i="11"/>
  <c r="K25" i="14"/>
  <c r="E30" i="14"/>
  <c r="E25" i="16"/>
  <c r="K25" i="10"/>
  <c r="K23" i="16"/>
  <c r="E24" i="18"/>
  <c r="E25" i="23"/>
  <c r="E25" i="10"/>
  <c r="E23" i="2"/>
  <c r="E25" i="29"/>
  <c r="E25" i="12"/>
  <c r="E24" i="17"/>
  <c r="K29" i="25" l="1"/>
  <c r="K30" i="25" s="1"/>
  <c r="K26" i="27"/>
  <c r="K27" i="27" s="1"/>
  <c r="E27" i="27"/>
  <c r="E28" i="27" s="1"/>
  <c r="E29" i="27" s="1"/>
  <c r="E30" i="27" s="1"/>
  <c r="E31" i="27" s="1"/>
  <c r="E29" i="25"/>
  <c r="K25" i="23"/>
  <c r="E25" i="3"/>
  <c r="K30" i="5"/>
  <c r="K31" i="5" s="1"/>
  <c r="K32" i="5" s="1"/>
  <c r="E25" i="5"/>
  <c r="E29" i="7"/>
  <c r="K26" i="10"/>
  <c r="K27" i="10" s="1"/>
  <c r="K28" i="10" s="1"/>
  <c r="K29" i="10" s="1"/>
  <c r="K30" i="10" s="1"/>
  <c r="K31" i="10" s="1"/>
  <c r="K24" i="7"/>
  <c r="K24" i="11"/>
  <c r="K26" i="14"/>
  <c r="E24" i="11"/>
  <c r="E31" i="14"/>
  <c r="E26" i="16"/>
  <c r="K24" i="16"/>
  <c r="E25" i="18"/>
  <c r="E26" i="23"/>
  <c r="E26" i="10"/>
  <c r="E24" i="2"/>
  <c r="E26" i="29"/>
  <c r="E26" i="12"/>
  <c r="E25" i="17"/>
  <c r="E30" i="25" l="1"/>
  <c r="E31" i="25" s="1"/>
  <c r="E32" i="25" s="1"/>
  <c r="E26" i="3"/>
  <c r="E26" i="5"/>
  <c r="E30" i="7"/>
  <c r="E27" i="10"/>
  <c r="E28" i="10" s="1"/>
  <c r="E29" i="10" s="1"/>
  <c r="E30" i="10" s="1"/>
  <c r="E31" i="10" s="1"/>
  <c r="K27" i="14"/>
  <c r="K25" i="7"/>
  <c r="K25" i="11"/>
  <c r="K26" i="11" s="1"/>
  <c r="E25" i="11"/>
  <c r="E32" i="14"/>
  <c r="L12" i="19"/>
  <c r="M12" i="19"/>
  <c r="L13" i="19"/>
  <c r="M13" i="19"/>
  <c r="E27" i="16"/>
  <c r="K25" i="16"/>
  <c r="E26" i="18"/>
  <c r="E27" i="23"/>
  <c r="K12" i="19"/>
  <c r="K13" i="19"/>
  <c r="E25" i="2"/>
  <c r="E27" i="29"/>
  <c r="E27" i="12"/>
  <c r="E26" i="17"/>
  <c r="E27" i="3" l="1"/>
  <c r="E27" i="5"/>
  <c r="E31" i="7"/>
  <c r="K28" i="14"/>
  <c r="K29" i="14" s="1"/>
  <c r="K26" i="7"/>
  <c r="K27" i="11"/>
  <c r="E26" i="11"/>
  <c r="E33" i="14"/>
  <c r="E28" i="16"/>
  <c r="K26" i="16"/>
  <c r="E27" i="18"/>
  <c r="E28" i="23"/>
  <c r="E26" i="2"/>
  <c r="E28" i="29"/>
  <c r="E28" i="12"/>
  <c r="E27" i="17"/>
  <c r="E29" i="29" l="1"/>
  <c r="E28" i="3"/>
  <c r="E28" i="5"/>
  <c r="E32" i="7"/>
  <c r="E33" i="7" s="1"/>
  <c r="E34" i="7" s="1"/>
  <c r="E35" i="7" s="1"/>
  <c r="K27" i="7"/>
  <c r="K28" i="11"/>
  <c r="E27" i="11"/>
  <c r="K30" i="14"/>
  <c r="E34" i="14"/>
  <c r="E29" i="16"/>
  <c r="E29" i="12"/>
  <c r="K27" i="16"/>
  <c r="E28" i="18"/>
  <c r="E29" i="23"/>
  <c r="E27" i="2"/>
  <c r="E28" i="17"/>
  <c r="E30" i="29" l="1"/>
  <c r="E29" i="3"/>
  <c r="E29" i="5"/>
  <c r="K31" i="14"/>
  <c r="K32" i="14" s="1"/>
  <c r="K28" i="7"/>
  <c r="K29" i="11"/>
  <c r="E28" i="11"/>
  <c r="E35" i="14"/>
  <c r="E30" i="16"/>
  <c r="E30" i="12"/>
  <c r="K28" i="16"/>
  <c r="E29" i="18"/>
  <c r="E30" i="23"/>
  <c r="E28" i="2"/>
  <c r="E29" i="17"/>
  <c r="E31" i="29" l="1"/>
  <c r="E30" i="3"/>
  <c r="E30" i="5"/>
  <c r="E31" i="5" s="1"/>
  <c r="K29" i="7"/>
  <c r="K30" i="11"/>
  <c r="E29" i="11"/>
  <c r="E36" i="14"/>
  <c r="E31" i="16"/>
  <c r="E31" i="12"/>
  <c r="K33" i="14"/>
  <c r="K29" i="16"/>
  <c r="E30" i="18"/>
  <c r="E31" i="18" s="1"/>
  <c r="E32" i="18" s="1"/>
  <c r="E31" i="23"/>
  <c r="E29" i="2"/>
  <c r="E30" i="17"/>
  <c r="E31" i="3" l="1"/>
  <c r="E32" i="5"/>
  <c r="E33" i="5" s="1"/>
  <c r="E34" i="5" s="1"/>
  <c r="E35" i="5" s="1"/>
  <c r="K30" i="7"/>
  <c r="K31" i="7" s="1"/>
  <c r="K31" i="11"/>
  <c r="E30" i="11"/>
  <c r="E37" i="14"/>
  <c r="E30" i="2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32" i="23"/>
  <c r="E32" i="12"/>
  <c r="K34" i="14"/>
  <c r="E31" i="17"/>
  <c r="E32" i="17" s="1"/>
  <c r="E33" i="17" s="1"/>
  <c r="E34" i="17" s="1"/>
  <c r="E35" i="17" s="1"/>
  <c r="E36" i="17" s="1"/>
  <c r="E37" i="17" s="1"/>
  <c r="E38" i="17" s="1"/>
  <c r="E39" i="17" s="1"/>
  <c r="E40" i="17" s="1"/>
  <c r="E41" i="17" s="1"/>
  <c r="E42" i="17" s="1"/>
  <c r="E43" i="17" s="1"/>
  <c r="E44" i="17" s="1"/>
  <c r="E45" i="17" s="1"/>
  <c r="E46" i="17" s="1"/>
  <c r="E47" i="17" s="1"/>
  <c r="E48" i="17" s="1"/>
  <c r="E49" i="17" s="1"/>
  <c r="E50" i="17" s="1"/>
  <c r="E51" i="17" s="1"/>
  <c r="E52" i="17" s="1"/>
  <c r="E53" i="17" s="1"/>
  <c r="E32" i="16"/>
  <c r="K30" i="16"/>
  <c r="K31" i="16" s="1"/>
  <c r="E32" i="3" l="1"/>
  <c r="E33" i="3" s="1"/>
  <c r="E34" i="3" s="1"/>
  <c r="E35" i="3" s="1"/>
  <c r="E33" i="23"/>
  <c r="K32" i="7"/>
  <c r="K33" i="7" s="1"/>
  <c r="K34" i="7" s="1"/>
  <c r="K35" i="7" s="1"/>
  <c r="K32" i="11"/>
  <c r="K33" i="11" s="1"/>
  <c r="K34" i="11" s="1"/>
  <c r="K35" i="11" s="1"/>
  <c r="K36" i="11" s="1"/>
  <c r="K32" i="16"/>
  <c r="E31" i="11"/>
  <c r="E38" i="14"/>
  <c r="E33" i="12"/>
  <c r="K35" i="14"/>
  <c r="E33" i="16"/>
  <c r="E32" i="11" l="1"/>
  <c r="E33" i="11" s="1"/>
  <c r="E34" i="11" s="1"/>
  <c r="K33" i="16"/>
  <c r="E34" i="16"/>
  <c r="E39" i="14"/>
  <c r="E34" i="12"/>
  <c r="K36" i="14"/>
  <c r="E35" i="16" l="1"/>
  <c r="E40" i="14"/>
  <c r="E35" i="12"/>
  <c r="K37" i="14"/>
  <c r="E41" i="14" l="1"/>
  <c r="E36" i="12"/>
  <c r="K38" i="14"/>
  <c r="E42" i="14" l="1"/>
  <c r="E37" i="12"/>
  <c r="K39" i="14"/>
  <c r="E43" i="14" l="1"/>
  <c r="E38" i="12"/>
  <c r="K40" i="14"/>
  <c r="E44" i="14" l="1"/>
  <c r="E39" i="12"/>
  <c r="K41" i="14"/>
  <c r="E45" i="14" l="1"/>
  <c r="E40" i="12"/>
  <c r="K42" i="14"/>
  <c r="E46" i="14" l="1"/>
  <c r="E41" i="12"/>
  <c r="K43" i="14"/>
  <c r="E47" i="14" l="1"/>
  <c r="E42" i="12"/>
  <c r="K44" i="14"/>
  <c r="K45" i="14" l="1"/>
  <c r="E48" i="14"/>
  <c r="E43" i="12"/>
  <c r="K46" i="14" l="1"/>
  <c r="E49" i="14"/>
  <c r="E44" i="12"/>
  <c r="E50" i="14" l="1"/>
  <c r="E51" i="14" s="1"/>
  <c r="E52" i="14" s="1"/>
  <c r="E53" i="14" s="1"/>
  <c r="E54" i="14" s="1"/>
  <c r="E55" i="14" s="1"/>
  <c r="E56" i="14" s="1"/>
  <c r="E57" i="14" s="1"/>
  <c r="E58" i="14" s="1"/>
  <c r="E59" i="14" s="1"/>
  <c r="K47" i="14"/>
  <c r="E45" i="12"/>
  <c r="E46" i="12" l="1"/>
  <c r="K48" i="14"/>
  <c r="K49" i="14" s="1"/>
  <c r="E47" i="12" l="1"/>
  <c r="K50" i="14"/>
  <c r="K51" i="14" s="1"/>
  <c r="K52" i="14" s="1"/>
  <c r="K53" i="14" s="1"/>
  <c r="K54" i="14" s="1"/>
  <c r="K55" i="14" s="1"/>
  <c r="K56" i="14" s="1"/>
  <c r="K57" i="14" s="1"/>
  <c r="K58" i="14" s="1"/>
  <c r="K59" i="14" s="1"/>
  <c r="K60" i="14" s="1"/>
  <c r="E48" i="12" l="1"/>
  <c r="E49" i="12" s="1"/>
  <c r="E50" i="12" l="1"/>
  <c r="E51" i="12" l="1"/>
  <c r="E52" i="12" l="1"/>
  <c r="E53" i="12" l="1"/>
  <c r="E54" i="12" l="1"/>
  <c r="E54" i="17"/>
  <c r="N42" i="19"/>
  <c r="E55" i="12" l="1"/>
  <c r="E55" i="17"/>
  <c r="E56" i="17" s="1"/>
  <c r="E57" i="17" s="1"/>
  <c r="E58" i="17" s="1"/>
  <c r="E59" i="17" s="1"/>
  <c r="E60" i="17" s="1"/>
  <c r="N36" i="19"/>
  <c r="N30" i="19"/>
  <c r="E56" i="12" l="1"/>
  <c r="E57" i="12" s="1"/>
  <c r="N34" i="19"/>
  <c r="N26" i="19"/>
  <c r="N22" i="19"/>
  <c r="N28" i="19"/>
  <c r="N24" i="19"/>
  <c r="E58" i="12" l="1"/>
  <c r="E59" i="12" s="1"/>
  <c r="E60" i="12" s="1"/>
  <c r="N32" i="19"/>
  <c r="N20" i="19" l="1"/>
  <c r="N40" i="19"/>
  <c r="N38" i="19"/>
  <c r="N44" i="19" l="1"/>
  <c r="N14" i="19" l="1"/>
  <c r="N18" i="19" l="1"/>
  <c r="N16" i="19" l="1"/>
  <c r="N6" i="19" l="1"/>
  <c r="N12" i="19"/>
  <c r="N4" i="19" l="1"/>
  <c r="N10" i="19" l="1"/>
  <c r="N8" i="19" l="1"/>
  <c r="G151" i="38" l="1"/>
  <c r="G153" i="38" l="1"/>
  <c r="C7" i="36" s="1"/>
  <c r="C5" i="36"/>
  <c r="G157" i="38"/>
  <c r="C11" i="36" s="1"/>
  <c r="G152" i="38"/>
  <c r="C6" i="36" s="1"/>
  <c r="G154" i="38"/>
  <c r="C8" i="36" s="1"/>
  <c r="AB151" i="38" l="1"/>
  <c r="AA151" i="38"/>
  <c r="Z151" i="38"/>
  <c r="Y151" i="38"/>
  <c r="X151" i="38"/>
  <c r="W151" i="38"/>
  <c r="V151" i="38"/>
  <c r="U151" i="38"/>
  <c r="T151" i="38"/>
  <c r="S151" i="38"/>
  <c r="R151" i="38"/>
  <c r="N5" i="36" s="1"/>
  <c r="Q151" i="38"/>
  <c r="P151" i="38"/>
  <c r="O151" i="38"/>
  <c r="K5" i="36" s="1"/>
  <c r="N151" i="38"/>
  <c r="J5" i="36" s="1"/>
  <c r="M151" i="38"/>
  <c r="L151" i="38"/>
  <c r="K151" i="38"/>
  <c r="J151" i="38"/>
  <c r="I151" i="38"/>
  <c r="L153" i="38" l="1"/>
  <c r="H7" i="36" s="1"/>
  <c r="P153" i="38"/>
  <c r="L7" i="36" s="1"/>
  <c r="T153" i="38"/>
  <c r="P7" i="36" s="1"/>
  <c r="X153" i="38"/>
  <c r="T7" i="36" s="1"/>
  <c r="AB153" i="38"/>
  <c r="X7" i="36" s="1"/>
  <c r="M152" i="38"/>
  <c r="I6" i="36" s="1"/>
  <c r="AC152" i="38"/>
  <c r="Y6" i="36" s="1"/>
  <c r="L154" i="38"/>
  <c r="H8" i="36" s="1"/>
  <c r="T154" i="38"/>
  <c r="P8" i="36" s="1"/>
  <c r="O154" i="38"/>
  <c r="K8" i="36" s="1"/>
  <c r="M153" i="38"/>
  <c r="I7" i="36" s="1"/>
  <c r="Q153" i="38"/>
  <c r="M7" i="36" s="1"/>
  <c r="Y153" i="38"/>
  <c r="U7" i="36" s="1"/>
  <c r="AC154" i="38"/>
  <c r="Y8" i="36" s="1"/>
  <c r="J153" i="38"/>
  <c r="F7" i="36" s="1"/>
  <c r="N153" i="38"/>
  <c r="J7" i="36" s="1"/>
  <c r="R153" i="38"/>
  <c r="N7" i="36" s="1"/>
  <c r="Z153" i="38"/>
  <c r="V7" i="36" s="1"/>
  <c r="AD153" i="38"/>
  <c r="Z7" i="36" s="1"/>
  <c r="K152" i="38"/>
  <c r="G6" i="36" s="1"/>
  <c r="S152" i="38"/>
  <c r="O6" i="36" s="1"/>
  <c r="N154" i="38"/>
  <c r="J8" i="36" s="1"/>
  <c r="U153" i="38"/>
  <c r="Q7" i="36" s="1"/>
  <c r="AC153" i="38"/>
  <c r="Y7" i="36" s="1"/>
  <c r="M154" i="38"/>
  <c r="I8" i="36" s="1"/>
  <c r="O153" i="38"/>
  <c r="K7" i="36" s="1"/>
  <c r="S153" i="38"/>
  <c r="O7" i="36" s="1"/>
  <c r="AA153" i="38"/>
  <c r="W7" i="36" s="1"/>
  <c r="AE153" i="38"/>
  <c r="AA7" i="36" s="1"/>
  <c r="L152" i="38"/>
  <c r="H6" i="36" s="1"/>
  <c r="T152" i="38"/>
  <c r="P6" i="36" s="1"/>
  <c r="W5" i="36"/>
  <c r="X152" i="38"/>
  <c r="T6" i="36" s="1"/>
  <c r="P154" i="38"/>
  <c r="L8" i="36" s="1"/>
  <c r="AB154" i="38"/>
  <c r="X8" i="36" s="1"/>
  <c r="H151" i="38"/>
  <c r="D5" i="36" s="1"/>
  <c r="H5" i="36"/>
  <c r="L5" i="36"/>
  <c r="P5" i="36"/>
  <c r="T5" i="36"/>
  <c r="X5" i="36"/>
  <c r="I153" i="38"/>
  <c r="E7" i="36" s="1"/>
  <c r="I152" i="38"/>
  <c r="E6" i="36" s="1"/>
  <c r="Q152" i="38"/>
  <c r="M6" i="36" s="1"/>
  <c r="U152" i="38"/>
  <c r="Q6" i="36" s="1"/>
  <c r="Y152" i="38"/>
  <c r="U6" i="36" s="1"/>
  <c r="I154" i="38"/>
  <c r="E8" i="36" s="1"/>
  <c r="Q154" i="38"/>
  <c r="M8" i="36" s="1"/>
  <c r="U154" i="38"/>
  <c r="Q8" i="36" s="1"/>
  <c r="Y154" i="38"/>
  <c r="U8" i="36" s="1"/>
  <c r="AF152" i="38"/>
  <c r="AB6" i="36" s="1"/>
  <c r="O5" i="36"/>
  <c r="P152" i="38"/>
  <c r="L6" i="36" s="1"/>
  <c r="AB152" i="38"/>
  <c r="X6" i="36" s="1"/>
  <c r="X154" i="38"/>
  <c r="T8" i="36" s="1"/>
  <c r="E5" i="36"/>
  <c r="I5" i="36"/>
  <c r="M5" i="36"/>
  <c r="Q5" i="36"/>
  <c r="U5" i="36"/>
  <c r="V153" i="38"/>
  <c r="R7" i="36" s="1"/>
  <c r="J152" i="38"/>
  <c r="F6" i="36" s="1"/>
  <c r="N152" i="38"/>
  <c r="J6" i="36" s="1"/>
  <c r="R152" i="38"/>
  <c r="N6" i="36" s="1"/>
  <c r="V152" i="38"/>
  <c r="R6" i="36" s="1"/>
  <c r="Z152" i="38"/>
  <c r="V6" i="36" s="1"/>
  <c r="AD152" i="38"/>
  <c r="Z6" i="36" s="1"/>
  <c r="J154" i="38"/>
  <c r="F8" i="36" s="1"/>
  <c r="R154" i="38"/>
  <c r="N8" i="36" s="1"/>
  <c r="V154" i="38"/>
  <c r="R8" i="36" s="1"/>
  <c r="Z154" i="38"/>
  <c r="V8" i="36" s="1"/>
  <c r="AD154" i="38"/>
  <c r="Z8" i="36" s="1"/>
  <c r="G5" i="36"/>
  <c r="S5" i="36"/>
  <c r="F5" i="36"/>
  <c r="R5" i="36"/>
  <c r="V5" i="36"/>
  <c r="K153" i="38"/>
  <c r="G7" i="36" s="1"/>
  <c r="W153" i="38"/>
  <c r="S7" i="36" s="1"/>
  <c r="O152" i="38"/>
  <c r="K6" i="36" s="1"/>
  <c r="W152" i="38"/>
  <c r="S6" i="36" s="1"/>
  <c r="AA152" i="38"/>
  <c r="W6" i="36" s="1"/>
  <c r="AE152" i="38"/>
  <c r="AA6" i="36" s="1"/>
  <c r="K154" i="38"/>
  <c r="G8" i="36" s="1"/>
  <c r="S154" i="38"/>
  <c r="O8" i="36" s="1"/>
  <c r="W154" i="38"/>
  <c r="S8" i="36" s="1"/>
  <c r="AA154" i="38"/>
  <c r="W8" i="36" s="1"/>
  <c r="AE154" i="38"/>
  <c r="AA8" i="36" s="1"/>
  <c r="AF153" i="38"/>
  <c r="AB7" i="36" s="1"/>
  <c r="AF154" i="38"/>
  <c r="AB8" i="36" s="1"/>
  <c r="H153" i="38" l="1"/>
  <c r="D7" i="36" s="1"/>
  <c r="H154" i="38"/>
  <c r="D8" i="36" s="1"/>
  <c r="H152" i="38"/>
  <c r="D6" i="36" s="1"/>
  <c r="AD151" i="38" l="1"/>
  <c r="AE151" i="38"/>
  <c r="AA5" i="36" l="1"/>
  <c r="AF151" i="38"/>
  <c r="Z5" i="36"/>
  <c r="AC151" i="38"/>
  <c r="Y5" i="36" l="1"/>
  <c r="AB5" i="36"/>
  <c r="K157" i="38" l="1"/>
  <c r="O157" i="38"/>
  <c r="L157" i="38"/>
  <c r="P157" i="38"/>
  <c r="I157" i="38"/>
  <c r="Q157" i="38"/>
  <c r="J157" i="38"/>
  <c r="N157" i="38"/>
  <c r="T155" i="38"/>
  <c r="P9" i="36" s="1"/>
  <c r="U155" i="38"/>
  <c r="Q9" i="36" s="1"/>
  <c r="AA155" i="38"/>
  <c r="W9" i="36" s="1"/>
  <c r="Z155" i="38"/>
  <c r="V9" i="36" s="1"/>
  <c r="M155" i="38"/>
  <c r="I9" i="36" s="1"/>
  <c r="O155" i="38"/>
  <c r="K9" i="36" s="1"/>
  <c r="H155" i="38"/>
  <c r="D9" i="36" s="1"/>
  <c r="Y155" i="38"/>
  <c r="U9" i="36" s="1"/>
  <c r="X155" i="38"/>
  <c r="T9" i="36" s="1"/>
  <c r="AA9" i="36"/>
  <c r="Z157" i="38" l="1"/>
  <c r="Z158" i="38" s="1"/>
  <c r="V157" i="38"/>
  <c r="R11" i="36" s="1"/>
  <c r="AC157" i="38"/>
  <c r="Y11" i="36" s="1"/>
  <c r="X157" i="38"/>
  <c r="T11" i="36" s="1"/>
  <c r="S157" i="38"/>
  <c r="O11" i="36" s="1"/>
  <c r="U157" i="38"/>
  <c r="Q11" i="36" s="1"/>
  <c r="AD157" i="38"/>
  <c r="Z11" i="36" s="1"/>
  <c r="AH157" i="38"/>
  <c r="AD11" i="36" s="1"/>
  <c r="R157" i="38"/>
  <c r="N11" i="36" s="1"/>
  <c r="Y157" i="38"/>
  <c r="Y158" i="38" s="1"/>
  <c r="AB157" i="38"/>
  <c r="X11" i="36" s="1"/>
  <c r="T157" i="38"/>
  <c r="P11" i="36" s="1"/>
  <c r="W155" i="38"/>
  <c r="S9" i="36" s="1"/>
  <c r="AD155" i="38"/>
  <c r="Z9" i="36" s="1"/>
  <c r="AH155" i="38"/>
  <c r="AD9" i="36" s="1"/>
  <c r="AB155" i="38"/>
  <c r="X9" i="36" s="1"/>
  <c r="AC9" i="36"/>
  <c r="Q155" i="38"/>
  <c r="M9" i="36" s="1"/>
  <c r="K155" i="38"/>
  <c r="G9" i="36" s="1"/>
  <c r="J155" i="38"/>
  <c r="F9" i="36" s="1"/>
  <c r="N155" i="38"/>
  <c r="J9" i="36" s="1"/>
  <c r="S155" i="38"/>
  <c r="O9" i="36" s="1"/>
  <c r="AF155" i="38"/>
  <c r="AB9" i="36" s="1"/>
  <c r="G155" i="38"/>
  <c r="AF157" i="38"/>
  <c r="AB11" i="36" s="1"/>
  <c r="AA157" i="38"/>
  <c r="W11" i="36" s="1"/>
  <c r="AE157" i="38"/>
  <c r="AA11" i="36" s="1"/>
  <c r="W157" i="38"/>
  <c r="S11" i="36" s="1"/>
  <c r="V11" i="36"/>
  <c r="AG157" i="38"/>
  <c r="E11" i="36"/>
  <c r="H11" i="36"/>
  <c r="G11" i="36"/>
  <c r="F11" i="36"/>
  <c r="M11" i="36"/>
  <c r="M157" i="38"/>
  <c r="H157" i="38"/>
  <c r="K11" i="36"/>
  <c r="O158" i="38"/>
  <c r="J11" i="36"/>
  <c r="L11" i="36"/>
  <c r="L155" i="38"/>
  <c r="H9" i="36" s="1"/>
  <c r="I155" i="38"/>
  <c r="E9" i="36" s="1"/>
  <c r="R155" i="38"/>
  <c r="N9" i="36" s="1"/>
  <c r="P155" i="38"/>
  <c r="L9" i="36" s="1"/>
  <c r="V155" i="38"/>
  <c r="R9" i="36" s="1"/>
  <c r="AC155" i="38"/>
  <c r="Y9" i="36" s="1"/>
  <c r="X158" i="38" l="1"/>
  <c r="T12" i="36" s="1"/>
  <c r="U11" i="36"/>
  <c r="U158" i="38"/>
  <c r="Q12" i="36" s="1"/>
  <c r="S158" i="38"/>
  <c r="O12" i="36" s="1"/>
  <c r="N158" i="38"/>
  <c r="J12" i="36" s="1"/>
  <c r="T158" i="38"/>
  <c r="T159" i="38" s="1"/>
  <c r="K158" i="38"/>
  <c r="G12" i="36" s="1"/>
  <c r="AA158" i="38"/>
  <c r="W12" i="36" s="1"/>
  <c r="AB158" i="38"/>
  <c r="X12" i="36" s="1"/>
  <c r="W158" i="38"/>
  <c r="S12" i="36" s="1"/>
  <c r="Q158" i="38"/>
  <c r="M12" i="36" s="1"/>
  <c r="J158" i="38"/>
  <c r="F12" i="36" s="1"/>
  <c r="AD158" i="38"/>
  <c r="Z12" i="36" s="1"/>
  <c r="I158" i="38"/>
  <c r="E12" i="36" s="1"/>
  <c r="AH158" i="38"/>
  <c r="AD12" i="36" s="1"/>
  <c r="AE158" i="38"/>
  <c r="AA12" i="36" s="1"/>
  <c r="R158" i="38"/>
  <c r="N12" i="36" s="1"/>
  <c r="V158" i="38"/>
  <c r="R12" i="36" s="1"/>
  <c r="AF158" i="38"/>
  <c r="AB12" i="36" s="1"/>
  <c r="AC158" i="38"/>
  <c r="Y12" i="36" s="1"/>
  <c r="C9" i="36"/>
  <c r="G158" i="38"/>
  <c r="P158" i="38"/>
  <c r="L12" i="36" s="1"/>
  <c r="L158" i="38"/>
  <c r="H12" i="36" s="1"/>
  <c r="I11" i="36"/>
  <c r="M158" i="38"/>
  <c r="V12" i="36"/>
  <c r="U12" i="36"/>
  <c r="AC11" i="36"/>
  <c r="AG158" i="38"/>
  <c r="D11" i="36"/>
  <c r="H158" i="38"/>
  <c r="K12" i="36"/>
  <c r="Y159" i="38"/>
  <c r="AM160" i="38" l="1"/>
  <c r="AN160" i="38"/>
  <c r="AL160" i="38"/>
  <c r="AK160" i="38"/>
  <c r="U159" i="38"/>
  <c r="N159" i="38"/>
  <c r="AI160" i="38"/>
  <c r="AJ160" i="38"/>
  <c r="P12" i="36"/>
  <c r="P159" i="38"/>
  <c r="AA159" i="38"/>
  <c r="J159" i="38"/>
  <c r="AB159" i="38"/>
  <c r="L159" i="38"/>
  <c r="V159" i="38"/>
  <c r="W159" i="38"/>
  <c r="I159" i="38"/>
  <c r="R159" i="38"/>
  <c r="AG160" i="38"/>
  <c r="T160" i="38"/>
  <c r="V160" i="38"/>
  <c r="Z160" i="38"/>
  <c r="AC160" i="38"/>
  <c r="P160" i="38"/>
  <c r="K160" i="38"/>
  <c r="L160" i="38"/>
  <c r="Y160" i="38"/>
  <c r="W160" i="38"/>
  <c r="M160" i="38"/>
  <c r="J160" i="38"/>
  <c r="AE160" i="38"/>
  <c r="N160" i="38"/>
  <c r="AH160" i="38"/>
  <c r="Q160" i="38"/>
  <c r="C12" i="36"/>
  <c r="S160" i="38"/>
  <c r="AA160" i="38"/>
  <c r="H160" i="38"/>
  <c r="R160" i="38"/>
  <c r="AD160" i="38"/>
  <c r="U160" i="38"/>
  <c r="AF160" i="38"/>
  <c r="G160" i="38"/>
  <c r="AB160" i="38"/>
  <c r="O160" i="38"/>
  <c r="X160" i="38"/>
  <c r="I160" i="38"/>
  <c r="G159" i="38"/>
  <c r="S159" i="38"/>
  <c r="Q159" i="38"/>
  <c r="K159" i="38"/>
  <c r="Z159" i="38"/>
  <c r="I12" i="36"/>
  <c r="O159" i="38"/>
  <c r="X159" i="38"/>
  <c r="H159" i="38"/>
  <c r="D12" i="36"/>
  <c r="AC12" i="36"/>
  <c r="M159" i="38"/>
  <c r="AD159" i="38" l="1"/>
  <c r="AC159" i="38"/>
  <c r="AF159" i="38"/>
  <c r="AG159" i="38" l="1"/>
  <c r="AH159" i="38"/>
  <c r="AE159" i="38"/>
  <c r="F5" i="17" l="1"/>
</calcChain>
</file>

<file path=xl/sharedStrings.xml><?xml version="1.0" encoding="utf-8"?>
<sst xmlns="http://schemas.openxmlformats.org/spreadsheetml/2006/main" count="5139" uniqueCount="388">
  <si>
    <t>NFR</t>
  </si>
  <si>
    <t>% Contribution Level</t>
  </si>
  <si>
    <t>% Cumulative</t>
  </si>
  <si>
    <t>Key Category</t>
  </si>
  <si>
    <t>Total (%)</t>
  </si>
  <si>
    <t>NMVOC</t>
  </si>
  <si>
    <t>CO</t>
  </si>
  <si>
    <t>TSP</t>
  </si>
  <si>
    <t>Pb</t>
  </si>
  <si>
    <t>Hg</t>
  </si>
  <si>
    <t>Cd</t>
  </si>
  <si>
    <t>As</t>
  </si>
  <si>
    <t>Cr</t>
  </si>
  <si>
    <t>Cu</t>
  </si>
  <si>
    <t>Ni</t>
  </si>
  <si>
    <t>Se</t>
  </si>
  <si>
    <t>Zn</t>
  </si>
  <si>
    <t>HCB</t>
  </si>
  <si>
    <t>1 Energy</t>
  </si>
  <si>
    <t>PCB (kg)</t>
  </si>
  <si>
    <t>Pollutant</t>
  </si>
  <si>
    <t>HCB (kg)</t>
  </si>
  <si>
    <t>Dioxin      (g l-TEQ)</t>
  </si>
  <si>
    <t>Key Categories</t>
  </si>
  <si>
    <t>PCBs</t>
  </si>
  <si>
    <t>PAHs</t>
  </si>
  <si>
    <t>PCDD/F</t>
  </si>
  <si>
    <t>Trend (magnitude)</t>
  </si>
  <si>
    <t>Trend %</t>
  </si>
  <si>
    <t>Level Assessment</t>
  </si>
  <si>
    <t>Trend Assessment</t>
  </si>
  <si>
    <t>IIR graph</t>
  </si>
  <si>
    <t>Public Electricity and Heat Production</t>
  </si>
  <si>
    <t>Residential &amp; Commercial/Institutional</t>
  </si>
  <si>
    <t>Manufacturing Industries and Construction</t>
  </si>
  <si>
    <t>Agriculture/Forestry/Fishing</t>
  </si>
  <si>
    <t xml:space="preserve">Transport </t>
  </si>
  <si>
    <t>Other NFR sectors</t>
  </si>
  <si>
    <t>Total</t>
  </si>
  <si>
    <t>Sofia Protocol target</t>
  </si>
  <si>
    <t>NOx</t>
  </si>
  <si>
    <t>IE</t>
  </si>
  <si>
    <t>11A</t>
  </si>
  <si>
    <t>National total as reported under UNFCCC</t>
  </si>
  <si>
    <t>UNFCCC national total</t>
  </si>
  <si>
    <t>National total for the EMEP grid domain</t>
  </si>
  <si>
    <t>GRID TOTAL</t>
  </si>
  <si>
    <t>National total accounting transport emissions based on fuel used</t>
  </si>
  <si>
    <t>National total (FU)</t>
  </si>
  <si>
    <r>
      <t>NO</t>
    </r>
    <r>
      <rPr>
        <b/>
        <vertAlign val="subscript"/>
        <sz val="8"/>
        <rFont val="Arial"/>
        <family val="2"/>
      </rPr>
      <t>x</t>
    </r>
  </si>
  <si>
    <r>
      <t>SO</t>
    </r>
    <r>
      <rPr>
        <b/>
        <vertAlign val="subscript"/>
        <sz val="8"/>
        <rFont val="Arial"/>
        <family val="2"/>
      </rPr>
      <t>x</t>
    </r>
  </si>
  <si>
    <r>
      <t>NH</t>
    </r>
    <r>
      <rPr>
        <b/>
        <vertAlign val="subscript"/>
        <sz val="8"/>
        <rFont val="Arial"/>
        <family val="2"/>
      </rPr>
      <t>3</t>
    </r>
  </si>
  <si>
    <r>
      <t>PM</t>
    </r>
    <r>
      <rPr>
        <b/>
        <vertAlign val="subscript"/>
        <sz val="8"/>
        <rFont val="Arial"/>
        <family val="2"/>
      </rPr>
      <t>10</t>
    </r>
  </si>
  <si>
    <r>
      <t>PM</t>
    </r>
    <r>
      <rPr>
        <b/>
        <vertAlign val="subscript"/>
        <sz val="8"/>
        <rFont val="Arial"/>
        <family val="2"/>
      </rPr>
      <t>2.5</t>
    </r>
  </si>
  <si>
    <t>6A</t>
  </si>
  <si>
    <t>1A1a</t>
  </si>
  <si>
    <t>1A1b</t>
  </si>
  <si>
    <t>1A1c</t>
  </si>
  <si>
    <t>1A2a</t>
  </si>
  <si>
    <t>1A2b</t>
  </si>
  <si>
    <t>1A2c</t>
  </si>
  <si>
    <t>1A2d</t>
  </si>
  <si>
    <t>1A2e</t>
  </si>
  <si>
    <t>1A2f</t>
  </si>
  <si>
    <t xml:space="preserve">1A2gvii </t>
  </si>
  <si>
    <t>1A2gviii</t>
  </si>
  <si>
    <t>1A3ai(i)</t>
  </si>
  <si>
    <t>1A3aii(i)</t>
  </si>
  <si>
    <t>1A3bi</t>
  </si>
  <si>
    <t>1A3bii</t>
  </si>
  <si>
    <t>1A3biii</t>
  </si>
  <si>
    <t>1A3biv</t>
  </si>
  <si>
    <t>1A3bv</t>
  </si>
  <si>
    <t>1A3bvi</t>
  </si>
  <si>
    <t>1A3bvii</t>
  </si>
  <si>
    <t>1A3c</t>
  </si>
  <si>
    <t>1A3di(ii)</t>
  </si>
  <si>
    <t>1A3dii</t>
  </si>
  <si>
    <t>1A3ei</t>
  </si>
  <si>
    <t>1A3eii</t>
  </si>
  <si>
    <t>1A4ai</t>
  </si>
  <si>
    <t>1A4aii</t>
  </si>
  <si>
    <t>1A4bi</t>
  </si>
  <si>
    <t>1A4bii</t>
  </si>
  <si>
    <t>1A4ci</t>
  </si>
  <si>
    <t>1A4cii</t>
  </si>
  <si>
    <t>1A4ciii</t>
  </si>
  <si>
    <t>1A5a</t>
  </si>
  <si>
    <t>1A5b</t>
  </si>
  <si>
    <t>1B1a</t>
  </si>
  <si>
    <t>1B1b</t>
  </si>
  <si>
    <t>1B1c</t>
  </si>
  <si>
    <t>1B2ai</t>
  </si>
  <si>
    <t>1B2aiv</t>
  </si>
  <si>
    <t>1B2av</t>
  </si>
  <si>
    <t>1B2b</t>
  </si>
  <si>
    <t>1B2c</t>
  </si>
  <si>
    <t>1B2d</t>
  </si>
  <si>
    <t>2A1</t>
  </si>
  <si>
    <t>2A2</t>
  </si>
  <si>
    <t>2A3</t>
  </si>
  <si>
    <t>2A5a</t>
  </si>
  <si>
    <t>2A5b</t>
  </si>
  <si>
    <t>2A5c</t>
  </si>
  <si>
    <t>2A6</t>
  </si>
  <si>
    <t>2B1</t>
  </si>
  <si>
    <t>2B2</t>
  </si>
  <si>
    <t>2B3</t>
  </si>
  <si>
    <t>2B5</t>
  </si>
  <si>
    <t>2B6</t>
  </si>
  <si>
    <t>2B7</t>
  </si>
  <si>
    <t>2B10a</t>
  </si>
  <si>
    <t>2B10b</t>
  </si>
  <si>
    <t>2C1</t>
  </si>
  <si>
    <t>2C2</t>
  </si>
  <si>
    <t>2C3</t>
  </si>
  <si>
    <t>2C4</t>
  </si>
  <si>
    <t>2C5</t>
  </si>
  <si>
    <t>2C6</t>
  </si>
  <si>
    <t>2C7a</t>
  </si>
  <si>
    <t>2C7b</t>
  </si>
  <si>
    <t>2C7c</t>
  </si>
  <si>
    <t>2C7d</t>
  </si>
  <si>
    <t>2D3a</t>
  </si>
  <si>
    <t>2D3b</t>
  </si>
  <si>
    <t>2D3c</t>
  </si>
  <si>
    <t>2D3d</t>
  </si>
  <si>
    <t>2D3e</t>
  </si>
  <si>
    <t>2D3f</t>
  </si>
  <si>
    <t>2D3g</t>
  </si>
  <si>
    <t>2D3h</t>
  </si>
  <si>
    <t>2D3i</t>
  </si>
  <si>
    <t xml:space="preserve">2G </t>
  </si>
  <si>
    <t>2H1</t>
  </si>
  <si>
    <t>2H2</t>
  </si>
  <si>
    <t xml:space="preserve">2H3 </t>
  </si>
  <si>
    <t>2I</t>
  </si>
  <si>
    <t>2J</t>
  </si>
  <si>
    <t>2K</t>
  </si>
  <si>
    <t>2L</t>
  </si>
  <si>
    <t>3B1a</t>
  </si>
  <si>
    <t>3B1b</t>
  </si>
  <si>
    <t>3B2</t>
  </si>
  <si>
    <t>3B3</t>
  </si>
  <si>
    <t>3B4a</t>
  </si>
  <si>
    <t>3B4d</t>
  </si>
  <si>
    <t>3B4e</t>
  </si>
  <si>
    <t>3B4f</t>
  </si>
  <si>
    <t>3B4gi</t>
  </si>
  <si>
    <t>3B4gii</t>
  </si>
  <si>
    <t>3B4giii</t>
  </si>
  <si>
    <t>3B4giv</t>
  </si>
  <si>
    <t>3B4h</t>
  </si>
  <si>
    <t>3Da1</t>
  </si>
  <si>
    <t>3Da2a</t>
  </si>
  <si>
    <t>3Da2b</t>
  </si>
  <si>
    <t>3Da2c</t>
  </si>
  <si>
    <t>3Da3</t>
  </si>
  <si>
    <t>3Da4</t>
  </si>
  <si>
    <t>3Db</t>
  </si>
  <si>
    <t>3Dc</t>
  </si>
  <si>
    <t>3Dd</t>
  </si>
  <si>
    <t>3De</t>
  </si>
  <si>
    <t>3Df</t>
  </si>
  <si>
    <t>3F</t>
  </si>
  <si>
    <t>3I</t>
  </si>
  <si>
    <t>5A</t>
  </si>
  <si>
    <t>5B1</t>
  </si>
  <si>
    <t>5B2</t>
  </si>
  <si>
    <t>5C1a</t>
  </si>
  <si>
    <t>5C1bi</t>
  </si>
  <si>
    <t>5C1bii</t>
  </si>
  <si>
    <t>5C1biii</t>
  </si>
  <si>
    <t>5C1biv</t>
  </si>
  <si>
    <t>5C1bv</t>
  </si>
  <si>
    <t>5C1bvi</t>
  </si>
  <si>
    <t>5C2</t>
  </si>
  <si>
    <t>5D1</t>
  </si>
  <si>
    <t>5D2</t>
  </si>
  <si>
    <t>5D3</t>
  </si>
  <si>
    <t>5E</t>
  </si>
  <si>
    <t>NATIONAL TOTAL</t>
  </si>
  <si>
    <t>2 IPPU</t>
  </si>
  <si>
    <t>3 Agriculture</t>
  </si>
  <si>
    <t>5 Waste</t>
  </si>
  <si>
    <t>Public electricity and heat production</t>
  </si>
  <si>
    <t>Petroleum refining</t>
  </si>
  <si>
    <t>Manufacture of solid fuels and other energy industries</t>
  </si>
  <si>
    <t>Stationary combustion in manufacturing industries and construction: Iron and steel</t>
  </si>
  <si>
    <t>Stationary combustion in manufacturing industries and construction: Non-ferrous metals</t>
  </si>
  <si>
    <t>Stationary combustion in manufacturing industries and construction: Chemicals</t>
  </si>
  <si>
    <t>Stationary combustion in manufacturing industries and construction: Pulp, Paper and Print</t>
  </si>
  <si>
    <t>Stationary combustion in manufacturing industries and construction: Food processing, beverages and tobacco</t>
  </si>
  <si>
    <t>Stationary combustion in manufacturing industries and construction: Non-metallic minerals</t>
  </si>
  <si>
    <t>Mobile Combustion in manufacturing industries and construction: (please specify in the IIR)</t>
  </si>
  <si>
    <t>Stationary combustion in manufacturing industries and construction: Other (please specify in the IIR)</t>
  </si>
  <si>
    <t>International aviation LTO (civil)</t>
  </si>
  <si>
    <t>Domestic aviation LTO (civil)</t>
  </si>
  <si>
    <t>Road transport: Passenger cars</t>
  </si>
  <si>
    <t>Road transport: Light duty vehicles</t>
  </si>
  <si>
    <t>Road transport: Heavy duty vehicles and buses</t>
  </si>
  <si>
    <t>Road transport: Mopeds &amp; motorcycles</t>
  </si>
  <si>
    <t>Road transport: Gasoline evaporation</t>
  </si>
  <si>
    <t>Road transport: Automobile tyre and brake wear</t>
  </si>
  <si>
    <t>Road transport: Automobile road abrasion</t>
  </si>
  <si>
    <t>Railways</t>
  </si>
  <si>
    <t>International inland waterways</t>
  </si>
  <si>
    <t>National navigation (shipping)</t>
  </si>
  <si>
    <t xml:space="preserve">Pipeline transport </t>
  </si>
  <si>
    <t>Other (please specify in the IIR)</t>
  </si>
  <si>
    <t>Commercial/institutional: Stationary</t>
  </si>
  <si>
    <t>Commercial/institutional: Mobile</t>
  </si>
  <si>
    <t xml:space="preserve">Residential: Stationary </t>
  </si>
  <si>
    <t>Residential: Household and gardening (mobile)</t>
  </si>
  <si>
    <t>Agriculture/Forestry/Fishing: Stationary</t>
  </si>
  <si>
    <t>Agriculture/Forestry/Fishing: Off-road vehicles and other machinery</t>
  </si>
  <si>
    <t>Agriculture/Forestry/Fishing: National fishing</t>
  </si>
  <si>
    <t>Other stationary (including military)</t>
  </si>
  <si>
    <t>Other, Mobile (including military, land based and recreational boats)</t>
  </si>
  <si>
    <t>Fugitive emission from solid fuels: Coal mining and handling</t>
  </si>
  <si>
    <t>Fugitive emission from solid fuels: Solid fuel transformation</t>
  </si>
  <si>
    <t>Other fugitive emissions from solid fuels</t>
  </si>
  <si>
    <t>Fugitive emissions oil: Exploration, production, transport</t>
  </si>
  <si>
    <t>Fugitive emissions oil: Refining / storage</t>
  </si>
  <si>
    <t>Distribution of oil products</t>
  </si>
  <si>
    <t>Fugitive emissions from natural gas (exploration, production, processing, transmission, storage, distribution and other)</t>
  </si>
  <si>
    <t>Venting and flaring (oil, gas, combined oil and gas)</t>
  </si>
  <si>
    <t xml:space="preserve">Other fugitive emissions from energy production </t>
  </si>
  <si>
    <t>Cement production</t>
  </si>
  <si>
    <t>Lime production</t>
  </si>
  <si>
    <t xml:space="preserve">Glass production </t>
  </si>
  <si>
    <t>Quarrying and mining of minerals other than coal</t>
  </si>
  <si>
    <t>Construction and demolition</t>
  </si>
  <si>
    <t>Storage, handling and transport of mineral products</t>
  </si>
  <si>
    <t>Other mineral products (please specify in the IIR)</t>
  </si>
  <si>
    <t>Ammonia production</t>
  </si>
  <si>
    <t>Nitric acid production</t>
  </si>
  <si>
    <t>Adipic acid production</t>
  </si>
  <si>
    <t>Carbide production</t>
  </si>
  <si>
    <t>Titanium dioxide production</t>
  </si>
  <si>
    <t>Soda ash production</t>
  </si>
  <si>
    <t xml:space="preserve"> Chemical industry: Other  (please specify in the IIR)</t>
  </si>
  <si>
    <t>Storage, handling and transport of chemical products (please specify in the IIR)</t>
  </si>
  <si>
    <t>Iron and steel production</t>
  </si>
  <si>
    <t>Ferroalloys production</t>
  </si>
  <si>
    <t>Aluminium production</t>
  </si>
  <si>
    <t>Magnesium production</t>
  </si>
  <si>
    <t>Lead production</t>
  </si>
  <si>
    <t>Zinc production</t>
  </si>
  <si>
    <t>Copper production</t>
  </si>
  <si>
    <t>Nickel production</t>
  </si>
  <si>
    <t>Other metal production (please specify in the IIR)</t>
  </si>
  <si>
    <t>Storage, handling and transport of metal products 
(please specify in the IIR)</t>
  </si>
  <si>
    <t>Domestic solvent use including fungicides</t>
  </si>
  <si>
    <t>Road paving with asphalt</t>
  </si>
  <si>
    <t>Asphalt roofing</t>
  </si>
  <si>
    <t xml:space="preserve">Coating applications </t>
  </si>
  <si>
    <t>Degreasing</t>
  </si>
  <si>
    <t>Dry cleaning</t>
  </si>
  <si>
    <t>Chemical products</t>
  </si>
  <si>
    <t>Printing</t>
  </si>
  <si>
    <t>Other solvent use (please specify in the IIR)</t>
  </si>
  <si>
    <t>Other product use (please specify in the IIR)</t>
  </si>
  <si>
    <t>Pulp and paper industry</t>
  </si>
  <si>
    <t xml:space="preserve">Food and beverages industry </t>
  </si>
  <si>
    <t>Other industrial processes (please specify in the IIR)</t>
  </si>
  <si>
    <t>Wood processing</t>
  </si>
  <si>
    <t>Production of POPs</t>
  </si>
  <si>
    <t>Consumption of POPs and heavy metals 
(e.g. electrical and scientific equipment)</t>
  </si>
  <si>
    <t>Other production, consumption, storage, transportation or handling of bulk products (please specify in the IIR)</t>
  </si>
  <si>
    <t xml:space="preserve">Manure management - Dairy cattle </t>
  </si>
  <si>
    <t xml:space="preserve">Manure management - Non-dairy cattle </t>
  </si>
  <si>
    <t>Manure management - Sheep</t>
  </si>
  <si>
    <t xml:space="preserve">Manure management - Swine  </t>
  </si>
  <si>
    <t>Manure management - Buffalo</t>
  </si>
  <si>
    <t>Manure management - Goats</t>
  </si>
  <si>
    <t>Manure management - Horses</t>
  </si>
  <si>
    <t>Manure management - Mules and asses</t>
  </si>
  <si>
    <t>Manure mangement -  Laying hens</t>
  </si>
  <si>
    <t>Manure mangement -  Broilers</t>
  </si>
  <si>
    <t>Manure mangement -  Turkeys</t>
  </si>
  <si>
    <t>Manure management -  Other poultry</t>
  </si>
  <si>
    <t>Manure management - Other animals (please specify in IIR)</t>
  </si>
  <si>
    <t>Inorganic N-fertilizers (includes also urea application)</t>
  </si>
  <si>
    <t>Animal manure applied to soils</t>
  </si>
  <si>
    <t>Sewage sludge  applied to soils</t>
  </si>
  <si>
    <t>Other organic fertilisers applied to soils 
(including compost)</t>
  </si>
  <si>
    <t xml:space="preserve">Urine and dung deposited by grazing animals </t>
  </si>
  <si>
    <t>Crop residues applied to soils</t>
  </si>
  <si>
    <t xml:space="preserve">Indirect emissions from managed soils </t>
  </si>
  <si>
    <t>Farm-level agricultural operations including storage, handling and transport of agricultural products</t>
  </si>
  <si>
    <t>Off-farm storage, handling and transport of bulk agricultural products</t>
  </si>
  <si>
    <t>Cultivated crops</t>
  </si>
  <si>
    <t>Use of pesticides</t>
  </si>
  <si>
    <t>Field burning of agricultural residues</t>
  </si>
  <si>
    <t>Agriculture other (please specify in the IIR)</t>
  </si>
  <si>
    <t>Biological treatment of waste - Solid waste disposal on land</t>
  </si>
  <si>
    <t>Biological treatment of waste - Composting</t>
  </si>
  <si>
    <t>Biological treatment of waste - Anaerobic digestion at biogas facilities</t>
  </si>
  <si>
    <t>Municipal waste incineration</t>
  </si>
  <si>
    <t>Industrial waste incineration</t>
  </si>
  <si>
    <t>Hazardous waste incineration</t>
  </si>
  <si>
    <t>Clinical waste incineration</t>
  </si>
  <si>
    <t>Sewage sludge incineration</t>
  </si>
  <si>
    <t>Cremation</t>
  </si>
  <si>
    <t>Other waste incineration (please specify in the IIR)</t>
  </si>
  <si>
    <t>Open burning of waste</t>
  </si>
  <si>
    <t>Domestic wastewater handling</t>
  </si>
  <si>
    <t>Industrial wastewater handling</t>
  </si>
  <si>
    <t>Other wastewater handling</t>
  </si>
  <si>
    <t>Other waste (please specify in IIR)</t>
  </si>
  <si>
    <t>Other (included in national total for entire territory) (please specify in IIR)</t>
  </si>
  <si>
    <t>National total for the entire territory (based on fuel sold)</t>
  </si>
  <si>
    <t>1A3ai(ii)</t>
  </si>
  <si>
    <t>International aviation cruise (civil)</t>
  </si>
  <si>
    <t>1A3aii(ii)</t>
  </si>
  <si>
    <t>Domestic aviation cruise (civil)</t>
  </si>
  <si>
    <t>1A3di(i)</t>
  </si>
  <si>
    <t xml:space="preserve">International maritime navigation </t>
  </si>
  <si>
    <t>1A5c</t>
  </si>
  <si>
    <t>Multilateral operations</t>
  </si>
  <si>
    <t xml:space="preserve">1A3 </t>
  </si>
  <si>
    <t>Transport (fuel used)</t>
  </si>
  <si>
    <t>6B</t>
  </si>
  <si>
    <t>Other not included in national total of the entire territory (please specify in the IIR)</t>
  </si>
  <si>
    <t>Volcanoes</t>
  </si>
  <si>
    <t>11B</t>
  </si>
  <si>
    <t>Forest fires</t>
  </si>
  <si>
    <t>11C</t>
  </si>
  <si>
    <t>Other natural emissions (please specify in the IIR)</t>
  </si>
  <si>
    <t>NOx (kt)</t>
  </si>
  <si>
    <t>NOx, 1990 (kt)</t>
  </si>
  <si>
    <t>SO2 (kt)</t>
  </si>
  <si>
    <t>SO2, 1990 (kt)</t>
  </si>
  <si>
    <t>NMVOC (kt)</t>
  </si>
  <si>
    <t>NMVOC, 1990 (kt)</t>
  </si>
  <si>
    <t>NH3 (kt)</t>
  </si>
  <si>
    <t>CO (kt)</t>
  </si>
  <si>
    <t>NH3, 1990 (kt)</t>
  </si>
  <si>
    <t>TSP (kt)</t>
  </si>
  <si>
    <t>PM10 (kt)</t>
  </si>
  <si>
    <t>PM2.5 (kt)</t>
  </si>
  <si>
    <t>PM2.5  1990 (kt)</t>
  </si>
  <si>
    <t>Pb (t)</t>
  </si>
  <si>
    <t>Cd (t)</t>
  </si>
  <si>
    <t>Hg (t)</t>
  </si>
  <si>
    <t>As (t)</t>
  </si>
  <si>
    <t>Cr (t)</t>
  </si>
  <si>
    <t>Cu (t)</t>
  </si>
  <si>
    <t>Ni (t)</t>
  </si>
  <si>
    <t>Se (t)</t>
  </si>
  <si>
    <t>Zn (t)</t>
  </si>
  <si>
    <t>B(a)P (t)</t>
  </si>
  <si>
    <t>B(b)F (t)</t>
  </si>
  <si>
    <t>B(k)F (t)</t>
  </si>
  <si>
    <t>I(123-cd)P (t)</t>
  </si>
  <si>
    <t>Total PAH (t)</t>
  </si>
  <si>
    <t xml:space="preserve">Agriculture </t>
  </si>
  <si>
    <t>Table A3.1. Emissions of Nitrogen Oxides in 1987 and 1990−2022 Based on Fuels Used in Ireland</t>
  </si>
  <si>
    <t>NOx, 2022 (kt)</t>
  </si>
  <si>
    <t>SO2, 2022 (kt)</t>
  </si>
  <si>
    <t>NMVOC, 2022 (kt)</t>
  </si>
  <si>
    <t>NH3, 2022 (kt)</t>
  </si>
  <si>
    <t>PM2.5 2022 (kt)</t>
  </si>
  <si>
    <t>x</t>
  </si>
  <si>
    <t>Annex A.2 Table 1: Key Category Analysis for Nitrogen Oxides</t>
  </si>
  <si>
    <t>Annex A.2 Table 2: Key Category Analysis for Sulphur Dioxide</t>
  </si>
  <si>
    <t>Annex A.2 Table 3: Key Category Analysis for Non-Methane Volatile Organic Compounds</t>
  </si>
  <si>
    <t>Annex A.2 Table 4: Key Category Analysis for Ammonia and Carbon Monoxide</t>
  </si>
  <si>
    <t/>
  </si>
  <si>
    <r>
      <t>Annex A.2 Table 5: Key Category Analysis for Total Suspended Particulates (TSP) and Particulate matter &lt;10</t>
    </r>
    <r>
      <rPr>
        <b/>
        <sz val="11"/>
        <color theme="1"/>
        <rFont val="Calibri"/>
        <family val="2"/>
        <scheme val="minor"/>
      </rPr>
      <t>µ</t>
    </r>
    <r>
      <rPr>
        <b/>
        <i/>
        <sz val="11"/>
        <color theme="1"/>
        <rFont val="Calibri"/>
        <family val="2"/>
        <scheme val="minor"/>
      </rPr>
      <t>m in Diameter (PM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)</t>
    </r>
  </si>
  <si>
    <r>
      <t>Annex A.2 Table 6: Key Category Analysis for Particulate matter &lt;2.5</t>
    </r>
    <r>
      <rPr>
        <b/>
        <sz val="11"/>
        <color theme="1"/>
        <rFont val="Calibri"/>
        <family val="2"/>
        <scheme val="minor"/>
      </rPr>
      <t>µ</t>
    </r>
    <r>
      <rPr>
        <b/>
        <i/>
        <sz val="11"/>
        <color theme="1"/>
        <rFont val="Calibri"/>
        <family val="2"/>
        <scheme val="minor"/>
      </rPr>
      <t>m in Diameter (PM</t>
    </r>
    <r>
      <rPr>
        <b/>
        <i/>
        <vertAlign val="subscript"/>
        <sz val="11"/>
        <color theme="1"/>
        <rFont val="Calibri"/>
        <family val="2"/>
        <scheme val="minor"/>
      </rPr>
      <t>2.5</t>
    </r>
    <r>
      <rPr>
        <b/>
        <i/>
        <sz val="11"/>
        <color theme="1"/>
        <rFont val="Calibri"/>
        <family val="2"/>
        <scheme val="minor"/>
      </rPr>
      <t>)</t>
    </r>
  </si>
  <si>
    <t>Annex A.2 Table 7: Key Category Analysis for Lead and Cadmium</t>
  </si>
  <si>
    <t>Annex A.2 Table 8: Key Category Analysis for Mercury and Arsenic</t>
  </si>
  <si>
    <t>Annex A.2 Table 9: Key Category Analysis for Chromium and Copper</t>
  </si>
  <si>
    <t>Annex A.2 Table 10: Key Category Analysis for Nickel and Selenium</t>
  </si>
  <si>
    <t>Annex A.2 Table 11: Key Category Analysis for Zinc</t>
  </si>
  <si>
    <t>Annex A.2 Table 12: Key Category Analysis for Dioxins and Furans, Polychlorinated Biphenyls and Hexachlorobenxene</t>
  </si>
  <si>
    <t>Annex A.2 Table 13: Key Category Analysis for Benzo[a]pyrene and Benzo[b]fluoranthene</t>
  </si>
  <si>
    <t>Annex A.2 Table 14: Key Category Analysis for Benzo[k]fluoranthene and Indeno[1,2,3-cd]pyrene</t>
  </si>
  <si>
    <t>Annex A.2 Table 15: Key Category Analysis for Polycyclic Aromatic Hydrocarbons</t>
  </si>
  <si>
    <t>Annex A.2 Table 16: Key Category analysis of Ireland's Air Pollutant Inventory 2022</t>
  </si>
  <si>
    <t>2G</t>
  </si>
  <si>
    <t>1A2gvii</t>
  </si>
  <si>
    <t>kt</t>
  </si>
  <si>
    <t>NA</t>
  </si>
  <si>
    <t>NO</t>
  </si>
  <si>
    <t>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</si>
</sst>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"/>
    <numFmt numFmtId="165" formatCode="0.00000"/>
    <numFmt numFmtId="167" formatCode="0.0000"/>
    <numFmt numFmtId="168" formatCode="#,##0.0000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i/>
      <sz val="9"/>
      <color rgb="FFFF000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Arial"/>
      <family val="2"/>
    </font>
    <font>
      <sz val="10"/>
      <name val="Arial Cyr"/>
      <charset val="204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8"/>
      <name val="Helvetica"/>
      <family val="2"/>
    </font>
    <font>
      <u/>
      <sz val="10"/>
      <color indexed="12"/>
      <name val="Times New Roman"/>
      <family val="1"/>
    </font>
    <font>
      <i/>
      <sz val="10"/>
      <name val="Times New Roman"/>
      <family val="1"/>
    </font>
    <font>
      <b/>
      <sz val="8"/>
      <name val="Arial Narrow"/>
      <family val="2"/>
    </font>
    <font>
      <sz val="8"/>
      <name val="Arial Narrow"/>
      <family val="2"/>
    </font>
    <font>
      <b/>
      <sz val="10"/>
      <color theme="4"/>
      <name val="Arial"/>
      <family val="2"/>
    </font>
    <font>
      <i/>
      <sz val="8"/>
      <color rgb="FFFF0000"/>
      <name val="Arial"/>
      <family val="2"/>
    </font>
    <font>
      <b/>
      <vertAlign val="subscript"/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2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rgb="FFFF0000"/>
      <name val="Arial"/>
      <family val="2"/>
    </font>
    <font>
      <sz val="8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i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darkTrellis"/>
    </fill>
    <fill>
      <patternFill patternType="solid">
        <fgColor indexed="55"/>
        <bgColor indexed="64"/>
      </patternFill>
    </fill>
    <fill>
      <patternFill patternType="solid">
        <fgColor rgb="FFCEEAB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23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2">
    <xf numFmtId="0" fontId="0" fillId="0" borderId="0"/>
    <xf numFmtId="9" fontId="3" fillId="0" borderId="0" applyFont="0" applyFill="0" applyBorder="0" applyAlignment="0" applyProtection="0"/>
    <xf numFmtId="0" fontId="3" fillId="0" borderId="0"/>
    <xf numFmtId="49" fontId="11" fillId="0" borderId="12" applyNumberFormat="0" applyFont="0" applyFill="0" applyBorder="0" applyProtection="0">
      <alignment horizontal="left" vertical="center" indent="2"/>
    </xf>
    <xf numFmtId="49" fontId="11" fillId="0" borderId="13" applyNumberFormat="0" applyFont="0" applyFill="0" applyBorder="0" applyProtection="0">
      <alignment horizontal="left" vertical="center" indent="5"/>
    </xf>
    <xf numFmtId="0" fontId="12" fillId="5" borderId="0" applyBorder="0" applyAlignment="0"/>
    <xf numFmtId="0" fontId="11" fillId="5" borderId="0" applyBorder="0">
      <alignment horizontal="right" vertical="center"/>
    </xf>
    <xf numFmtId="4" fontId="11" fillId="6" borderId="0" applyBorder="0">
      <alignment horizontal="right" vertical="center"/>
    </xf>
    <xf numFmtId="4" fontId="11" fillId="6" borderId="0" applyBorder="0">
      <alignment horizontal="right" vertical="center"/>
    </xf>
    <xf numFmtId="0" fontId="13" fillId="6" borderId="12">
      <alignment horizontal="right" vertical="center"/>
    </xf>
    <xf numFmtId="0" fontId="14" fillId="6" borderId="12">
      <alignment horizontal="right" vertical="center"/>
    </xf>
    <xf numFmtId="0" fontId="13" fillId="7" borderId="12">
      <alignment horizontal="right" vertical="center"/>
    </xf>
    <xf numFmtId="0" fontId="13" fillId="7" borderId="12">
      <alignment horizontal="right" vertical="center"/>
    </xf>
    <xf numFmtId="0" fontId="13" fillId="7" borderId="14">
      <alignment horizontal="right" vertical="center"/>
    </xf>
    <xf numFmtId="0" fontId="13" fillId="7" borderId="13">
      <alignment horizontal="right" vertical="center"/>
    </xf>
    <xf numFmtId="0" fontId="13" fillId="7" borderId="15">
      <alignment horizontal="right" vertical="center"/>
    </xf>
    <xf numFmtId="4" fontId="12" fillId="0" borderId="16" applyFill="0" applyBorder="0" applyProtection="0">
      <alignment horizontal="right" vertical="center"/>
    </xf>
    <xf numFmtId="0" fontId="13" fillId="0" borderId="0" applyNumberFormat="0">
      <alignment horizontal="right"/>
    </xf>
    <xf numFmtId="0" fontId="11" fillId="7" borderId="17">
      <alignment horizontal="left" vertical="center" wrapText="1" indent="2"/>
    </xf>
    <xf numFmtId="0" fontId="11" fillId="0" borderId="17">
      <alignment horizontal="left" vertical="center" wrapText="1" indent="2"/>
    </xf>
    <xf numFmtId="0" fontId="11" fillId="6" borderId="13">
      <alignment horizontal="left" vertical="center"/>
    </xf>
    <xf numFmtId="0" fontId="13" fillId="0" borderId="18">
      <alignment horizontal="left" vertical="top" wrapText="1"/>
    </xf>
    <xf numFmtId="0" fontId="15" fillId="3" borderId="19">
      <alignment horizontal="center" vertical="center" wrapText="1"/>
    </xf>
    <xf numFmtId="0" fontId="3" fillId="0" borderId="20"/>
    <xf numFmtId="0" fontId="16" fillId="0" borderId="6"/>
    <xf numFmtId="0" fontId="17" fillId="0" borderId="0" applyNumberFormat="0" applyFill="0" applyBorder="0" applyAlignment="0" applyProtection="0"/>
    <xf numFmtId="4" fontId="11" fillId="0" borderId="0" applyBorder="0">
      <alignment horizontal="right" vertical="center"/>
    </xf>
    <xf numFmtId="0" fontId="11" fillId="0" borderId="12">
      <alignment horizontal="right" vertical="center"/>
    </xf>
    <xf numFmtId="1" fontId="18" fillId="6" borderId="0" applyBorder="0">
      <alignment horizontal="right" vertical="center"/>
    </xf>
    <xf numFmtId="4" fontId="11" fillId="0" borderId="12" applyFill="0" applyBorder="0" applyProtection="0">
      <alignment horizontal="right" vertical="center"/>
    </xf>
    <xf numFmtId="49" fontId="12" fillId="0" borderId="12" applyNumberFormat="0" applyFill="0" applyBorder="0" applyProtection="0">
      <alignment horizontal="left" vertical="center"/>
    </xf>
    <xf numFmtId="0" fontId="11" fillId="0" borderId="12" applyNumberFormat="0" applyFill="0" applyAlignment="0" applyProtection="0"/>
    <xf numFmtId="0" fontId="19" fillId="8" borderId="0" applyNumberFormat="0" applyFont="0" applyBorder="0" applyAlignment="0" applyProtection="0"/>
    <xf numFmtId="168" fontId="11" fillId="9" borderId="12" applyNumberFormat="0" applyFont="0" applyBorder="0" applyAlignment="0" applyProtection="0">
      <alignment horizontal="right" vertical="center"/>
    </xf>
    <xf numFmtId="0" fontId="11" fillId="10" borderId="12"/>
    <xf numFmtId="0" fontId="3" fillId="0" borderId="0"/>
    <xf numFmtId="0" fontId="20" fillId="0" borderId="0" applyNumberFormat="0" applyFill="0" applyBorder="0" applyAlignment="0" applyProtection="0"/>
    <xf numFmtId="0" fontId="1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 applyNumberFormat="0" applyFont="0" applyFill="0" applyBorder="0" applyProtection="0">
      <alignment horizontal="left" vertical="center" indent="5"/>
    </xf>
    <xf numFmtId="0" fontId="3" fillId="15" borderId="12"/>
    <xf numFmtId="0" fontId="3" fillId="10" borderId="0" applyNumberFormat="0" applyFont="0" applyBorder="0" applyAlignment="0" applyProtection="0"/>
    <xf numFmtId="4" fontId="3" fillId="0" borderId="0"/>
    <xf numFmtId="0" fontId="3" fillId="0" borderId="0"/>
    <xf numFmtId="0" fontId="3" fillId="0" borderId="0"/>
    <xf numFmtId="0" fontId="30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3" fillId="0" borderId="0" xfId="0" applyFont="1" applyBorder="1"/>
    <xf numFmtId="10" fontId="5" fillId="0" borderId="0" xfId="0" applyNumberFormat="1" applyFont="1" applyFill="1" applyBorder="1"/>
    <xf numFmtId="0" fontId="3" fillId="0" borderId="0" xfId="0" applyFont="1" applyFill="1"/>
    <xf numFmtId="0" fontId="3" fillId="0" borderId="0" xfId="0" applyFont="1" applyFill="1" applyBorder="1"/>
    <xf numFmtId="10" fontId="3" fillId="0" borderId="0" xfId="0" applyNumberFormat="1" applyFont="1" applyFill="1" applyBorder="1"/>
    <xf numFmtId="0" fontId="7" fillId="0" borderId="0" xfId="0" applyFont="1" applyFill="1" applyAlignment="1">
      <alignment horizontal="center"/>
    </xf>
    <xf numFmtId="0" fontId="7" fillId="0" borderId="0" xfId="0" applyFont="1"/>
    <xf numFmtId="0" fontId="9" fillId="0" borderId="0" xfId="0" applyFont="1" applyAlignment="1">
      <alignment horizontal="center" vertical="center"/>
    </xf>
    <xf numFmtId="0" fontId="7" fillId="0" borderId="0" xfId="0" applyFont="1" applyFill="1"/>
    <xf numFmtId="0" fontId="7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Border="1" applyAlignment="1">
      <alignment horizontal="left"/>
    </xf>
    <xf numFmtId="10" fontId="7" fillId="0" borderId="0" xfId="1" applyNumberFormat="1" applyFont="1" applyBorder="1"/>
    <xf numFmtId="0" fontId="7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/>
    <xf numFmtId="167" fontId="7" fillId="0" borderId="0" xfId="0" applyNumberFormat="1" applyFont="1" applyBorder="1"/>
    <xf numFmtId="0" fontId="7" fillId="0" borderId="0" xfId="0" applyFont="1" applyBorder="1" applyAlignment="1">
      <alignment horizontal="center" wrapText="1"/>
    </xf>
    <xf numFmtId="0" fontId="7" fillId="0" borderId="0" xfId="0" applyFont="1" applyFill="1" applyBorder="1"/>
    <xf numFmtId="0" fontId="7" fillId="0" borderId="0" xfId="0" applyFont="1" applyBorder="1" applyAlignment="1">
      <alignment horizontal="center"/>
    </xf>
    <xf numFmtId="0" fontId="8" fillId="0" borderId="0" xfId="0" applyFont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10" fontId="7" fillId="0" borderId="0" xfId="1" applyNumberFormat="1" applyFont="1"/>
    <xf numFmtId="10" fontId="7" fillId="0" borderId="0" xfId="1" applyNumberFormat="1" applyFont="1" applyFill="1" applyBorder="1"/>
    <xf numFmtId="0" fontId="7" fillId="0" borderId="0" xfId="0" applyFont="1" applyFill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10" fontId="7" fillId="0" borderId="0" xfId="0" applyNumberFormat="1" applyFont="1" applyBorder="1"/>
    <xf numFmtId="0" fontId="9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10" fontId="7" fillId="0" borderId="0" xfId="0" applyNumberFormat="1" applyFont="1"/>
    <xf numFmtId="0" fontId="7" fillId="0" borderId="0" xfId="0" applyFont="1" applyAlignment="1">
      <alignment horizontal="left"/>
    </xf>
    <xf numFmtId="0" fontId="3" fillId="0" borderId="0" xfId="2"/>
    <xf numFmtId="0" fontId="6" fillId="0" borderId="0" xfId="2" applyFont="1"/>
    <xf numFmtId="0" fontId="4" fillId="0" borderId="0" xfId="2" applyFont="1"/>
    <xf numFmtId="0" fontId="4" fillId="0" borderId="0" xfId="2" quotePrefix="1" applyFont="1"/>
    <xf numFmtId="164" fontId="4" fillId="0" borderId="0" xfId="2" applyNumberFormat="1" applyFont="1"/>
    <xf numFmtId="0" fontId="6" fillId="0" borderId="0" xfId="2" applyFont="1" applyAlignment="1">
      <alignment horizontal="center"/>
    </xf>
    <xf numFmtId="164" fontId="6" fillId="0" borderId="0" xfId="2" applyNumberFormat="1" applyFont="1"/>
    <xf numFmtId="0" fontId="21" fillId="0" borderId="0" xfId="2" applyFont="1"/>
    <xf numFmtId="0" fontId="6" fillId="0" borderId="12" xfId="2" applyFont="1" applyBorder="1" applyAlignment="1">
      <alignment horizontal="center"/>
    </xf>
    <xf numFmtId="0" fontId="22" fillId="0" borderId="21" xfId="2" applyFont="1" applyBorder="1" applyAlignment="1">
      <alignment horizontal="center"/>
    </xf>
    <xf numFmtId="0" fontId="22" fillId="0" borderId="22" xfId="2" applyFont="1" applyBorder="1" applyAlignment="1">
      <alignment horizontal="center"/>
    </xf>
    <xf numFmtId="0" fontId="22" fillId="0" borderId="23" xfId="2" applyFont="1" applyBorder="1" applyAlignment="1">
      <alignment horizontal="center"/>
    </xf>
    <xf numFmtId="0" fontId="23" fillId="0" borderId="20" xfId="2" applyFont="1" applyBorder="1"/>
    <xf numFmtId="164" fontId="23" fillId="0" borderId="0" xfId="2" applyNumberFormat="1" applyFont="1" applyBorder="1"/>
    <xf numFmtId="164" fontId="23" fillId="0" borderId="24" xfId="2" applyNumberFormat="1" applyFont="1" applyBorder="1"/>
    <xf numFmtId="0" fontId="22" fillId="0" borderId="21" xfId="2" applyFont="1" applyBorder="1"/>
    <xf numFmtId="164" fontId="22" fillId="0" borderId="21" xfId="2" applyNumberFormat="1" applyFont="1" applyBorder="1"/>
    <xf numFmtId="164" fontId="22" fillId="0" borderId="22" xfId="2" applyNumberFormat="1" applyFont="1" applyBorder="1"/>
    <xf numFmtId="164" fontId="22" fillId="0" borderId="23" xfId="2" applyNumberFormat="1" applyFont="1" applyBorder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0" fontId="7" fillId="0" borderId="7" xfId="1" applyNumberFormat="1" applyFont="1" applyFill="1" applyBorder="1"/>
    <xf numFmtId="0" fontId="7" fillId="0" borderId="8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24" fillId="0" borderId="0" xfId="2" applyFont="1" applyAlignment="1">
      <alignment horizontal="right"/>
    </xf>
    <xf numFmtId="49" fontId="4" fillId="11" borderId="9" xfId="0" applyNumberFormat="1" applyFont="1" applyFill="1" applyBorder="1"/>
    <xf numFmtId="167" fontId="4" fillId="11" borderId="7" xfId="0" applyNumberFormat="1" applyFont="1" applyFill="1" applyBorder="1"/>
    <xf numFmtId="49" fontId="4" fillId="11" borderId="10" xfId="0" applyNumberFormat="1" applyFont="1" applyFill="1" applyBorder="1"/>
    <xf numFmtId="167" fontId="4" fillId="11" borderId="0" xfId="0" applyNumberFormat="1" applyFont="1" applyFill="1" applyBorder="1"/>
    <xf numFmtId="49" fontId="4" fillId="11" borderId="11" xfId="0" applyNumberFormat="1" applyFont="1" applyFill="1" applyBorder="1"/>
    <xf numFmtId="167" fontId="4" fillId="11" borderId="6" xfId="0" applyNumberFormat="1" applyFont="1" applyFill="1" applyBorder="1"/>
    <xf numFmtId="10" fontId="4" fillId="0" borderId="0" xfId="1" applyNumberFormat="1" applyFont="1" applyFill="1" applyBorder="1"/>
    <xf numFmtId="0" fontId="4" fillId="0" borderId="1" xfId="0" applyFont="1" applyFill="1" applyBorder="1" applyAlignment="1">
      <alignment horizontal="center"/>
    </xf>
    <xf numFmtId="10" fontId="4" fillId="0" borderId="6" xfId="1" applyNumberFormat="1" applyFont="1" applyFill="1" applyBorder="1"/>
    <xf numFmtId="0" fontId="4" fillId="0" borderId="2" xfId="0" applyFont="1" applyFill="1" applyBorder="1" applyAlignment="1">
      <alignment horizontal="center"/>
    </xf>
    <xf numFmtId="10" fontId="4" fillId="0" borderId="7" xfId="1" applyNumberFormat="1" applyFont="1" applyFill="1" applyBorder="1"/>
    <xf numFmtId="0" fontId="4" fillId="0" borderId="8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10" fontId="4" fillId="0" borderId="0" xfId="1" applyNumberFormat="1" applyFont="1" applyBorder="1"/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5" fillId="0" borderId="0" xfId="0" applyFont="1"/>
    <xf numFmtId="10" fontId="4" fillId="0" borderId="6" xfId="1" applyNumberFormat="1" applyFont="1" applyBorder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Fill="1"/>
    <xf numFmtId="164" fontId="4" fillId="11" borderId="0" xfId="0" applyNumberFormat="1" applyFont="1" applyFill="1" applyBorder="1"/>
    <xf numFmtId="164" fontId="4" fillId="11" borderId="6" xfId="0" applyNumberFormat="1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10" fontId="4" fillId="0" borderId="7" xfId="1" applyNumberFormat="1" applyFont="1" applyBorder="1"/>
    <xf numFmtId="0" fontId="6" fillId="0" borderId="0" xfId="0" applyFont="1" applyBorder="1"/>
    <xf numFmtId="0" fontId="6" fillId="0" borderId="0" xfId="0" applyFont="1" applyAlignment="1">
      <alignment horizont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0" xfId="0" applyFont="1" applyFill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49" fontId="4" fillId="0" borderId="0" xfId="2" applyNumberFormat="1" applyFont="1" applyAlignment="1">
      <alignment wrapText="1"/>
    </xf>
    <xf numFmtId="49" fontId="4" fillId="0" borderId="0" xfId="2" applyNumberFormat="1" applyFont="1"/>
    <xf numFmtId="49" fontId="4" fillId="0" borderId="0" xfId="2" applyNumberFormat="1" applyFont="1" applyFill="1" applyAlignment="1">
      <alignment wrapText="1"/>
    </xf>
    <xf numFmtId="49" fontId="4" fillId="0" borderId="0" xfId="2" applyNumberFormat="1" applyFont="1" applyFill="1"/>
    <xf numFmtId="10" fontId="4" fillId="0" borderId="25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27" fillId="12" borderId="0" xfId="0" applyFont="1" applyFill="1" applyBorder="1" applyAlignment="1">
      <alignment horizontal="center" vertical="center" wrapText="1"/>
    </xf>
    <xf numFmtId="0" fontId="28" fillId="12" borderId="0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3" fillId="0" borderId="0" xfId="2" applyAlignment="1">
      <alignment wrapText="1"/>
    </xf>
    <xf numFmtId="0" fontId="4" fillId="0" borderId="0" xfId="2" applyFont="1" applyAlignment="1">
      <alignment wrapText="1"/>
    </xf>
    <xf numFmtId="0" fontId="6" fillId="0" borderId="0" xfId="2" applyFont="1" applyAlignment="1">
      <alignment wrapText="1"/>
    </xf>
    <xf numFmtId="43" fontId="25" fillId="0" borderId="0" xfId="41" applyFont="1" applyFill="1"/>
    <xf numFmtId="0" fontId="3" fillId="0" borderId="0" xfId="0" quotePrefix="1" applyFont="1" applyFill="1"/>
    <xf numFmtId="0" fontId="29" fillId="0" borderId="0" xfId="0" applyFont="1" applyFill="1" applyBorder="1"/>
    <xf numFmtId="0" fontId="27" fillId="0" borderId="0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10" fontId="28" fillId="0" borderId="0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10" fontId="4" fillId="0" borderId="16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165" fontId="4" fillId="11" borderId="0" xfId="0" applyNumberFormat="1" applyFont="1" applyFill="1" applyBorder="1"/>
    <xf numFmtId="165" fontId="4" fillId="11" borderId="6" xfId="0" applyNumberFormat="1" applyFont="1" applyFill="1" applyBorder="1"/>
    <xf numFmtId="167" fontId="4" fillId="11" borderId="10" xfId="0" applyNumberFormat="1" applyFont="1" applyFill="1" applyBorder="1"/>
    <xf numFmtId="0" fontId="6" fillId="0" borderId="0" xfId="2" applyFont="1" applyFill="1"/>
    <xf numFmtId="164" fontId="4" fillId="0" borderId="0" xfId="2" applyNumberFormat="1" applyFont="1" applyFill="1"/>
    <xf numFmtId="0" fontId="10" fillId="0" borderId="0" xfId="0" applyFont="1" applyAlignment="1"/>
    <xf numFmtId="0" fontId="9" fillId="0" borderId="0" xfId="0" applyFont="1" applyBorder="1"/>
    <xf numFmtId="0" fontId="31" fillId="0" borderId="0" xfId="2" applyFont="1"/>
    <xf numFmtId="2" fontId="10" fillId="0" borderId="0" xfId="0" applyNumberFormat="1" applyFont="1" applyBorder="1" applyAlignment="1">
      <alignment wrapText="1"/>
    </xf>
    <xf numFmtId="0" fontId="10" fillId="0" borderId="0" xfId="0" applyFont="1" applyBorder="1"/>
    <xf numFmtId="0" fontId="8" fillId="0" borderId="9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32" fillId="0" borderId="0" xfId="0" applyFont="1"/>
    <xf numFmtId="164" fontId="4" fillId="0" borderId="0" xfId="0" applyNumberFormat="1" applyFont="1" applyFill="1"/>
    <xf numFmtId="167" fontId="7" fillId="0" borderId="0" xfId="0" applyNumberFormat="1" applyFont="1"/>
    <xf numFmtId="49" fontId="4" fillId="0" borderId="0" xfId="0" applyNumberFormat="1" applyFont="1" applyFill="1" applyBorder="1"/>
    <xf numFmtId="10" fontId="4" fillId="0" borderId="2" xfId="1" applyNumberFormat="1" applyFont="1" applyBorder="1"/>
    <xf numFmtId="10" fontId="8" fillId="0" borderId="7" xfId="0" applyNumberFormat="1" applyFont="1" applyFill="1" applyBorder="1" applyAlignment="1">
      <alignment horizontal="center" vertical="center" wrapText="1"/>
    </xf>
    <xf numFmtId="10" fontId="4" fillId="11" borderId="0" xfId="0" applyNumberFormat="1" applyFont="1" applyFill="1" applyBorder="1"/>
    <xf numFmtId="10" fontId="8" fillId="0" borderId="4" xfId="0" applyNumberFormat="1" applyFont="1" applyFill="1" applyBorder="1" applyAlignment="1">
      <alignment horizontal="center" vertical="center" wrapText="1"/>
    </xf>
    <xf numFmtId="10" fontId="4" fillId="0" borderId="7" xfId="0" applyNumberFormat="1" applyFont="1" applyFill="1" applyBorder="1"/>
    <xf numFmtId="0" fontId="7" fillId="0" borderId="1" xfId="0" applyFont="1" applyBorder="1"/>
    <xf numFmtId="0" fontId="10" fillId="0" borderId="1" xfId="0" applyFont="1" applyBorder="1" applyAlignment="1">
      <alignment wrapText="1"/>
    </xf>
    <xf numFmtId="167" fontId="4" fillId="11" borderId="9" xfId="0" applyNumberFormat="1" applyFont="1" applyFill="1" applyBorder="1"/>
    <xf numFmtId="2" fontId="4" fillId="0" borderId="6" xfId="1" applyNumberFormat="1" applyFont="1" applyFill="1" applyBorder="1"/>
    <xf numFmtId="43" fontId="33" fillId="0" borderId="0" xfId="0" applyNumberFormat="1" applyFont="1"/>
    <xf numFmtId="49" fontId="4" fillId="11" borderId="26" xfId="0" applyNumberFormat="1" applyFont="1" applyFill="1" applyBorder="1"/>
    <xf numFmtId="167" fontId="4" fillId="11" borderId="27" xfId="0" applyNumberFormat="1" applyFont="1" applyFill="1" applyBorder="1"/>
    <xf numFmtId="10" fontId="4" fillId="0" borderId="27" xfId="1" applyNumberFormat="1" applyFont="1" applyFill="1" applyBorder="1"/>
    <xf numFmtId="0" fontId="4" fillId="0" borderId="28" xfId="0" applyFont="1" applyBorder="1" applyAlignment="1">
      <alignment horizontal="center"/>
    </xf>
    <xf numFmtId="0" fontId="35" fillId="0" borderId="0" xfId="0" applyFont="1"/>
    <xf numFmtId="10" fontId="4" fillId="0" borderId="11" xfId="1" applyNumberFormat="1" applyFont="1" applyFill="1" applyBorder="1"/>
    <xf numFmtId="167" fontId="4" fillId="11" borderId="11" xfId="0" applyNumberFormat="1" applyFont="1" applyFill="1" applyBorder="1"/>
    <xf numFmtId="167" fontId="4" fillId="0" borderId="0" xfId="0" applyNumberFormat="1" applyFont="1" applyFill="1" applyBorder="1"/>
    <xf numFmtId="10" fontId="4" fillId="11" borderId="6" xfId="0" applyNumberFormat="1" applyFont="1" applyFill="1" applyBorder="1"/>
    <xf numFmtId="0" fontId="8" fillId="0" borderId="3" xfId="0" applyFont="1" applyFill="1" applyBorder="1" applyAlignment="1">
      <alignment horizontal="center" vertical="center"/>
    </xf>
    <xf numFmtId="164" fontId="8" fillId="0" borderId="4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Fill="1" applyBorder="1"/>
    <xf numFmtId="0" fontId="8" fillId="0" borderId="9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7" fillId="12" borderId="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13" borderId="1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/>
    </xf>
    <xf numFmtId="0" fontId="6" fillId="14" borderId="12" xfId="0" applyFont="1" applyFill="1" applyBorder="1" applyAlignment="1">
      <alignment horizontal="center" vertical="center"/>
    </xf>
    <xf numFmtId="0" fontId="37" fillId="0" borderId="0" xfId="0" applyFont="1"/>
    <xf numFmtId="0" fontId="38" fillId="0" borderId="0" xfId="0" applyFont="1"/>
  </cellXfs>
  <cellStyles count="52">
    <cellStyle name="2x indented GHG Textfiels" xfId="3" xr:uid="{00000000-0005-0000-0000-000000000000}"/>
    <cellStyle name="5x indented GHG Textfiels" xfId="4" xr:uid="{00000000-0005-0000-0000-000001000000}"/>
    <cellStyle name="5x indented GHG Textfiels 2" xfId="43" xr:uid="{00000000-0005-0000-0000-000002000000}"/>
    <cellStyle name="AggblueBoldCels" xfId="5" xr:uid="{00000000-0005-0000-0000-000003000000}"/>
    <cellStyle name="AggblueCels" xfId="6" xr:uid="{00000000-0005-0000-0000-000004000000}"/>
    <cellStyle name="AggBoldCells" xfId="7" xr:uid="{00000000-0005-0000-0000-000005000000}"/>
    <cellStyle name="AggCels" xfId="8" xr:uid="{00000000-0005-0000-0000-000006000000}"/>
    <cellStyle name="AggGreen" xfId="9" xr:uid="{00000000-0005-0000-0000-000007000000}"/>
    <cellStyle name="AggGreen12" xfId="10" xr:uid="{00000000-0005-0000-0000-000008000000}"/>
    <cellStyle name="AggOrange" xfId="11" xr:uid="{00000000-0005-0000-0000-000009000000}"/>
    <cellStyle name="AggOrange9" xfId="12" xr:uid="{00000000-0005-0000-0000-00000A000000}"/>
    <cellStyle name="AggOrangeLB_2x" xfId="13" xr:uid="{00000000-0005-0000-0000-00000B000000}"/>
    <cellStyle name="AggOrangeLBorder" xfId="14" xr:uid="{00000000-0005-0000-0000-00000C000000}"/>
    <cellStyle name="AggOrangeRBorder" xfId="15" xr:uid="{00000000-0005-0000-0000-00000D000000}"/>
    <cellStyle name="Bold GHG Numbers (0.00)" xfId="16" xr:uid="{00000000-0005-0000-0000-00000E000000}"/>
    <cellStyle name="Comma 2" xfId="41" xr:uid="{00000000-0005-0000-0000-00000F000000}"/>
    <cellStyle name="Comma 3" xfId="39" xr:uid="{00000000-0005-0000-0000-000010000000}"/>
    <cellStyle name="Constants" xfId="17" xr:uid="{00000000-0005-0000-0000-000011000000}"/>
    <cellStyle name="CustomCellsOrange" xfId="18" xr:uid="{00000000-0005-0000-0000-000012000000}"/>
    <cellStyle name="CustomizationCells" xfId="19" xr:uid="{00000000-0005-0000-0000-000013000000}"/>
    <cellStyle name="CustomizationGreenCells" xfId="20" xr:uid="{00000000-0005-0000-0000-000014000000}"/>
    <cellStyle name="DocBox_EmptyRow" xfId="21" xr:uid="{00000000-0005-0000-0000-000015000000}"/>
    <cellStyle name="EEMS Header" xfId="22" xr:uid="{00000000-0005-0000-0000-000016000000}"/>
    <cellStyle name="EEMS row" xfId="23" xr:uid="{00000000-0005-0000-0000-000017000000}"/>
    <cellStyle name="Empty_B_border" xfId="24" xr:uid="{00000000-0005-0000-0000-000018000000}"/>
    <cellStyle name="Headline" xfId="25" xr:uid="{00000000-0005-0000-0000-000019000000}"/>
    <cellStyle name="InputCells" xfId="26" xr:uid="{00000000-0005-0000-0000-00001A000000}"/>
    <cellStyle name="InputCells12" xfId="27" xr:uid="{00000000-0005-0000-0000-00001B000000}"/>
    <cellStyle name="IntCells" xfId="28" xr:uid="{00000000-0005-0000-0000-00001C000000}"/>
    <cellStyle name="KP_thin_border_dark_grey" xfId="44" xr:uid="{00000000-0005-0000-0000-00001D000000}"/>
    <cellStyle name="Normal" xfId="0" builtinId="0"/>
    <cellStyle name="Normal 2" xfId="2" xr:uid="{00000000-0005-0000-0000-00001F000000}"/>
    <cellStyle name="Normal 3" xfId="50" xr:uid="{2B996F26-49A3-4FE9-A60B-882EC9F2767E}"/>
    <cellStyle name="Normal 4" xfId="51" xr:uid="{E1DE8F84-3A14-4146-B937-430B181F9569}"/>
    <cellStyle name="Normal GHG Numbers (0.00)" xfId="29" xr:uid="{00000000-0005-0000-0000-000020000000}"/>
    <cellStyle name="Normal GHG Textfiels Bold" xfId="30" xr:uid="{00000000-0005-0000-0000-000021000000}"/>
    <cellStyle name="Normal GHG whole table" xfId="31" xr:uid="{00000000-0005-0000-0000-000022000000}"/>
    <cellStyle name="Normal GHG-Shade" xfId="32" xr:uid="{00000000-0005-0000-0000-000023000000}"/>
    <cellStyle name="Normal GHG-Shade 2" xfId="45" xr:uid="{00000000-0005-0000-0000-000024000000}"/>
    <cellStyle name="Normál_Munka1" xfId="46" xr:uid="{00000000-0005-0000-0000-000025000000}"/>
    <cellStyle name="Pattern" xfId="33" xr:uid="{00000000-0005-0000-0000-000026000000}"/>
    <cellStyle name="Percent" xfId="1" builtinId="5"/>
    <cellStyle name="Percent 2" xfId="40" xr:uid="{00000000-0005-0000-0000-000028000000}"/>
    <cellStyle name="Shade" xfId="34" xr:uid="{00000000-0005-0000-0000-000029000000}"/>
    <cellStyle name="Standard 2" xfId="42" xr:uid="{00000000-0005-0000-0000-00002A000000}"/>
    <cellStyle name="Standard 2 2" xfId="47" xr:uid="{00000000-0005-0000-0000-00002B000000}"/>
    <cellStyle name="Standard 3" xfId="38" xr:uid="{00000000-0005-0000-0000-00002C000000}"/>
    <cellStyle name="Standard 3 2" xfId="48" xr:uid="{00000000-0005-0000-0000-00002D000000}"/>
    <cellStyle name="Standard 6" xfId="49" xr:uid="{00000000-0005-0000-0000-00002E000000}"/>
    <cellStyle name="Tabref" xfId="35" xr:uid="{00000000-0005-0000-0000-00002F000000}"/>
    <cellStyle name="Гиперссылка" xfId="36" xr:uid="{00000000-0005-0000-0000-000030000000}"/>
    <cellStyle name="Обычный_2++" xfId="37" xr:uid="{00000000-0005-0000-0000-000031000000}"/>
  </cellStyles>
  <dxfs count="8">
    <dxf>
      <fill>
        <patternFill>
          <bgColor rgb="FFFFFF9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7" tint="0.39994506668294322"/>
        </patternFill>
      </fill>
    </dxf>
    <dxf>
      <fill>
        <patternFill>
          <bgColor rgb="FFFFFF9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7" tint="0.39994506668294322"/>
        </patternFill>
      </fill>
    </dxf>
  </dxfs>
  <tableStyles count="0" defaultTableStyle="TableStyleMedium9" defaultPivotStyle="PivotStyleLight16"/>
  <colors>
    <mruColors>
      <color rgb="FF00FF00"/>
      <color rgb="FFFFFF99"/>
      <color rgb="FF00FFFF"/>
      <color rgb="FFCEEAB0"/>
      <color rgb="FFCC99FF"/>
      <color rgb="FFCC66FF"/>
      <color rgb="FFFF66FF"/>
      <color rgb="FFFF99FF"/>
      <color rgb="FF99CC00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Fuel Tourism in Ireland 1990-2022</a:t>
            </a:r>
          </a:p>
        </c:rich>
      </c:tx>
      <c:layout>
        <c:manualLayout>
          <c:xMode val="edge"/>
          <c:yMode val="edge"/>
          <c:x val="0.38696020321761526"/>
          <c:y val="3.141361256544523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505503810330224E-2"/>
          <c:y val="0.15706826359551918"/>
          <c:w val="0.89754445385266657"/>
          <c:h val="0.67015792467421265"/>
        </c:manualLayout>
      </c:layout>
      <c:barChart>
        <c:barDir val="col"/>
        <c:grouping val="clustered"/>
        <c:varyColors val="0"/>
        <c:ser>
          <c:idx val="0"/>
          <c:order val="0"/>
          <c:tx>
            <c:v>Petrol</c:v>
          </c:tx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>
                    <a:solidFill>
                      <a:srgbClr val="0070C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34"/>
              <c:pt idx="0">
                <c:v>1987</c:v>
              </c:pt>
              <c:pt idx="1">
                <c:v>1990</c:v>
              </c:pt>
              <c:pt idx="2">
                <c:v>1991</c:v>
              </c:pt>
              <c:pt idx="3">
                <c:v>1992</c:v>
              </c:pt>
              <c:pt idx="4">
                <c:v>1993</c:v>
              </c:pt>
              <c:pt idx="5">
                <c:v>1994</c:v>
              </c:pt>
              <c:pt idx="6">
                <c:v>1995</c:v>
              </c:pt>
              <c:pt idx="7">
                <c:v>1996</c:v>
              </c:pt>
              <c:pt idx="8">
                <c:v>1997</c:v>
              </c:pt>
              <c:pt idx="9">
                <c:v>1998</c:v>
              </c:pt>
              <c:pt idx="10">
                <c:v>1999</c:v>
              </c:pt>
              <c:pt idx="11">
                <c:v>2000</c:v>
              </c:pt>
              <c:pt idx="12">
                <c:v>2001</c:v>
              </c:pt>
              <c:pt idx="13">
                <c:v>2002</c:v>
              </c:pt>
              <c:pt idx="14">
                <c:v>2003</c:v>
              </c:pt>
              <c:pt idx="15">
                <c:v>2004</c:v>
              </c:pt>
              <c:pt idx="16">
                <c:v>2005</c:v>
              </c:pt>
              <c:pt idx="17">
                <c:v>2006</c:v>
              </c:pt>
              <c:pt idx="18">
                <c:v>2007</c:v>
              </c:pt>
              <c:pt idx="19">
                <c:v>2008</c:v>
              </c:pt>
              <c:pt idx="20">
                <c:v>2009</c:v>
              </c:pt>
              <c:pt idx="21">
                <c:v>2010</c:v>
              </c:pt>
              <c:pt idx="22">
                <c:v>2011</c:v>
              </c:pt>
              <c:pt idx="23">
                <c:v>2012</c:v>
              </c:pt>
              <c:pt idx="24">
                <c:v>2013</c:v>
              </c:pt>
              <c:pt idx="25">
                <c:v>2014</c:v>
              </c:pt>
              <c:pt idx="26">
                <c:v>2015</c:v>
              </c:pt>
              <c:pt idx="27">
                <c:v>2016</c:v>
              </c:pt>
              <c:pt idx="28">
                <c:v>2017</c:v>
              </c:pt>
              <c:pt idx="29">
                <c:v>2018</c:v>
              </c:pt>
              <c:pt idx="30">
                <c:v>2019</c:v>
              </c:pt>
              <c:pt idx="31">
                <c:v>2020</c:v>
              </c:pt>
              <c:pt idx="32">
                <c:v>2021</c:v>
              </c:pt>
              <c:pt idx="33">
                <c:v>2022</c:v>
              </c:pt>
            </c:numLit>
          </c:cat>
          <c:val>
            <c:numLit>
              <c:formatCode>General</c:formatCode>
              <c:ptCount val="34"/>
              <c:pt idx="0">
                <c:v>-9.5000000000000001E-2</c:v>
              </c:pt>
              <c:pt idx="1">
                <c:v>-8.0037515804382869E-2</c:v>
              </c:pt>
              <c:pt idx="2">
                <c:v>-6.0742727527594818E-2</c:v>
              </c:pt>
              <c:pt idx="3">
                <c:v>-5.3998541335438494E-2</c:v>
              </c:pt>
              <c:pt idx="4">
                <c:v>-4.5381594873002133E-2</c:v>
              </c:pt>
              <c:pt idx="5">
                <c:v>-1.3751511482638798E-2</c:v>
              </c:pt>
              <c:pt idx="6">
                <c:v>-1.204053208818834E-2</c:v>
              </c:pt>
              <c:pt idx="7">
                <c:v>-1.8245247203428627E-2</c:v>
              </c:pt>
              <c:pt idx="8">
                <c:v>2.5641398367686714E-2</c:v>
              </c:pt>
              <c:pt idx="9">
                <c:v>6.6553143715658528E-2</c:v>
              </c:pt>
              <c:pt idx="10">
                <c:v>7.7494665008527086E-2</c:v>
              </c:pt>
              <c:pt idx="11">
                <c:v>0.10160856823966803</c:v>
              </c:pt>
              <c:pt idx="12">
                <c:v>8.1458550484257944E-2</c:v>
              </c:pt>
              <c:pt idx="13">
                <c:v>7.7794292432275258E-2</c:v>
              </c:pt>
              <c:pt idx="14">
                <c:v>6.4605220249229878E-2</c:v>
              </c:pt>
              <c:pt idx="15">
                <c:v>5.6400737645720143E-2</c:v>
              </c:pt>
              <c:pt idx="16">
                <c:v>5.1268284178701724E-2</c:v>
              </c:pt>
              <c:pt idx="17">
                <c:v>5.0219290155371861E-2</c:v>
              </c:pt>
              <c:pt idx="18">
                <c:v>5.7239615452117323E-2</c:v>
              </c:pt>
              <c:pt idx="19">
                <c:v>2.5413044313291423E-2</c:v>
              </c:pt>
              <c:pt idx="20">
                <c:v>2.7452996278380238E-3</c:v>
              </c:pt>
              <c:pt idx="21">
                <c:v>1.2390721793236465E-2</c:v>
              </c:pt>
              <c:pt idx="22">
                <c:v>1.0063374476777097E-2</c:v>
              </c:pt>
              <c:pt idx="23">
                <c:v>5.5243640273793171E-3</c:v>
              </c:pt>
              <c:pt idx="24">
                <c:v>3.8987240742830104E-3</c:v>
              </c:pt>
              <c:pt idx="25">
                <c:v>9.9379677690892964E-3</c:v>
              </c:pt>
              <c:pt idx="26">
                <c:v>3.1000699083830206E-2</c:v>
              </c:pt>
              <c:pt idx="27">
                <c:v>9.9779232440532686E-3</c:v>
              </c:pt>
              <c:pt idx="28">
                <c:v>-4.6238313543446423E-3</c:v>
              </c:pt>
              <c:pt idx="29">
                <c:v>-4.1087823306348494E-3</c:v>
              </c:pt>
              <c:pt idx="30">
                <c:v>3.9649555917502591E-3</c:v>
              </c:pt>
              <c:pt idx="31">
                <c:v>-2.0425832484822992E-2</c:v>
              </c:pt>
              <c:pt idx="32">
                <c:v>0</c:v>
              </c:pt>
              <c:pt idx="33">
                <c:v>1.1299999999999999E-2</c:v>
              </c:pt>
            </c:numLit>
          </c:val>
          <c:extLst>
            <c:ext xmlns:c16="http://schemas.microsoft.com/office/drawing/2014/chart" uri="{C3380CC4-5D6E-409C-BE32-E72D297353CC}">
              <c16:uniqueId val="{00000000-657B-46F4-A567-30EA01A6EC5D}"/>
            </c:ext>
          </c:extLst>
        </c:ser>
        <c:ser>
          <c:idx val="1"/>
          <c:order val="1"/>
          <c:tx>
            <c:v>Diesel</c:v>
          </c:tx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>
                    <a:solidFill>
                      <a:srgbClr val="C0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34"/>
              <c:pt idx="0">
                <c:v>1987</c:v>
              </c:pt>
              <c:pt idx="1">
                <c:v>1990</c:v>
              </c:pt>
              <c:pt idx="2">
                <c:v>1991</c:v>
              </c:pt>
              <c:pt idx="3">
                <c:v>1992</c:v>
              </c:pt>
              <c:pt idx="4">
                <c:v>1993</c:v>
              </c:pt>
              <c:pt idx="5">
                <c:v>1994</c:v>
              </c:pt>
              <c:pt idx="6">
                <c:v>1995</c:v>
              </c:pt>
              <c:pt idx="7">
                <c:v>1996</c:v>
              </c:pt>
              <c:pt idx="8">
                <c:v>1997</c:v>
              </c:pt>
              <c:pt idx="9">
                <c:v>1998</c:v>
              </c:pt>
              <c:pt idx="10">
                <c:v>1999</c:v>
              </c:pt>
              <c:pt idx="11">
                <c:v>2000</c:v>
              </c:pt>
              <c:pt idx="12">
                <c:v>2001</c:v>
              </c:pt>
              <c:pt idx="13">
                <c:v>2002</c:v>
              </c:pt>
              <c:pt idx="14">
                <c:v>2003</c:v>
              </c:pt>
              <c:pt idx="15">
                <c:v>2004</c:v>
              </c:pt>
              <c:pt idx="16">
                <c:v>2005</c:v>
              </c:pt>
              <c:pt idx="17">
                <c:v>2006</c:v>
              </c:pt>
              <c:pt idx="18">
                <c:v>2007</c:v>
              </c:pt>
              <c:pt idx="19">
                <c:v>2008</c:v>
              </c:pt>
              <c:pt idx="20">
                <c:v>2009</c:v>
              </c:pt>
              <c:pt idx="21">
                <c:v>2010</c:v>
              </c:pt>
              <c:pt idx="22">
                <c:v>2011</c:v>
              </c:pt>
              <c:pt idx="23">
                <c:v>2012</c:v>
              </c:pt>
              <c:pt idx="24">
                <c:v>2013</c:v>
              </c:pt>
              <c:pt idx="25">
                <c:v>2014</c:v>
              </c:pt>
              <c:pt idx="26">
                <c:v>2015</c:v>
              </c:pt>
              <c:pt idx="27">
                <c:v>2016</c:v>
              </c:pt>
              <c:pt idx="28">
                <c:v>2017</c:v>
              </c:pt>
              <c:pt idx="29">
                <c:v>2018</c:v>
              </c:pt>
              <c:pt idx="30">
                <c:v>2019</c:v>
              </c:pt>
              <c:pt idx="31">
                <c:v>2020</c:v>
              </c:pt>
              <c:pt idx="32">
                <c:v>2021</c:v>
              </c:pt>
              <c:pt idx="33">
                <c:v>2022</c:v>
              </c:pt>
            </c:numLit>
          </c:cat>
          <c:val>
            <c:numLit>
              <c:formatCode>General</c:formatCode>
              <c:ptCount val="34"/>
              <c:pt idx="0">
                <c:v>-0.2</c:v>
              </c:pt>
              <c:pt idx="1">
                <c:v>-0.16963587572349886</c:v>
              </c:pt>
              <c:pt idx="2">
                <c:v>-0.10414227368281027</c:v>
              </c:pt>
              <c:pt idx="3">
                <c:v>-6.3434740253782776E-2</c:v>
              </c:pt>
              <c:pt idx="4">
                <c:v>-6.6873939255431156E-2</c:v>
              </c:pt>
              <c:pt idx="5">
                <c:v>1.7556594614673363E-3</c:v>
              </c:pt>
              <c:pt idx="6">
                <c:v>1.2256536371661188E-2</c:v>
              </c:pt>
              <c:pt idx="7">
                <c:v>-1.2356208851564996E-2</c:v>
              </c:pt>
              <c:pt idx="8">
                <c:v>9.3031817732506544E-2</c:v>
              </c:pt>
              <c:pt idx="9">
                <c:v>0.18718006742687004</c:v>
              </c:pt>
              <c:pt idx="10">
                <c:v>0.23554139566999049</c:v>
              </c:pt>
              <c:pt idx="11">
                <c:v>0.27803869730530933</c:v>
              </c:pt>
              <c:pt idx="12">
                <c:v>0.24433415762190722</c:v>
              </c:pt>
              <c:pt idx="13">
                <c:v>0.26908903919013083</c:v>
              </c:pt>
              <c:pt idx="14">
                <c:v>0.22120480917158461</c:v>
              </c:pt>
              <c:pt idx="15">
                <c:v>0.18874341389271299</c:v>
              </c:pt>
              <c:pt idx="16">
                <c:v>0.14158692878000234</c:v>
              </c:pt>
              <c:pt idx="17">
                <c:v>0.14139770613442704</c:v>
              </c:pt>
              <c:pt idx="18">
                <c:v>0.17073844334578855</c:v>
              </c:pt>
              <c:pt idx="19">
                <c:v>9.3112040010529695E-2</c:v>
              </c:pt>
              <c:pt idx="20">
                <c:v>9.2023774863572091E-2</c:v>
              </c:pt>
              <c:pt idx="21">
                <c:v>9.2609860867756508E-2</c:v>
              </c:pt>
              <c:pt idx="22">
                <c:v>8.8424926316129693E-2</c:v>
              </c:pt>
              <c:pt idx="23">
                <c:v>6.9580599093035878E-2</c:v>
              </c:pt>
              <c:pt idx="24">
                <c:v>7.6788975859511527E-2</c:v>
              </c:pt>
              <c:pt idx="25">
                <c:v>8.4279525365114655E-2</c:v>
              </c:pt>
              <c:pt idx="26">
                <c:v>0.1502212687853513</c:v>
              </c:pt>
              <c:pt idx="27">
                <c:v>9.7927217956297288E-2</c:v>
              </c:pt>
              <c:pt idx="28">
                <c:v>5.9706530831935771E-2</c:v>
              </c:pt>
              <c:pt idx="29">
                <c:v>5.4938929072830246E-2</c:v>
              </c:pt>
              <c:pt idx="30">
                <c:v>7.9224680087237723E-2</c:v>
              </c:pt>
              <c:pt idx="31">
                <c:v>3.4923749060450059E-2</c:v>
              </c:pt>
              <c:pt idx="32">
                <c:v>7.3347198129775068E-2</c:v>
              </c:pt>
              <c:pt idx="33">
                <c:v>6.4699999999999994E-2</c:v>
              </c:pt>
            </c:numLit>
          </c:val>
          <c:extLst>
            <c:ext xmlns:c16="http://schemas.microsoft.com/office/drawing/2014/chart" uri="{C3380CC4-5D6E-409C-BE32-E72D297353CC}">
              <c16:uniqueId val="{00000001-657B-46F4-A567-30EA01A6E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789248"/>
        <c:axId val="186795136"/>
      </c:barChart>
      <c:catAx>
        <c:axId val="18678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n-US"/>
          </a:p>
        </c:txPr>
        <c:crossAx val="186795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795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per cent</a:t>
                </a:r>
              </a:p>
            </c:rich>
          </c:tx>
          <c:layout>
            <c:manualLayout>
              <c:xMode val="edge"/>
              <c:yMode val="edge"/>
              <c:x val="4.2337002540220421E-3"/>
              <c:y val="0.40837751302029768"/>
            </c:manualLayout>
          </c:layout>
          <c:overlay val="0"/>
        </c:title>
        <c:numFmt formatCode="0.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6789248"/>
        <c:crosses val="autoZero"/>
        <c:crossBetween val="between"/>
      </c:valAx>
      <c:spPr>
        <a:noFill/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35478408128704719"/>
          <c:y val="0.91623146583116688"/>
          <c:w val="0.33869602032176138"/>
          <c:h val="5.7591623036649567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 alignWithMargins="0"/>
    <c:pageMargins b="1" l="0.75000000000000222" r="0.75000000000000222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529566360052496E-2"/>
          <c:y val="6.9868995633187839E-2"/>
          <c:w val="0.87779237844940938"/>
          <c:h val="0.674947506561680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'A.3 Fig.A3.2'!$D$151</c:f>
              <c:strCache>
                <c:ptCount val="1"/>
                <c:pt idx="0">
                  <c:v>Public Electricity and Heat Production</c:v>
                </c:pt>
              </c:strCache>
            </c:strRef>
          </c:tx>
          <c:invertIfNegative val="0"/>
          <c:cat>
            <c:numRef>
              <c:f>'A.3 Fig.A3.2'!$G$150:$AN$150</c:f>
              <c:numCache>
                <c:formatCode>General</c:formatCode>
                <c:ptCount val="34"/>
                <c:pt idx="0">
                  <c:v>1987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</c:numCache>
            </c:numRef>
          </c:cat>
          <c:val>
            <c:numRef>
              <c:f>'A.3 Fig.A3.2'!$G$151:$AN$151</c:f>
              <c:numCache>
                <c:formatCode>0.000</c:formatCode>
                <c:ptCount val="34"/>
                <c:pt idx="0">
                  <c:v>40.142000000000003</c:v>
                </c:pt>
                <c:pt idx="1">
                  <c:v>46.374000000000002</c:v>
                </c:pt>
                <c:pt idx="2">
                  <c:v>46.188000000000002</c:v>
                </c:pt>
                <c:pt idx="3">
                  <c:v>53.064999999999998</c:v>
                </c:pt>
                <c:pt idx="4">
                  <c:v>46.944000000000003</c:v>
                </c:pt>
                <c:pt idx="5">
                  <c:v>45.1</c:v>
                </c:pt>
                <c:pt idx="6">
                  <c:v>41.390999999999998</c:v>
                </c:pt>
                <c:pt idx="7">
                  <c:v>41.86407198904368</c:v>
                </c:pt>
                <c:pt idx="8">
                  <c:v>40.192419351450397</c:v>
                </c:pt>
                <c:pt idx="9">
                  <c:v>39.384215967131034</c:v>
                </c:pt>
                <c:pt idx="10">
                  <c:v>38.768690530542884</c:v>
                </c:pt>
                <c:pt idx="11">
                  <c:v>39.719915102986882</c:v>
                </c:pt>
                <c:pt idx="12">
                  <c:v>41.145427812248805</c:v>
                </c:pt>
                <c:pt idx="13">
                  <c:v>37.621453266901277</c:v>
                </c:pt>
                <c:pt idx="14">
                  <c:v>33.812131250761119</c:v>
                </c:pt>
                <c:pt idx="15">
                  <c:v>32.332900719629599</c:v>
                </c:pt>
                <c:pt idx="16">
                  <c:v>32.384444731674478</c:v>
                </c:pt>
                <c:pt idx="17">
                  <c:v>29.873750586223437</c:v>
                </c:pt>
                <c:pt idx="18">
                  <c:v>27.673372056795841</c:v>
                </c:pt>
                <c:pt idx="19">
                  <c:v>22.482200621326168</c:v>
                </c:pt>
                <c:pt idx="20">
                  <c:v>13.782700595516683</c:v>
                </c:pt>
                <c:pt idx="21">
                  <c:v>11.922622680969427</c:v>
                </c:pt>
                <c:pt idx="22">
                  <c:v>8.3703291658573065</c:v>
                </c:pt>
                <c:pt idx="23">
                  <c:v>10.52580501818</c:v>
                </c:pt>
                <c:pt idx="24">
                  <c:v>9.0884051543483082</c:v>
                </c:pt>
                <c:pt idx="25">
                  <c:v>7.8104382166061717</c:v>
                </c:pt>
                <c:pt idx="26">
                  <c:v>9.8194393328618315</c:v>
                </c:pt>
                <c:pt idx="27">
                  <c:v>8.3070376159746306</c:v>
                </c:pt>
                <c:pt idx="28">
                  <c:v>8.1190498312768575</c:v>
                </c:pt>
                <c:pt idx="29">
                  <c:v>6.7376102471207284</c:v>
                </c:pt>
                <c:pt idx="30">
                  <c:v>5.9897232099439481</c:v>
                </c:pt>
                <c:pt idx="31">
                  <c:v>5.587029530190275</c:v>
                </c:pt>
                <c:pt idx="32">
                  <c:v>8.5254191885939274</c:v>
                </c:pt>
                <c:pt idx="33">
                  <c:v>7.4763021168651962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E5-49A4-BC3F-00A42E06ED48}"/>
            </c:ext>
          </c:extLst>
        </c:ser>
        <c:ser>
          <c:idx val="1"/>
          <c:order val="1"/>
          <c:tx>
            <c:strRef>
              <c:f>'A.3 Fig.A3.2'!$D$152</c:f>
              <c:strCache>
                <c:ptCount val="1"/>
                <c:pt idx="0">
                  <c:v>Residential &amp; Commercial/Institutional</c:v>
                </c:pt>
              </c:strCache>
            </c:strRef>
          </c:tx>
          <c:invertIfNegative val="0"/>
          <c:cat>
            <c:numRef>
              <c:f>'A.3 Fig.A3.2'!$G$150:$AN$150</c:f>
              <c:numCache>
                <c:formatCode>General</c:formatCode>
                <c:ptCount val="34"/>
                <c:pt idx="0">
                  <c:v>1987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</c:numCache>
            </c:numRef>
          </c:cat>
          <c:val>
            <c:numRef>
              <c:f>'A.3 Fig.A3.2'!$G$152:$AN$152</c:f>
              <c:numCache>
                <c:formatCode>0.000</c:formatCode>
                <c:ptCount val="34"/>
                <c:pt idx="0">
                  <c:v>7.2379999999999995</c:v>
                </c:pt>
                <c:pt idx="1">
                  <c:v>7.7603742398352829</c:v>
                </c:pt>
                <c:pt idx="2">
                  <c:v>7.9125176949624896</c:v>
                </c:pt>
                <c:pt idx="3">
                  <c:v>7.3044828406421587</c:v>
                </c:pt>
                <c:pt idx="4">
                  <c:v>7.3358212121829922</c:v>
                </c:pt>
                <c:pt idx="5">
                  <c:v>7.6096897759481745</c:v>
                </c:pt>
                <c:pt idx="6">
                  <c:v>7.4756577635759749</c:v>
                </c:pt>
                <c:pt idx="7">
                  <c:v>7.6559254631983302</c:v>
                </c:pt>
                <c:pt idx="8">
                  <c:v>7.530834550364248</c:v>
                </c:pt>
                <c:pt idx="9">
                  <c:v>7.9179651024518778</c:v>
                </c:pt>
                <c:pt idx="10">
                  <c:v>8.0506595520992832</c:v>
                </c:pt>
                <c:pt idx="11">
                  <c:v>8.220341021582513</c:v>
                </c:pt>
                <c:pt idx="12">
                  <c:v>8.5136704959022964</c:v>
                </c:pt>
                <c:pt idx="13">
                  <c:v>8.4605400664952359</c:v>
                </c:pt>
                <c:pt idx="14">
                  <c:v>8.8448918548603785</c:v>
                </c:pt>
                <c:pt idx="15">
                  <c:v>8.8961180239077624</c:v>
                </c:pt>
                <c:pt idx="16">
                  <c:v>9.3357252788921485</c:v>
                </c:pt>
                <c:pt idx="17">
                  <c:v>9.209025834192504</c:v>
                </c:pt>
                <c:pt idx="18">
                  <c:v>9.0792223929381564</c:v>
                </c:pt>
                <c:pt idx="19">
                  <c:v>9.8759103898908798</c:v>
                </c:pt>
                <c:pt idx="20">
                  <c:v>9.2909857716147677</c:v>
                </c:pt>
                <c:pt idx="21">
                  <c:v>9.6750941005154196</c:v>
                </c:pt>
                <c:pt idx="22">
                  <c:v>8.4430697804021726</c:v>
                </c:pt>
                <c:pt idx="23">
                  <c:v>8.1100573685926527</c:v>
                </c:pt>
                <c:pt idx="24">
                  <c:v>8.070215676818286</c:v>
                </c:pt>
                <c:pt idx="25">
                  <c:v>7.2524849152600313</c:v>
                </c:pt>
                <c:pt idx="26">
                  <c:v>7.8188375601127653</c:v>
                </c:pt>
                <c:pt idx="27">
                  <c:v>8.0590607319841787</c:v>
                </c:pt>
                <c:pt idx="28">
                  <c:v>7.5598577260238891</c:v>
                </c:pt>
                <c:pt idx="29">
                  <c:v>8.1151205401846838</c:v>
                </c:pt>
                <c:pt idx="30">
                  <c:v>7.8695221258710664</c:v>
                </c:pt>
                <c:pt idx="31">
                  <c:v>8.1857903662844436</c:v>
                </c:pt>
                <c:pt idx="32">
                  <c:v>7.8861407433460551</c:v>
                </c:pt>
                <c:pt idx="33">
                  <c:v>6.9149574531864628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E5-49A4-BC3F-00A42E06ED48}"/>
            </c:ext>
          </c:extLst>
        </c:ser>
        <c:ser>
          <c:idx val="2"/>
          <c:order val="2"/>
          <c:tx>
            <c:strRef>
              <c:f>'A.3 Fig.A3.2'!$D$153</c:f>
              <c:strCache>
                <c:ptCount val="1"/>
                <c:pt idx="0">
                  <c:v>Manufacturing Industries and Construction</c:v>
                </c:pt>
              </c:strCache>
            </c:strRef>
          </c:tx>
          <c:invertIfNegative val="0"/>
          <c:cat>
            <c:numRef>
              <c:f>'A.3 Fig.A3.2'!$G$150:$AN$150</c:f>
              <c:numCache>
                <c:formatCode>General</c:formatCode>
                <c:ptCount val="34"/>
                <c:pt idx="0">
                  <c:v>1987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</c:numCache>
            </c:numRef>
          </c:cat>
          <c:val>
            <c:numRef>
              <c:f>'A.3 Fig.A3.2'!$G$153:$AN$153</c:f>
              <c:numCache>
                <c:formatCode>0.000</c:formatCode>
                <c:ptCount val="34"/>
                <c:pt idx="0">
                  <c:v>9.2070000000000007</c:v>
                </c:pt>
                <c:pt idx="1">
                  <c:v>9.0817585836182619</c:v>
                </c:pt>
                <c:pt idx="2">
                  <c:v>8.845262331852993</c:v>
                </c:pt>
                <c:pt idx="3">
                  <c:v>7.4796738552888993</c:v>
                </c:pt>
                <c:pt idx="4">
                  <c:v>7.8639028601997216</c:v>
                </c:pt>
                <c:pt idx="5">
                  <c:v>7.8258576603426855</c:v>
                </c:pt>
                <c:pt idx="6">
                  <c:v>7.9786727310638881</c:v>
                </c:pt>
                <c:pt idx="7">
                  <c:v>8.1019422819841296</c:v>
                </c:pt>
                <c:pt idx="8">
                  <c:v>8.9113232908387374</c:v>
                </c:pt>
                <c:pt idx="9">
                  <c:v>8.8388341131359578</c:v>
                </c:pt>
                <c:pt idx="10">
                  <c:v>8.770972859450481</c:v>
                </c:pt>
                <c:pt idx="11">
                  <c:v>10.248501931633514</c:v>
                </c:pt>
                <c:pt idx="12">
                  <c:v>9.1427415613641898</c:v>
                </c:pt>
                <c:pt idx="13">
                  <c:v>10.533007402346941</c:v>
                </c:pt>
                <c:pt idx="14">
                  <c:v>13.128517585160742</c:v>
                </c:pt>
                <c:pt idx="15">
                  <c:v>15.42381865166899</c:v>
                </c:pt>
                <c:pt idx="16">
                  <c:v>16.420555737710814</c:v>
                </c:pt>
                <c:pt idx="17">
                  <c:v>15.496337502120094</c:v>
                </c:pt>
                <c:pt idx="18">
                  <c:v>17.305691875455796</c:v>
                </c:pt>
                <c:pt idx="19">
                  <c:v>14.664860484050932</c:v>
                </c:pt>
                <c:pt idx="20">
                  <c:v>9.5973454380558625</c:v>
                </c:pt>
                <c:pt idx="21">
                  <c:v>9.0230564014690628</c:v>
                </c:pt>
                <c:pt idx="22">
                  <c:v>7.5295871657307769</c:v>
                </c:pt>
                <c:pt idx="23">
                  <c:v>9.3729055710557336</c:v>
                </c:pt>
                <c:pt idx="24">
                  <c:v>9.5538350696820959</c:v>
                </c:pt>
                <c:pt idx="25">
                  <c:v>10.390920668239977</c:v>
                </c:pt>
                <c:pt idx="26">
                  <c:v>10.306356001873215</c:v>
                </c:pt>
                <c:pt idx="27">
                  <c:v>10.611188222675894</c:v>
                </c:pt>
                <c:pt idx="28">
                  <c:v>9.8222776709777033</c:v>
                </c:pt>
                <c:pt idx="29">
                  <c:v>9.2055771914812965</c:v>
                </c:pt>
                <c:pt idx="30">
                  <c:v>8.2174261187267525</c:v>
                </c:pt>
                <c:pt idx="31">
                  <c:v>8.1695909893903682</c:v>
                </c:pt>
                <c:pt idx="32">
                  <c:v>8.3416231217072365</c:v>
                </c:pt>
                <c:pt idx="33">
                  <c:v>8.1602157782918923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E5-49A4-BC3F-00A42E06ED48}"/>
            </c:ext>
          </c:extLst>
        </c:ser>
        <c:ser>
          <c:idx val="3"/>
          <c:order val="3"/>
          <c:tx>
            <c:strRef>
              <c:f>'A.3 Fig.A3.2'!$D$154</c:f>
              <c:strCache>
                <c:ptCount val="1"/>
                <c:pt idx="0">
                  <c:v>Agriculture/Forestry/Fishing</c:v>
                </c:pt>
              </c:strCache>
            </c:strRef>
          </c:tx>
          <c:invertIfNegative val="0"/>
          <c:cat>
            <c:numRef>
              <c:f>'A.3 Fig.A3.2'!$G$150:$AN$150</c:f>
              <c:numCache>
                <c:formatCode>General</c:formatCode>
                <c:ptCount val="34"/>
                <c:pt idx="0">
                  <c:v>1987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</c:numCache>
            </c:numRef>
          </c:cat>
          <c:val>
            <c:numRef>
              <c:f>'A.3 Fig.A3.2'!$G$154:$AN$154</c:f>
              <c:numCache>
                <c:formatCode>0.000</c:formatCode>
                <c:ptCount val="34"/>
                <c:pt idx="0">
                  <c:v>8.7029999999999994</c:v>
                </c:pt>
                <c:pt idx="1">
                  <c:v>8.5874436515398962</c:v>
                </c:pt>
                <c:pt idx="2">
                  <c:v>9.1818463491185227</c:v>
                </c:pt>
                <c:pt idx="3">
                  <c:v>9.6452967613599405</c:v>
                </c:pt>
                <c:pt idx="4">
                  <c:v>10.162646738284897</c:v>
                </c:pt>
                <c:pt idx="5">
                  <c:v>11.532784931599146</c:v>
                </c:pt>
                <c:pt idx="6">
                  <c:v>13.998932185018662</c:v>
                </c:pt>
                <c:pt idx="7">
                  <c:v>11.615560520171709</c:v>
                </c:pt>
                <c:pt idx="8">
                  <c:v>11.722428100532367</c:v>
                </c:pt>
                <c:pt idx="9">
                  <c:v>12.086635551569495</c:v>
                </c:pt>
                <c:pt idx="10">
                  <c:v>12.328605467192334</c:v>
                </c:pt>
                <c:pt idx="11">
                  <c:v>12.690233334119627</c:v>
                </c:pt>
                <c:pt idx="12">
                  <c:v>12.848720658398816</c:v>
                </c:pt>
                <c:pt idx="13">
                  <c:v>12.252852257589575</c:v>
                </c:pt>
                <c:pt idx="14">
                  <c:v>12.884541199684342</c:v>
                </c:pt>
                <c:pt idx="15">
                  <c:v>12.55638575527329</c:v>
                </c:pt>
                <c:pt idx="16">
                  <c:v>12.473433002471385</c:v>
                </c:pt>
                <c:pt idx="17">
                  <c:v>11.335492148575295</c:v>
                </c:pt>
                <c:pt idx="18">
                  <c:v>10.29081865748508</c:v>
                </c:pt>
                <c:pt idx="19">
                  <c:v>10.065475109840987</c:v>
                </c:pt>
                <c:pt idx="20">
                  <c:v>8.3798213969760109</c:v>
                </c:pt>
                <c:pt idx="21">
                  <c:v>7.2779703365126869</c:v>
                </c:pt>
                <c:pt idx="22">
                  <c:v>6.4359551009795988</c:v>
                </c:pt>
                <c:pt idx="23">
                  <c:v>6.0573819204373729</c:v>
                </c:pt>
                <c:pt idx="24">
                  <c:v>5.3994361134075985</c:v>
                </c:pt>
                <c:pt idx="25">
                  <c:v>4.6968708173554798</c:v>
                </c:pt>
                <c:pt idx="26">
                  <c:v>4.1465073065859803</c:v>
                </c:pt>
                <c:pt idx="27">
                  <c:v>3.9367426999374615</c:v>
                </c:pt>
                <c:pt idx="28">
                  <c:v>4.0709062149030437</c:v>
                </c:pt>
                <c:pt idx="29">
                  <c:v>4.3297146905988972</c:v>
                </c:pt>
                <c:pt idx="30">
                  <c:v>3.9593143888199913</c:v>
                </c:pt>
                <c:pt idx="31">
                  <c:v>3.5239539671052933</c:v>
                </c:pt>
                <c:pt idx="32">
                  <c:v>3.3018763067049974</c:v>
                </c:pt>
                <c:pt idx="33">
                  <c:v>3.7284518281491437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E5-49A4-BC3F-00A42E06ED48}"/>
            </c:ext>
          </c:extLst>
        </c:ser>
        <c:ser>
          <c:idx val="4"/>
          <c:order val="4"/>
          <c:tx>
            <c:strRef>
              <c:f>'A.3 Fig.A3.2'!$D$155</c:f>
              <c:strCache>
                <c:ptCount val="1"/>
                <c:pt idx="0">
                  <c:v>Transport </c:v>
                </c:pt>
              </c:strCache>
            </c:strRef>
          </c:tx>
          <c:invertIfNegative val="0"/>
          <c:cat>
            <c:numRef>
              <c:f>'A.3 Fig.A3.2'!$G$150:$AN$150</c:f>
              <c:numCache>
                <c:formatCode>General</c:formatCode>
                <c:ptCount val="34"/>
                <c:pt idx="0">
                  <c:v>1987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</c:numCache>
            </c:numRef>
          </c:cat>
          <c:val>
            <c:numRef>
              <c:f>'A.3 Fig.A3.2'!$G$155:$AN$155</c:f>
              <c:numCache>
                <c:formatCode>0.000</c:formatCode>
                <c:ptCount val="34"/>
                <c:pt idx="0">
                  <c:v>60.805587646966146</c:v>
                </c:pt>
                <c:pt idx="1">
                  <c:v>67.469532438497197</c:v>
                </c:pt>
                <c:pt idx="2">
                  <c:v>67.121053138379935</c:v>
                </c:pt>
                <c:pt idx="3">
                  <c:v>69.479112750997317</c:v>
                </c:pt>
                <c:pt idx="4">
                  <c:v>66.93770210348714</c:v>
                </c:pt>
                <c:pt idx="5">
                  <c:v>63.973846322655014</c:v>
                </c:pt>
                <c:pt idx="6">
                  <c:v>62.286062152017827</c:v>
                </c:pt>
                <c:pt idx="7">
                  <c:v>68.323907217519221</c:v>
                </c:pt>
                <c:pt idx="8">
                  <c:v>60.383112152307753</c:v>
                </c:pt>
                <c:pt idx="9">
                  <c:v>62.026157566391319</c:v>
                </c:pt>
                <c:pt idx="10">
                  <c:v>60.787330645420916</c:v>
                </c:pt>
                <c:pt idx="11">
                  <c:v>58.114313481118174</c:v>
                </c:pt>
                <c:pt idx="12">
                  <c:v>59.185338131000833</c:v>
                </c:pt>
                <c:pt idx="13">
                  <c:v>54.433407837784628</c:v>
                </c:pt>
                <c:pt idx="14">
                  <c:v>55.302063529129889</c:v>
                </c:pt>
                <c:pt idx="15">
                  <c:v>58.965701942960877</c:v>
                </c:pt>
                <c:pt idx="16">
                  <c:v>61.841313700777285</c:v>
                </c:pt>
                <c:pt idx="17">
                  <c:v>62.238787967495043</c:v>
                </c:pt>
                <c:pt idx="18">
                  <c:v>59.752169768168827</c:v>
                </c:pt>
                <c:pt idx="19">
                  <c:v>57.903782575989922</c:v>
                </c:pt>
                <c:pt idx="20">
                  <c:v>50.656699508493283</c:v>
                </c:pt>
                <c:pt idx="21">
                  <c:v>45.591226634867297</c:v>
                </c:pt>
                <c:pt idx="22">
                  <c:v>43.460764170677699</c:v>
                </c:pt>
                <c:pt idx="23">
                  <c:v>42.363012001049171</c:v>
                </c:pt>
                <c:pt idx="24">
                  <c:v>43.276379931667712</c:v>
                </c:pt>
                <c:pt idx="25">
                  <c:v>44.781797777674996</c:v>
                </c:pt>
                <c:pt idx="26">
                  <c:v>42.672852849684659</c:v>
                </c:pt>
                <c:pt idx="27">
                  <c:v>45.11814091648948</c:v>
                </c:pt>
                <c:pt idx="28">
                  <c:v>44.465797305919828</c:v>
                </c:pt>
                <c:pt idx="29">
                  <c:v>44.206741370282082</c:v>
                </c:pt>
                <c:pt idx="30">
                  <c:v>40.342526816154262</c:v>
                </c:pt>
                <c:pt idx="31">
                  <c:v>34.107583159053682</c:v>
                </c:pt>
                <c:pt idx="32">
                  <c:v>32.402090452158077</c:v>
                </c:pt>
                <c:pt idx="33">
                  <c:v>32.282103138534822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E5-49A4-BC3F-00A42E06ED48}"/>
            </c:ext>
          </c:extLst>
        </c:ser>
        <c:ser>
          <c:idx val="7"/>
          <c:order val="5"/>
          <c:tx>
            <c:strRef>
              <c:f>'A.3 Fig.A3.2'!$D$156</c:f>
              <c:strCache>
                <c:ptCount val="1"/>
                <c:pt idx="0">
                  <c:v>Agriculture </c:v>
                </c:pt>
              </c:strCache>
            </c:strRef>
          </c:tx>
          <c:invertIfNegative val="0"/>
          <c:cat>
            <c:numRef>
              <c:f>'A.3 Fig.A3.2'!$G$150:$AN$150</c:f>
              <c:numCache>
                <c:formatCode>General</c:formatCode>
                <c:ptCount val="34"/>
                <c:pt idx="0">
                  <c:v>1987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</c:numCache>
            </c:numRef>
          </c:cat>
          <c:val>
            <c:numRef>
              <c:f>'A.3 Fig.A3.2'!$G$156:$AN$156</c:f>
              <c:numCache>
                <c:formatCode>0.000</c:formatCode>
                <c:ptCount val="34"/>
                <c:pt idx="1">
                  <c:v>32.338553981758551</c:v>
                </c:pt>
                <c:pt idx="2">
                  <c:v>32.36625511140916</c:v>
                </c:pt>
                <c:pt idx="3">
                  <c:v>32.302198333892349</c:v>
                </c:pt>
                <c:pt idx="4">
                  <c:v>33.111904686298004</c:v>
                </c:pt>
                <c:pt idx="5">
                  <c:v>34.232053840258644</c:v>
                </c:pt>
                <c:pt idx="6">
                  <c:v>35.343046338321926</c:v>
                </c:pt>
                <c:pt idx="7">
                  <c:v>35.536972774641775</c:v>
                </c:pt>
                <c:pt idx="8">
                  <c:v>34.718976311500988</c:v>
                </c:pt>
                <c:pt idx="9">
                  <c:v>37.084478632731148</c:v>
                </c:pt>
                <c:pt idx="10">
                  <c:v>37.01919181757755</c:v>
                </c:pt>
                <c:pt idx="11">
                  <c:v>34.874371940261149</c:v>
                </c:pt>
                <c:pt idx="12">
                  <c:v>33.384766331950985</c:v>
                </c:pt>
                <c:pt idx="13">
                  <c:v>33.162329630252145</c:v>
                </c:pt>
                <c:pt idx="14">
                  <c:v>34.185417453807126</c:v>
                </c:pt>
                <c:pt idx="15">
                  <c:v>33.058195485520713</c:v>
                </c:pt>
                <c:pt idx="16">
                  <c:v>32.440393987068113</c:v>
                </c:pt>
                <c:pt idx="17">
                  <c:v>32.07799596343105</c:v>
                </c:pt>
                <c:pt idx="18">
                  <c:v>30.517972069251467</c:v>
                </c:pt>
                <c:pt idx="19">
                  <c:v>30.036116089315282</c:v>
                </c:pt>
                <c:pt idx="20">
                  <c:v>29.674585112745056</c:v>
                </c:pt>
                <c:pt idx="21">
                  <c:v>31.312034484404403</c:v>
                </c:pt>
                <c:pt idx="22">
                  <c:v>29.126388950442163</c:v>
                </c:pt>
                <c:pt idx="23">
                  <c:v>29.452817369931921</c:v>
                </c:pt>
                <c:pt idx="24">
                  <c:v>31.767405327307479</c:v>
                </c:pt>
                <c:pt idx="25">
                  <c:v>30.562288734760649</c:v>
                </c:pt>
                <c:pt idx="26">
                  <c:v>31.001692540916753</c:v>
                </c:pt>
                <c:pt idx="27">
                  <c:v>31.930251769353916</c:v>
                </c:pt>
                <c:pt idx="28">
                  <c:v>33.755101995214865</c:v>
                </c:pt>
                <c:pt idx="29">
                  <c:v>36.016881366415781</c:v>
                </c:pt>
                <c:pt idx="30">
                  <c:v>33.752492157741244</c:v>
                </c:pt>
                <c:pt idx="31">
                  <c:v>34.40604898010686</c:v>
                </c:pt>
                <c:pt idx="32">
                  <c:v>35.816960127391624</c:v>
                </c:pt>
                <c:pt idx="33">
                  <c:v>33.812837600508097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03-4AA7-80B8-DBA9F64F324F}"/>
            </c:ext>
          </c:extLst>
        </c:ser>
        <c:ser>
          <c:idx val="5"/>
          <c:order val="6"/>
          <c:tx>
            <c:strRef>
              <c:f>'A.3 Fig.A3.2'!$D$157</c:f>
              <c:strCache>
                <c:ptCount val="1"/>
                <c:pt idx="0">
                  <c:v>Other NFR sectors</c:v>
                </c:pt>
              </c:strCache>
            </c:strRef>
          </c:tx>
          <c:invertIfNegative val="0"/>
          <c:cat>
            <c:numRef>
              <c:f>'A.3 Fig.A3.2'!$G$150:$AN$150</c:f>
              <c:numCache>
                <c:formatCode>General</c:formatCode>
                <c:ptCount val="34"/>
                <c:pt idx="0">
                  <c:v>1987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</c:numCache>
            </c:numRef>
          </c:cat>
          <c:val>
            <c:numRef>
              <c:f>'A.3 Fig.A3.2'!$G$157:$AM$157</c:f>
              <c:numCache>
                <c:formatCode>0.000</c:formatCode>
                <c:ptCount val="33"/>
                <c:pt idx="0">
                  <c:v>2.524</c:v>
                </c:pt>
                <c:pt idx="1">
                  <c:v>1.6346004481530041</c:v>
                </c:pt>
                <c:pt idx="2">
                  <c:v>2.3176264601434577</c:v>
                </c:pt>
                <c:pt idx="3">
                  <c:v>2.4977302209728167</c:v>
                </c:pt>
                <c:pt idx="4">
                  <c:v>1.6149019381642735</c:v>
                </c:pt>
                <c:pt idx="5">
                  <c:v>0.97122676879503733</c:v>
                </c:pt>
                <c:pt idx="6">
                  <c:v>0.96264590650769599</c:v>
                </c:pt>
                <c:pt idx="7">
                  <c:v>0.94531688637487343</c:v>
                </c:pt>
                <c:pt idx="8">
                  <c:v>1.0295641938428113</c:v>
                </c:pt>
                <c:pt idx="9">
                  <c:v>1.1978264950968862</c:v>
                </c:pt>
                <c:pt idx="10">
                  <c:v>1.099812453230026</c:v>
                </c:pt>
                <c:pt idx="11">
                  <c:v>1.2555783531390079</c:v>
                </c:pt>
                <c:pt idx="12">
                  <c:v>1.4660486925585094</c:v>
                </c:pt>
                <c:pt idx="13">
                  <c:v>1.322019989451765</c:v>
                </c:pt>
                <c:pt idx="14">
                  <c:v>1.1559025311854021</c:v>
                </c:pt>
                <c:pt idx="15">
                  <c:v>1.1295516264280463</c:v>
                </c:pt>
                <c:pt idx="16">
                  <c:v>1.2679612588994154</c:v>
                </c:pt>
                <c:pt idx="17">
                  <c:v>1.1576113065525733</c:v>
                </c:pt>
                <c:pt idx="18">
                  <c:v>1.1406555283233446</c:v>
                </c:pt>
                <c:pt idx="19">
                  <c:v>1.1785535924689503</c:v>
                </c:pt>
                <c:pt idx="20">
                  <c:v>1.0297558012354493</c:v>
                </c:pt>
                <c:pt idx="21">
                  <c:v>1.1474008815673058</c:v>
                </c:pt>
                <c:pt idx="22">
                  <c:v>0.85919459320739011</c:v>
                </c:pt>
                <c:pt idx="23">
                  <c:v>0.88628851477022053</c:v>
                </c:pt>
                <c:pt idx="24">
                  <c:v>0.8247404354115887</c:v>
                </c:pt>
                <c:pt idx="25">
                  <c:v>0.78493786852242908</c:v>
                </c:pt>
                <c:pt idx="26">
                  <c:v>0.64545423761160592</c:v>
                </c:pt>
                <c:pt idx="27">
                  <c:v>0.65022666370041327</c:v>
                </c:pt>
                <c:pt idx="28">
                  <c:v>0.39228344282169519</c:v>
                </c:pt>
                <c:pt idx="29">
                  <c:v>0.87519241895778188</c:v>
                </c:pt>
                <c:pt idx="30">
                  <c:v>0.51782691935219893</c:v>
                </c:pt>
                <c:pt idx="31">
                  <c:v>0.49398292144516431</c:v>
                </c:pt>
                <c:pt idx="32">
                  <c:v>0.50305520682326288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FE5-49A4-BC3F-00A42E06E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2384384"/>
        <c:axId val="192390272"/>
      </c:barChart>
      <c:lineChart>
        <c:grouping val="standard"/>
        <c:varyColors val="0"/>
        <c:ser>
          <c:idx val="6"/>
          <c:order val="7"/>
          <c:tx>
            <c:strRef>
              <c:f>'A.3 Fig.A3.2'!$D$160</c:f>
              <c:strCache>
                <c:ptCount val="1"/>
                <c:pt idx="0">
                  <c:v>Sofia Protocol target</c:v>
                </c:pt>
              </c:strCache>
            </c:strRef>
          </c:tx>
          <c:spPr>
            <a:ln cap="rnd" cmpd="sng">
              <a:solidFill>
                <a:srgbClr val="FF0000"/>
              </a:solidFill>
              <a:prstDash val="sysDash"/>
              <a:round/>
            </a:ln>
          </c:spPr>
          <c:marker>
            <c:symbol val="none"/>
          </c:marker>
          <c:cat>
            <c:numRef>
              <c:f>'A.3 Fig.A3.2'!$G$2:$AL$2</c:f>
              <c:numCache>
                <c:formatCode>General</c:formatCode>
                <c:ptCount val="32"/>
                <c:pt idx="0">
                  <c:v>1987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</c:numCache>
            </c:numRef>
          </c:cat>
          <c:val>
            <c:numRef>
              <c:f>'A.3 Fig.A3.2'!$G$160:$AN$160</c:f>
              <c:numCache>
                <c:formatCode>0.000</c:formatCode>
                <c:ptCount val="34"/>
                <c:pt idx="0">
                  <c:v>128.61958764696615</c:v>
                </c:pt>
                <c:pt idx="1">
                  <c:v>128.61958764696615</c:v>
                </c:pt>
                <c:pt idx="2">
                  <c:v>128.61958764696615</c:v>
                </c:pt>
                <c:pt idx="3">
                  <c:v>128.61958764696615</c:v>
                </c:pt>
                <c:pt idx="4">
                  <c:v>128.61958764696615</c:v>
                </c:pt>
                <c:pt idx="5">
                  <c:v>128.61958764696615</c:v>
                </c:pt>
                <c:pt idx="6">
                  <c:v>128.61958764696615</c:v>
                </c:pt>
                <c:pt idx="7">
                  <c:v>128.61958764696615</c:v>
                </c:pt>
                <c:pt idx="8">
                  <c:v>128.61958764696615</c:v>
                </c:pt>
                <c:pt idx="9">
                  <c:v>128.61958764696615</c:v>
                </c:pt>
                <c:pt idx="10">
                  <c:v>128.61958764696615</c:v>
                </c:pt>
                <c:pt idx="11">
                  <c:v>128.61958764696615</c:v>
                </c:pt>
                <c:pt idx="12">
                  <c:v>128.61958764696615</c:v>
                </c:pt>
                <c:pt idx="13">
                  <c:v>128.61958764696615</c:v>
                </c:pt>
                <c:pt idx="14">
                  <c:v>128.61958764696615</c:v>
                </c:pt>
                <c:pt idx="15">
                  <c:v>128.61958764696615</c:v>
                </c:pt>
                <c:pt idx="16">
                  <c:v>128.61958764696615</c:v>
                </c:pt>
                <c:pt idx="17">
                  <c:v>128.61958764696615</c:v>
                </c:pt>
                <c:pt idx="18">
                  <c:v>128.61958764696615</c:v>
                </c:pt>
                <c:pt idx="19">
                  <c:v>128.61958764696615</c:v>
                </c:pt>
                <c:pt idx="20">
                  <c:v>128.61958764696615</c:v>
                </c:pt>
                <c:pt idx="21">
                  <c:v>128.61958764696615</c:v>
                </c:pt>
                <c:pt idx="22">
                  <c:v>128.61958764696615</c:v>
                </c:pt>
                <c:pt idx="23">
                  <c:v>128.61958764696615</c:v>
                </c:pt>
                <c:pt idx="24">
                  <c:v>128.61958764696615</c:v>
                </c:pt>
                <c:pt idx="25">
                  <c:v>128.61958764696615</c:v>
                </c:pt>
                <c:pt idx="26">
                  <c:v>128.61958764696615</c:v>
                </c:pt>
                <c:pt idx="27">
                  <c:v>128.61958764696615</c:v>
                </c:pt>
                <c:pt idx="28">
                  <c:v>128.61958764696615</c:v>
                </c:pt>
                <c:pt idx="29">
                  <c:v>128.61958764696615</c:v>
                </c:pt>
                <c:pt idx="30">
                  <c:v>128.61958764696615</c:v>
                </c:pt>
                <c:pt idx="31">
                  <c:v>128.61958764696615</c:v>
                </c:pt>
                <c:pt idx="32">
                  <c:v>128.61958764696615</c:v>
                </c:pt>
                <c:pt idx="33">
                  <c:v>128.61958764696615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FE5-49A4-BC3F-00A42E06E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384384"/>
        <c:axId val="192390272"/>
      </c:lineChart>
      <c:catAx>
        <c:axId val="19238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n-US"/>
          </a:p>
        </c:txPr>
        <c:crossAx val="192390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2390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IE"/>
                  <a:t>kt</a:t>
                </a:r>
                <a:r>
                  <a:rPr lang="en-IE" baseline="0"/>
                  <a:t> </a:t>
                </a:r>
                <a:r>
                  <a:rPr lang="en-IE"/>
                  <a:t>(NO2)</a:t>
                </a:r>
              </a:p>
            </c:rich>
          </c:tx>
          <c:layout>
            <c:manualLayout>
              <c:xMode val="edge"/>
              <c:yMode val="edge"/>
              <c:x val="6.570302233902767E-3"/>
              <c:y val="0.3580786026200876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92384384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6.9735341127165618E-2"/>
          <c:y val="0.81496033829104697"/>
          <c:w val="0.91635538311334275"/>
          <c:h val="0.18503961198398589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056" r="0.75000000000000056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38101</xdr:colOff>
      <xdr:row>2</xdr:row>
      <xdr:rowOff>19050</xdr:rowOff>
    </xdr:from>
    <xdr:to>
      <xdr:col>24</xdr:col>
      <xdr:colOff>28575</xdr:colOff>
      <xdr:row>30</xdr:row>
      <xdr:rowOff>114300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1095374</xdr:colOff>
      <xdr:row>162</xdr:row>
      <xdr:rowOff>28575</xdr:rowOff>
    </xdr:from>
    <xdr:to>
      <xdr:col>25</xdr:col>
      <xdr:colOff>76199</xdr:colOff>
      <xdr:row>187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theme="4"/>
  </sheetPr>
  <dimension ref="A1:P99"/>
  <sheetViews>
    <sheetView showGridLines="0" workbookViewId="0">
      <selection activeCell="P34" sqref="P34"/>
    </sheetView>
  </sheetViews>
  <sheetFormatPr defaultRowHeight="12" x14ac:dyDescent="0.2"/>
  <cols>
    <col min="1" max="1" width="7" style="10" bestFit="1" customWidth="1"/>
    <col min="2" max="2" width="13.5703125" style="10" customWidth="1"/>
    <col min="3" max="3" width="10" style="10" customWidth="1"/>
    <col min="4" max="4" width="14.28515625" style="10" bestFit="1" customWidth="1"/>
    <col min="5" max="5" width="11.42578125" style="10" customWidth="1"/>
    <col min="6" max="6" width="9.85546875" style="10" customWidth="1"/>
    <col min="7" max="7" width="2.28515625" style="10" customWidth="1"/>
    <col min="8" max="8" width="14" style="10" customWidth="1"/>
    <col min="9" max="9" width="9.140625" style="10" customWidth="1"/>
    <col min="10" max="10" width="10.5703125" style="10" bestFit="1" customWidth="1"/>
    <col min="11" max="11" width="11.5703125" style="10" bestFit="1" customWidth="1"/>
    <col min="12" max="12" width="9.140625" style="10"/>
    <col min="13" max="13" width="11.7109375" style="10" customWidth="1"/>
    <col min="14" max="16384" width="9.140625" style="10"/>
  </cols>
  <sheetData>
    <row r="1" spans="1:14" ht="15" x14ac:dyDescent="0.25">
      <c r="B1" s="170" t="s">
        <v>365</v>
      </c>
    </row>
    <row r="3" spans="1:14" ht="12.75" thickBot="1" x14ac:dyDescent="0.25">
      <c r="B3" s="10" t="s">
        <v>29</v>
      </c>
      <c r="G3" s="39"/>
      <c r="H3" s="10" t="s">
        <v>30</v>
      </c>
    </row>
    <row r="4" spans="1:14" s="13" customFormat="1" ht="24.75" thickBot="1" x14ac:dyDescent="0.25">
      <c r="B4" s="120" t="s">
        <v>0</v>
      </c>
      <c r="C4" s="121" t="s">
        <v>330</v>
      </c>
      <c r="D4" s="121" t="s">
        <v>1</v>
      </c>
      <c r="E4" s="121" t="s">
        <v>2</v>
      </c>
      <c r="F4" s="122" t="s">
        <v>3</v>
      </c>
      <c r="G4" s="14"/>
      <c r="H4" s="148" t="s">
        <v>0</v>
      </c>
      <c r="I4" s="149" t="s">
        <v>331</v>
      </c>
      <c r="J4" s="149" t="s">
        <v>359</v>
      </c>
      <c r="K4" s="149" t="s">
        <v>27</v>
      </c>
      <c r="L4" s="149" t="s">
        <v>28</v>
      </c>
      <c r="M4" s="149" t="s">
        <v>2</v>
      </c>
      <c r="N4" s="150" t="s">
        <v>3</v>
      </c>
    </row>
    <row r="5" spans="1:14" ht="12.75" customHeight="1" x14ac:dyDescent="0.2">
      <c r="A5" s="161"/>
      <c r="B5" s="163" t="s">
        <v>181</v>
      </c>
      <c r="C5" s="74">
        <f>SUM(C6:C48)</f>
        <v>94.425784517486093</v>
      </c>
      <c r="D5" s="83"/>
      <c r="E5" s="83"/>
      <c r="F5" s="84"/>
      <c r="G5" s="85"/>
      <c r="H5" s="163" t="s">
        <v>55</v>
      </c>
      <c r="I5" s="74">
        <v>46.374000000000002</v>
      </c>
      <c r="J5" s="74">
        <v>7.4763021168651997</v>
      </c>
      <c r="K5" s="74">
        <v>0.112021712621555</v>
      </c>
      <c r="L5" s="83">
        <f>IF(ISNUMBER(K5/SUM(K$5:K$48)),(K5/SUM(K$5:K$48)),"NA")</f>
        <v>0.27974726842700637</v>
      </c>
      <c r="M5" s="102">
        <f t="shared" ref="M5" si="0">IF(ISNUMBER(M4),M4+L5,L5)</f>
        <v>0.27974726842700637</v>
      </c>
      <c r="N5" s="87" t="s">
        <v>364</v>
      </c>
    </row>
    <row r="6" spans="1:14" ht="12.75" customHeight="1" x14ac:dyDescent="0.2">
      <c r="A6" s="161"/>
      <c r="B6" s="140" t="s">
        <v>153</v>
      </c>
      <c r="C6" s="76">
        <v>13.2045315217844</v>
      </c>
      <c r="D6" s="79">
        <f>IF(ISNUMBER(C6),C6/VLOOKUP("National Total",B$5:C$31,2,0),"0")</f>
        <v>0.13984031574912825</v>
      </c>
      <c r="E6" s="79">
        <f t="shared" ref="E6:E48" si="1">IF(D6=1,0,IF(ISNUMBER(D6+E5),D6+E5,0))</f>
        <v>0.13984031574912825</v>
      </c>
      <c r="F6" s="80" t="s">
        <v>364</v>
      </c>
      <c r="G6" s="85"/>
      <c r="H6" s="140" t="s">
        <v>68</v>
      </c>
      <c r="I6" s="76">
        <v>37.0578516172924</v>
      </c>
      <c r="J6" s="76">
        <v>8.8714326832856401</v>
      </c>
      <c r="K6" s="76">
        <v>7.2184137215072705E-2</v>
      </c>
      <c r="L6" s="79">
        <f t="shared" ref="L6:L28" si="2">IF(ISNUMBER(K6/SUM(K$5:K$48)),(K6/SUM(K$5:K$48)),"NA")</f>
        <v>0.1802625110535156</v>
      </c>
      <c r="M6" s="86">
        <f t="shared" ref="M6:M28" si="3">IF(ISNUMBER(M5),M5+L6,L6)</f>
        <v>0.46000977948052196</v>
      </c>
      <c r="N6" s="88" t="s">
        <v>364</v>
      </c>
    </row>
    <row r="7" spans="1:14" x14ac:dyDescent="0.2">
      <c r="A7" s="161"/>
      <c r="B7" s="140" t="s">
        <v>157</v>
      </c>
      <c r="C7" s="76">
        <v>12.1683644373974</v>
      </c>
      <c r="D7" s="79">
        <f t="shared" ref="D7:D48" si="4">IF(ISNUMBER(C7),C7/VLOOKUP("National Total",B$5:C$31,2,0),"0")</f>
        <v>0.12886696678854725</v>
      </c>
      <c r="E7" s="79">
        <f t="shared" si="1"/>
        <v>0.26870728253767551</v>
      </c>
      <c r="F7" s="80" t="s">
        <v>364</v>
      </c>
      <c r="G7" s="85"/>
      <c r="H7" s="140" t="s">
        <v>69</v>
      </c>
      <c r="I7" s="76">
        <v>3.6884353657003701</v>
      </c>
      <c r="J7" s="76">
        <v>8.4894251919813097</v>
      </c>
      <c r="K7" s="76">
        <v>3.8325363427046497E-2</v>
      </c>
      <c r="L7" s="79">
        <f t="shared" si="2"/>
        <v>9.5708371879734647E-2</v>
      </c>
      <c r="M7" s="86">
        <f t="shared" si="3"/>
        <v>0.5557181513602566</v>
      </c>
      <c r="N7" s="88" t="s">
        <v>364</v>
      </c>
    </row>
    <row r="8" spans="1:14" x14ac:dyDescent="0.2">
      <c r="A8" s="161"/>
      <c r="B8" s="140" t="s">
        <v>68</v>
      </c>
      <c r="C8" s="76">
        <v>8.8714326832856401</v>
      </c>
      <c r="D8" s="79">
        <f t="shared" si="4"/>
        <v>9.3951379155794018E-2</v>
      </c>
      <c r="E8" s="79">
        <f t="shared" si="1"/>
        <v>0.3626586616934695</v>
      </c>
      <c r="F8" s="80" t="s">
        <v>364</v>
      </c>
      <c r="G8" s="85"/>
      <c r="H8" s="140" t="s">
        <v>157</v>
      </c>
      <c r="I8" s="76">
        <v>11.3334038246833</v>
      </c>
      <c r="J8" s="76">
        <v>12.1683644373974</v>
      </c>
      <c r="K8" s="76">
        <v>3.4495312315483702E-2</v>
      </c>
      <c r="L8" s="79">
        <f t="shared" si="2"/>
        <v>8.61437409584489E-2</v>
      </c>
      <c r="M8" s="86">
        <f t="shared" si="3"/>
        <v>0.6418618923187055</v>
      </c>
      <c r="N8" s="88" t="s">
        <v>364</v>
      </c>
    </row>
    <row r="9" spans="1:14" x14ac:dyDescent="0.2">
      <c r="A9" s="161"/>
      <c r="B9" s="140" t="s">
        <v>69</v>
      </c>
      <c r="C9" s="76">
        <v>8.4894251919813097</v>
      </c>
      <c r="D9" s="79">
        <f t="shared" si="4"/>
        <v>8.9905794644567757E-2</v>
      </c>
      <c r="E9" s="79">
        <f t="shared" si="1"/>
        <v>0.45256445633803727</v>
      </c>
      <c r="F9" s="80" t="s">
        <v>364</v>
      </c>
      <c r="G9" s="85"/>
      <c r="H9" s="140" t="s">
        <v>153</v>
      </c>
      <c r="I9" s="76">
        <v>14.594105555324401</v>
      </c>
      <c r="J9" s="76">
        <v>13.2045315217844</v>
      </c>
      <c r="K9" s="76">
        <v>2.9672989533086599E-2</v>
      </c>
      <c r="L9" s="79">
        <f t="shared" si="2"/>
        <v>7.4101150336697119E-2</v>
      </c>
      <c r="M9" s="86">
        <f t="shared" si="3"/>
        <v>0.71596304265540267</v>
      </c>
      <c r="N9" s="88" t="s">
        <v>364</v>
      </c>
    </row>
    <row r="10" spans="1:14" x14ac:dyDescent="0.2">
      <c r="A10" s="161"/>
      <c r="B10" s="140" t="s">
        <v>70</v>
      </c>
      <c r="C10" s="76">
        <v>7.7925975695711296</v>
      </c>
      <c r="D10" s="79">
        <f t="shared" si="4"/>
        <v>8.2526161782940435E-2</v>
      </c>
      <c r="E10" s="79">
        <f t="shared" si="1"/>
        <v>0.53509061812097769</v>
      </c>
      <c r="F10" s="80" t="s">
        <v>364</v>
      </c>
      <c r="G10" s="85"/>
      <c r="H10" s="140" t="s">
        <v>154</v>
      </c>
      <c r="I10" s="76">
        <v>5.6269085293914598</v>
      </c>
      <c r="J10" s="76">
        <v>7.4095445920359202</v>
      </c>
      <c r="K10" s="76">
        <v>2.5311926901959901E-2</v>
      </c>
      <c r="L10" s="79">
        <f t="shared" si="2"/>
        <v>6.3210445937110588E-2</v>
      </c>
      <c r="M10" s="86">
        <f t="shared" si="3"/>
        <v>0.77917348859251323</v>
      </c>
      <c r="N10" s="88" t="s">
        <v>364</v>
      </c>
    </row>
    <row r="11" spans="1:14" x14ac:dyDescent="0.2">
      <c r="A11" s="161"/>
      <c r="B11" s="140" t="s">
        <v>55</v>
      </c>
      <c r="C11" s="76">
        <v>7.4763021168651997</v>
      </c>
      <c r="D11" s="79">
        <f t="shared" si="4"/>
        <v>7.9176489293353053E-2</v>
      </c>
      <c r="E11" s="79">
        <f t="shared" si="1"/>
        <v>0.61426710741433077</v>
      </c>
      <c r="F11" s="80" t="s">
        <v>364</v>
      </c>
      <c r="G11" s="85"/>
      <c r="H11" s="140" t="s">
        <v>77</v>
      </c>
      <c r="I11" s="76">
        <v>2.2441634812991098</v>
      </c>
      <c r="J11" s="76">
        <v>5.2763400266382003</v>
      </c>
      <c r="K11" s="76">
        <v>2.39831065265327E-2</v>
      </c>
      <c r="L11" s="79">
        <f t="shared" si="2"/>
        <v>5.9892036839833671E-2</v>
      </c>
      <c r="M11" s="86">
        <f t="shared" si="3"/>
        <v>0.83906552543234691</v>
      </c>
      <c r="N11" s="88" t="s">
        <v>364</v>
      </c>
    </row>
    <row r="12" spans="1:14" x14ac:dyDescent="0.2">
      <c r="A12" s="161"/>
      <c r="B12" s="140" t="s">
        <v>154</v>
      </c>
      <c r="C12" s="76">
        <v>7.4095445920359202</v>
      </c>
      <c r="D12" s="79">
        <f t="shared" si="4"/>
        <v>7.8469505229938494E-2</v>
      </c>
      <c r="E12" s="79">
        <f t="shared" si="1"/>
        <v>0.69273661264426922</v>
      </c>
      <c r="F12" s="80" t="s">
        <v>364</v>
      </c>
      <c r="G12" s="85"/>
      <c r="H12" s="140" t="s">
        <v>63</v>
      </c>
      <c r="I12" s="76">
        <v>3.3392436529122902</v>
      </c>
      <c r="J12" s="76">
        <v>4.1957612040910304</v>
      </c>
      <c r="K12" s="76">
        <v>1.38163240248978E-2</v>
      </c>
      <c r="L12" s="79">
        <f t="shared" si="2"/>
        <v>3.4502944252647244E-2</v>
      </c>
      <c r="M12" s="86">
        <f t="shared" si="3"/>
        <v>0.87356846968499413</v>
      </c>
      <c r="N12" s="88"/>
    </row>
    <row r="13" spans="1:14" x14ac:dyDescent="0.2">
      <c r="A13" s="161"/>
      <c r="B13" s="140" t="s">
        <v>77</v>
      </c>
      <c r="C13" s="76">
        <v>5.2763400266382003</v>
      </c>
      <c r="D13" s="79">
        <f t="shared" si="4"/>
        <v>5.5878169862185356E-2</v>
      </c>
      <c r="E13" s="79">
        <f t="shared" si="1"/>
        <v>0.74861478250645463</v>
      </c>
      <c r="F13" s="80" t="s">
        <v>364</v>
      </c>
      <c r="G13" s="85"/>
      <c r="H13" s="140" t="s">
        <v>82</v>
      </c>
      <c r="I13" s="76">
        <v>4.8507317505895999</v>
      </c>
      <c r="J13" s="76">
        <v>4.9710666758205004</v>
      </c>
      <c r="K13" s="76">
        <v>1.334592356333E-2</v>
      </c>
      <c r="L13" s="79">
        <f t="shared" si="2"/>
        <v>3.3328232305196853E-2</v>
      </c>
      <c r="M13" s="86">
        <f t="shared" si="3"/>
        <v>0.90689670199019101</v>
      </c>
      <c r="N13" s="88"/>
    </row>
    <row r="14" spans="1:14" x14ac:dyDescent="0.2">
      <c r="A14" s="161"/>
      <c r="B14" s="140" t="s">
        <v>82</v>
      </c>
      <c r="C14" s="76">
        <v>4.9710666758205004</v>
      </c>
      <c r="D14" s="79">
        <f t="shared" si="4"/>
        <v>5.2645225043377229E-2</v>
      </c>
      <c r="E14" s="79">
        <f t="shared" si="1"/>
        <v>0.80126000754983184</v>
      </c>
      <c r="F14" s="80" t="s">
        <v>364</v>
      </c>
      <c r="G14" s="85"/>
      <c r="H14" s="140" t="s">
        <v>85</v>
      </c>
      <c r="I14" s="76">
        <v>6.5202025075199996</v>
      </c>
      <c r="J14" s="76">
        <v>2.4138989309638301</v>
      </c>
      <c r="K14" s="76">
        <v>7.5969736415954104E-3</v>
      </c>
      <c r="L14" s="79">
        <f t="shared" si="2"/>
        <v>1.8971613402555234E-2</v>
      </c>
      <c r="M14" s="86">
        <f t="shared" si="3"/>
        <v>0.92586831539274628</v>
      </c>
      <c r="N14" s="88"/>
    </row>
    <row r="15" spans="1:14" x14ac:dyDescent="0.2">
      <c r="A15" s="161"/>
      <c r="B15" s="140" t="s">
        <v>63</v>
      </c>
      <c r="C15" s="76">
        <v>4.1957612040910304</v>
      </c>
      <c r="D15" s="79">
        <f t="shared" si="4"/>
        <v>4.4434486041405825E-2</v>
      </c>
      <c r="E15" s="79">
        <f t="shared" si="1"/>
        <v>0.84569449359123772</v>
      </c>
      <c r="F15" s="80"/>
      <c r="G15" s="85"/>
      <c r="H15" s="140" t="s">
        <v>66</v>
      </c>
      <c r="I15" s="76">
        <v>0.87816788192657302</v>
      </c>
      <c r="J15" s="76">
        <v>1.3205779039779999</v>
      </c>
      <c r="K15" s="76">
        <v>4.9327580905489101E-3</v>
      </c>
      <c r="L15" s="79">
        <f t="shared" si="2"/>
        <v>1.2318376226795437E-2</v>
      </c>
      <c r="M15" s="86">
        <f t="shared" si="3"/>
        <v>0.93818669161954171</v>
      </c>
      <c r="N15" s="88"/>
    </row>
    <row r="16" spans="1:14" x14ac:dyDescent="0.2">
      <c r="A16" s="161"/>
      <c r="B16" s="140" t="s">
        <v>85</v>
      </c>
      <c r="C16" s="76">
        <v>2.4138989309638301</v>
      </c>
      <c r="D16" s="79">
        <f t="shared" si="4"/>
        <v>2.5563980678570016E-2</v>
      </c>
      <c r="E16" s="79">
        <f t="shared" si="1"/>
        <v>0.87125847426980774</v>
      </c>
      <c r="F16" s="80"/>
      <c r="G16" s="85"/>
      <c r="H16" s="140" t="s">
        <v>70</v>
      </c>
      <c r="I16" s="76">
        <v>15.1221131081763</v>
      </c>
      <c r="J16" s="76">
        <v>7.7925975695711296</v>
      </c>
      <c r="K16" s="76">
        <v>4.4918622040460102E-3</v>
      </c>
      <c r="L16" s="79">
        <f t="shared" si="2"/>
        <v>1.1217344855077622E-2</v>
      </c>
      <c r="M16" s="86">
        <f t="shared" si="3"/>
        <v>0.94940403647461935</v>
      </c>
      <c r="N16" s="88"/>
    </row>
    <row r="17" spans="1:16" x14ac:dyDescent="0.2">
      <c r="A17" s="161"/>
      <c r="B17" s="140" t="s">
        <v>80</v>
      </c>
      <c r="C17" s="76">
        <v>1.9438907773659699</v>
      </c>
      <c r="D17" s="79">
        <f t="shared" si="4"/>
        <v>2.0586440317114797E-2</v>
      </c>
      <c r="E17" s="79">
        <f t="shared" si="1"/>
        <v>0.8918449145869225</v>
      </c>
      <c r="F17" s="80"/>
      <c r="G17" s="85"/>
      <c r="H17" s="140" t="s">
        <v>75</v>
      </c>
      <c r="I17" s="76">
        <v>2.1985305491106</v>
      </c>
      <c r="J17" s="76">
        <v>1.9427097575655099</v>
      </c>
      <c r="K17" s="76">
        <v>4.1919471436391402E-3</v>
      </c>
      <c r="L17" s="79">
        <f t="shared" si="2"/>
        <v>1.0468379168466626E-2</v>
      </c>
      <c r="M17" s="86">
        <f t="shared" si="3"/>
        <v>0.95987241564308601</v>
      </c>
      <c r="N17" s="88"/>
    </row>
    <row r="18" spans="1:16" x14ac:dyDescent="0.2">
      <c r="A18" s="161"/>
      <c r="B18" s="140" t="s">
        <v>75</v>
      </c>
      <c r="C18" s="76">
        <v>1.9427097575655099</v>
      </c>
      <c r="D18" s="79">
        <f t="shared" si="4"/>
        <v>2.0573932930424869E-2</v>
      </c>
      <c r="E18" s="79">
        <f t="shared" si="1"/>
        <v>0.91241884751734736</v>
      </c>
      <c r="F18" s="80"/>
      <c r="G18" s="85"/>
      <c r="H18" s="140" t="s">
        <v>62</v>
      </c>
      <c r="I18" s="76">
        <v>1.5126019914772</v>
      </c>
      <c r="J18" s="76">
        <v>1.4047821443272199</v>
      </c>
      <c r="K18" s="76">
        <v>3.29204949354055E-3</v>
      </c>
      <c r="L18" s="79">
        <f t="shared" si="2"/>
        <v>8.2211013543036383E-3</v>
      </c>
      <c r="M18" s="86">
        <f t="shared" si="3"/>
        <v>0.96809351699738966</v>
      </c>
      <c r="N18" s="88"/>
    </row>
    <row r="19" spans="1:16" x14ac:dyDescent="0.2">
      <c r="A19" s="161"/>
      <c r="B19" s="140" t="s">
        <v>62</v>
      </c>
      <c r="C19" s="76">
        <v>1.4047821443272199</v>
      </c>
      <c r="D19" s="79">
        <f t="shared" si="4"/>
        <v>1.4877103235155833E-2</v>
      </c>
      <c r="E19" s="79">
        <f t="shared" si="1"/>
        <v>0.92729595075250315</v>
      </c>
      <c r="F19" s="80"/>
      <c r="G19" s="85"/>
      <c r="H19" s="140" t="s">
        <v>65</v>
      </c>
      <c r="I19" s="76">
        <v>1.2864953022849599</v>
      </c>
      <c r="J19" s="76">
        <v>1.0971836500964001</v>
      </c>
      <c r="K19" s="76">
        <v>2.2159446125383201E-3</v>
      </c>
      <c r="L19" s="79">
        <f t="shared" si="2"/>
        <v>5.533788386519055E-3</v>
      </c>
      <c r="M19" s="86">
        <f t="shared" si="3"/>
        <v>0.97362730538390874</v>
      </c>
      <c r="N19" s="88"/>
    </row>
    <row r="20" spans="1:16" x14ac:dyDescent="0.2">
      <c r="A20" s="161"/>
      <c r="B20" s="140" t="s">
        <v>66</v>
      </c>
      <c r="C20" s="76">
        <v>1.3205779039779999</v>
      </c>
      <c r="D20" s="79">
        <f t="shared" si="4"/>
        <v>1.3985352737349518E-2</v>
      </c>
      <c r="E20" s="79">
        <f t="shared" si="1"/>
        <v>0.94128130348985262</v>
      </c>
      <c r="F20" s="80"/>
      <c r="G20" s="85"/>
      <c r="H20" s="140" t="s">
        <v>141</v>
      </c>
      <c r="I20" s="76">
        <v>0.48285092269785501</v>
      </c>
      <c r="J20" s="76">
        <v>0.64280859763231901</v>
      </c>
      <c r="K20" s="76">
        <v>2.2138516551692602E-3</v>
      </c>
      <c r="L20" s="79">
        <f t="shared" si="2"/>
        <v>5.5285617291753429E-3</v>
      </c>
      <c r="M20" s="86">
        <f t="shared" si="3"/>
        <v>0.97915586711308411</v>
      </c>
      <c r="N20" s="88"/>
    </row>
    <row r="21" spans="1:16" x14ac:dyDescent="0.2">
      <c r="A21" s="161"/>
      <c r="B21" s="140" t="s">
        <v>86</v>
      </c>
      <c r="C21" s="76">
        <v>1.2066072544378701</v>
      </c>
      <c r="D21" s="79">
        <f t="shared" si="4"/>
        <v>1.2778366212190976E-2</v>
      </c>
      <c r="E21" s="79">
        <f t="shared" si="1"/>
        <v>0.95405966970204359</v>
      </c>
      <c r="F21" s="80"/>
      <c r="G21" s="85"/>
      <c r="H21" s="140" t="s">
        <v>80</v>
      </c>
      <c r="I21" s="76">
        <v>2.9096424892456798</v>
      </c>
      <c r="J21" s="76">
        <v>1.9438907773659699</v>
      </c>
      <c r="K21" s="76">
        <v>1.79531729744513E-3</v>
      </c>
      <c r="L21" s="79">
        <f t="shared" si="2"/>
        <v>4.4833728941168797E-3</v>
      </c>
      <c r="M21" s="86">
        <f t="shared" si="3"/>
        <v>0.98363924000720104</v>
      </c>
      <c r="N21" s="88"/>
    </row>
    <row r="22" spans="1:16" x14ac:dyDescent="0.2">
      <c r="A22" s="161"/>
      <c r="B22" s="140" t="s">
        <v>65</v>
      </c>
      <c r="C22" s="76">
        <v>1.0971836500964001</v>
      </c>
      <c r="D22" s="79">
        <f t="shared" si="4"/>
        <v>1.1619534385686992E-2</v>
      </c>
      <c r="E22" s="79">
        <f t="shared" si="1"/>
        <v>0.96567920408773056</v>
      </c>
      <c r="F22" s="80"/>
      <c r="G22" s="85"/>
      <c r="H22" s="140" t="s">
        <v>59</v>
      </c>
      <c r="I22" s="76">
        <v>2.0331417350332299</v>
      </c>
      <c r="J22" s="76">
        <v>0.95366510012888195</v>
      </c>
      <c r="K22" s="76">
        <v>1.1665491410558101E-3</v>
      </c>
      <c r="L22" s="79">
        <f t="shared" si="2"/>
        <v>2.9131757411950151E-3</v>
      </c>
      <c r="M22" s="86">
        <f t="shared" si="3"/>
        <v>0.98655241574839603</v>
      </c>
      <c r="N22" s="88"/>
    </row>
    <row r="23" spans="1:16" x14ac:dyDescent="0.2">
      <c r="A23" s="161"/>
      <c r="B23" s="140" t="s">
        <v>59</v>
      </c>
      <c r="C23" s="76">
        <v>0.95366510012888195</v>
      </c>
      <c r="D23" s="79">
        <f t="shared" si="4"/>
        <v>1.0099625912584067E-2</v>
      </c>
      <c r="E23" s="79">
        <f t="shared" si="1"/>
        <v>0.97577883000031462</v>
      </c>
      <c r="F23" s="80"/>
      <c r="G23" s="85"/>
      <c r="H23" s="140" t="s">
        <v>58</v>
      </c>
      <c r="I23" s="76">
        <v>0.28859612400000001</v>
      </c>
      <c r="J23" s="76">
        <v>3.0982319999999998E-3</v>
      </c>
      <c r="K23" s="76">
        <v>9.5697375812400104E-4</v>
      </c>
      <c r="L23" s="79">
        <f t="shared" si="2"/>
        <v>2.3898116581731639E-3</v>
      </c>
      <c r="M23" s="86">
        <f t="shared" si="3"/>
        <v>0.98894222740656923</v>
      </c>
      <c r="N23" s="88"/>
    </row>
    <row r="24" spans="1:16" x14ac:dyDescent="0.2">
      <c r="A24" s="161"/>
      <c r="B24" s="140" t="s">
        <v>141</v>
      </c>
      <c r="C24" s="76">
        <v>0.64280859763231901</v>
      </c>
      <c r="D24" s="79">
        <f t="shared" si="4"/>
        <v>6.8075536879789594E-3</v>
      </c>
      <c r="E24" s="79">
        <f t="shared" si="1"/>
        <v>0.98258638368829354</v>
      </c>
      <c r="F24" s="80"/>
      <c r="G24" s="85"/>
      <c r="H24" s="140" t="s">
        <v>60</v>
      </c>
      <c r="I24" s="76">
        <v>0.58396316767290501</v>
      </c>
      <c r="J24" s="76">
        <v>0.48107824778834302</v>
      </c>
      <c r="K24" s="76">
        <v>9.0442557453658404E-4</v>
      </c>
      <c r="L24" s="79">
        <f t="shared" si="2"/>
        <v>2.2585852157687102E-3</v>
      </c>
      <c r="M24" s="86">
        <f t="shared" si="3"/>
        <v>0.99120081262233795</v>
      </c>
      <c r="N24" s="88"/>
    </row>
    <row r="25" spans="1:16" x14ac:dyDescent="0.2">
      <c r="A25" s="161"/>
      <c r="B25" s="140" t="s">
        <v>60</v>
      </c>
      <c r="C25" s="76">
        <v>0.48107824778834302</v>
      </c>
      <c r="D25" s="79">
        <f t="shared" si="4"/>
        <v>5.0947762864417111E-3</v>
      </c>
      <c r="E25" s="79">
        <f t="shared" si="1"/>
        <v>0.98768115997473527</v>
      </c>
      <c r="F25" s="80"/>
      <c r="G25" s="85"/>
      <c r="H25" s="140" t="s">
        <v>78</v>
      </c>
      <c r="I25" s="76">
        <v>6.3898303415697605E-2</v>
      </c>
      <c r="J25" s="76">
        <v>0.131420988180149</v>
      </c>
      <c r="K25" s="76">
        <v>5.7031487249279604E-4</v>
      </c>
      <c r="L25" s="79">
        <f t="shared" si="2"/>
        <v>1.4242241436010414E-3</v>
      </c>
      <c r="M25" s="86">
        <f t="shared" si="3"/>
        <v>0.99262503676593894</v>
      </c>
      <c r="N25" s="88"/>
    </row>
    <row r="26" spans="1:16" x14ac:dyDescent="0.2">
      <c r="A26" s="161"/>
      <c r="B26" s="140" t="s">
        <v>56</v>
      </c>
      <c r="C26" s="76">
        <v>0.28268100000000002</v>
      </c>
      <c r="D26" s="79">
        <f t="shared" si="4"/>
        <v>2.9936844204630588E-3</v>
      </c>
      <c r="E26" s="79">
        <f t="shared" si="1"/>
        <v>0.99067484439519837</v>
      </c>
      <c r="F26" s="80"/>
      <c r="G26" s="85"/>
      <c r="H26" s="140" t="s">
        <v>86</v>
      </c>
      <c r="I26" s="76">
        <v>1.9771599648839</v>
      </c>
      <c r="J26" s="76">
        <v>1.2066072544378701</v>
      </c>
      <c r="K26" s="76">
        <v>5.3605556917163898E-4</v>
      </c>
      <c r="L26" s="79">
        <f t="shared" si="2"/>
        <v>1.3386697783086309E-3</v>
      </c>
      <c r="M26" s="86">
        <f t="shared" si="3"/>
        <v>0.99396370654424759</v>
      </c>
      <c r="N26" s="88"/>
    </row>
    <row r="27" spans="1:16" x14ac:dyDescent="0.2">
      <c r="A27" s="161"/>
      <c r="B27" s="140" t="s">
        <v>57</v>
      </c>
      <c r="C27" s="76">
        <v>0.15592512981605999</v>
      </c>
      <c r="D27" s="79">
        <f t="shared" si="4"/>
        <v>1.651298219155227E-3</v>
      </c>
      <c r="E27" s="79">
        <f t="shared" si="1"/>
        <v>0.99232614261435359</v>
      </c>
      <c r="F27" s="80"/>
      <c r="G27" s="85"/>
      <c r="H27" s="140" t="s">
        <v>155</v>
      </c>
      <c r="I27" s="76">
        <v>6.3691169689151497E-3</v>
      </c>
      <c r="J27" s="76">
        <v>7.4313037046308095E-2</v>
      </c>
      <c r="K27" s="76">
        <v>4.2309268721099597E-4</v>
      </c>
      <c r="L27" s="79">
        <f t="shared" si="2"/>
        <v>1.0565721659565445E-3</v>
      </c>
      <c r="M27" s="86">
        <f t="shared" si="3"/>
        <v>0.99502027871020415</v>
      </c>
      <c r="N27" s="88"/>
    </row>
    <row r="28" spans="1:16" x14ac:dyDescent="0.2">
      <c r="A28" s="161"/>
      <c r="B28" s="140" t="s">
        <v>78</v>
      </c>
      <c r="C28" s="76">
        <v>0.131420988180149</v>
      </c>
      <c r="D28" s="79">
        <f t="shared" si="4"/>
        <v>1.3917913295791787E-3</v>
      </c>
      <c r="E28" s="79">
        <f t="shared" si="1"/>
        <v>0.99371793394393282</v>
      </c>
      <c r="F28" s="80"/>
      <c r="G28" s="89"/>
      <c r="H28" s="140" t="s">
        <v>57</v>
      </c>
      <c r="I28" s="76">
        <v>0.16121748412234599</v>
      </c>
      <c r="J28" s="76">
        <v>0.15592512981605999</v>
      </c>
      <c r="K28" s="76">
        <v>3.87967672748164E-4</v>
      </c>
      <c r="L28" s="79">
        <f t="shared" si="2"/>
        <v>9.6885589542752555E-4</v>
      </c>
      <c r="M28" s="86">
        <f t="shared" si="3"/>
        <v>0.99598913460563165</v>
      </c>
      <c r="N28" s="88"/>
    </row>
    <row r="29" spans="1:16" x14ac:dyDescent="0.2">
      <c r="A29" s="161"/>
      <c r="B29" s="140" t="s">
        <v>84</v>
      </c>
      <c r="C29" s="76">
        <v>0.10794564274743999</v>
      </c>
      <c r="D29" s="79">
        <f t="shared" si="4"/>
        <v>1.1431797289166313E-3</v>
      </c>
      <c r="E29" s="79">
        <f t="shared" si="1"/>
        <v>0.99486111367284946</v>
      </c>
      <c r="F29" s="80"/>
      <c r="G29" s="2"/>
      <c r="H29" s="140" t="s">
        <v>84</v>
      </c>
      <c r="I29" s="76">
        <v>9.0081179136E-2</v>
      </c>
      <c r="J29" s="76">
        <v>0.10794564274743999</v>
      </c>
      <c r="K29" s="76">
        <v>3.4135659727296098E-4</v>
      </c>
      <c r="L29" s="79">
        <f t="shared" ref="L29:L47" si="5">IF(ISNUMBER(K29/SUM(K$5:K$48)),(K29/SUM(K$5:K$48)),"NA")</f>
        <v>8.5245595172478948E-4</v>
      </c>
      <c r="M29" s="86">
        <f t="shared" ref="M29:M47" si="6">IF(ISNUMBER(M28),M28+L29,L29)</f>
        <v>0.99684159055735644</v>
      </c>
      <c r="N29" s="88"/>
    </row>
    <row r="30" spans="1:16" s="20" customFormat="1" x14ac:dyDescent="0.2">
      <c r="A30" s="162"/>
      <c r="B30" s="140" t="s">
        <v>149</v>
      </c>
      <c r="C30" s="76">
        <v>8.4008535296092798E-2</v>
      </c>
      <c r="D30" s="79">
        <f t="shared" si="4"/>
        <v>8.8967791716399044E-4</v>
      </c>
      <c r="E30" s="79">
        <f t="shared" si="1"/>
        <v>0.99575079159001345</v>
      </c>
      <c r="F30" s="80"/>
      <c r="G30" s="92"/>
      <c r="H30" s="140" t="s">
        <v>149</v>
      </c>
      <c r="I30" s="76">
        <v>5.1771002642129499E-2</v>
      </c>
      <c r="J30" s="76">
        <v>8.4008535296092798E-2</v>
      </c>
      <c r="K30" s="76">
        <v>3.2763455775912598E-4</v>
      </c>
      <c r="L30" s="79">
        <f t="shared" si="5"/>
        <v>8.1818846034826371E-4</v>
      </c>
      <c r="M30" s="86">
        <f t="shared" si="6"/>
        <v>0.99765977901770475</v>
      </c>
      <c r="N30" s="88"/>
    </row>
    <row r="31" spans="1:16" s="20" customFormat="1" x14ac:dyDescent="0.2">
      <c r="A31" s="162"/>
      <c r="B31" s="140" t="s">
        <v>155</v>
      </c>
      <c r="C31" s="76">
        <v>7.4313037046308095E-2</v>
      </c>
      <c r="D31" s="79">
        <f t="shared" si="4"/>
        <v>7.8699941362463924E-4</v>
      </c>
      <c r="E31" s="79">
        <f t="shared" si="1"/>
        <v>0.99653779100363804</v>
      </c>
      <c r="F31" s="80"/>
      <c r="G31" s="92"/>
      <c r="H31" s="140" t="s">
        <v>148</v>
      </c>
      <c r="I31" s="76">
        <v>2.818824529428E-2</v>
      </c>
      <c r="J31" s="76">
        <v>4.2457864193930099E-2</v>
      </c>
      <c r="K31" s="76">
        <v>1.5874746718593801E-4</v>
      </c>
      <c r="L31" s="79">
        <f t="shared" si="5"/>
        <v>3.9643359555660698E-4</v>
      </c>
      <c r="M31" s="86">
        <f t="shared" si="6"/>
        <v>0.99805621261326138</v>
      </c>
      <c r="N31" s="88"/>
      <c r="P31" s="143"/>
    </row>
    <row r="32" spans="1:16" s="20" customFormat="1" x14ac:dyDescent="0.2">
      <c r="A32" s="162"/>
      <c r="B32" s="140" t="s">
        <v>142</v>
      </c>
      <c r="C32" s="76">
        <v>5.6432631557691397E-2</v>
      </c>
      <c r="D32" s="79">
        <f t="shared" si="4"/>
        <v>5.9764006035068742E-4</v>
      </c>
      <c r="E32" s="79">
        <f t="shared" si="1"/>
        <v>0.99713543106398872</v>
      </c>
      <c r="F32" s="80"/>
      <c r="G32" s="92"/>
      <c r="H32" s="140" t="s">
        <v>140</v>
      </c>
      <c r="I32" s="76">
        <v>5.5628734513415198E-2</v>
      </c>
      <c r="J32" s="76">
        <v>5.1173647508444997E-2</v>
      </c>
      <c r="K32" s="76">
        <v>1.18140612243752E-4</v>
      </c>
      <c r="L32" s="79">
        <f t="shared" si="5"/>
        <v>2.9502774767544879E-4</v>
      </c>
      <c r="M32" s="86">
        <f t="shared" si="6"/>
        <v>0.99835124036093681</v>
      </c>
      <c r="N32" s="88"/>
      <c r="P32" s="143"/>
    </row>
    <row r="33" spans="1:16" s="20" customFormat="1" x14ac:dyDescent="0.2">
      <c r="A33" s="162"/>
      <c r="B33" s="140" t="s">
        <v>140</v>
      </c>
      <c r="C33" s="76">
        <v>5.1173647508444997E-2</v>
      </c>
      <c r="D33" s="79">
        <f t="shared" si="4"/>
        <v>5.4194569597638324E-4</v>
      </c>
      <c r="E33" s="79">
        <f t="shared" si="1"/>
        <v>0.99767737675996515</v>
      </c>
      <c r="F33" s="80"/>
      <c r="G33" s="92"/>
      <c r="H33" s="140" t="s">
        <v>56</v>
      </c>
      <c r="I33" s="76">
        <v>0.466772122459086</v>
      </c>
      <c r="J33" s="76">
        <v>0.28268100000000002</v>
      </c>
      <c r="K33" s="76">
        <v>1.1352554324394499E-4</v>
      </c>
      <c r="L33" s="79">
        <f t="shared" si="5"/>
        <v>2.835027234985756E-4</v>
      </c>
      <c r="M33" s="86">
        <f t="shared" si="6"/>
        <v>0.99863474308443534</v>
      </c>
      <c r="N33" s="88"/>
      <c r="P33" s="143"/>
    </row>
    <row r="34" spans="1:16" s="20" customFormat="1" x14ac:dyDescent="0.2">
      <c r="A34" s="162"/>
      <c r="B34" s="140" t="s">
        <v>148</v>
      </c>
      <c r="C34" s="76">
        <v>4.2457864193930099E-2</v>
      </c>
      <c r="D34" s="79">
        <f t="shared" si="4"/>
        <v>4.4964269463991166E-4</v>
      </c>
      <c r="E34" s="79">
        <f t="shared" si="1"/>
        <v>0.99812701945460502</v>
      </c>
      <c r="F34" s="80"/>
      <c r="G34" s="92"/>
      <c r="H34" s="140" t="s">
        <v>146</v>
      </c>
      <c r="I34" s="76">
        <v>2.2457520200732099E-2</v>
      </c>
      <c r="J34" s="76">
        <v>3.0222864036374801E-2</v>
      </c>
      <c r="K34" s="76">
        <v>1.04915328899953E-4</v>
      </c>
      <c r="L34" s="79">
        <f t="shared" si="5"/>
        <v>2.6200078528557856E-4</v>
      </c>
      <c r="M34" s="86">
        <f t="shared" si="6"/>
        <v>0.99889674386972094</v>
      </c>
      <c r="N34" s="88"/>
      <c r="P34" s="143"/>
    </row>
    <row r="35" spans="1:16" s="20" customFormat="1" x14ac:dyDescent="0.2">
      <c r="A35" s="162"/>
      <c r="B35" s="140" t="s">
        <v>150</v>
      </c>
      <c r="C35" s="76">
        <v>3.42819679488E-2</v>
      </c>
      <c r="D35" s="79">
        <f t="shared" si="4"/>
        <v>3.6305727428138598E-4</v>
      </c>
      <c r="E35" s="79">
        <f t="shared" si="1"/>
        <v>0.99849007672888646</v>
      </c>
      <c r="F35" s="80"/>
      <c r="G35" s="92"/>
      <c r="H35" s="140" t="s">
        <v>142</v>
      </c>
      <c r="I35" s="76">
        <v>7.3385393649949102E-2</v>
      </c>
      <c r="J35" s="76">
        <v>5.6432631557691397E-2</v>
      </c>
      <c r="K35" s="76">
        <v>8.9584638655698098E-5</v>
      </c>
      <c r="L35" s="79">
        <f t="shared" si="5"/>
        <v>2.2371607584340528E-4</v>
      </c>
      <c r="M35" s="86">
        <f t="shared" si="6"/>
        <v>0.99912045994556431</v>
      </c>
      <c r="N35" s="88"/>
      <c r="P35" s="143"/>
    </row>
    <row r="36" spans="1:16" s="20" customFormat="1" x14ac:dyDescent="0.2">
      <c r="A36" s="162"/>
      <c r="B36" s="140" t="s">
        <v>67</v>
      </c>
      <c r="C36" s="76">
        <v>3.3268434418000002E-2</v>
      </c>
      <c r="D36" s="79">
        <f t="shared" si="4"/>
        <v>3.5232362206997857E-4</v>
      </c>
      <c r="E36" s="79">
        <f t="shared" si="1"/>
        <v>0.99884240035095639</v>
      </c>
      <c r="F36" s="80"/>
      <c r="G36" s="92"/>
      <c r="H36" s="140" t="s">
        <v>150</v>
      </c>
      <c r="I36" s="76">
        <v>3.4661737943039998E-2</v>
      </c>
      <c r="J36" s="76">
        <v>3.42819679488E-2</v>
      </c>
      <c r="K36" s="76">
        <v>8.7948691913557501E-5</v>
      </c>
      <c r="L36" s="79">
        <f t="shared" si="5"/>
        <v>2.1963069255747047E-4</v>
      </c>
      <c r="M36" s="86">
        <f t="shared" si="6"/>
        <v>0.99934009063812179</v>
      </c>
      <c r="N36" s="88"/>
      <c r="P36" s="143"/>
    </row>
    <row r="37" spans="1:16" s="20" customFormat="1" x14ac:dyDescent="0.2">
      <c r="A37" s="162"/>
      <c r="B37" s="140" t="s">
        <v>146</v>
      </c>
      <c r="C37" s="76">
        <v>3.0222864036374801E-2</v>
      </c>
      <c r="D37" s="79">
        <f t="shared" si="4"/>
        <v>3.2007003373933342E-4</v>
      </c>
      <c r="E37" s="79">
        <f t="shared" si="1"/>
        <v>0.99916247038469574</v>
      </c>
      <c r="F37" s="80"/>
      <c r="G37" s="92"/>
      <c r="H37" s="140" t="s">
        <v>67</v>
      </c>
      <c r="I37" s="76">
        <v>7.9815118975860203E-2</v>
      </c>
      <c r="J37" s="76">
        <v>3.3268434418000002E-2</v>
      </c>
      <c r="K37" s="76">
        <v>7.0742536999968494E-5</v>
      </c>
      <c r="L37" s="79">
        <f t="shared" si="5"/>
        <v>1.7666246144793949E-4</v>
      </c>
      <c r="M37" s="86">
        <f t="shared" si="6"/>
        <v>0.99951675309956978</v>
      </c>
      <c r="N37" s="88"/>
      <c r="P37" s="143"/>
    </row>
    <row r="38" spans="1:16" s="20" customFormat="1" x14ac:dyDescent="0.2">
      <c r="A38" s="162"/>
      <c r="B38" s="140" t="s">
        <v>61</v>
      </c>
      <c r="C38" s="76">
        <v>2.4647199860020199E-2</v>
      </c>
      <c r="D38" s="79">
        <f t="shared" si="4"/>
        <v>2.6102192304746957E-4</v>
      </c>
      <c r="E38" s="79">
        <f t="shared" si="1"/>
        <v>0.99942349230774319</v>
      </c>
      <c r="F38" s="80"/>
      <c r="G38" s="92"/>
      <c r="H38" s="140" t="s">
        <v>152</v>
      </c>
      <c r="I38" s="76">
        <v>1.73447504230284E-2</v>
      </c>
      <c r="J38" s="76">
        <v>1.94924275982138E-3</v>
      </c>
      <c r="K38" s="76">
        <v>4.6966120039520998E-5</v>
      </c>
      <c r="L38" s="79">
        <f t="shared" si="5"/>
        <v>1.1728658205804624E-4</v>
      </c>
      <c r="M38" s="86">
        <f t="shared" si="6"/>
        <v>0.99963403968162778</v>
      </c>
      <c r="N38" s="88"/>
      <c r="P38" s="143"/>
    </row>
    <row r="39" spans="1:16" s="20" customFormat="1" x14ac:dyDescent="0.2">
      <c r="A39" s="162"/>
      <c r="B39" s="140" t="s">
        <v>71</v>
      </c>
      <c r="C39" s="76">
        <v>1.31614070234047E-2</v>
      </c>
      <c r="D39" s="79">
        <f t="shared" si="4"/>
        <v>1.3938361318001466E-4</v>
      </c>
      <c r="E39" s="79">
        <f t="shared" si="1"/>
        <v>0.99956287592092319</v>
      </c>
      <c r="F39" s="80"/>
      <c r="G39" s="92"/>
      <c r="H39" s="140" t="s">
        <v>174</v>
      </c>
      <c r="I39" s="76">
        <v>1.2375000000000001E-3</v>
      </c>
      <c r="J39" s="76">
        <v>7.8952499999999995E-3</v>
      </c>
      <c r="K39" s="76">
        <v>4.30549961192131E-5</v>
      </c>
      <c r="L39" s="79">
        <f t="shared" si="5"/>
        <v>1.0751949130768461E-4</v>
      </c>
      <c r="M39" s="86">
        <f t="shared" si="6"/>
        <v>0.9997415591729355</v>
      </c>
      <c r="N39" s="88"/>
      <c r="P39" s="143"/>
    </row>
    <row r="40" spans="1:16" s="20" customFormat="1" x14ac:dyDescent="0.2">
      <c r="A40" s="162"/>
      <c r="B40" s="140" t="s">
        <v>170</v>
      </c>
      <c r="C40" s="76">
        <v>1.038567024E-2</v>
      </c>
      <c r="D40" s="79">
        <f t="shared" si="4"/>
        <v>1.0998765107508052E-4</v>
      </c>
      <c r="E40" s="79">
        <f t="shared" si="1"/>
        <v>0.99967286357199825</v>
      </c>
      <c r="F40" s="80"/>
      <c r="G40" s="92"/>
      <c r="H40" s="140" t="s">
        <v>151</v>
      </c>
      <c r="I40" s="76">
        <v>5.0302319709272002E-3</v>
      </c>
      <c r="J40" s="76">
        <v>6.5704511303526E-3</v>
      </c>
      <c r="K40" s="76">
        <v>2.2308438060685901E-5</v>
      </c>
      <c r="L40" s="79">
        <f t="shared" si="5"/>
        <v>5.5709955367608949E-5</v>
      </c>
      <c r="M40" s="86">
        <f t="shared" si="6"/>
        <v>0.99979726912830313</v>
      </c>
      <c r="N40" s="88"/>
      <c r="P40" s="143"/>
    </row>
    <row r="41" spans="1:16" s="20" customFormat="1" x14ac:dyDescent="0.2">
      <c r="A41" s="162"/>
      <c r="B41" s="140" t="s">
        <v>174</v>
      </c>
      <c r="C41" s="76">
        <v>7.8952499999999995E-3</v>
      </c>
      <c r="D41" s="79">
        <f t="shared" si="4"/>
        <v>8.361328465889452E-5</v>
      </c>
      <c r="E41" s="79">
        <f t="shared" si="1"/>
        <v>0.99975647685665714</v>
      </c>
      <c r="F41" s="80"/>
      <c r="G41" s="92"/>
      <c r="H41" s="140" t="s">
        <v>61</v>
      </c>
      <c r="I41" s="76">
        <v>3.7716610237688901E-2</v>
      </c>
      <c r="J41" s="76">
        <v>2.4647199860020199E-2</v>
      </c>
      <c r="K41" s="76">
        <v>1.9976954622298199E-5</v>
      </c>
      <c r="L41" s="79">
        <f t="shared" si="5"/>
        <v>4.9887636568795436E-5</v>
      </c>
      <c r="M41" s="86">
        <f t="shared" si="6"/>
        <v>0.9998471567648719</v>
      </c>
      <c r="N41" s="88"/>
      <c r="P41" s="143"/>
    </row>
    <row r="42" spans="1:16" s="20" customFormat="1" x14ac:dyDescent="0.2">
      <c r="A42" s="162"/>
      <c r="B42" s="140" t="s">
        <v>151</v>
      </c>
      <c r="C42" s="76">
        <v>6.5704511303526E-3</v>
      </c>
      <c r="D42" s="79">
        <f t="shared" si="4"/>
        <v>6.9583230511956841E-5</v>
      </c>
      <c r="E42" s="79">
        <f t="shared" si="1"/>
        <v>0.99982606008716912</v>
      </c>
      <c r="F42" s="80"/>
      <c r="G42" s="92"/>
      <c r="H42" s="140" t="s">
        <v>170</v>
      </c>
      <c r="I42" s="76">
        <v>2.356308E-2</v>
      </c>
      <c r="J42" s="76">
        <v>1.038567024E-2</v>
      </c>
      <c r="K42" s="76">
        <v>1.7509378747975201E-5</v>
      </c>
      <c r="L42" s="79">
        <f t="shared" si="5"/>
        <v>4.3725459662874657E-5</v>
      </c>
      <c r="M42" s="86">
        <f t="shared" si="6"/>
        <v>0.99989088222453482</v>
      </c>
      <c r="N42" s="88"/>
      <c r="P42" s="143"/>
    </row>
    <row r="43" spans="1:16" s="20" customFormat="1" x14ac:dyDescent="0.2">
      <c r="A43" s="162"/>
      <c r="B43" s="140" t="s">
        <v>382</v>
      </c>
      <c r="C43" s="76">
        <v>5.1987277878200004E-3</v>
      </c>
      <c r="D43" s="79">
        <f t="shared" si="4"/>
        <v>5.5056230820695825E-5</v>
      </c>
      <c r="E43" s="79">
        <f t="shared" si="1"/>
        <v>0.99988111631798982</v>
      </c>
      <c r="F43" s="80"/>
      <c r="G43" s="92"/>
      <c r="H43" s="140" t="s">
        <v>71</v>
      </c>
      <c r="I43" s="76">
        <v>2.80302503759783E-2</v>
      </c>
      <c r="J43" s="76">
        <v>1.31614070234047E-2</v>
      </c>
      <c r="K43" s="76">
        <v>1.60017982453847E-5</v>
      </c>
      <c r="L43" s="79">
        <f t="shared" si="5"/>
        <v>3.9960640167940817E-5</v>
      </c>
      <c r="M43" s="86">
        <f t="shared" si="6"/>
        <v>0.9999308428647028</v>
      </c>
      <c r="N43" s="88"/>
      <c r="P43" s="143"/>
    </row>
    <row r="44" spans="1:16" s="20" customFormat="1" x14ac:dyDescent="0.2">
      <c r="A44" s="162"/>
      <c r="B44" s="140" t="s">
        <v>58</v>
      </c>
      <c r="C44" s="76">
        <v>3.0982319999999998E-3</v>
      </c>
      <c r="D44" s="79">
        <f t="shared" si="4"/>
        <v>3.2811292125682668E-5</v>
      </c>
      <c r="E44" s="79">
        <f t="shared" si="1"/>
        <v>0.99991392761011555</v>
      </c>
      <c r="F44" s="80"/>
      <c r="G44" s="92"/>
      <c r="H44" s="140" t="s">
        <v>382</v>
      </c>
      <c r="I44" s="76">
        <v>1.26102615715719E-2</v>
      </c>
      <c r="J44" s="76">
        <v>5.1987277878200004E-3</v>
      </c>
      <c r="K44" s="76">
        <v>1.1520672326981101E-5</v>
      </c>
      <c r="L44" s="79">
        <f t="shared" si="5"/>
        <v>2.8770106602489373E-5</v>
      </c>
      <c r="M44" s="86">
        <f t="shared" si="6"/>
        <v>0.99995961297130531</v>
      </c>
      <c r="N44" s="88"/>
      <c r="P44" s="143"/>
    </row>
    <row r="45" spans="1:16" s="20" customFormat="1" x14ac:dyDescent="0.2">
      <c r="A45" s="162"/>
      <c r="B45" s="140" t="s">
        <v>147</v>
      </c>
      <c r="C45" s="76">
        <v>2.4857054531506801E-3</v>
      </c>
      <c r="D45" s="79">
        <f t="shared" si="4"/>
        <v>2.6324435278484434E-5</v>
      </c>
      <c r="E45" s="79">
        <f t="shared" si="1"/>
        <v>0.99994025204539405</v>
      </c>
      <c r="F45" s="80"/>
      <c r="G45" s="92"/>
      <c r="H45" s="140" t="s">
        <v>147</v>
      </c>
      <c r="I45" s="76">
        <v>2.0631355261150701E-3</v>
      </c>
      <c r="J45" s="76">
        <v>2.4857054531506801E-3</v>
      </c>
      <c r="K45" s="76">
        <v>7.8984002522883996E-6</v>
      </c>
      <c r="L45" s="79">
        <f t="shared" si="5"/>
        <v>1.9724353822240166E-5</v>
      </c>
      <c r="M45" s="86">
        <f t="shared" si="6"/>
        <v>0.99997933732512756</v>
      </c>
      <c r="N45" s="88"/>
      <c r="P45" s="143"/>
    </row>
    <row r="46" spans="1:16" s="20" customFormat="1" x14ac:dyDescent="0.2">
      <c r="A46" s="162"/>
      <c r="B46" s="140" t="s">
        <v>143</v>
      </c>
      <c r="C46" s="76">
        <v>2.37109578694286E-3</v>
      </c>
      <c r="D46" s="79">
        <f t="shared" si="4"/>
        <v>2.5110681357418557E-5</v>
      </c>
      <c r="E46" s="79">
        <f t="shared" si="1"/>
        <v>0.99996536272675152</v>
      </c>
      <c r="F46" s="80"/>
      <c r="G46" s="92"/>
      <c r="H46" s="140" t="s">
        <v>143</v>
      </c>
      <c r="I46" s="76">
        <v>1.89772069354286E-3</v>
      </c>
      <c r="J46" s="76">
        <v>2.37109578694286E-3</v>
      </c>
      <c r="K46" s="76">
        <v>7.7718145371031097E-6</v>
      </c>
      <c r="L46" s="79">
        <f t="shared" si="5"/>
        <v>1.9408236462344085E-5</v>
      </c>
      <c r="M46" s="86">
        <f t="shared" si="6"/>
        <v>0.99999874556158985</v>
      </c>
      <c r="N46" s="88"/>
      <c r="P46" s="143"/>
    </row>
    <row r="47" spans="1:16" s="20" customFormat="1" x14ac:dyDescent="0.2">
      <c r="A47" s="162"/>
      <c r="B47" s="140" t="s">
        <v>152</v>
      </c>
      <c r="C47" s="76">
        <v>1.94924275982138E-3</v>
      </c>
      <c r="D47" s="79">
        <f t="shared" si="4"/>
        <v>2.0643119565084605E-5</v>
      </c>
      <c r="E47" s="79">
        <f t="shared" si="1"/>
        <v>0.99998600584631658</v>
      </c>
      <c r="F47" s="80"/>
      <c r="G47" s="92"/>
      <c r="H47" s="140" t="s">
        <v>145</v>
      </c>
      <c r="I47" s="76">
        <v>2.4875598355146998E-3</v>
      </c>
      <c r="J47" s="76">
        <v>1.32140894021048E-3</v>
      </c>
      <c r="K47" s="76">
        <v>5.0232604580407395E-7</v>
      </c>
      <c r="L47" s="79">
        <f t="shared" si="5"/>
        <v>1.2544384109548916E-6</v>
      </c>
      <c r="M47" s="86">
        <f t="shared" si="6"/>
        <v>1.0000000000000009</v>
      </c>
      <c r="N47" s="88"/>
      <c r="P47" s="143"/>
    </row>
    <row r="48" spans="1:16" s="20" customFormat="1" ht="12.75" thickBot="1" x14ac:dyDescent="0.25">
      <c r="A48" s="162"/>
      <c r="B48" s="172" t="s">
        <v>145</v>
      </c>
      <c r="C48" s="78">
        <v>1.32140894021048E-3</v>
      </c>
      <c r="D48" s="81">
        <f t="shared" si="4"/>
        <v>1.3994153683370001E-5</v>
      </c>
      <c r="E48" s="81">
        <f t="shared" si="1"/>
        <v>1</v>
      </c>
      <c r="F48" s="82"/>
      <c r="G48" s="92"/>
      <c r="H48" s="171"/>
      <c r="I48" s="164">
        <f>SUM(I5:I47)</f>
        <v>166.16853658117796</v>
      </c>
      <c r="J48" s="164">
        <f>SUM(J5:J47)</f>
        <v>94.425784517486107</v>
      </c>
      <c r="K48" s="81"/>
      <c r="L48" s="81"/>
      <c r="M48" s="90"/>
      <c r="N48" s="156"/>
      <c r="P48" s="143"/>
    </row>
    <row r="49" spans="2:14" ht="12.75" x14ac:dyDescent="0.2">
      <c r="B49"/>
      <c r="C49"/>
      <c r="D49"/>
      <c r="E49"/>
      <c r="F49"/>
      <c r="G49"/>
      <c r="H49"/>
      <c r="I49"/>
      <c r="J49"/>
      <c r="K49"/>
      <c r="L49"/>
      <c r="M49"/>
      <c r="N49" s="93"/>
    </row>
    <row r="50" spans="2:14" ht="12.75" x14ac:dyDescent="0.2">
      <c r="B50"/>
      <c r="C50"/>
      <c r="D50"/>
      <c r="E50"/>
      <c r="F50"/>
      <c r="G50"/>
      <c r="H50"/>
      <c r="I50"/>
      <c r="J50"/>
      <c r="K50"/>
      <c r="L50"/>
      <c r="M50"/>
    </row>
    <row r="51" spans="2:14" ht="12.75" x14ac:dyDescent="0.2">
      <c r="B51"/>
      <c r="C51"/>
      <c r="D51"/>
      <c r="E51"/>
      <c r="F51"/>
      <c r="G51"/>
      <c r="H51"/>
      <c r="I51"/>
      <c r="J51"/>
      <c r="K51"/>
      <c r="L51"/>
      <c r="M51"/>
    </row>
    <row r="52" spans="2:14" ht="12.75" x14ac:dyDescent="0.2">
      <c r="B52"/>
      <c r="C52"/>
      <c r="D52"/>
      <c r="E52"/>
      <c r="F52"/>
      <c r="G52"/>
      <c r="H52"/>
      <c r="I52"/>
      <c r="J52"/>
      <c r="K52"/>
      <c r="L52"/>
      <c r="M52"/>
    </row>
    <row r="53" spans="2:14" ht="12.75" x14ac:dyDescent="0.2">
      <c r="B53"/>
      <c r="C53"/>
      <c r="D53"/>
      <c r="E53"/>
      <c r="F53"/>
      <c r="G53"/>
      <c r="H53"/>
      <c r="I53"/>
      <c r="J53"/>
      <c r="K53"/>
      <c r="L53"/>
      <c r="M53"/>
    </row>
    <row r="54" spans="2:14" ht="12.75" x14ac:dyDescent="0.2">
      <c r="B54"/>
      <c r="C54"/>
      <c r="D54"/>
      <c r="E54"/>
      <c r="F54"/>
      <c r="G54"/>
      <c r="H54"/>
      <c r="I54"/>
      <c r="J54"/>
      <c r="K54"/>
      <c r="L54"/>
      <c r="M54"/>
    </row>
    <row r="55" spans="2:14" ht="12.75" x14ac:dyDescent="0.2">
      <c r="B55"/>
      <c r="C55"/>
      <c r="D55"/>
      <c r="E55"/>
      <c r="F55"/>
      <c r="G55"/>
      <c r="H55"/>
      <c r="I55"/>
      <c r="J55"/>
      <c r="K55"/>
      <c r="L55"/>
      <c r="M55"/>
    </row>
    <row r="56" spans="2:14" ht="12.75" x14ac:dyDescent="0.2">
      <c r="B56"/>
      <c r="C56"/>
      <c r="D56"/>
      <c r="E56"/>
      <c r="F56"/>
      <c r="G56"/>
      <c r="H56"/>
      <c r="I56"/>
      <c r="J56"/>
      <c r="K56"/>
      <c r="L56"/>
      <c r="M56"/>
    </row>
    <row r="57" spans="2:14" ht="12.75" x14ac:dyDescent="0.2">
      <c r="B57"/>
      <c r="C57"/>
      <c r="D57"/>
      <c r="E57"/>
      <c r="F57"/>
      <c r="G57"/>
      <c r="H57"/>
      <c r="I57"/>
      <c r="J57"/>
      <c r="K57"/>
      <c r="L57"/>
      <c r="M57"/>
    </row>
    <row r="58" spans="2:14" ht="12.75" x14ac:dyDescent="0.2">
      <c r="B58"/>
      <c r="C58"/>
      <c r="D58"/>
      <c r="E58"/>
      <c r="F58"/>
      <c r="G58"/>
      <c r="H58"/>
      <c r="I58"/>
      <c r="J58"/>
      <c r="K58"/>
      <c r="L58"/>
      <c r="M58"/>
    </row>
    <row r="59" spans="2:14" ht="12.75" x14ac:dyDescent="0.2">
      <c r="B59"/>
      <c r="C59"/>
      <c r="D59"/>
      <c r="E59"/>
      <c r="F59"/>
      <c r="G59"/>
      <c r="H59"/>
      <c r="I59"/>
      <c r="J59"/>
      <c r="K59"/>
      <c r="L59"/>
      <c r="M59"/>
    </row>
    <row r="60" spans="2:14" ht="12.75" x14ac:dyDescent="0.2">
      <c r="B60"/>
      <c r="C60"/>
      <c r="D60"/>
      <c r="E60"/>
      <c r="F60"/>
      <c r="G60"/>
      <c r="H60"/>
      <c r="I60"/>
      <c r="J60"/>
      <c r="K60"/>
      <c r="L60"/>
      <c r="M60"/>
    </row>
    <row r="61" spans="2:14" ht="12.75" x14ac:dyDescent="0.2">
      <c r="B61"/>
      <c r="C61"/>
      <c r="D61"/>
      <c r="E61"/>
      <c r="F61"/>
      <c r="G61"/>
      <c r="H61"/>
      <c r="I61"/>
      <c r="J61"/>
      <c r="K61"/>
      <c r="L61"/>
      <c r="M61"/>
    </row>
    <row r="62" spans="2:14" ht="12.75" x14ac:dyDescent="0.2">
      <c r="B62"/>
      <c r="C62"/>
      <c r="D62"/>
      <c r="E62"/>
      <c r="F62"/>
      <c r="G62"/>
      <c r="H62"/>
      <c r="I62"/>
      <c r="J62"/>
      <c r="K62"/>
      <c r="L62"/>
      <c r="M62"/>
    </row>
    <row r="63" spans="2:14" ht="12.75" x14ac:dyDescent="0.2">
      <c r="B63"/>
      <c r="C63"/>
      <c r="D63"/>
      <c r="E63"/>
      <c r="F63"/>
      <c r="G63"/>
      <c r="H63"/>
      <c r="I63"/>
      <c r="J63"/>
      <c r="K63"/>
      <c r="L63"/>
      <c r="M63"/>
    </row>
    <row r="64" spans="2:14" ht="12.75" x14ac:dyDescent="0.2">
      <c r="B64"/>
      <c r="C64"/>
      <c r="D64"/>
      <c r="E64"/>
      <c r="F64"/>
      <c r="G64"/>
      <c r="H64"/>
      <c r="I64"/>
      <c r="J64"/>
      <c r="K64"/>
      <c r="L64"/>
      <c r="M64"/>
    </row>
    <row r="65" spans="2:13" ht="12.75" x14ac:dyDescent="0.2">
      <c r="B65"/>
      <c r="C65"/>
      <c r="D65"/>
      <c r="E65"/>
      <c r="F65"/>
      <c r="G65"/>
      <c r="H65"/>
      <c r="I65"/>
      <c r="J65"/>
      <c r="K65"/>
      <c r="L65"/>
      <c r="M65"/>
    </row>
    <row r="66" spans="2:13" ht="12.75" x14ac:dyDescent="0.2">
      <c r="B66"/>
      <c r="C66"/>
      <c r="D66"/>
      <c r="E66"/>
      <c r="F66"/>
      <c r="G66"/>
      <c r="H66"/>
      <c r="I66"/>
      <c r="J66"/>
      <c r="K66"/>
      <c r="L66"/>
      <c r="M66"/>
    </row>
    <row r="67" spans="2:13" ht="12.75" x14ac:dyDescent="0.2">
      <c r="B67"/>
      <c r="C67"/>
      <c r="D67"/>
      <c r="E67"/>
      <c r="F67"/>
      <c r="G67"/>
      <c r="H67"/>
      <c r="I67"/>
      <c r="J67"/>
      <c r="K67"/>
      <c r="L67"/>
      <c r="M67"/>
    </row>
    <row r="68" spans="2:13" ht="12.75" x14ac:dyDescent="0.2">
      <c r="B68"/>
      <c r="C68"/>
      <c r="D68"/>
      <c r="E68"/>
      <c r="F68"/>
      <c r="G68"/>
      <c r="H68"/>
      <c r="I68"/>
      <c r="J68"/>
      <c r="K68"/>
      <c r="L68"/>
      <c r="M68"/>
    </row>
    <row r="69" spans="2:13" ht="12.75" x14ac:dyDescent="0.2">
      <c r="B69"/>
      <c r="C69"/>
      <c r="D69"/>
      <c r="E69"/>
      <c r="F69"/>
      <c r="G69"/>
      <c r="H69"/>
      <c r="I69"/>
      <c r="J69"/>
      <c r="K69"/>
      <c r="L69"/>
      <c r="M69"/>
    </row>
    <row r="70" spans="2:13" ht="12.75" x14ac:dyDescent="0.2">
      <c r="B70"/>
      <c r="C70"/>
      <c r="D70"/>
      <c r="E70"/>
      <c r="F70"/>
      <c r="G70"/>
      <c r="H70"/>
      <c r="I70"/>
      <c r="J70"/>
      <c r="K70"/>
      <c r="L70"/>
      <c r="M70"/>
    </row>
    <row r="71" spans="2:13" ht="12.75" x14ac:dyDescent="0.2">
      <c r="B71"/>
      <c r="C71"/>
      <c r="D71"/>
      <c r="E71"/>
      <c r="F71"/>
      <c r="G71"/>
      <c r="H71"/>
      <c r="I71"/>
      <c r="J71"/>
      <c r="K71"/>
      <c r="L71"/>
      <c r="M71"/>
    </row>
    <row r="72" spans="2:13" ht="12.75" x14ac:dyDescent="0.2">
      <c r="B72"/>
      <c r="C72"/>
      <c r="D72"/>
      <c r="E72"/>
      <c r="F72"/>
      <c r="G72"/>
      <c r="H72"/>
      <c r="I72"/>
      <c r="J72"/>
      <c r="K72"/>
      <c r="L72"/>
      <c r="M72"/>
    </row>
    <row r="73" spans="2:13" ht="12.75" x14ac:dyDescent="0.2">
      <c r="B73"/>
      <c r="C73"/>
      <c r="D73"/>
      <c r="E73"/>
      <c r="F73"/>
      <c r="G73"/>
      <c r="H73"/>
      <c r="I73"/>
      <c r="J73"/>
      <c r="K73"/>
      <c r="L73"/>
      <c r="M73"/>
    </row>
    <row r="74" spans="2:13" ht="12.75" x14ac:dyDescent="0.2">
      <c r="B74"/>
      <c r="C74"/>
      <c r="D74"/>
      <c r="E74"/>
      <c r="F74"/>
      <c r="G74"/>
      <c r="H74"/>
      <c r="I74"/>
      <c r="J74"/>
      <c r="K74"/>
      <c r="L74"/>
      <c r="M74"/>
    </row>
    <row r="75" spans="2:13" ht="12.75" x14ac:dyDescent="0.2">
      <c r="B75"/>
      <c r="C75"/>
      <c r="D75"/>
      <c r="E75"/>
      <c r="F75"/>
      <c r="G75"/>
      <c r="H75"/>
      <c r="I75"/>
      <c r="J75"/>
      <c r="K75"/>
      <c r="L75"/>
      <c r="M75"/>
    </row>
    <row r="76" spans="2:13" ht="12.75" x14ac:dyDescent="0.2">
      <c r="B76"/>
      <c r="C76"/>
      <c r="D76"/>
      <c r="E76"/>
      <c r="F76"/>
      <c r="G76"/>
      <c r="H76"/>
      <c r="I76"/>
      <c r="J76"/>
      <c r="K76"/>
      <c r="L76"/>
      <c r="M76"/>
    </row>
    <row r="77" spans="2:13" ht="12.75" x14ac:dyDescent="0.2">
      <c r="B77"/>
      <c r="C77"/>
      <c r="D77"/>
      <c r="E77"/>
      <c r="F77"/>
      <c r="G77"/>
      <c r="H77"/>
      <c r="I77"/>
      <c r="J77"/>
      <c r="K77"/>
      <c r="L77"/>
      <c r="M77"/>
    </row>
    <row r="78" spans="2:13" ht="12.75" x14ac:dyDescent="0.2">
      <c r="B78"/>
      <c r="C78"/>
      <c r="D78"/>
      <c r="E78"/>
      <c r="F78"/>
      <c r="G78"/>
      <c r="H78"/>
      <c r="I78"/>
      <c r="J78"/>
      <c r="K78"/>
      <c r="L78"/>
      <c r="M78"/>
    </row>
    <row r="79" spans="2:13" ht="12.75" x14ac:dyDescent="0.2">
      <c r="B79"/>
      <c r="C79"/>
      <c r="D79"/>
      <c r="E79"/>
      <c r="F79"/>
      <c r="G79"/>
      <c r="H79"/>
      <c r="I79"/>
      <c r="J79"/>
      <c r="K79"/>
      <c r="L79"/>
      <c r="M79"/>
    </row>
    <row r="80" spans="2:13" ht="12.75" x14ac:dyDescent="0.2">
      <c r="B80"/>
      <c r="C80"/>
      <c r="D80"/>
      <c r="E80"/>
      <c r="F80"/>
      <c r="G80"/>
      <c r="H80"/>
      <c r="I80"/>
      <c r="J80"/>
      <c r="K80"/>
      <c r="L80"/>
      <c r="M80"/>
    </row>
    <row r="81" spans="2:13" ht="12.75" x14ac:dyDescent="0.2">
      <c r="B81"/>
      <c r="C81"/>
      <c r="D81"/>
      <c r="E81"/>
      <c r="F81"/>
      <c r="G81"/>
      <c r="H81"/>
      <c r="I81"/>
      <c r="J81"/>
      <c r="K81"/>
      <c r="L81"/>
      <c r="M81"/>
    </row>
    <row r="82" spans="2:13" ht="12.75" x14ac:dyDescent="0.2">
      <c r="B82"/>
      <c r="C82"/>
      <c r="D82"/>
      <c r="E82"/>
      <c r="F82"/>
      <c r="G82"/>
      <c r="H82"/>
      <c r="I82"/>
      <c r="J82"/>
      <c r="K82"/>
      <c r="L82"/>
      <c r="M82"/>
    </row>
    <row r="83" spans="2:13" ht="12.75" x14ac:dyDescent="0.2">
      <c r="B83"/>
      <c r="C83"/>
      <c r="D83"/>
      <c r="E83"/>
      <c r="F83"/>
      <c r="G83"/>
      <c r="H83"/>
      <c r="I83"/>
      <c r="J83"/>
      <c r="K83"/>
      <c r="L83"/>
      <c r="M83"/>
    </row>
    <row r="84" spans="2:13" ht="12.75" x14ac:dyDescent="0.2">
      <c r="B84"/>
      <c r="C84"/>
      <c r="D84"/>
      <c r="E84"/>
      <c r="F84"/>
      <c r="G84"/>
      <c r="H84"/>
      <c r="I84"/>
      <c r="J84"/>
      <c r="K84"/>
      <c r="L84"/>
      <c r="M84"/>
    </row>
    <row r="85" spans="2:13" ht="12.75" x14ac:dyDescent="0.2">
      <c r="B85"/>
      <c r="C85"/>
      <c r="D85"/>
      <c r="E85"/>
      <c r="F85"/>
      <c r="G85"/>
      <c r="H85"/>
      <c r="I85"/>
      <c r="J85"/>
      <c r="K85"/>
      <c r="L85"/>
      <c r="M85"/>
    </row>
    <row r="86" spans="2:13" ht="12.75" x14ac:dyDescent="0.2">
      <c r="B86"/>
      <c r="C86"/>
      <c r="D86"/>
      <c r="E86"/>
      <c r="F86"/>
      <c r="G86"/>
      <c r="H86"/>
      <c r="I86"/>
      <c r="J86"/>
      <c r="K86"/>
      <c r="L86"/>
      <c r="M86"/>
    </row>
    <row r="87" spans="2:13" ht="12.75" x14ac:dyDescent="0.2">
      <c r="B87"/>
      <c r="C87"/>
      <c r="D87"/>
      <c r="E87"/>
      <c r="F87"/>
      <c r="G87"/>
      <c r="H87"/>
      <c r="I87"/>
      <c r="J87"/>
      <c r="K87"/>
      <c r="L87"/>
      <c r="M87"/>
    </row>
    <row r="88" spans="2:13" ht="12.75" x14ac:dyDescent="0.2">
      <c r="B88"/>
      <c r="C88"/>
      <c r="D88"/>
      <c r="E88"/>
      <c r="F88"/>
      <c r="G88"/>
      <c r="H88"/>
      <c r="I88"/>
      <c r="J88"/>
      <c r="K88"/>
      <c r="L88"/>
      <c r="M88"/>
    </row>
    <row r="89" spans="2:13" ht="12.75" x14ac:dyDescent="0.2">
      <c r="B89"/>
      <c r="C89"/>
      <c r="D89"/>
      <c r="E89"/>
      <c r="F89"/>
      <c r="G89"/>
      <c r="H89"/>
      <c r="I89"/>
      <c r="J89"/>
      <c r="K89"/>
      <c r="L89"/>
      <c r="M89"/>
    </row>
    <row r="90" spans="2:13" ht="12.75" x14ac:dyDescent="0.2">
      <c r="B90"/>
      <c r="C90"/>
      <c r="D90"/>
      <c r="E90"/>
      <c r="F90"/>
      <c r="G90"/>
      <c r="H90"/>
      <c r="I90"/>
      <c r="J90"/>
      <c r="K90"/>
      <c r="L90"/>
      <c r="M90"/>
    </row>
    <row r="91" spans="2:13" ht="12.75" x14ac:dyDescent="0.2">
      <c r="B91"/>
      <c r="C91"/>
      <c r="D91"/>
      <c r="E91"/>
      <c r="F91"/>
      <c r="G91"/>
      <c r="H91"/>
      <c r="I91"/>
      <c r="J91"/>
      <c r="K91"/>
      <c r="L91"/>
      <c r="M91"/>
    </row>
    <row r="92" spans="2:13" ht="12.75" x14ac:dyDescent="0.2">
      <c r="B92"/>
      <c r="C92"/>
      <c r="D92"/>
      <c r="E92"/>
      <c r="F92"/>
      <c r="G92"/>
      <c r="H92"/>
      <c r="I92"/>
      <c r="J92"/>
      <c r="K92"/>
      <c r="L92"/>
      <c r="M92"/>
    </row>
    <row r="93" spans="2:13" ht="12.75" x14ac:dyDescent="0.2">
      <c r="B93"/>
      <c r="C93"/>
      <c r="D93"/>
      <c r="E93"/>
      <c r="F93"/>
      <c r="G93"/>
      <c r="H93"/>
      <c r="I93"/>
      <c r="J93"/>
      <c r="K93"/>
      <c r="L93"/>
      <c r="M93"/>
    </row>
    <row r="94" spans="2:13" ht="12.75" x14ac:dyDescent="0.2">
      <c r="B94"/>
      <c r="C94"/>
      <c r="D94"/>
      <c r="E94"/>
      <c r="F94"/>
      <c r="G94"/>
      <c r="H94"/>
      <c r="I94"/>
      <c r="J94"/>
      <c r="K94"/>
      <c r="L94"/>
      <c r="M94"/>
    </row>
    <row r="95" spans="2:13" ht="12.75" x14ac:dyDescent="0.2">
      <c r="B95"/>
      <c r="C95"/>
      <c r="D95"/>
      <c r="E95"/>
      <c r="F95"/>
      <c r="G95"/>
      <c r="H95"/>
      <c r="I95"/>
      <c r="J95"/>
      <c r="K95"/>
      <c r="L95"/>
      <c r="M95"/>
    </row>
    <row r="96" spans="2:13" ht="12.75" x14ac:dyDescent="0.2">
      <c r="B96"/>
      <c r="C96"/>
      <c r="D96"/>
      <c r="E96"/>
      <c r="F96"/>
      <c r="G96"/>
      <c r="H96"/>
      <c r="I96"/>
      <c r="J96"/>
      <c r="K96"/>
      <c r="L96"/>
      <c r="M96"/>
    </row>
    <row r="97" spans="2:13" ht="12.75" x14ac:dyDescent="0.2">
      <c r="B97"/>
      <c r="C97"/>
      <c r="D97"/>
      <c r="E97"/>
      <c r="F97"/>
      <c r="G97"/>
      <c r="H97"/>
      <c r="I97"/>
      <c r="J97"/>
      <c r="K97"/>
      <c r="L97"/>
      <c r="M97"/>
    </row>
    <row r="98" spans="2:13" ht="12.75" x14ac:dyDescent="0.2">
      <c r="B98"/>
      <c r="C98"/>
      <c r="D98"/>
      <c r="E98"/>
      <c r="F98"/>
      <c r="G98"/>
      <c r="H98"/>
      <c r="I98"/>
      <c r="J98"/>
      <c r="K98"/>
      <c r="L98"/>
      <c r="M98"/>
    </row>
    <row r="99" spans="2:13" ht="12.75" x14ac:dyDescent="0.2">
      <c r="B99"/>
      <c r="C99"/>
      <c r="D99"/>
      <c r="E99"/>
      <c r="F99"/>
      <c r="G99"/>
      <c r="H99"/>
      <c r="I99"/>
      <c r="J99"/>
      <c r="K99"/>
      <c r="L99"/>
      <c r="M99"/>
    </row>
  </sheetData>
  <sortState xmlns:xlrd2="http://schemas.microsoft.com/office/spreadsheetml/2017/richdata2" ref="H5:L31">
    <sortCondition descending="1" ref="L5:L31"/>
  </sortState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8">
    <tabColor theme="4"/>
  </sheetPr>
  <dimension ref="B1:L69"/>
  <sheetViews>
    <sheetView showGridLines="0" workbookViewId="0">
      <selection activeCell="F11" sqref="F11:F31"/>
    </sheetView>
  </sheetViews>
  <sheetFormatPr defaultRowHeight="12" x14ac:dyDescent="0.2"/>
  <cols>
    <col min="1" max="1" width="9.140625" style="18"/>
    <col min="2" max="2" width="12.28515625" style="18" bestFit="1" customWidth="1"/>
    <col min="3" max="3" width="8.5703125" style="18" bestFit="1" customWidth="1"/>
    <col min="4" max="4" width="14.28515625" style="18" bestFit="1" customWidth="1"/>
    <col min="5" max="5" width="13.42578125" style="18" bestFit="1" customWidth="1"/>
    <col min="6" max="6" width="13.28515625" style="24" bestFit="1" customWidth="1"/>
    <col min="7" max="7" width="2.28515625" style="26" customWidth="1"/>
    <col min="8" max="8" width="16.140625" style="18" customWidth="1"/>
    <col min="9" max="9" width="7.85546875" style="18" bestFit="1" customWidth="1"/>
    <col min="10" max="10" width="14.28515625" style="18" bestFit="1" customWidth="1"/>
    <col min="11" max="11" width="13.42578125" style="18" bestFit="1" customWidth="1"/>
    <col min="12" max="12" width="13.28515625" style="18" bestFit="1" customWidth="1"/>
    <col min="13" max="16384" width="9.140625" style="18"/>
  </cols>
  <sheetData>
    <row r="1" spans="2:12" ht="15" x14ac:dyDescent="0.25">
      <c r="B1" s="170" t="s">
        <v>375</v>
      </c>
    </row>
    <row r="3" spans="2:12" ht="12.75" thickBot="1" x14ac:dyDescent="0.25">
      <c r="B3" s="10" t="s">
        <v>29</v>
      </c>
      <c r="H3" s="44" t="s">
        <v>29</v>
      </c>
      <c r="L3" s="24"/>
    </row>
    <row r="4" spans="2:12" s="14" customFormat="1" ht="24.75" thickBot="1" x14ac:dyDescent="0.25">
      <c r="B4" s="69" t="s">
        <v>0</v>
      </c>
      <c r="C4" s="70" t="s">
        <v>349</v>
      </c>
      <c r="D4" s="41" t="s">
        <v>1</v>
      </c>
      <c r="E4" s="41" t="s">
        <v>2</v>
      </c>
      <c r="F4" s="42" t="s">
        <v>3</v>
      </c>
      <c r="H4" s="69" t="s">
        <v>0</v>
      </c>
      <c r="I4" s="70" t="s">
        <v>350</v>
      </c>
      <c r="J4" s="41" t="s">
        <v>1</v>
      </c>
      <c r="K4" s="41" t="s">
        <v>2</v>
      </c>
      <c r="L4" s="42" t="s">
        <v>3</v>
      </c>
    </row>
    <row r="5" spans="2:12" x14ac:dyDescent="0.2">
      <c r="B5" s="75" t="s">
        <v>181</v>
      </c>
      <c r="C5" s="76">
        <f>SUM(C6:C34)</f>
        <v>6.866353969925405</v>
      </c>
      <c r="D5" s="83"/>
      <c r="E5" s="83"/>
      <c r="F5" s="87"/>
      <c r="G5" s="110"/>
      <c r="H5" s="75" t="s">
        <v>181</v>
      </c>
      <c r="I5" s="76">
        <f>SUM(I6:I32)</f>
        <v>2.3016119635546421</v>
      </c>
      <c r="J5" s="83"/>
      <c r="K5" s="83"/>
      <c r="L5" s="84"/>
    </row>
    <row r="6" spans="2:12" x14ac:dyDescent="0.2">
      <c r="B6" s="75" t="s">
        <v>55</v>
      </c>
      <c r="C6" s="76">
        <v>2.6353627459413098</v>
      </c>
      <c r="D6" s="79">
        <f>IF(ISNUMBER(C6),C6/VLOOKUP("National Total",B$5:C$35,2,0),"0")</f>
        <v>0.38380816915122423</v>
      </c>
      <c r="E6" s="79">
        <f t="shared" ref="E6:E30" si="0">IF(D6=1,0,IF(ISNUMBER(D6+E5),D6+E5,0))</f>
        <v>0.38380816915122423</v>
      </c>
      <c r="F6" s="88" t="s">
        <v>364</v>
      </c>
      <c r="G6" s="110"/>
      <c r="H6" s="75" t="s">
        <v>82</v>
      </c>
      <c r="I6" s="76">
        <v>1.43115397618373</v>
      </c>
      <c r="J6" s="79">
        <f>IF(ISNUMBER(I6),I6/VLOOKUP("National Total",H$5:I$33,2,0),"0")</f>
        <v>0.62180506481789199</v>
      </c>
      <c r="K6" s="79">
        <f t="shared" ref="K6" si="1">IF(J6=1,0,IF(ISNUMBER(J6+K5),J6+K5,0))</f>
        <v>0.62180506481789199</v>
      </c>
      <c r="L6" s="80" t="s">
        <v>364</v>
      </c>
    </row>
    <row r="7" spans="2:12" x14ac:dyDescent="0.2">
      <c r="B7" s="75" t="s">
        <v>80</v>
      </c>
      <c r="C7" s="76">
        <v>1.40269056586693</v>
      </c>
      <c r="D7" s="79">
        <f t="shared" ref="D7:D35" si="2">IF(ISNUMBER(C7),C7/VLOOKUP("National Total",B$5:C$35,2,0),"0")</f>
        <v>0.20428462791325752</v>
      </c>
      <c r="E7" s="79">
        <f t="shared" si="0"/>
        <v>0.58809279706448181</v>
      </c>
      <c r="F7" s="88" t="s">
        <v>364</v>
      </c>
      <c r="G7" s="110"/>
      <c r="H7" s="75" t="s">
        <v>55</v>
      </c>
      <c r="I7" s="76">
        <v>0.68097908140607499</v>
      </c>
      <c r="J7" s="79">
        <f t="shared" ref="J7:J32" si="3">IF(ISNUMBER(I7),I7/VLOOKUP("National Total",H$5:I$33,2,0),"0")</f>
        <v>0.29587049954083539</v>
      </c>
      <c r="K7" s="79">
        <f t="shared" ref="K7:K29" si="4">IF(J7=1,0,IF(ISNUMBER(J7+K6),J7+K6,0))</f>
        <v>0.91767556435872732</v>
      </c>
      <c r="L7" s="80" t="s">
        <v>364</v>
      </c>
    </row>
    <row r="8" spans="2:12" x14ac:dyDescent="0.2">
      <c r="B8" s="75" t="s">
        <v>65</v>
      </c>
      <c r="C8" s="76">
        <v>0.70361877726371103</v>
      </c>
      <c r="D8" s="79">
        <f t="shared" si="2"/>
        <v>0.10247342044199259</v>
      </c>
      <c r="E8" s="79">
        <f t="shared" si="0"/>
        <v>0.6905662175064744</v>
      </c>
      <c r="F8" s="88" t="s">
        <v>364</v>
      </c>
      <c r="G8" s="110"/>
      <c r="H8" s="75" t="s">
        <v>63</v>
      </c>
      <c r="I8" s="76">
        <v>9.1526199242099704E-2</v>
      </c>
      <c r="J8" s="79">
        <f t="shared" si="3"/>
        <v>3.9766129430760057E-2</v>
      </c>
      <c r="K8" s="79">
        <f t="shared" si="4"/>
        <v>0.9574416937894874</v>
      </c>
      <c r="L8" s="80"/>
    </row>
    <row r="9" spans="2:12" x14ac:dyDescent="0.2">
      <c r="B9" s="75" t="s">
        <v>63</v>
      </c>
      <c r="C9" s="76">
        <v>0.59559613603462103</v>
      </c>
      <c r="D9" s="79">
        <f t="shared" si="2"/>
        <v>8.6741251418631926E-2</v>
      </c>
      <c r="E9" s="79">
        <f t="shared" si="0"/>
        <v>0.77730746892510627</v>
      </c>
      <c r="F9" s="88" t="s">
        <v>364</v>
      </c>
      <c r="G9" s="110"/>
      <c r="H9" s="75" t="s">
        <v>131</v>
      </c>
      <c r="I9" s="76">
        <v>3.4073674707507301E-2</v>
      </c>
      <c r="J9" s="79">
        <f t="shared" si="3"/>
        <v>1.4804265552601418E-2</v>
      </c>
      <c r="K9" s="79">
        <f t="shared" si="4"/>
        <v>0.97224595934208879</v>
      </c>
      <c r="L9" s="80"/>
    </row>
    <row r="10" spans="2:12" x14ac:dyDescent="0.2">
      <c r="B10" s="75" t="s">
        <v>62</v>
      </c>
      <c r="C10" s="76">
        <v>0.30988238641207</v>
      </c>
      <c r="D10" s="79">
        <f t="shared" si="2"/>
        <v>4.5130558047160582E-2</v>
      </c>
      <c r="E10" s="79">
        <f t="shared" si="0"/>
        <v>0.82243802697226687</v>
      </c>
      <c r="F10" s="88" t="s">
        <v>364</v>
      </c>
      <c r="G10" s="110"/>
      <c r="H10" s="75" t="s">
        <v>73</v>
      </c>
      <c r="I10" s="76">
        <v>3.2682682054936102E-2</v>
      </c>
      <c r="J10" s="79">
        <f t="shared" si="3"/>
        <v>1.4199909703484729E-2</v>
      </c>
      <c r="K10" s="79">
        <f t="shared" si="4"/>
        <v>0.98644586904557352</v>
      </c>
      <c r="L10" s="80"/>
    </row>
    <row r="11" spans="2:12" x14ac:dyDescent="0.2">
      <c r="B11" s="75" t="s">
        <v>84</v>
      </c>
      <c r="C11" s="76">
        <v>0.28065867114334397</v>
      </c>
      <c r="D11" s="79">
        <f t="shared" si="2"/>
        <v>4.0874483368120475E-2</v>
      </c>
      <c r="E11" s="79">
        <f t="shared" si="0"/>
        <v>0.86331251034038736</v>
      </c>
      <c r="F11" s="88"/>
      <c r="G11" s="110"/>
      <c r="H11" s="75" t="s">
        <v>77</v>
      </c>
      <c r="I11" s="76">
        <v>9.5320600169061694E-3</v>
      </c>
      <c r="J11" s="79">
        <f t="shared" si="3"/>
        <v>4.1414713547911529E-3</v>
      </c>
      <c r="K11" s="79">
        <f t="shared" si="4"/>
        <v>0.99058734040036467</v>
      </c>
      <c r="L11" s="80"/>
    </row>
    <row r="12" spans="2:12" x14ac:dyDescent="0.2">
      <c r="B12" s="75" t="s">
        <v>73</v>
      </c>
      <c r="C12" s="76">
        <v>0.27570862246191902</v>
      </c>
      <c r="D12" s="79">
        <f t="shared" si="2"/>
        <v>4.0153569662956697E-2</v>
      </c>
      <c r="E12" s="79">
        <f t="shared" si="0"/>
        <v>0.90346608000334405</v>
      </c>
      <c r="F12" s="88"/>
      <c r="G12" s="110"/>
      <c r="H12" s="75" t="s">
        <v>56</v>
      </c>
      <c r="I12" s="76">
        <v>7.7684246604580497E-3</v>
      </c>
      <c r="J12" s="79">
        <f t="shared" si="3"/>
        <v>3.375210410559556E-3</v>
      </c>
      <c r="K12" s="79">
        <f t="shared" si="4"/>
        <v>0.99396255081092422</v>
      </c>
      <c r="L12" s="80"/>
    </row>
    <row r="13" spans="2:12" x14ac:dyDescent="0.2">
      <c r="B13" s="75" t="s">
        <v>131</v>
      </c>
      <c r="C13" s="76">
        <v>0.23934129656881201</v>
      </c>
      <c r="D13" s="79">
        <f t="shared" si="2"/>
        <v>3.4857115962434453E-2</v>
      </c>
      <c r="E13" s="79">
        <f t="shared" si="0"/>
        <v>0.93832319596577851</v>
      </c>
      <c r="F13" s="88"/>
      <c r="G13" s="110"/>
      <c r="H13" s="75" t="s">
        <v>65</v>
      </c>
      <c r="I13" s="76">
        <v>3.1423645725319701E-3</v>
      </c>
      <c r="J13" s="79">
        <f t="shared" si="3"/>
        <v>1.3652885987257633E-3</v>
      </c>
      <c r="K13" s="79">
        <f t="shared" si="4"/>
        <v>0.99532783940964997</v>
      </c>
      <c r="L13" s="80"/>
    </row>
    <row r="14" spans="2:12" x14ac:dyDescent="0.2">
      <c r="B14" s="75" t="s">
        <v>82</v>
      </c>
      <c r="C14" s="76">
        <v>0.12137061705010201</v>
      </c>
      <c r="D14" s="79">
        <f t="shared" si="2"/>
        <v>1.7676137522432529E-2</v>
      </c>
      <c r="E14" s="79">
        <f t="shared" si="0"/>
        <v>0.95599933348821109</v>
      </c>
      <c r="F14" s="88"/>
      <c r="G14" s="110"/>
      <c r="H14" s="75" t="s">
        <v>85</v>
      </c>
      <c r="I14" s="76">
        <v>2.24324598280542E-3</v>
      </c>
      <c r="J14" s="79">
        <f t="shared" si="3"/>
        <v>9.746412593984431E-4</v>
      </c>
      <c r="K14" s="79">
        <f t="shared" si="4"/>
        <v>0.99630248066904836</v>
      </c>
      <c r="L14" s="80"/>
    </row>
    <row r="15" spans="2:12" x14ac:dyDescent="0.2">
      <c r="B15" s="75" t="s">
        <v>77</v>
      </c>
      <c r="C15" s="76">
        <v>9.5320600169061701E-2</v>
      </c>
      <c r="D15" s="79">
        <f t="shared" si="2"/>
        <v>1.3882272977269369E-2</v>
      </c>
      <c r="E15" s="79">
        <f t="shared" si="0"/>
        <v>0.96988160646548049</v>
      </c>
      <c r="F15" s="88"/>
      <c r="G15" s="110"/>
      <c r="H15" s="75" t="s">
        <v>80</v>
      </c>
      <c r="I15" s="76">
        <v>2.0288048992819501E-3</v>
      </c>
      <c r="J15" s="79">
        <f t="shared" si="3"/>
        <v>8.8147130420222308E-4</v>
      </c>
      <c r="K15" s="79">
        <f t="shared" si="4"/>
        <v>0.9971839519732506</v>
      </c>
      <c r="L15" s="80"/>
    </row>
    <row r="16" spans="2:12" x14ac:dyDescent="0.2">
      <c r="B16" s="75" t="s">
        <v>60</v>
      </c>
      <c r="C16" s="76">
        <v>6.0409912961839798E-2</v>
      </c>
      <c r="D16" s="79">
        <f t="shared" si="2"/>
        <v>8.7979607847825658E-3</v>
      </c>
      <c r="E16" s="79">
        <f t="shared" si="0"/>
        <v>0.97867956725026306</v>
      </c>
      <c r="F16" s="88"/>
      <c r="G16" s="110"/>
      <c r="H16" s="75" t="s">
        <v>86</v>
      </c>
      <c r="I16" s="76">
        <v>1.6712011834319499E-3</v>
      </c>
      <c r="J16" s="79">
        <f t="shared" si="3"/>
        <v>7.2610032007781324E-4</v>
      </c>
      <c r="K16" s="79">
        <f t="shared" si="4"/>
        <v>0.99791005229332841</v>
      </c>
      <c r="L16" s="80"/>
    </row>
    <row r="17" spans="2:12" x14ac:dyDescent="0.2">
      <c r="B17" s="75" t="s">
        <v>59</v>
      </c>
      <c r="C17" s="76">
        <v>4.22802384774809E-2</v>
      </c>
      <c r="D17" s="79">
        <f t="shared" si="2"/>
        <v>6.1575966899854164E-3</v>
      </c>
      <c r="E17" s="79">
        <f t="shared" si="0"/>
        <v>0.98483716394024845</v>
      </c>
      <c r="F17" s="88"/>
      <c r="G17" s="110"/>
      <c r="H17" s="75" t="s">
        <v>57</v>
      </c>
      <c r="I17" s="76">
        <v>1.5895528448994999E-3</v>
      </c>
      <c r="J17" s="79">
        <f t="shared" si="3"/>
        <v>6.9062590483087857E-4</v>
      </c>
      <c r="K17" s="79">
        <f t="shared" si="4"/>
        <v>0.99860067819815934</v>
      </c>
      <c r="L17" s="80"/>
    </row>
    <row r="18" spans="2:12" x14ac:dyDescent="0.2">
      <c r="B18" s="75" t="s">
        <v>56</v>
      </c>
      <c r="C18" s="76">
        <v>3.6543599293491699E-2</v>
      </c>
      <c r="D18" s="79">
        <f t="shared" si="2"/>
        <v>5.3221257531365952E-3</v>
      </c>
      <c r="E18" s="79">
        <f t="shared" si="0"/>
        <v>0.99015928969338507</v>
      </c>
      <c r="F18" s="88"/>
      <c r="G18" s="110"/>
      <c r="H18" s="75" t="s">
        <v>62</v>
      </c>
      <c r="I18" s="76">
        <v>1.13304089103302E-3</v>
      </c>
      <c r="J18" s="79">
        <f t="shared" si="3"/>
        <v>4.9228145707199734E-4</v>
      </c>
      <c r="K18" s="79">
        <f t="shared" si="4"/>
        <v>0.99909295965523137</v>
      </c>
      <c r="L18" s="80"/>
    </row>
    <row r="19" spans="2:12" x14ac:dyDescent="0.2">
      <c r="B19" s="75" t="s">
        <v>86</v>
      </c>
      <c r="C19" s="76">
        <v>1.6712011834319501E-2</v>
      </c>
      <c r="D19" s="79">
        <f t="shared" si="2"/>
        <v>2.4338989669798598E-3</v>
      </c>
      <c r="E19" s="79">
        <f t="shared" si="0"/>
        <v>0.99259318866036494</v>
      </c>
      <c r="F19" s="88"/>
      <c r="G19" s="110"/>
      <c r="H19" s="75" t="s">
        <v>66</v>
      </c>
      <c r="I19" s="76">
        <v>4.6085250748454401E-4</v>
      </c>
      <c r="J19" s="79">
        <f t="shared" si="3"/>
        <v>2.0023032326126636E-4</v>
      </c>
      <c r="K19" s="79">
        <f t="shared" si="4"/>
        <v>0.99929318997849259</v>
      </c>
      <c r="L19" s="80"/>
    </row>
    <row r="20" spans="2:12" x14ac:dyDescent="0.2">
      <c r="B20" s="75" t="s">
        <v>85</v>
      </c>
      <c r="C20" s="76">
        <v>1.5702721879638001E-2</v>
      </c>
      <c r="D20" s="79">
        <f t="shared" si="2"/>
        <v>2.2869082992831189E-3</v>
      </c>
      <c r="E20" s="79">
        <f t="shared" si="0"/>
        <v>0.99488009695964807</v>
      </c>
      <c r="F20" s="88"/>
      <c r="G20" s="110"/>
      <c r="H20" s="75" t="s">
        <v>60</v>
      </c>
      <c r="I20" s="76">
        <v>3.8207833354982599E-4</v>
      </c>
      <c r="J20" s="79">
        <f t="shared" si="3"/>
        <v>1.6600466959675462E-4</v>
      </c>
      <c r="K20" s="79">
        <f t="shared" si="4"/>
        <v>0.9994591946480893</v>
      </c>
      <c r="L20" s="80"/>
    </row>
    <row r="21" spans="2:12" x14ac:dyDescent="0.2">
      <c r="B21" s="75" t="s">
        <v>57</v>
      </c>
      <c r="C21" s="76">
        <v>1.2326156391405999E-2</v>
      </c>
      <c r="D21" s="79">
        <f t="shared" si="2"/>
        <v>1.7951530674641157E-3</v>
      </c>
      <c r="E21" s="79">
        <f t="shared" si="0"/>
        <v>0.99667525002711221</v>
      </c>
      <c r="F21" s="88"/>
      <c r="G21" s="110"/>
      <c r="H21" s="75" t="s">
        <v>75</v>
      </c>
      <c r="I21" s="76">
        <v>3.7074613693998298E-4</v>
      </c>
      <c r="J21" s="79">
        <f t="shared" si="3"/>
        <v>1.6108107830974141E-4</v>
      </c>
      <c r="K21" s="79">
        <f t="shared" si="4"/>
        <v>0.999620275726399</v>
      </c>
      <c r="L21" s="80"/>
    </row>
    <row r="22" spans="2:12" x14ac:dyDescent="0.2">
      <c r="B22" s="75" t="s">
        <v>382</v>
      </c>
      <c r="C22" s="76">
        <v>9.0807437910000004E-3</v>
      </c>
      <c r="D22" s="79">
        <f t="shared" si="2"/>
        <v>1.3224986405847429E-3</v>
      </c>
      <c r="E22" s="79">
        <f t="shared" si="0"/>
        <v>0.99799774866769697</v>
      </c>
      <c r="F22" s="88"/>
      <c r="G22" s="110"/>
      <c r="H22" s="75" t="s">
        <v>68</v>
      </c>
      <c r="I22" s="76">
        <v>2.4948346295092499E-4</v>
      </c>
      <c r="J22" s="79">
        <f t="shared" si="3"/>
        <v>1.0839510173800938E-4</v>
      </c>
      <c r="K22" s="79">
        <f t="shared" si="4"/>
        <v>0.99972867082813699</v>
      </c>
      <c r="L22" s="80"/>
    </row>
    <row r="23" spans="2:12" x14ac:dyDescent="0.2">
      <c r="B23" s="75" t="s">
        <v>61</v>
      </c>
      <c r="C23" s="76">
        <v>6.7254692645624097E-3</v>
      </c>
      <c r="D23" s="79">
        <f t="shared" si="2"/>
        <v>9.7948187553684673E-4</v>
      </c>
      <c r="E23" s="79">
        <f t="shared" si="0"/>
        <v>0.99897723054323384</v>
      </c>
      <c r="F23" s="88"/>
      <c r="G23" s="110"/>
      <c r="H23" s="75" t="s">
        <v>174</v>
      </c>
      <c r="I23" s="76">
        <v>1.892946E-4</v>
      </c>
      <c r="J23" s="79">
        <f t="shared" si="3"/>
        <v>8.224435873527992E-5</v>
      </c>
      <c r="K23" s="79">
        <f t="shared" si="4"/>
        <v>0.99981091518687226</v>
      </c>
      <c r="L23" s="80"/>
    </row>
    <row r="24" spans="2:12" x14ac:dyDescent="0.2">
      <c r="B24" s="75" t="s">
        <v>75</v>
      </c>
      <c r="C24" s="76">
        <v>2.5952229585798799E-3</v>
      </c>
      <c r="D24" s="79">
        <f t="shared" si="2"/>
        <v>3.7796230283887824E-4</v>
      </c>
      <c r="E24" s="79">
        <f t="shared" si="0"/>
        <v>0.99935519284607277</v>
      </c>
      <c r="F24" s="88"/>
      <c r="G24" s="110"/>
      <c r="H24" s="75" t="s">
        <v>70</v>
      </c>
      <c r="I24" s="76">
        <v>1.09839245619663E-4</v>
      </c>
      <c r="J24" s="79">
        <f t="shared" si="3"/>
        <v>4.7722747082886082E-5</v>
      </c>
      <c r="K24" s="79">
        <f t="shared" si="4"/>
        <v>0.99985863793395513</v>
      </c>
      <c r="L24" s="80"/>
    </row>
    <row r="25" spans="2:12" x14ac:dyDescent="0.2">
      <c r="B25" s="75" t="s">
        <v>68</v>
      </c>
      <c r="C25" s="76">
        <v>1.7910458943654799E-3</v>
      </c>
      <c r="D25" s="79">
        <f t="shared" si="2"/>
        <v>2.6084380476308849E-4</v>
      </c>
      <c r="E25" s="79">
        <f t="shared" si="0"/>
        <v>0.99961603665083587</v>
      </c>
      <c r="F25" s="88"/>
      <c r="G25" s="110"/>
      <c r="H25" s="75" t="s">
        <v>84</v>
      </c>
      <c r="I25" s="76">
        <v>1.0794564274744E-4</v>
      </c>
      <c r="J25" s="79">
        <f t="shared" si="3"/>
        <v>4.6900018098935851E-5</v>
      </c>
      <c r="K25" s="79">
        <f t="shared" si="4"/>
        <v>0.99990553795205406</v>
      </c>
      <c r="L25" s="80"/>
    </row>
    <row r="26" spans="2:12" x14ac:dyDescent="0.2">
      <c r="B26" s="75" t="s">
        <v>170</v>
      </c>
      <c r="C26" s="76">
        <v>1.67125728E-3</v>
      </c>
      <c r="D26" s="79">
        <f t="shared" si="2"/>
        <v>2.4339806647313817E-4</v>
      </c>
      <c r="E26" s="79">
        <f t="shared" si="0"/>
        <v>0.99985943471730898</v>
      </c>
      <c r="F26" s="88"/>
      <c r="G26" s="110"/>
      <c r="H26" s="75" t="s">
        <v>69</v>
      </c>
      <c r="I26" s="76">
        <v>8.0977062708434603E-5</v>
      </c>
      <c r="J26" s="79">
        <f t="shared" si="3"/>
        <v>3.5182760600258818E-5</v>
      </c>
      <c r="K26" s="79">
        <f t="shared" si="4"/>
        <v>0.99994072071265427</v>
      </c>
      <c r="L26" s="80"/>
    </row>
    <row r="27" spans="2:12" x14ac:dyDescent="0.2">
      <c r="B27" s="75" t="s">
        <v>71</v>
      </c>
      <c r="C27" s="76">
        <v>3.7743734706135898E-4</v>
      </c>
      <c r="D27" s="79">
        <f t="shared" si="2"/>
        <v>5.4969107143985384E-5</v>
      </c>
      <c r="E27" s="79">
        <f t="shared" si="0"/>
        <v>0.99991440382445296</v>
      </c>
      <c r="F27" s="88"/>
      <c r="G27" s="110"/>
      <c r="H27" s="75" t="s">
        <v>71</v>
      </c>
      <c r="I27" s="76">
        <v>5.3125858653805898E-5</v>
      </c>
      <c r="J27" s="79">
        <f t="shared" si="3"/>
        <v>2.3082022293522304E-5</v>
      </c>
      <c r="K27" s="79">
        <f t="shared" si="4"/>
        <v>0.99996380273494778</v>
      </c>
      <c r="L27" s="80"/>
    </row>
    <row r="28" spans="2:12" x14ac:dyDescent="0.2">
      <c r="B28" s="75" t="s">
        <v>70</v>
      </c>
      <c r="C28" s="76">
        <v>2.2001553994059099E-4</v>
      </c>
      <c r="D28" s="79">
        <f t="shared" si="2"/>
        <v>3.2042557215118524E-5</v>
      </c>
      <c r="E28" s="79">
        <f t="shared" si="0"/>
        <v>0.99994644638166807</v>
      </c>
      <c r="F28" s="88"/>
      <c r="G28" s="110"/>
      <c r="H28" s="75" t="s">
        <v>78</v>
      </c>
      <c r="I28" s="76">
        <v>3.01173097912841E-5</v>
      </c>
      <c r="J28" s="79">
        <f t="shared" si="3"/>
        <v>1.3085311628625053E-5</v>
      </c>
      <c r="K28" s="79">
        <f t="shared" si="4"/>
        <v>0.99997688804657636</v>
      </c>
      <c r="L28" s="80"/>
    </row>
    <row r="29" spans="2:12" x14ac:dyDescent="0.2">
      <c r="B29" s="75" t="s">
        <v>174</v>
      </c>
      <c r="C29" s="76">
        <v>1.658481E-4</v>
      </c>
      <c r="D29" s="79">
        <f t="shared" si="2"/>
        <v>2.4153735843857425E-5</v>
      </c>
      <c r="E29" s="79">
        <f t="shared" si="0"/>
        <v>0.99997060011751193</v>
      </c>
      <c r="F29" s="88"/>
      <c r="G29" s="110"/>
      <c r="H29" s="75" t="s">
        <v>61</v>
      </c>
      <c r="I29" s="76">
        <v>1.9877043841454301E-5</v>
      </c>
      <c r="J29" s="79">
        <f t="shared" si="3"/>
        <v>8.6361403034923027E-6</v>
      </c>
      <c r="K29" s="79">
        <f t="shared" si="4"/>
        <v>0.9999855241868798</v>
      </c>
      <c r="L29" s="80"/>
    </row>
    <row r="30" spans="2:12" x14ac:dyDescent="0.2">
      <c r="B30" s="75" t="s">
        <v>69</v>
      </c>
      <c r="C30" s="76">
        <v>1.6421079463508199E-4</v>
      </c>
      <c r="D30" s="79">
        <f t="shared" si="2"/>
        <v>2.3915282456209572E-5</v>
      </c>
      <c r="E30" s="79">
        <f t="shared" si="0"/>
        <v>0.99999451539996809</v>
      </c>
      <c r="F30" s="88"/>
      <c r="G30" s="110"/>
      <c r="H30" s="75" t="s">
        <v>59</v>
      </c>
      <c r="I30" s="76">
        <v>1.9419931027350401E-5</v>
      </c>
      <c r="J30" s="79">
        <f t="shared" si="3"/>
        <v>8.4375347951172372E-6</v>
      </c>
      <c r="K30" s="79">
        <f t="shared" ref="K30" si="5">IF(J30=1,0,IF(ISNUMBER(J30+K29),J30+K29,0))</f>
        <v>0.99999396172167487</v>
      </c>
      <c r="L30" s="80"/>
    </row>
    <row r="31" spans="2:12" x14ac:dyDescent="0.2">
      <c r="B31" s="75" t="s">
        <v>66</v>
      </c>
      <c r="C31" s="76">
        <v>3.3516545998875902E-5</v>
      </c>
      <c r="D31" s="79">
        <f t="shared" si="2"/>
        <v>4.8812726733399122E-6</v>
      </c>
      <c r="E31" s="79">
        <f t="shared" ref="E31" si="6">IF(D31=1,0,IF(ISNUMBER(D31+E30),D31+E30,0))</f>
        <v>0.99999939667264137</v>
      </c>
      <c r="F31" s="88"/>
      <c r="G31" s="110"/>
      <c r="H31" s="75" t="s">
        <v>67</v>
      </c>
      <c r="I31" s="76">
        <v>1.1469429629871501E-5</v>
      </c>
      <c r="J31" s="79">
        <f t="shared" si="3"/>
        <v>4.983216029238026E-6</v>
      </c>
      <c r="K31" s="79">
        <f t="shared" ref="K31:K32" si="7">IF(J31=1,0,IF(ISNUMBER(J31+K30),J31+K30,0))</f>
        <v>0.99999894493770414</v>
      </c>
      <c r="L31" s="80"/>
    </row>
    <row r="32" spans="2:12" x14ac:dyDescent="0.2">
      <c r="B32" s="75" t="s">
        <v>67</v>
      </c>
      <c r="C32" s="76">
        <v>2.2020272054048002E-6</v>
      </c>
      <c r="D32" s="79">
        <f t="shared" si="2"/>
        <v>3.2069817767182816E-7</v>
      </c>
      <c r="E32" s="79">
        <f t="shared" ref="E32" si="8">IF(D32=1,0,IF(ISNUMBER(D32+E31),D32+E31,0))</f>
        <v>0.99999971737081905</v>
      </c>
      <c r="F32" s="88"/>
      <c r="G32" s="110"/>
      <c r="H32" s="75" t="s">
        <v>58</v>
      </c>
      <c r="I32" s="76">
        <v>2.4283440000000001E-6</v>
      </c>
      <c r="J32" s="79">
        <f t="shared" si="3"/>
        <v>1.0550622947969175E-6</v>
      </c>
      <c r="K32" s="79">
        <f t="shared" si="7"/>
        <v>0.99999999999999889</v>
      </c>
      <c r="L32" s="80"/>
    </row>
    <row r="33" spans="2:12" ht="12.75" thickBot="1" x14ac:dyDescent="0.25">
      <c r="B33" s="75" t="s">
        <v>78</v>
      </c>
      <c r="C33" s="76">
        <v>1.3963479994140799E-6</v>
      </c>
      <c r="D33" s="79">
        <f t="shared" si="2"/>
        <v>2.0336091112256621E-7</v>
      </c>
      <c r="E33" s="79">
        <f t="shared" ref="E33:E34" si="9">IF(D33=1,0,IF(ISNUMBER(D33+E32),D33+E32,0))</f>
        <v>0.99999992073173016</v>
      </c>
      <c r="F33" s="88"/>
      <c r="G33" s="28"/>
      <c r="H33" s="77"/>
      <c r="I33" s="78"/>
      <c r="J33" s="81"/>
      <c r="K33" s="81"/>
      <c r="L33" s="82"/>
    </row>
    <row r="34" spans="2:12" x14ac:dyDescent="0.2">
      <c r="B34" s="75" t="s">
        <v>58</v>
      </c>
      <c r="C34" s="76">
        <v>5.4428400000000001E-7</v>
      </c>
      <c r="D34" s="79">
        <f t="shared" si="2"/>
        <v>7.9268269941217878E-8</v>
      </c>
      <c r="E34" s="79">
        <f t="shared" si="9"/>
        <v>1</v>
      </c>
      <c r="F34" s="88"/>
      <c r="G34" s="28"/>
      <c r="H34" s="3"/>
      <c r="I34" s="19"/>
      <c r="J34" s="3"/>
      <c r="K34" s="3"/>
      <c r="L34" s="3"/>
    </row>
    <row r="35" spans="2:12" ht="12.75" thickBot="1" x14ac:dyDescent="0.25">
      <c r="B35" s="77" t="s">
        <v>72</v>
      </c>
      <c r="C35" s="78">
        <v>0</v>
      </c>
      <c r="D35" s="81">
        <f t="shared" si="2"/>
        <v>0</v>
      </c>
      <c r="E35" s="81">
        <f t="shared" ref="E35" si="10">IF(D35=1,0,IF(ISNUMBER(D35+E34),D35+E34,0))</f>
        <v>1</v>
      </c>
      <c r="F35" s="91"/>
      <c r="G35" s="28"/>
      <c r="H35" s="3"/>
      <c r="I35" s="165"/>
      <c r="J35" s="3"/>
      <c r="K35" s="3"/>
      <c r="L35" s="3"/>
    </row>
    <row r="36" spans="2:12" x14ac:dyDescent="0.2">
      <c r="B36" s="16"/>
      <c r="C36" s="19"/>
      <c r="D36" s="33"/>
      <c r="E36" s="33"/>
      <c r="F36" s="34"/>
      <c r="G36" s="28"/>
      <c r="H36" s="3"/>
      <c r="I36" s="147"/>
      <c r="J36" s="3"/>
      <c r="K36" s="3"/>
      <c r="L36" s="3"/>
    </row>
    <row r="37" spans="2:12" customFormat="1" ht="12.75" x14ac:dyDescent="0.2"/>
    <row r="38" spans="2:12" ht="12.75" x14ac:dyDescent="0.2">
      <c r="B38"/>
      <c r="C38"/>
      <c r="D38"/>
      <c r="E38"/>
      <c r="F38"/>
      <c r="G38"/>
      <c r="H38"/>
      <c r="I38"/>
      <c r="J38"/>
      <c r="K38"/>
      <c r="L38"/>
    </row>
    <row r="39" spans="2:12" ht="12.75" x14ac:dyDescent="0.2">
      <c r="B39"/>
      <c r="C39"/>
      <c r="D39"/>
      <c r="E39"/>
      <c r="F39"/>
      <c r="G39"/>
      <c r="H39"/>
      <c r="I39"/>
      <c r="J39"/>
      <c r="K39"/>
      <c r="L39"/>
    </row>
    <row r="40" spans="2:12" ht="12.75" x14ac:dyDescent="0.2">
      <c r="B40"/>
      <c r="C40"/>
      <c r="D40"/>
      <c r="E40"/>
      <c r="F40"/>
      <c r="G40"/>
      <c r="H40"/>
      <c r="I40"/>
      <c r="J40"/>
      <c r="K40"/>
      <c r="L40"/>
    </row>
    <row r="41" spans="2:12" ht="12.75" x14ac:dyDescent="0.2">
      <c r="B41"/>
      <c r="C41"/>
      <c r="D41"/>
      <c r="E41"/>
      <c r="F41"/>
      <c r="G41"/>
      <c r="H41"/>
      <c r="I41"/>
      <c r="J41"/>
      <c r="K41"/>
      <c r="L41"/>
    </row>
    <row r="42" spans="2:12" ht="12.75" x14ac:dyDescent="0.2">
      <c r="B42"/>
      <c r="C42"/>
      <c r="D42"/>
      <c r="E42"/>
      <c r="F42"/>
      <c r="G42"/>
      <c r="H42"/>
      <c r="I42"/>
      <c r="J42"/>
      <c r="K42"/>
      <c r="L42"/>
    </row>
    <row r="43" spans="2:12" ht="12.75" x14ac:dyDescent="0.2">
      <c r="B43"/>
      <c r="C43"/>
      <c r="D43"/>
      <c r="E43"/>
      <c r="F43"/>
      <c r="G43"/>
      <c r="H43"/>
      <c r="I43"/>
      <c r="J43"/>
      <c r="K43"/>
      <c r="L43"/>
    </row>
    <row r="44" spans="2:12" ht="12.75" x14ac:dyDescent="0.2">
      <c r="B44"/>
      <c r="C44"/>
      <c r="D44"/>
      <c r="E44"/>
      <c r="F44"/>
      <c r="G44"/>
      <c r="H44"/>
      <c r="I44"/>
      <c r="J44"/>
      <c r="K44"/>
      <c r="L44"/>
    </row>
    <row r="45" spans="2:12" ht="12.75" x14ac:dyDescent="0.2">
      <c r="B45"/>
      <c r="C45"/>
      <c r="D45"/>
      <c r="E45"/>
      <c r="F45"/>
      <c r="G45"/>
      <c r="H45"/>
      <c r="I45"/>
      <c r="J45"/>
      <c r="K45"/>
      <c r="L45"/>
    </row>
    <row r="46" spans="2:12" ht="12.75" x14ac:dyDescent="0.2">
      <c r="B46"/>
      <c r="C46"/>
      <c r="D46"/>
      <c r="E46"/>
      <c r="F46"/>
      <c r="G46"/>
      <c r="H46"/>
      <c r="I46"/>
      <c r="J46"/>
      <c r="K46"/>
      <c r="L46"/>
    </row>
    <row r="47" spans="2:12" ht="12.75" x14ac:dyDescent="0.2">
      <c r="B47"/>
      <c r="C47"/>
      <c r="D47"/>
      <c r="E47"/>
      <c r="F47"/>
      <c r="G47"/>
      <c r="H47"/>
      <c r="I47"/>
      <c r="J47"/>
      <c r="K47"/>
      <c r="L47"/>
    </row>
    <row r="48" spans="2:12" ht="12.75" x14ac:dyDescent="0.2">
      <c r="B48"/>
      <c r="C48"/>
      <c r="D48"/>
      <c r="E48"/>
      <c r="F48"/>
      <c r="G48"/>
      <c r="H48"/>
      <c r="I48"/>
      <c r="J48"/>
      <c r="K48"/>
      <c r="L48"/>
    </row>
    <row r="49" spans="2:12" ht="12.75" x14ac:dyDescent="0.2">
      <c r="B49"/>
      <c r="C49"/>
      <c r="D49"/>
      <c r="E49"/>
      <c r="F49"/>
      <c r="G49"/>
      <c r="H49"/>
      <c r="I49"/>
      <c r="J49"/>
      <c r="K49"/>
      <c r="L49"/>
    </row>
    <row r="50" spans="2:12" ht="12.75" x14ac:dyDescent="0.2">
      <c r="B50"/>
      <c r="C50"/>
      <c r="D50"/>
      <c r="E50"/>
      <c r="F50"/>
      <c r="G50"/>
      <c r="H50"/>
      <c r="I50"/>
      <c r="J50"/>
      <c r="K50"/>
      <c r="L50"/>
    </row>
    <row r="51" spans="2:12" ht="12.75" x14ac:dyDescent="0.2">
      <c r="B51"/>
      <c r="C51"/>
      <c r="D51"/>
      <c r="E51"/>
      <c r="F51"/>
      <c r="G51"/>
      <c r="H51"/>
      <c r="I51"/>
      <c r="J51"/>
      <c r="K51"/>
      <c r="L51"/>
    </row>
    <row r="52" spans="2:12" ht="12.75" x14ac:dyDescent="0.2">
      <c r="B52"/>
      <c r="C52"/>
      <c r="D52"/>
      <c r="E52"/>
      <c r="F52"/>
      <c r="G52"/>
      <c r="H52"/>
      <c r="I52"/>
      <c r="J52"/>
      <c r="K52"/>
      <c r="L52"/>
    </row>
    <row r="53" spans="2:12" ht="12.75" x14ac:dyDescent="0.2">
      <c r="B53"/>
      <c r="C53"/>
      <c r="D53"/>
      <c r="E53"/>
      <c r="F53"/>
      <c r="G53"/>
      <c r="H53"/>
      <c r="I53"/>
      <c r="J53"/>
      <c r="K53"/>
      <c r="L53"/>
    </row>
    <row r="54" spans="2:12" ht="12.75" x14ac:dyDescent="0.2">
      <c r="B54"/>
      <c r="C54"/>
      <c r="D54"/>
      <c r="E54"/>
      <c r="F54"/>
      <c r="G54"/>
      <c r="H54"/>
      <c r="I54"/>
      <c r="J54"/>
      <c r="K54"/>
      <c r="L54"/>
    </row>
    <row r="55" spans="2:12" ht="12.75" x14ac:dyDescent="0.2">
      <c r="B55"/>
      <c r="C55"/>
      <c r="D55"/>
      <c r="E55"/>
      <c r="F55"/>
      <c r="G55"/>
      <c r="H55"/>
      <c r="I55"/>
      <c r="J55"/>
      <c r="K55"/>
      <c r="L55"/>
    </row>
    <row r="56" spans="2:12" ht="12.75" x14ac:dyDescent="0.2">
      <c r="B56"/>
      <c r="C56"/>
      <c r="D56"/>
      <c r="E56"/>
      <c r="F56"/>
      <c r="G56"/>
      <c r="H56"/>
      <c r="I56"/>
      <c r="J56"/>
      <c r="K56"/>
      <c r="L56"/>
    </row>
    <row r="57" spans="2:12" ht="12.75" x14ac:dyDescent="0.2">
      <c r="B57"/>
      <c r="C57"/>
      <c r="D57"/>
      <c r="E57"/>
      <c r="F57"/>
      <c r="G57"/>
      <c r="H57"/>
      <c r="I57"/>
      <c r="J57"/>
      <c r="K57"/>
      <c r="L57"/>
    </row>
    <row r="58" spans="2:12" ht="12.75" x14ac:dyDescent="0.2">
      <c r="B58"/>
      <c r="C58"/>
      <c r="D58"/>
      <c r="E58"/>
      <c r="F58"/>
      <c r="G58"/>
      <c r="H58"/>
      <c r="I58"/>
      <c r="J58"/>
      <c r="K58"/>
      <c r="L58"/>
    </row>
    <row r="59" spans="2:12" ht="12.75" x14ac:dyDescent="0.2">
      <c r="B59"/>
      <c r="C59"/>
      <c r="D59"/>
      <c r="E59"/>
      <c r="F59"/>
      <c r="G59"/>
      <c r="H59"/>
      <c r="I59"/>
      <c r="J59"/>
      <c r="K59"/>
      <c r="L59"/>
    </row>
    <row r="60" spans="2:12" ht="12.75" x14ac:dyDescent="0.2">
      <c r="B60"/>
      <c r="C60"/>
      <c r="D60"/>
      <c r="E60"/>
      <c r="F60"/>
      <c r="G60"/>
      <c r="H60"/>
      <c r="I60"/>
      <c r="J60"/>
      <c r="K60"/>
      <c r="L60"/>
    </row>
    <row r="61" spans="2:12" ht="12.75" x14ac:dyDescent="0.2">
      <c r="B61"/>
      <c r="C61"/>
      <c r="D61"/>
      <c r="E61"/>
      <c r="F61"/>
      <c r="G61"/>
      <c r="H61"/>
      <c r="I61"/>
      <c r="J61"/>
      <c r="K61"/>
      <c r="L61"/>
    </row>
    <row r="62" spans="2:12" ht="12.75" x14ac:dyDescent="0.2">
      <c r="B62"/>
      <c r="C62"/>
      <c r="D62"/>
      <c r="E62"/>
      <c r="F62"/>
      <c r="G62"/>
      <c r="H62"/>
      <c r="I62"/>
      <c r="J62"/>
      <c r="K62"/>
      <c r="L62"/>
    </row>
    <row r="63" spans="2:12" ht="12.75" x14ac:dyDescent="0.2">
      <c r="B63"/>
      <c r="C63"/>
      <c r="D63"/>
      <c r="E63"/>
      <c r="F63"/>
      <c r="G63"/>
      <c r="H63"/>
      <c r="I63"/>
      <c r="J63"/>
      <c r="K63"/>
      <c r="L63"/>
    </row>
    <row r="64" spans="2:12" ht="12.75" x14ac:dyDescent="0.2">
      <c r="B64"/>
      <c r="C64"/>
      <c r="D64"/>
      <c r="E64"/>
      <c r="F64"/>
      <c r="G64"/>
      <c r="H64"/>
      <c r="I64"/>
      <c r="J64"/>
      <c r="K64"/>
      <c r="L64"/>
    </row>
    <row r="65" spans="2:12" ht="12.75" x14ac:dyDescent="0.2">
      <c r="B65"/>
      <c r="C65"/>
      <c r="D65"/>
      <c r="E65"/>
      <c r="F65"/>
      <c r="G65"/>
      <c r="H65"/>
      <c r="I65"/>
      <c r="J65"/>
      <c r="K65"/>
      <c r="L65"/>
    </row>
    <row r="66" spans="2:12" ht="12.75" x14ac:dyDescent="0.2">
      <c r="B66"/>
      <c r="C66"/>
      <c r="D66"/>
      <c r="E66"/>
      <c r="F66"/>
      <c r="G66"/>
      <c r="H66"/>
      <c r="I66"/>
      <c r="J66"/>
      <c r="K66"/>
      <c r="L66"/>
    </row>
    <row r="67" spans="2:12" ht="12.75" x14ac:dyDescent="0.2">
      <c r="B67"/>
      <c r="C67"/>
      <c r="D67"/>
      <c r="E67"/>
      <c r="F67"/>
      <c r="G67"/>
      <c r="H67"/>
      <c r="I67"/>
      <c r="J67"/>
      <c r="K67"/>
      <c r="L67"/>
    </row>
    <row r="68" spans="2:12" ht="12.75" x14ac:dyDescent="0.2">
      <c r="B68"/>
      <c r="C68"/>
      <c r="D68"/>
      <c r="E68"/>
      <c r="F68"/>
      <c r="G68"/>
      <c r="H68"/>
      <c r="I68"/>
      <c r="J68"/>
      <c r="K68"/>
      <c r="L68"/>
    </row>
    <row r="69" spans="2:12" ht="12.75" x14ac:dyDescent="0.2">
      <c r="B69"/>
      <c r="C69"/>
      <c r="D69"/>
      <c r="E69"/>
      <c r="F69"/>
      <c r="G69"/>
      <c r="H69"/>
      <c r="I69"/>
      <c r="J69"/>
      <c r="K69"/>
      <c r="L69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0">
    <tabColor theme="4"/>
  </sheetPr>
  <dimension ref="B1:K52"/>
  <sheetViews>
    <sheetView showGridLines="0" workbookViewId="0">
      <selection activeCell="F10" sqref="F10:F32"/>
    </sheetView>
  </sheetViews>
  <sheetFormatPr defaultRowHeight="12" x14ac:dyDescent="0.2"/>
  <cols>
    <col min="1" max="1" width="9.140625" style="18"/>
    <col min="2" max="2" width="16.28515625" style="18" bestFit="1" customWidth="1"/>
    <col min="3" max="3" width="7.5703125" style="18" bestFit="1" customWidth="1"/>
    <col min="4" max="4" width="14.28515625" style="18" bestFit="1" customWidth="1"/>
    <col min="5" max="5" width="11.28515625" style="18" bestFit="1" customWidth="1"/>
    <col min="6" max="6" width="13.28515625" style="24" bestFit="1" customWidth="1"/>
    <col min="7" max="7" width="9.140625" style="18"/>
    <col min="8" max="8" width="10.140625" style="18" bestFit="1" customWidth="1"/>
    <col min="9" max="9" width="9.140625" style="18"/>
    <col min="10" max="10" width="17.7109375" style="18" bestFit="1" customWidth="1"/>
    <col min="11" max="16384" width="9.140625" style="18"/>
  </cols>
  <sheetData>
    <row r="1" spans="2:11" ht="15" x14ac:dyDescent="0.25">
      <c r="B1" s="170" t="s">
        <v>376</v>
      </c>
    </row>
    <row r="3" spans="2:11" ht="12.75" thickBot="1" x14ac:dyDescent="0.25">
      <c r="B3" s="18" t="s">
        <v>29</v>
      </c>
    </row>
    <row r="4" spans="2:11" s="14" customFormat="1" ht="24.75" thickBot="1" x14ac:dyDescent="0.25">
      <c r="B4" s="40" t="s">
        <v>0</v>
      </c>
      <c r="C4" s="41" t="s">
        <v>351</v>
      </c>
      <c r="D4" s="41" t="s">
        <v>1</v>
      </c>
      <c r="E4" s="41" t="s">
        <v>2</v>
      </c>
      <c r="F4" s="42" t="s">
        <v>3</v>
      </c>
      <c r="G4"/>
      <c r="H4"/>
      <c r="I4"/>
      <c r="J4"/>
      <c r="K4"/>
    </row>
    <row r="5" spans="2:11" ht="12.75" x14ac:dyDescent="0.2">
      <c r="B5" s="75" t="s">
        <v>181</v>
      </c>
      <c r="C5" s="76">
        <f>SUM(C6:C35)</f>
        <v>27.064480819936627</v>
      </c>
      <c r="D5" s="83"/>
      <c r="E5" s="83"/>
      <c r="F5" s="87"/>
      <c r="G5"/>
      <c r="H5"/>
      <c r="I5"/>
      <c r="J5"/>
      <c r="K5"/>
    </row>
    <row r="6" spans="2:11" ht="12.75" x14ac:dyDescent="0.2">
      <c r="B6" s="75" t="s">
        <v>73</v>
      </c>
      <c r="C6" s="76">
        <v>13.096470765275599</v>
      </c>
      <c r="D6" s="79">
        <f t="shared" ref="D6:D35" si="0">IF(ISNUMBER(C6),C6/VLOOKUP("National Total",B$5:C$35,2,0),"0")</f>
        <v>0.48389883598388811</v>
      </c>
      <c r="E6" s="79">
        <f t="shared" ref="E6" si="1">IF(D6=1,0,IF(ISNUMBER(D6+E5),D6+E5,0))</f>
        <v>0.48389883598388811</v>
      </c>
      <c r="F6" s="88" t="s">
        <v>364</v>
      </c>
      <c r="G6"/>
      <c r="H6"/>
      <c r="I6"/>
      <c r="J6"/>
      <c r="K6"/>
    </row>
    <row r="7" spans="2:11" ht="12.75" x14ac:dyDescent="0.2">
      <c r="B7" s="75" t="s">
        <v>131</v>
      </c>
      <c r="C7" s="76">
        <v>3.3788476549162501</v>
      </c>
      <c r="D7" s="79">
        <f t="shared" si="0"/>
        <v>0.12484435513085013</v>
      </c>
      <c r="E7" s="79">
        <f t="shared" ref="E7:E31" si="2">IF(D7=1,0,IF(ISNUMBER(D7+E6),D7+E6,0))</f>
        <v>0.60874319111473829</v>
      </c>
      <c r="F7" s="88" t="s">
        <v>364</v>
      </c>
      <c r="G7"/>
      <c r="H7"/>
      <c r="I7"/>
      <c r="J7"/>
      <c r="K7"/>
    </row>
    <row r="8" spans="2:11" ht="12.75" x14ac:dyDescent="0.2">
      <c r="B8" s="75" t="s">
        <v>82</v>
      </c>
      <c r="C8" s="76">
        <v>2.90184539602956</v>
      </c>
      <c r="D8" s="79">
        <f t="shared" si="0"/>
        <v>0.10721969563487659</v>
      </c>
      <c r="E8" s="79">
        <f t="shared" si="2"/>
        <v>0.71596288674961484</v>
      </c>
      <c r="F8" s="88" t="s">
        <v>364</v>
      </c>
      <c r="G8"/>
      <c r="H8"/>
      <c r="I8"/>
      <c r="J8"/>
      <c r="K8"/>
    </row>
    <row r="9" spans="2:11" ht="12.75" x14ac:dyDescent="0.2">
      <c r="B9" s="75" t="s">
        <v>65</v>
      </c>
      <c r="C9" s="76">
        <v>2.68206960317884</v>
      </c>
      <c r="D9" s="79">
        <f t="shared" si="0"/>
        <v>9.909924454206176E-2</v>
      </c>
      <c r="E9" s="79">
        <f t="shared" si="2"/>
        <v>0.81506213129167659</v>
      </c>
      <c r="F9" s="88" t="s">
        <v>364</v>
      </c>
      <c r="G9"/>
      <c r="H9"/>
      <c r="I9"/>
      <c r="J9"/>
      <c r="K9"/>
    </row>
    <row r="10" spans="2:11" ht="12.75" x14ac:dyDescent="0.2">
      <c r="B10" s="75" t="s">
        <v>55</v>
      </c>
      <c r="C10" s="76">
        <v>2.1067711744122</v>
      </c>
      <c r="D10" s="79">
        <f t="shared" si="0"/>
        <v>7.7842659847377524E-2</v>
      </c>
      <c r="E10" s="79">
        <f t="shared" si="2"/>
        <v>0.89290479113905408</v>
      </c>
      <c r="F10" s="88"/>
      <c r="G10"/>
      <c r="H10"/>
      <c r="I10"/>
      <c r="J10"/>
      <c r="K10"/>
    </row>
    <row r="11" spans="2:11" ht="12.75" x14ac:dyDescent="0.2">
      <c r="B11" s="75" t="s">
        <v>63</v>
      </c>
      <c r="C11" s="76">
        <v>1.61273515648935</v>
      </c>
      <c r="D11" s="79">
        <f t="shared" si="0"/>
        <v>5.9588623451492698E-2</v>
      </c>
      <c r="E11" s="79">
        <f t="shared" si="2"/>
        <v>0.95249341459054682</v>
      </c>
      <c r="F11" s="88"/>
      <c r="G11"/>
      <c r="H11"/>
      <c r="I11"/>
      <c r="J11"/>
      <c r="K11"/>
    </row>
    <row r="12" spans="2:11" ht="12.75" x14ac:dyDescent="0.2">
      <c r="B12" s="75" t="s">
        <v>80</v>
      </c>
      <c r="C12" s="76">
        <v>0.50571616374358597</v>
      </c>
      <c r="D12" s="79">
        <f t="shared" si="0"/>
        <v>1.8685603729411211E-2</v>
      </c>
      <c r="E12" s="79">
        <f t="shared" si="2"/>
        <v>0.97117901831995801</v>
      </c>
      <c r="F12" s="88"/>
      <c r="G12"/>
      <c r="H12"/>
      <c r="I12"/>
      <c r="J12"/>
      <c r="K12"/>
    </row>
    <row r="13" spans="2:11" ht="12.75" x14ac:dyDescent="0.2">
      <c r="B13" s="75" t="s">
        <v>85</v>
      </c>
      <c r="C13" s="76">
        <v>0.22432459828054199</v>
      </c>
      <c r="D13" s="79">
        <f t="shared" si="0"/>
        <v>8.2885239799352362E-3</v>
      </c>
      <c r="E13" s="79">
        <f t="shared" si="2"/>
        <v>0.9794675422998933</v>
      </c>
      <c r="F13" s="88"/>
      <c r="G13"/>
      <c r="H13"/>
      <c r="I13"/>
      <c r="J13"/>
      <c r="K13"/>
    </row>
    <row r="14" spans="2:11" ht="12.75" x14ac:dyDescent="0.2">
      <c r="B14" s="75" t="s">
        <v>66</v>
      </c>
      <c r="C14" s="76">
        <v>0.12149747924592499</v>
      </c>
      <c r="D14" s="79">
        <f t="shared" si="0"/>
        <v>4.4891856619849058E-3</v>
      </c>
      <c r="E14" s="79">
        <f t="shared" si="2"/>
        <v>0.98395672796187816</v>
      </c>
      <c r="F14" s="88"/>
      <c r="G14"/>
      <c r="H14"/>
      <c r="I14"/>
      <c r="J14"/>
      <c r="K14"/>
    </row>
    <row r="15" spans="2:11" ht="12.75" x14ac:dyDescent="0.2">
      <c r="B15" s="75" t="s">
        <v>77</v>
      </c>
      <c r="C15" s="76">
        <v>0.114384720202874</v>
      </c>
      <c r="D15" s="79">
        <f t="shared" si="0"/>
        <v>4.2263777740238154E-3</v>
      </c>
      <c r="E15" s="79">
        <f t="shared" si="2"/>
        <v>0.98818310573590196</v>
      </c>
      <c r="F15" s="88"/>
      <c r="G15"/>
      <c r="H15"/>
      <c r="I15"/>
      <c r="J15"/>
      <c r="K15"/>
    </row>
    <row r="16" spans="2:11" ht="12.75" x14ac:dyDescent="0.2">
      <c r="B16" s="75" t="s">
        <v>56</v>
      </c>
      <c r="C16" s="76">
        <v>8.4288308159572903E-2</v>
      </c>
      <c r="D16" s="79">
        <f t="shared" si="0"/>
        <v>3.1143515635993001E-3</v>
      </c>
      <c r="E16" s="79">
        <f t="shared" si="2"/>
        <v>0.99129745729950125</v>
      </c>
      <c r="F16" s="88"/>
      <c r="G16"/>
      <c r="H16"/>
      <c r="I16"/>
      <c r="J16"/>
      <c r="K16"/>
    </row>
    <row r="17" spans="2:11" ht="12.75" x14ac:dyDescent="0.2">
      <c r="B17" s="75" t="s">
        <v>68</v>
      </c>
      <c r="C17" s="76">
        <v>4.2866898644118703E-2</v>
      </c>
      <c r="D17" s="79">
        <f t="shared" si="0"/>
        <v>1.5838803237836904E-3</v>
      </c>
      <c r="E17" s="79">
        <f t="shared" si="2"/>
        <v>0.9928813376232849</v>
      </c>
      <c r="F17" s="88"/>
      <c r="G17"/>
      <c r="H17"/>
      <c r="I17"/>
      <c r="J17"/>
      <c r="K17"/>
    </row>
    <row r="18" spans="2:11" ht="12.75" x14ac:dyDescent="0.2">
      <c r="B18" s="75" t="s">
        <v>75</v>
      </c>
      <c r="C18" s="76">
        <v>3.7074613693998303E-2</v>
      </c>
      <c r="D18" s="79">
        <f t="shared" si="0"/>
        <v>1.369862364649089E-3</v>
      </c>
      <c r="E18" s="79">
        <f t="shared" si="2"/>
        <v>0.99425119998793399</v>
      </c>
      <c r="F18" s="88"/>
      <c r="G18"/>
      <c r="H18"/>
      <c r="I18"/>
      <c r="J18"/>
      <c r="K18"/>
    </row>
    <row r="19" spans="2:11" ht="12.75" x14ac:dyDescent="0.2">
      <c r="B19" s="75" t="s">
        <v>62</v>
      </c>
      <c r="C19" s="76">
        <v>2.9658116953113201E-2</v>
      </c>
      <c r="D19" s="79">
        <f t="shared" si="0"/>
        <v>1.0958317342361879E-3</v>
      </c>
      <c r="E19" s="79">
        <f t="shared" si="2"/>
        <v>0.99534703172217021</v>
      </c>
      <c r="F19" s="88"/>
      <c r="G19"/>
      <c r="H19"/>
      <c r="I19"/>
      <c r="J19"/>
      <c r="K19"/>
    </row>
    <row r="20" spans="2:11" ht="12.75" x14ac:dyDescent="0.2">
      <c r="B20" s="75" t="s">
        <v>57</v>
      </c>
      <c r="C20" s="76">
        <v>2.5505163733330002E-2</v>
      </c>
      <c r="D20" s="79">
        <f t="shared" si="0"/>
        <v>9.4238510995348643E-4</v>
      </c>
      <c r="E20" s="79">
        <f t="shared" si="2"/>
        <v>0.99628941683212369</v>
      </c>
      <c r="F20" s="88"/>
      <c r="G20"/>
      <c r="H20"/>
      <c r="I20"/>
      <c r="J20"/>
      <c r="K20"/>
    </row>
    <row r="21" spans="2:11" ht="12.75" x14ac:dyDescent="0.2">
      <c r="B21" s="75" t="s">
        <v>86</v>
      </c>
      <c r="C21" s="76">
        <v>2.0054414201183399E-2</v>
      </c>
      <c r="D21" s="79">
        <f t="shared" si="0"/>
        <v>7.4098647354840915E-4</v>
      </c>
      <c r="E21" s="79">
        <f t="shared" si="2"/>
        <v>0.99703040330567205</v>
      </c>
      <c r="F21" s="88"/>
      <c r="G21"/>
      <c r="H21"/>
      <c r="I21"/>
      <c r="J21"/>
      <c r="K21"/>
    </row>
    <row r="22" spans="2:11" ht="12.75" x14ac:dyDescent="0.2">
      <c r="B22" s="75" t="s">
        <v>70</v>
      </c>
      <c r="C22" s="76">
        <v>1.9770532029379499E-2</v>
      </c>
      <c r="D22" s="79">
        <f t="shared" si="0"/>
        <v>7.3049736889154902E-4</v>
      </c>
      <c r="E22" s="79">
        <f t="shared" si="2"/>
        <v>0.99776090067456358</v>
      </c>
      <c r="F22" s="88"/>
      <c r="G22"/>
      <c r="H22"/>
      <c r="I22"/>
      <c r="J22"/>
      <c r="K22"/>
    </row>
    <row r="23" spans="2:11" ht="12.75" x14ac:dyDescent="0.2">
      <c r="B23" s="75" t="s">
        <v>382</v>
      </c>
      <c r="C23" s="76">
        <v>1.9043931401000001E-2</v>
      </c>
      <c r="D23" s="79">
        <f t="shared" si="0"/>
        <v>7.0365034998090884E-4</v>
      </c>
      <c r="E23" s="79">
        <f t="shared" si="2"/>
        <v>0.99846455102454446</v>
      </c>
      <c r="F23" s="88"/>
      <c r="G23"/>
      <c r="H23"/>
      <c r="I23"/>
      <c r="J23"/>
      <c r="K23"/>
    </row>
    <row r="24" spans="2:11" ht="12.75" x14ac:dyDescent="0.2">
      <c r="B24" s="75" t="s">
        <v>69</v>
      </c>
      <c r="C24" s="76">
        <v>1.45723081255947E-2</v>
      </c>
      <c r="D24" s="79">
        <f t="shared" si="0"/>
        <v>5.3842925059401981E-4</v>
      </c>
      <c r="E24" s="79">
        <f t="shared" si="2"/>
        <v>0.99900298027513845</v>
      </c>
      <c r="F24" s="88"/>
      <c r="G24"/>
      <c r="H24"/>
      <c r="I24"/>
      <c r="J24"/>
      <c r="K24"/>
    </row>
    <row r="25" spans="2:11" ht="12.75" x14ac:dyDescent="0.2">
      <c r="B25" s="75" t="s">
        <v>84</v>
      </c>
      <c r="C25" s="76">
        <v>8.6356514197951997E-3</v>
      </c>
      <c r="D25" s="79">
        <f t="shared" si="0"/>
        <v>3.1907692880751224E-4</v>
      </c>
      <c r="E25" s="79">
        <f t="shared" si="2"/>
        <v>0.99932205720394596</v>
      </c>
      <c r="F25" s="88"/>
      <c r="G25"/>
      <c r="H25"/>
      <c r="I25"/>
      <c r="J25"/>
      <c r="K25"/>
    </row>
    <row r="26" spans="2:11" ht="12.75" x14ac:dyDescent="0.2">
      <c r="B26" s="75" t="s">
        <v>60</v>
      </c>
      <c r="C26" s="76">
        <v>6.3731626419483902E-3</v>
      </c>
      <c r="D26" s="79">
        <f t="shared" si="0"/>
        <v>2.3548069088595632E-4</v>
      </c>
      <c r="E26" s="79">
        <f t="shared" si="2"/>
        <v>0.99955753789483193</v>
      </c>
      <c r="F26" s="88"/>
      <c r="G26"/>
      <c r="H26"/>
      <c r="I26"/>
      <c r="J26"/>
      <c r="K26"/>
    </row>
    <row r="27" spans="2:11" ht="12.75" x14ac:dyDescent="0.2">
      <c r="B27" s="75" t="s">
        <v>71</v>
      </c>
      <c r="C27" s="76">
        <v>5.3309169137530001E-3</v>
      </c>
      <c r="D27" s="79">
        <f t="shared" si="0"/>
        <v>1.9697096534828274E-4</v>
      </c>
      <c r="E27" s="79">
        <f t="shared" si="2"/>
        <v>0.99975450886018025</v>
      </c>
      <c r="F27" s="88"/>
      <c r="G27"/>
      <c r="H27"/>
      <c r="I27"/>
      <c r="J27"/>
      <c r="K27"/>
    </row>
    <row r="28" spans="2:11" ht="12.75" x14ac:dyDescent="0.2">
      <c r="B28" s="75" t="s">
        <v>67</v>
      </c>
      <c r="C28" s="76">
        <v>3.01195158255535E-3</v>
      </c>
      <c r="D28" s="79">
        <f t="shared" si="0"/>
        <v>1.1128798673782957E-4</v>
      </c>
      <c r="E28" s="79">
        <f t="shared" si="2"/>
        <v>0.99986579684691812</v>
      </c>
      <c r="F28" s="88"/>
      <c r="G28"/>
      <c r="H28"/>
      <c r="I28"/>
      <c r="J28"/>
      <c r="K28"/>
    </row>
    <row r="29" spans="2:11" ht="12.75" x14ac:dyDescent="0.2">
      <c r="B29" s="75" t="s">
        <v>174</v>
      </c>
      <c r="C29" s="76">
        <v>1.5323483999999999E-3</v>
      </c>
      <c r="D29" s="79">
        <f t="shared" si="0"/>
        <v>5.6618429527427676E-5</v>
      </c>
      <c r="E29" s="79">
        <f t="shared" si="2"/>
        <v>0.99992241527644554</v>
      </c>
      <c r="F29" s="88"/>
      <c r="G29"/>
      <c r="H29"/>
      <c r="I29"/>
      <c r="J29"/>
      <c r="K29"/>
    </row>
    <row r="30" spans="2:11" ht="12.75" x14ac:dyDescent="0.2">
      <c r="B30" s="75" t="s">
        <v>59</v>
      </c>
      <c r="C30" s="76">
        <v>1.34066308639732E-3</v>
      </c>
      <c r="D30" s="79">
        <f t="shared" si="0"/>
        <v>4.9535887841962282E-5</v>
      </c>
      <c r="E30" s="79">
        <f t="shared" si="2"/>
        <v>0.9999719511642875</v>
      </c>
      <c r="F30" s="88"/>
      <c r="G30"/>
      <c r="H30"/>
      <c r="I30"/>
      <c r="J30"/>
      <c r="K30"/>
    </row>
    <row r="31" spans="2:11" ht="12.75" x14ac:dyDescent="0.2">
      <c r="B31" s="75" t="s">
        <v>61</v>
      </c>
      <c r="C31" s="76">
        <v>4.2445663027929499E-4</v>
      </c>
      <c r="D31" s="79">
        <f t="shared" si="0"/>
        <v>1.5683161746321979E-5</v>
      </c>
      <c r="E31" s="79">
        <f t="shared" si="2"/>
        <v>0.99998763432603377</v>
      </c>
      <c r="F31" s="88"/>
      <c r="G31"/>
      <c r="H31"/>
      <c r="I31"/>
      <c r="J31"/>
      <c r="K31"/>
    </row>
    <row r="32" spans="2:11" ht="12.75" x14ac:dyDescent="0.2">
      <c r="B32" s="75" t="s">
        <v>121</v>
      </c>
      <c r="C32" s="76">
        <v>2.9999999999999997E-4</v>
      </c>
      <c r="D32" s="79">
        <f t="shared" si="0"/>
        <v>1.1084639014357507E-5</v>
      </c>
      <c r="E32" s="79">
        <f t="shared" ref="E32" si="3">IF(D32=1,0,IF(ISNUMBER(D32+E31),D32+E31,0))</f>
        <v>0.99999871896504811</v>
      </c>
      <c r="F32" s="88"/>
      <c r="G32"/>
      <c r="H32"/>
      <c r="I32"/>
      <c r="J32"/>
      <c r="K32"/>
    </row>
    <row r="33" spans="2:11" ht="12.75" x14ac:dyDescent="0.2">
      <c r="B33" s="75" t="s">
        <v>58</v>
      </c>
      <c r="C33" s="76">
        <v>3.0563640000000003E-5</v>
      </c>
      <c r="D33" s="79">
        <f t="shared" si="0"/>
        <v>1.1292897212159257E-6</v>
      </c>
      <c r="E33" s="79">
        <f t="shared" ref="E33" si="4">IF(D33=1,0,IF(ISNUMBER(D33+E32),D33+E32,0))</f>
        <v>0.99999984825476929</v>
      </c>
      <c r="F33" s="88"/>
      <c r="G33"/>
      <c r="H33"/>
      <c r="I33"/>
      <c r="J33"/>
      <c r="K33"/>
    </row>
    <row r="34" spans="2:11" ht="12.75" x14ac:dyDescent="0.2">
      <c r="B34" s="75" t="s">
        <v>78</v>
      </c>
      <c r="C34" s="76">
        <v>4.1069058806296502E-6</v>
      </c>
      <c r="D34" s="79">
        <f t="shared" si="0"/>
        <v>1.5174523050907233E-7</v>
      </c>
      <c r="E34" s="79">
        <f t="shared" ref="E34:E35" si="5">IF(D34=1,0,IF(ISNUMBER(D34+E33),D34+E33,0))</f>
        <v>0.99999999999999978</v>
      </c>
      <c r="F34" s="88"/>
      <c r="G34"/>
      <c r="H34"/>
      <c r="I34"/>
      <c r="J34"/>
      <c r="K34"/>
    </row>
    <row r="35" spans="2:11" ht="12.75" x14ac:dyDescent="0.2">
      <c r="B35" s="75" t="s">
        <v>114</v>
      </c>
      <c r="C35" s="76">
        <v>0</v>
      </c>
      <c r="D35" s="79">
        <f t="shared" si="0"/>
        <v>0</v>
      </c>
      <c r="E35" s="79">
        <f t="shared" si="5"/>
        <v>0.99999999999999978</v>
      </c>
      <c r="F35" s="88"/>
      <c r="G35"/>
      <c r="H35"/>
      <c r="I35"/>
      <c r="J35"/>
      <c r="K35"/>
    </row>
    <row r="36" spans="2:11" ht="12.75" x14ac:dyDescent="0.2">
      <c r="B36" s="75"/>
      <c r="C36" s="76"/>
      <c r="D36" s="79"/>
      <c r="E36" s="79"/>
      <c r="F36" s="88"/>
      <c r="G36"/>
      <c r="H36"/>
      <c r="I36"/>
      <c r="J36"/>
      <c r="K36"/>
    </row>
    <row r="37" spans="2:11" ht="13.5" thickBot="1" x14ac:dyDescent="0.25">
      <c r="B37" s="77"/>
      <c r="C37" s="78"/>
      <c r="D37" s="81"/>
      <c r="E37" s="81"/>
      <c r="F37" s="91"/>
      <c r="G37"/>
      <c r="H37"/>
      <c r="I37"/>
      <c r="J37"/>
      <c r="K37"/>
    </row>
    <row r="38" spans="2:11" x14ac:dyDescent="0.2">
      <c r="C38" s="144"/>
      <c r="D38" s="33"/>
      <c r="E38" s="33"/>
      <c r="F38" s="34"/>
      <c r="G38" s="25"/>
    </row>
    <row r="39" spans="2:11" x14ac:dyDescent="0.2">
      <c r="C39" s="165"/>
      <c r="D39" s="33"/>
      <c r="E39" s="33"/>
      <c r="F39" s="34"/>
    </row>
    <row r="40" spans="2:11" x14ac:dyDescent="0.2">
      <c r="C40" s="23"/>
      <c r="D40" s="33"/>
      <c r="E40" s="33"/>
      <c r="F40" s="34"/>
    </row>
    <row r="41" spans="2:11" x14ac:dyDescent="0.2">
      <c r="C41" s="23"/>
      <c r="D41" s="17"/>
      <c r="E41" s="17"/>
    </row>
    <row r="42" spans="2:11" x14ac:dyDescent="0.2">
      <c r="C42" s="23"/>
      <c r="D42" s="17"/>
      <c r="E42" s="17"/>
    </row>
    <row r="43" spans="2:11" x14ac:dyDescent="0.2">
      <c r="C43" s="23"/>
      <c r="D43" s="17"/>
      <c r="E43" s="17"/>
    </row>
    <row r="44" spans="2:11" x14ac:dyDescent="0.2">
      <c r="C44" s="23"/>
      <c r="D44" s="17"/>
      <c r="E44" s="17"/>
    </row>
    <row r="45" spans="2:11" x14ac:dyDescent="0.2">
      <c r="C45" s="23"/>
      <c r="D45" s="17"/>
      <c r="E45" s="17"/>
    </row>
    <row r="46" spans="2:11" x14ac:dyDescent="0.2">
      <c r="C46" s="23"/>
      <c r="D46" s="17"/>
      <c r="E46" s="17"/>
    </row>
    <row r="47" spans="2:11" x14ac:dyDescent="0.2">
      <c r="C47" s="23"/>
      <c r="D47" s="17"/>
      <c r="E47" s="17"/>
    </row>
    <row r="48" spans="2:11" x14ac:dyDescent="0.2">
      <c r="C48" s="23"/>
      <c r="D48" s="17"/>
      <c r="E48" s="17"/>
    </row>
    <row r="49" spans="3:5" x14ac:dyDescent="0.2">
      <c r="C49" s="23"/>
      <c r="D49" s="17"/>
      <c r="E49" s="17"/>
    </row>
    <row r="50" spans="3:5" x14ac:dyDescent="0.2">
      <c r="C50" s="23"/>
      <c r="D50" s="17"/>
      <c r="E50" s="17"/>
    </row>
    <row r="51" spans="3:5" x14ac:dyDescent="0.2">
      <c r="C51" s="23"/>
      <c r="D51" s="17"/>
      <c r="E51" s="17"/>
    </row>
    <row r="52" spans="3:5" x14ac:dyDescent="0.2">
      <c r="C52" s="23"/>
      <c r="D52" s="17"/>
      <c r="E52" s="17"/>
    </row>
  </sheetData>
  <sortState xmlns:xlrd2="http://schemas.microsoft.com/office/spreadsheetml/2017/richdata2" ref="H5:I30">
    <sortCondition descending="1" ref="I5:I30"/>
  </sortState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1">
    <tabColor theme="4"/>
  </sheetPr>
  <dimension ref="A1:R81"/>
  <sheetViews>
    <sheetView showGridLines="0" topLeftCell="A14" workbookViewId="0">
      <selection activeCell="L34" sqref="L34:L49"/>
    </sheetView>
  </sheetViews>
  <sheetFormatPr defaultRowHeight="12" x14ac:dyDescent="0.2"/>
  <cols>
    <col min="1" max="1" width="9.85546875" style="18" customWidth="1"/>
    <col min="2" max="2" width="16.28515625" style="17" bestFit="1" customWidth="1"/>
    <col min="3" max="3" width="8.7109375" style="18" bestFit="1" customWidth="1"/>
    <col min="4" max="4" width="14.28515625" style="18" customWidth="1"/>
    <col min="5" max="5" width="11.28515625" style="18" bestFit="1" customWidth="1"/>
    <col min="6" max="6" width="13.28515625" style="24" bestFit="1" customWidth="1"/>
    <col min="7" max="7" width="1.7109375" style="18" customWidth="1"/>
    <col min="8" max="8" width="16.28515625" style="18" bestFit="1" customWidth="1"/>
    <col min="9" max="9" width="8.7109375" style="18" bestFit="1" customWidth="1"/>
    <col min="10" max="10" width="14.28515625" style="18" customWidth="1"/>
    <col min="11" max="11" width="11.28515625" style="18" bestFit="1" customWidth="1"/>
    <col min="12" max="12" width="13.28515625" style="18" bestFit="1" customWidth="1"/>
    <col min="13" max="13" width="3.140625" style="18" customWidth="1"/>
    <col min="14" max="14" width="15.7109375" style="18" bestFit="1" customWidth="1"/>
    <col min="15" max="15" width="8" style="18" bestFit="1" customWidth="1"/>
    <col min="16" max="16" width="12.5703125" style="18" bestFit="1" customWidth="1"/>
    <col min="17" max="17" width="10" style="18" bestFit="1" customWidth="1"/>
    <col min="18" max="18" width="8.28515625" style="18" bestFit="1" customWidth="1"/>
    <col min="19" max="16384" width="9.140625" style="18"/>
  </cols>
  <sheetData>
    <row r="1" spans="1:18" ht="15" x14ac:dyDescent="0.25">
      <c r="B1" s="170" t="s">
        <v>377</v>
      </c>
    </row>
    <row r="3" spans="1:18" ht="12.75" thickBot="1" x14ac:dyDescent="0.25">
      <c r="B3" s="18" t="s">
        <v>29</v>
      </c>
      <c r="H3" s="18" t="s">
        <v>29</v>
      </c>
      <c r="L3" s="24"/>
      <c r="R3" s="24"/>
    </row>
    <row r="4" spans="1:18" ht="24.75" thickBot="1" x14ac:dyDescent="0.25">
      <c r="A4" s="14"/>
      <c r="B4" s="69" t="s">
        <v>0</v>
      </c>
      <c r="C4" s="70" t="s">
        <v>22</v>
      </c>
      <c r="D4" s="70" t="s">
        <v>1</v>
      </c>
      <c r="E4" s="41" t="s">
        <v>2</v>
      </c>
      <c r="F4" s="42" t="s">
        <v>3</v>
      </c>
      <c r="H4" s="69" t="s">
        <v>0</v>
      </c>
      <c r="I4" s="70" t="s">
        <v>19</v>
      </c>
      <c r="J4" s="41" t="s">
        <v>1</v>
      </c>
      <c r="K4" s="41" t="s">
        <v>2</v>
      </c>
      <c r="L4" s="42" t="s">
        <v>3</v>
      </c>
      <c r="N4"/>
      <c r="O4"/>
      <c r="P4"/>
      <c r="Q4"/>
    </row>
    <row r="5" spans="1:18" s="36" customFormat="1" ht="12.75" x14ac:dyDescent="0.2">
      <c r="B5" s="75" t="s">
        <v>181</v>
      </c>
      <c r="C5" s="76">
        <f>SUM(C6:C35)</f>
        <v>14.072292917709511</v>
      </c>
      <c r="D5" s="177"/>
      <c r="E5" s="83"/>
      <c r="F5" s="84"/>
      <c r="G5" s="29"/>
      <c r="H5" s="75" t="s">
        <v>181</v>
      </c>
      <c r="I5" s="76">
        <f>SUM(I6:I26)</f>
        <v>5.7335049313113302</v>
      </c>
      <c r="J5" s="160"/>
      <c r="K5" s="83"/>
      <c r="L5" s="87"/>
      <c r="N5"/>
      <c r="O5"/>
      <c r="P5"/>
      <c r="Q5"/>
    </row>
    <row r="6" spans="1:18" ht="12.75" x14ac:dyDescent="0.2">
      <c r="B6" s="75" t="s">
        <v>82</v>
      </c>
      <c r="C6" s="76">
        <v>9.4168995831089397</v>
      </c>
      <c r="D6" s="79">
        <f>IF(ISNUMBER(C6),C6/VLOOKUP("National Total",B$5:C$36,2,0),"0")</f>
        <v>0.6691801853597068</v>
      </c>
      <c r="E6" s="79">
        <f t="shared" ref="E6:E22" si="0">IF(D6=1,0,IF(ISNUMBER(D6+E5),D6+E5,0))</f>
        <v>0.6691801853597068</v>
      </c>
      <c r="F6" s="80" t="s">
        <v>364</v>
      </c>
      <c r="G6" s="29"/>
      <c r="H6" s="75" t="s">
        <v>180</v>
      </c>
      <c r="I6" s="76">
        <v>2.9929389436239302</v>
      </c>
      <c r="J6" s="79">
        <f>IF(ISNUMBER(I6),I6/VLOOKUP("National Total",H$5:I$26,2,0),"0")</f>
        <v>0.52200861069799487</v>
      </c>
      <c r="K6" s="79">
        <f t="shared" ref="K6" si="1">IF(J6=1,0,IF(ISNUMBER(J6+K5),J6+K5,0))</f>
        <v>0.52200861069799487</v>
      </c>
      <c r="L6" s="88" t="s">
        <v>364</v>
      </c>
      <c r="N6"/>
      <c r="O6"/>
      <c r="P6"/>
      <c r="Q6"/>
    </row>
    <row r="7" spans="1:18" ht="12.75" x14ac:dyDescent="0.2">
      <c r="B7" s="75" t="s">
        <v>180</v>
      </c>
      <c r="C7" s="76">
        <v>2.9722277787923002</v>
      </c>
      <c r="D7" s="79">
        <f t="shared" ref="D7:D33" si="2">IF(ISNUMBER(C7),C7/VLOOKUP("National Total",B$5:C$36,2,0),"0")</f>
        <v>0.21121133536467612</v>
      </c>
      <c r="E7" s="79">
        <f>IF(D7=1,0,IF(ISNUMBER(D7+E6),D7+E6,0))</f>
        <v>0.88039152072438287</v>
      </c>
      <c r="F7" s="80" t="s">
        <v>364</v>
      </c>
      <c r="G7" s="29"/>
      <c r="H7" s="75" t="s">
        <v>82</v>
      </c>
      <c r="I7" s="76">
        <v>2.0263138326040999</v>
      </c>
      <c r="J7" s="79">
        <f t="shared" ref="J7:J25" si="3">IF(ISNUMBER(I7),I7/VLOOKUP("National Total",H$5:I$26,2,0),"0")</f>
        <v>0.35341625356213907</v>
      </c>
      <c r="K7" s="79">
        <f t="shared" ref="K7:K22" si="4">IF(J7=1,0,IF(ISNUMBER(J7+K6),J7+K6,0))</f>
        <v>0.87542486426013388</v>
      </c>
      <c r="L7" s="88" t="s">
        <v>364</v>
      </c>
      <c r="N7"/>
      <c r="O7"/>
      <c r="P7"/>
      <c r="Q7"/>
    </row>
    <row r="8" spans="1:18" ht="12.75" x14ac:dyDescent="0.2">
      <c r="B8" s="75" t="s">
        <v>55</v>
      </c>
      <c r="C8" s="76">
        <v>0.49833183953343202</v>
      </c>
      <c r="D8" s="79">
        <f t="shared" si="2"/>
        <v>3.5412270228279433E-2</v>
      </c>
      <c r="E8" s="79">
        <f t="shared" si="0"/>
        <v>0.91580379095266229</v>
      </c>
      <c r="F8" s="80"/>
      <c r="G8" s="29"/>
      <c r="H8" s="75" t="s">
        <v>63</v>
      </c>
      <c r="I8" s="76">
        <v>0.43782825484321097</v>
      </c>
      <c r="J8" s="79">
        <f t="shared" si="3"/>
        <v>7.6363107747964162E-2</v>
      </c>
      <c r="K8" s="79">
        <f t="shared" si="4"/>
        <v>0.95178797200809806</v>
      </c>
      <c r="L8" s="88"/>
      <c r="N8"/>
      <c r="O8"/>
      <c r="P8"/>
      <c r="Q8"/>
    </row>
    <row r="9" spans="1:18" ht="12.75" x14ac:dyDescent="0.2">
      <c r="B9" s="75" t="s">
        <v>68</v>
      </c>
      <c r="C9" s="76">
        <v>0.2484633</v>
      </c>
      <c r="D9" s="79">
        <f t="shared" si="2"/>
        <v>1.765620581187002E-2</v>
      </c>
      <c r="E9" s="79">
        <f t="shared" si="0"/>
        <v>0.93345999676453228</v>
      </c>
      <c r="F9" s="80"/>
      <c r="G9" s="29"/>
      <c r="H9" s="75" t="s">
        <v>176</v>
      </c>
      <c r="I9" s="76">
        <v>0.24183792000000001</v>
      </c>
      <c r="J9" s="79">
        <f t="shared" si="3"/>
        <v>4.2179770122686262E-2</v>
      </c>
      <c r="K9" s="79">
        <f t="shared" si="4"/>
        <v>0.99396774213078432</v>
      </c>
      <c r="L9" s="88"/>
      <c r="N9"/>
      <c r="O9"/>
      <c r="P9"/>
      <c r="Q9"/>
    </row>
    <row r="10" spans="1:18" ht="12.75" x14ac:dyDescent="0.2">
      <c r="B10" s="75" t="s">
        <v>383</v>
      </c>
      <c r="C10" s="76">
        <v>0.246353069073974</v>
      </c>
      <c r="D10" s="79">
        <f t="shared" si="2"/>
        <v>1.7506249373472525E-2</v>
      </c>
      <c r="E10" s="79">
        <f t="shared" si="0"/>
        <v>0.95096624613800484</v>
      </c>
      <c r="F10" s="80"/>
      <c r="G10" s="29"/>
      <c r="H10" s="75" t="s">
        <v>55</v>
      </c>
      <c r="I10" s="76">
        <v>1.5319966863832701E-2</v>
      </c>
      <c r="J10" s="79">
        <f t="shared" si="3"/>
        <v>2.6720072708350871E-3</v>
      </c>
      <c r="K10" s="79">
        <f t="shared" si="4"/>
        <v>0.99663974940161937</v>
      </c>
      <c r="L10" s="88"/>
      <c r="N10"/>
      <c r="O10"/>
      <c r="P10"/>
      <c r="Q10"/>
    </row>
    <row r="11" spans="1:18" ht="12.75" x14ac:dyDescent="0.2">
      <c r="B11" s="75" t="s">
        <v>176</v>
      </c>
      <c r="C11" s="76">
        <v>0.14225760000000001</v>
      </c>
      <c r="D11" s="79">
        <f t="shared" si="2"/>
        <v>1.0109056202274867E-2</v>
      </c>
      <c r="E11" s="79">
        <f t="shared" si="0"/>
        <v>0.96107530234027971</v>
      </c>
      <c r="F11" s="80"/>
      <c r="G11" s="29"/>
      <c r="H11" s="75" t="s">
        <v>170</v>
      </c>
      <c r="I11" s="76">
        <v>9.1561023839999995E-3</v>
      </c>
      <c r="J11" s="79">
        <f t="shared" si="3"/>
        <v>1.5969468054343986E-3</v>
      </c>
      <c r="K11" s="79">
        <f t="shared" si="4"/>
        <v>0.9982366962070538</v>
      </c>
      <c r="L11" s="88"/>
      <c r="N11"/>
      <c r="O11"/>
      <c r="P11"/>
      <c r="Q11"/>
    </row>
    <row r="12" spans="1:18" ht="12.75" x14ac:dyDescent="0.2">
      <c r="B12" s="75" t="s">
        <v>69</v>
      </c>
      <c r="C12" s="76">
        <v>0.13252240000000001</v>
      </c>
      <c r="D12" s="79">
        <f t="shared" si="2"/>
        <v>9.4172570721026555E-3</v>
      </c>
      <c r="E12" s="79">
        <f t="shared" si="0"/>
        <v>0.97049255941238233</v>
      </c>
      <c r="F12" s="80"/>
      <c r="G12" s="29"/>
      <c r="H12" s="75" t="s">
        <v>174</v>
      </c>
      <c r="I12" s="76">
        <v>3.9236999999999996E-3</v>
      </c>
      <c r="J12" s="79">
        <f t="shared" si="3"/>
        <v>6.8434579668227413E-4</v>
      </c>
      <c r="K12" s="79">
        <f t="shared" si="4"/>
        <v>0.9989210420037361</v>
      </c>
      <c r="L12" s="88"/>
      <c r="N12"/>
      <c r="O12"/>
      <c r="P12"/>
      <c r="Q12"/>
    </row>
    <row r="13" spans="1:18" ht="12.75" x14ac:dyDescent="0.2">
      <c r="B13" s="75" t="s">
        <v>63</v>
      </c>
      <c r="C13" s="76">
        <v>0.123185626526585</v>
      </c>
      <c r="D13" s="79">
        <f t="shared" si="2"/>
        <v>8.7537707782901538E-3</v>
      </c>
      <c r="E13" s="79">
        <f t="shared" si="0"/>
        <v>0.97924633019067253</v>
      </c>
      <c r="F13" s="80"/>
      <c r="G13" s="29"/>
      <c r="H13" s="75" t="s">
        <v>77</v>
      </c>
      <c r="I13" s="76">
        <v>3.6221828064243499E-3</v>
      </c>
      <c r="J13" s="79">
        <f t="shared" si="3"/>
        <v>6.3175716247197992E-4</v>
      </c>
      <c r="K13" s="79">
        <f t="shared" si="4"/>
        <v>0.99955279916620809</v>
      </c>
      <c r="L13" s="88"/>
      <c r="N13"/>
      <c r="O13"/>
      <c r="P13"/>
      <c r="Q13"/>
    </row>
    <row r="14" spans="1:18" ht="12.75" x14ac:dyDescent="0.2">
      <c r="B14" s="75" t="s">
        <v>80</v>
      </c>
      <c r="C14" s="76">
        <v>0.121477824866975</v>
      </c>
      <c r="D14" s="79">
        <f t="shared" si="2"/>
        <v>8.6324116174485831E-3</v>
      </c>
      <c r="E14" s="79">
        <f t="shared" si="0"/>
        <v>0.98787874180812107</v>
      </c>
      <c r="F14" s="80"/>
      <c r="G14" s="29"/>
      <c r="H14" s="75" t="s">
        <v>80</v>
      </c>
      <c r="I14" s="76">
        <v>1.4087725214068901E-3</v>
      </c>
      <c r="J14" s="79">
        <f t="shared" si="3"/>
        <v>2.4570878342031611E-4</v>
      </c>
      <c r="K14" s="79">
        <f t="shared" si="4"/>
        <v>0.99979850794962843</v>
      </c>
      <c r="L14" s="88"/>
      <c r="N14"/>
      <c r="O14"/>
      <c r="P14"/>
      <c r="Q14"/>
    </row>
    <row r="15" spans="1:18" ht="12.75" x14ac:dyDescent="0.2">
      <c r="B15" s="75" t="s">
        <v>70</v>
      </c>
      <c r="C15" s="76">
        <v>7.6768100000000006E-2</v>
      </c>
      <c r="D15" s="79">
        <f t="shared" si="2"/>
        <v>5.4552659221149321E-3</v>
      </c>
      <c r="E15" s="79">
        <f t="shared" si="0"/>
        <v>0.99333400773023606</v>
      </c>
      <c r="F15" s="80"/>
      <c r="G15" s="29"/>
      <c r="H15" s="75" t="s">
        <v>86</v>
      </c>
      <c r="I15" s="76">
        <v>6.3505644970414203E-4</v>
      </c>
      <c r="J15" s="79">
        <f t="shared" si="3"/>
        <v>1.107623447284445E-4</v>
      </c>
      <c r="K15" s="79">
        <f t="shared" si="4"/>
        <v>0.99990927029435683</v>
      </c>
      <c r="L15" s="88"/>
      <c r="N15"/>
      <c r="O15"/>
      <c r="P15"/>
      <c r="Q15"/>
    </row>
    <row r="16" spans="1:18" ht="12.75" x14ac:dyDescent="0.2">
      <c r="B16" s="75" t="s">
        <v>62</v>
      </c>
      <c r="C16" s="76">
        <v>3.61432033497745E-2</v>
      </c>
      <c r="D16" s="79">
        <f t="shared" si="2"/>
        <v>2.5683947570683016E-3</v>
      </c>
      <c r="E16" s="79">
        <f t="shared" si="0"/>
        <v>0.99590240248730433</v>
      </c>
      <c r="F16" s="80"/>
      <c r="G16" s="29"/>
      <c r="H16" s="75" t="s">
        <v>139</v>
      </c>
      <c r="I16" s="76">
        <v>2.4597945675702002E-4</v>
      </c>
      <c r="J16" s="79">
        <f t="shared" si="3"/>
        <v>4.2902109565424438E-5</v>
      </c>
      <c r="K16" s="79">
        <f t="shared" si="4"/>
        <v>0.99995217240392231</v>
      </c>
      <c r="L16" s="88"/>
      <c r="N16"/>
      <c r="O16"/>
      <c r="P16"/>
      <c r="Q16"/>
    </row>
    <row r="17" spans="2:17" ht="12.75" x14ac:dyDescent="0.2">
      <c r="B17" s="75" t="s">
        <v>104</v>
      </c>
      <c r="C17" s="76">
        <v>1.7759145712621001E-2</v>
      </c>
      <c r="D17" s="79">
        <f t="shared" si="2"/>
        <v>1.2619937501636075E-3</v>
      </c>
      <c r="E17" s="79">
        <f t="shared" si="0"/>
        <v>0.99716439623746789</v>
      </c>
      <c r="F17" s="80"/>
      <c r="G17" s="29"/>
      <c r="H17" s="75" t="s">
        <v>383</v>
      </c>
      <c r="I17" s="76">
        <v>1.6491790401170601E-4</v>
      </c>
      <c r="J17" s="79">
        <f t="shared" si="3"/>
        <v>2.876388979994948E-5</v>
      </c>
      <c r="K17" s="79">
        <f t="shared" si="4"/>
        <v>0.99998093629372231</v>
      </c>
      <c r="L17" s="88"/>
      <c r="N17"/>
      <c r="O17"/>
      <c r="P17"/>
      <c r="Q17"/>
    </row>
    <row r="18" spans="2:17" ht="12.75" x14ac:dyDescent="0.2">
      <c r="B18" s="75" t="s">
        <v>57</v>
      </c>
      <c r="C18" s="76">
        <v>1.44700053844123E-2</v>
      </c>
      <c r="D18" s="79">
        <f t="shared" si="2"/>
        <v>1.0282620941042438E-3</v>
      </c>
      <c r="E18" s="79">
        <f t="shared" si="0"/>
        <v>0.99819265833157211</v>
      </c>
      <c r="F18" s="80"/>
      <c r="G18" s="29"/>
      <c r="H18" s="75" t="s">
        <v>68</v>
      </c>
      <c r="I18" s="76">
        <v>4.9733400000000001E-5</v>
      </c>
      <c r="J18" s="79">
        <f t="shared" si="3"/>
        <v>8.6741706156735264E-6</v>
      </c>
      <c r="K18" s="79">
        <f t="shared" si="4"/>
        <v>0.99998961046433799</v>
      </c>
      <c r="L18" s="88"/>
      <c r="N18"/>
      <c r="O18"/>
      <c r="P18"/>
      <c r="Q18"/>
    </row>
    <row r="19" spans="2:17" ht="12.75" x14ac:dyDescent="0.2">
      <c r="B19" s="75" t="s">
        <v>75</v>
      </c>
      <c r="C19" s="76">
        <v>9.6763349864749607E-3</v>
      </c>
      <c r="D19" s="79">
        <f t="shared" si="2"/>
        <v>6.8761608666471235E-4</v>
      </c>
      <c r="E19" s="79">
        <f t="shared" si="0"/>
        <v>0.99888027441823679</v>
      </c>
      <c r="F19" s="80"/>
      <c r="G19" s="29"/>
      <c r="H19" s="75" t="s">
        <v>69</v>
      </c>
      <c r="I19" s="76">
        <v>2.6524299999999999E-5</v>
      </c>
      <c r="J19" s="79">
        <f t="shared" si="3"/>
        <v>4.626192933950008E-6</v>
      </c>
      <c r="K19" s="79">
        <f t="shared" si="4"/>
        <v>0.99999423665727194</v>
      </c>
      <c r="L19" s="88"/>
      <c r="N19"/>
      <c r="O19"/>
      <c r="P19"/>
      <c r="Q19"/>
    </row>
    <row r="20" spans="2:17" ht="12.75" x14ac:dyDescent="0.2">
      <c r="B20" s="75" t="s">
        <v>84</v>
      </c>
      <c r="C20" s="76">
        <v>6.4767385648463998E-3</v>
      </c>
      <c r="D20" s="79">
        <f t="shared" si="2"/>
        <v>4.6024756610172892E-4</v>
      </c>
      <c r="E20" s="79">
        <f t="shared" si="0"/>
        <v>0.99934052198433854</v>
      </c>
      <c r="F20" s="80"/>
      <c r="G20" s="29"/>
      <c r="H20" s="75" t="s">
        <v>62</v>
      </c>
      <c r="I20" s="76">
        <v>2.0685586655757301E-5</v>
      </c>
      <c r="J20" s="79">
        <f t="shared" si="3"/>
        <v>3.6078431785749293E-6</v>
      </c>
      <c r="K20" s="79">
        <f t="shared" si="4"/>
        <v>0.99999784450045048</v>
      </c>
      <c r="L20" s="88"/>
      <c r="N20"/>
      <c r="O20"/>
      <c r="P20"/>
      <c r="Q20"/>
    </row>
    <row r="21" spans="2:17" ht="12.75" x14ac:dyDescent="0.2">
      <c r="B21" s="75" t="s">
        <v>170</v>
      </c>
      <c r="C21" s="76">
        <v>4.1929000000000003E-3</v>
      </c>
      <c r="D21" s="79">
        <f t="shared" si="2"/>
        <v>2.9795428680448908E-4</v>
      </c>
      <c r="E21" s="79">
        <f t="shared" si="0"/>
        <v>0.99963847627114299</v>
      </c>
      <c r="F21" s="80"/>
      <c r="G21" s="29"/>
      <c r="H21" s="75" t="s">
        <v>70</v>
      </c>
      <c r="I21" s="76">
        <v>1.1593000000000001E-5</v>
      </c>
      <c r="J21" s="79">
        <f t="shared" si="3"/>
        <v>2.0219743662710212E-6</v>
      </c>
      <c r="K21" s="79">
        <f t="shared" si="4"/>
        <v>0.99999986647481676</v>
      </c>
      <c r="L21" s="88"/>
      <c r="N21"/>
      <c r="O21"/>
      <c r="P21"/>
      <c r="Q21"/>
    </row>
    <row r="22" spans="2:17" ht="12.75" x14ac:dyDescent="0.2">
      <c r="B22" s="75" t="s">
        <v>86</v>
      </c>
      <c r="C22" s="76">
        <v>2.17256153846154E-3</v>
      </c>
      <c r="D22" s="79">
        <f t="shared" si="2"/>
        <v>1.5438575299462704E-4</v>
      </c>
      <c r="E22" s="79">
        <f t="shared" si="0"/>
        <v>0.99979286202413764</v>
      </c>
      <c r="F22" s="80"/>
      <c r="G22" s="29"/>
      <c r="H22" s="75" t="s">
        <v>71</v>
      </c>
      <c r="I22" s="76">
        <v>6.2050000000000003E-7</v>
      </c>
      <c r="J22" s="79">
        <f t="shared" si="3"/>
        <v>1.0822350506953926E-7</v>
      </c>
      <c r="K22" s="79">
        <f t="shared" si="4"/>
        <v>0.9999999746983218</v>
      </c>
      <c r="L22" s="88"/>
      <c r="N22"/>
      <c r="O22"/>
      <c r="P22"/>
      <c r="Q22"/>
    </row>
    <row r="23" spans="2:17" ht="12.75" x14ac:dyDescent="0.2">
      <c r="B23" s="75" t="s">
        <v>71</v>
      </c>
      <c r="C23" s="76">
        <v>1.7796000000000001E-3</v>
      </c>
      <c r="D23" s="79">
        <f t="shared" si="2"/>
        <v>1.2646126757071926E-4</v>
      </c>
      <c r="E23" s="79">
        <f t="shared" ref="E23:E32" si="5">IF(D23=1,0,IF(ISNUMBER(D23+E22),D23+E22,0))</f>
        <v>0.99991932329170841</v>
      </c>
      <c r="F23" s="80"/>
      <c r="G23" s="29"/>
      <c r="H23" s="75" t="s">
        <v>84</v>
      </c>
      <c r="I23" s="76">
        <v>1.40329335571672E-7</v>
      </c>
      <c r="J23" s="79">
        <f t="shared" si="3"/>
        <v>2.447531435881695E-8</v>
      </c>
      <c r="K23" s="79">
        <f t="shared" ref="K23:K25" si="6">IF(J23=1,0,IF(ISNUMBER(J23+K22),J23+K22,0))</f>
        <v>0.99999999917363613</v>
      </c>
      <c r="L23" s="88"/>
      <c r="N23"/>
      <c r="O23"/>
      <c r="P23"/>
      <c r="Q23"/>
    </row>
    <row r="24" spans="2:17" ht="12.75" x14ac:dyDescent="0.2">
      <c r="B24" s="75" t="s">
        <v>60</v>
      </c>
      <c r="C24" s="76">
        <v>3.2485102209280499E-4</v>
      </c>
      <c r="D24" s="79">
        <f t="shared" si="2"/>
        <v>2.3084441461845271E-5</v>
      </c>
      <c r="E24" s="79">
        <f t="shared" si="5"/>
        <v>0.99994240773317022</v>
      </c>
      <c r="F24" s="80"/>
      <c r="G24" s="29"/>
      <c r="H24" s="75" t="s">
        <v>57</v>
      </c>
      <c r="I24" s="76">
        <v>4.7379618519999997E-9</v>
      </c>
      <c r="J24" s="79">
        <f t="shared" si="3"/>
        <v>8.2636396214215231E-10</v>
      </c>
      <c r="K24" s="79">
        <f t="shared" si="6"/>
        <v>1</v>
      </c>
      <c r="L24" s="88"/>
      <c r="N24"/>
      <c r="O24"/>
      <c r="P24"/>
      <c r="Q24"/>
    </row>
    <row r="25" spans="2:17" ht="12.75" x14ac:dyDescent="0.2">
      <c r="B25" s="75" t="s">
        <v>382</v>
      </c>
      <c r="C25" s="76">
        <v>2.8819250299999999E-4</v>
      </c>
      <c r="D25" s="79">
        <f t="shared" si="2"/>
        <v>2.0479427530770011E-5</v>
      </c>
      <c r="E25" s="79">
        <f t="shared" si="5"/>
        <v>0.99996288716070103</v>
      </c>
      <c r="F25" s="80"/>
      <c r="G25" s="29"/>
      <c r="H25" s="75" t="s">
        <v>56</v>
      </c>
      <c r="I25" s="76">
        <v>0</v>
      </c>
      <c r="J25" s="79">
        <f t="shared" si="3"/>
        <v>0</v>
      </c>
      <c r="K25" s="79">
        <f t="shared" si="6"/>
        <v>1</v>
      </c>
      <c r="L25" s="88"/>
      <c r="N25"/>
      <c r="O25"/>
      <c r="P25"/>
      <c r="Q25"/>
    </row>
    <row r="26" spans="2:17" ht="13.5" thickBot="1" x14ac:dyDescent="0.25">
      <c r="B26" s="75" t="s">
        <v>174</v>
      </c>
      <c r="C26" s="76">
        <v>2.5839E-4</v>
      </c>
      <c r="D26" s="79">
        <f t="shared" si="2"/>
        <v>1.8361613243199679E-5</v>
      </c>
      <c r="E26" s="79">
        <f t="shared" si="5"/>
        <v>0.99998124877394423</v>
      </c>
      <c r="F26" s="80"/>
      <c r="G26" s="29"/>
      <c r="H26" s="77"/>
      <c r="I26" s="78"/>
      <c r="J26" s="81"/>
      <c r="K26" s="81"/>
      <c r="L26" s="91"/>
      <c r="N26"/>
      <c r="O26"/>
      <c r="P26"/>
      <c r="Q26"/>
    </row>
    <row r="27" spans="2:17" ht="12.75" x14ac:dyDescent="0.2">
      <c r="B27" s="75" t="s">
        <v>59</v>
      </c>
      <c r="C27" s="76">
        <v>2.2765901050002699E-4</v>
      </c>
      <c r="D27" s="79">
        <f t="shared" si="2"/>
        <v>1.6177819196296414E-5</v>
      </c>
      <c r="E27" s="79">
        <f t="shared" si="5"/>
        <v>0.9999974265931405</v>
      </c>
      <c r="F27" s="80"/>
      <c r="G27" s="29"/>
      <c r="H27"/>
      <c r="I27" s="152"/>
      <c r="J27" s="86"/>
      <c r="K27" s="79"/>
      <c r="L27" s="151"/>
      <c r="N27"/>
      <c r="O27"/>
      <c r="P27"/>
      <c r="Q27"/>
    </row>
    <row r="28" spans="2:17" ht="13.5" customHeight="1" x14ac:dyDescent="0.2">
      <c r="B28" s="75" t="s">
        <v>61</v>
      </c>
      <c r="C28" s="76">
        <v>3.6193195838139397E-5</v>
      </c>
      <c r="D28" s="79">
        <f t="shared" si="2"/>
        <v>2.5719473045214593E-6</v>
      </c>
      <c r="E28" s="79">
        <f t="shared" si="5"/>
        <v>0.99999999854044508</v>
      </c>
      <c r="F28" s="80"/>
      <c r="G28" s="29"/>
      <c r="H28" s="36"/>
      <c r="I28" s="165"/>
      <c r="N28"/>
      <c r="O28"/>
      <c r="P28"/>
      <c r="Q28"/>
    </row>
    <row r="29" spans="2:17" ht="13.5" customHeight="1" thickBot="1" x14ac:dyDescent="0.25">
      <c r="B29" s="75" t="s">
        <v>139</v>
      </c>
      <c r="C29" s="76">
        <v>2.0539284639211201E-8</v>
      </c>
      <c r="D29" s="79">
        <f t="shared" si="2"/>
        <v>1.459554939576563E-9</v>
      </c>
      <c r="E29" s="79">
        <f t="shared" si="5"/>
        <v>1</v>
      </c>
      <c r="F29" s="80"/>
      <c r="G29" s="29"/>
      <c r="H29" s="18" t="s">
        <v>29</v>
      </c>
    </row>
    <row r="30" spans="2:17" ht="13.5" customHeight="1" x14ac:dyDescent="0.2">
      <c r="B30" s="75" t="s">
        <v>56</v>
      </c>
      <c r="C30" s="76">
        <v>0</v>
      </c>
      <c r="D30" s="79">
        <f t="shared" si="2"/>
        <v>0</v>
      </c>
      <c r="E30" s="79">
        <f t="shared" si="5"/>
        <v>1</v>
      </c>
      <c r="F30" s="80"/>
      <c r="G30" s="29"/>
      <c r="H30" s="178" t="s">
        <v>0</v>
      </c>
      <c r="I30" s="180" t="s">
        <v>21</v>
      </c>
      <c r="J30" s="180" t="s">
        <v>1</v>
      </c>
      <c r="K30" s="180" t="s">
        <v>2</v>
      </c>
      <c r="L30" s="182" t="s">
        <v>3</v>
      </c>
    </row>
    <row r="31" spans="2:17" ht="13.5" customHeight="1" thickBot="1" x14ac:dyDescent="0.25">
      <c r="B31" s="75" t="s">
        <v>58</v>
      </c>
      <c r="C31" s="76">
        <v>0</v>
      </c>
      <c r="D31" s="79">
        <f t="shared" si="2"/>
        <v>0</v>
      </c>
      <c r="E31" s="79">
        <f t="shared" si="5"/>
        <v>1</v>
      </c>
      <c r="F31" s="80"/>
      <c r="G31" s="29"/>
      <c r="H31" s="179"/>
      <c r="I31" s="181"/>
      <c r="J31" s="181"/>
      <c r="K31" s="181"/>
      <c r="L31" s="183"/>
    </row>
    <row r="32" spans="2:17" x14ac:dyDescent="0.2">
      <c r="B32" s="75" t="s">
        <v>77</v>
      </c>
      <c r="C32" s="76">
        <v>0</v>
      </c>
      <c r="D32" s="79">
        <f t="shared" si="2"/>
        <v>0</v>
      </c>
      <c r="E32" s="79">
        <f t="shared" si="5"/>
        <v>1</v>
      </c>
      <c r="F32" s="80"/>
      <c r="G32" s="29"/>
      <c r="H32" s="75" t="s">
        <v>181</v>
      </c>
      <c r="I32" s="76">
        <f>SUM(I33:I49)</f>
        <v>2.5991688913251618</v>
      </c>
      <c r="J32" s="160"/>
      <c r="K32" s="83"/>
      <c r="L32" s="80"/>
    </row>
    <row r="33" spans="1:12" x14ac:dyDescent="0.2">
      <c r="B33" s="75" t="s">
        <v>78</v>
      </c>
      <c r="C33" s="76">
        <v>0</v>
      </c>
      <c r="D33" s="79">
        <f t="shared" si="2"/>
        <v>0</v>
      </c>
      <c r="E33" s="79">
        <f t="shared" ref="E33" si="7">IF(D33=1,0,IF(ISNUMBER(D33+E32),D33+E32,0))</f>
        <v>1</v>
      </c>
      <c r="F33" s="80"/>
      <c r="G33" s="29"/>
      <c r="H33" s="75" t="s">
        <v>163</v>
      </c>
      <c r="I33" s="76">
        <v>2.1772788655090798</v>
      </c>
      <c r="J33" s="79">
        <f>IF(ISNUMBER(I33),I33/VLOOKUP("National Total",H$32:I$49,2,0),"0")</f>
        <v>0.83768271957079887</v>
      </c>
      <c r="K33" s="79">
        <f>IF(J33=1,0,IF(ISNUMBER(J33+K32),J33+K32,0))</f>
        <v>0.83768271957079887</v>
      </c>
      <c r="L33" s="80" t="s">
        <v>364</v>
      </c>
    </row>
    <row r="34" spans="1:12" x14ac:dyDescent="0.2">
      <c r="B34" s="75"/>
      <c r="C34" s="76"/>
      <c r="D34" s="79"/>
      <c r="E34" s="79"/>
      <c r="F34" s="80"/>
      <c r="G34" s="29"/>
      <c r="H34" s="75" t="s">
        <v>55</v>
      </c>
      <c r="I34" s="76">
        <v>0.35643173770248798</v>
      </c>
      <c r="J34" s="79">
        <f t="shared" ref="J34:J49" si="8">IF(ISNUMBER(I34),I34/VLOOKUP("National Total",H$32:I$49,2,0),"0")</f>
        <v>0.13713296542294512</v>
      </c>
      <c r="K34" s="79">
        <f t="shared" ref="K34:K45" si="9">IF(J34=1,0,IF(ISNUMBER(J34+K33),J34+K33,0))</f>
        <v>0.97481568499374394</v>
      </c>
      <c r="L34" s="80"/>
    </row>
    <row r="35" spans="1:12" x14ac:dyDescent="0.2">
      <c r="B35" s="75"/>
      <c r="C35" s="76"/>
      <c r="D35" s="79"/>
      <c r="E35" s="79"/>
      <c r="F35" s="80"/>
      <c r="G35" s="29"/>
      <c r="H35" s="75" t="s">
        <v>63</v>
      </c>
      <c r="I35" s="76">
        <v>1.6719624044704E-2</v>
      </c>
      <c r="J35" s="79">
        <f t="shared" si="8"/>
        <v>6.4326808852269912E-3</v>
      </c>
      <c r="K35" s="79">
        <f t="shared" si="9"/>
        <v>0.98124836587897091</v>
      </c>
      <c r="L35" s="80"/>
    </row>
    <row r="36" spans="1:12" ht="12.75" thickBot="1" x14ac:dyDescent="0.25">
      <c r="B36" s="77"/>
      <c r="C36" s="78"/>
      <c r="D36" s="81"/>
      <c r="E36" s="81"/>
      <c r="F36" s="82"/>
      <c r="G36" s="29"/>
      <c r="H36" s="75" t="s">
        <v>82</v>
      </c>
      <c r="I36" s="76">
        <v>1.22744415951687E-2</v>
      </c>
      <c r="J36" s="79">
        <f t="shared" si="8"/>
        <v>4.7224486396921636E-3</v>
      </c>
      <c r="K36" s="79">
        <f t="shared" si="9"/>
        <v>0.98597081451866309</v>
      </c>
      <c r="L36" s="80"/>
    </row>
    <row r="37" spans="1:12" ht="12.75" x14ac:dyDescent="0.2">
      <c r="B37"/>
      <c r="C37" s="152"/>
      <c r="D37"/>
      <c r="E37"/>
      <c r="F37"/>
      <c r="G37" s="36"/>
      <c r="H37" s="75" t="s">
        <v>383</v>
      </c>
      <c r="I37" s="76">
        <v>1.2131029113804599E-2</v>
      </c>
      <c r="J37" s="79">
        <f t="shared" si="8"/>
        <v>4.6672723555181168E-3</v>
      </c>
      <c r="K37" s="79">
        <f t="shared" si="9"/>
        <v>0.9906380868741812</v>
      </c>
      <c r="L37" s="80"/>
    </row>
    <row r="38" spans="1:12" ht="12.75" x14ac:dyDescent="0.2">
      <c r="B38"/>
      <c r="C38" s="165"/>
      <c r="D38"/>
      <c r="E38"/>
      <c r="F38"/>
      <c r="H38" s="75" t="s">
        <v>77</v>
      </c>
      <c r="I38" s="76">
        <v>7.6256480135249403E-3</v>
      </c>
      <c r="J38" s="79">
        <f t="shared" si="8"/>
        <v>2.9338793792799958E-3</v>
      </c>
      <c r="K38" s="79">
        <f t="shared" si="9"/>
        <v>0.99357196625346123</v>
      </c>
      <c r="L38" s="80"/>
    </row>
    <row r="39" spans="1:12" ht="12.75" x14ac:dyDescent="0.2">
      <c r="B39"/>
      <c r="C39"/>
      <c r="D39"/>
      <c r="E39"/>
      <c r="F39"/>
      <c r="H39" s="75" t="s">
        <v>170</v>
      </c>
      <c r="I39" s="76">
        <v>5.9687760000000003E-3</v>
      </c>
      <c r="J39" s="79">
        <f t="shared" si="8"/>
        <v>2.2964171431572021E-3</v>
      </c>
      <c r="K39" s="79">
        <f t="shared" si="9"/>
        <v>0.99586838339661843</v>
      </c>
      <c r="L39" s="80"/>
    </row>
    <row r="40" spans="1:12" ht="12.75" x14ac:dyDescent="0.2">
      <c r="B40"/>
      <c r="C40"/>
      <c r="D40"/>
      <c r="E40"/>
      <c r="F40"/>
      <c r="H40" s="75" t="s">
        <v>80</v>
      </c>
      <c r="I40" s="76">
        <v>5.5643454795324104E-3</v>
      </c>
      <c r="J40" s="79">
        <f t="shared" si="8"/>
        <v>2.1408172043393E-3</v>
      </c>
      <c r="K40" s="79">
        <f t="shared" si="9"/>
        <v>0.99800920060095777</v>
      </c>
      <c r="L40" s="80"/>
    </row>
    <row r="41" spans="1:12" ht="12.75" x14ac:dyDescent="0.2">
      <c r="B41"/>
      <c r="C41"/>
      <c r="D41"/>
      <c r="E41"/>
      <c r="F41"/>
      <c r="H41" s="75" t="s">
        <v>62</v>
      </c>
      <c r="I41" s="76">
        <v>1.7237988879797699E-3</v>
      </c>
      <c r="J41" s="79">
        <f t="shared" si="8"/>
        <v>6.6321157264271008E-4</v>
      </c>
      <c r="K41" s="79">
        <f t="shared" si="9"/>
        <v>0.99867241217360048</v>
      </c>
      <c r="L41" s="80"/>
    </row>
    <row r="42" spans="1:12" ht="12.75" x14ac:dyDescent="0.2">
      <c r="B42"/>
      <c r="C42"/>
      <c r="D42"/>
      <c r="E42"/>
      <c r="F42"/>
      <c r="H42" s="75" t="s">
        <v>174</v>
      </c>
      <c r="I42" s="76">
        <v>1.4354999999999999E-3</v>
      </c>
      <c r="J42" s="79">
        <f t="shared" si="8"/>
        <v>5.5229192869730125E-4</v>
      </c>
      <c r="K42" s="79">
        <f t="shared" si="9"/>
        <v>0.9992247041022978</v>
      </c>
      <c r="L42" s="80"/>
    </row>
    <row r="43" spans="1:12" ht="12.75" x14ac:dyDescent="0.2">
      <c r="B43"/>
      <c r="C43"/>
      <c r="D43"/>
      <c r="E43"/>
      <c r="F43"/>
      <c r="H43" s="75" t="s">
        <v>86</v>
      </c>
      <c r="I43" s="76">
        <v>1.3369609467455601E-3</v>
      </c>
      <c r="J43" s="79">
        <f t="shared" si="8"/>
        <v>5.1438017406553493E-4</v>
      </c>
      <c r="K43" s="79">
        <f t="shared" si="9"/>
        <v>0.99973908427636338</v>
      </c>
      <c r="L43" s="80"/>
    </row>
    <row r="44" spans="1:12" ht="12.75" x14ac:dyDescent="0.2">
      <c r="B44"/>
      <c r="C44"/>
      <c r="D44"/>
      <c r="E44"/>
      <c r="F44"/>
      <c r="H44" s="75" t="s">
        <v>68</v>
      </c>
      <c r="I44" s="76">
        <v>2.4846379999999998E-4</v>
      </c>
      <c r="J44" s="79">
        <f t="shared" si="8"/>
        <v>9.5593557167161642E-5</v>
      </c>
      <c r="K44" s="79">
        <f t="shared" si="9"/>
        <v>0.99983467783353053</v>
      </c>
      <c r="L44" s="80"/>
    </row>
    <row r="45" spans="1:12" ht="12.75" x14ac:dyDescent="0.2">
      <c r="B45"/>
      <c r="C45"/>
      <c r="D45"/>
      <c r="E45"/>
      <c r="F45"/>
      <c r="H45" s="75" t="s">
        <v>84</v>
      </c>
      <c r="I45" s="76">
        <v>2.37480414044368E-4</v>
      </c>
      <c r="J45" s="79">
        <f t="shared" si="8"/>
        <v>9.1367827168511103E-5</v>
      </c>
      <c r="K45" s="79">
        <f t="shared" si="9"/>
        <v>0.99992604566069909</v>
      </c>
      <c r="L45" s="80"/>
    </row>
    <row r="46" spans="1:12" ht="12.75" x14ac:dyDescent="0.2">
      <c r="A46"/>
      <c r="B46"/>
      <c r="C46"/>
      <c r="D46"/>
      <c r="E46"/>
      <c r="F46"/>
      <c r="H46" s="75" t="s">
        <v>69</v>
      </c>
      <c r="I46" s="76">
        <v>1.325225E-4</v>
      </c>
      <c r="J46" s="79">
        <f t="shared" si="8"/>
        <v>5.0986490505599519E-5</v>
      </c>
      <c r="K46" s="79">
        <f t="shared" ref="K46:K49" si="10">IF(J46=1,0,IF(ISNUMBER(J46+K45),J46+K45,0))</f>
        <v>0.9999770321512047</v>
      </c>
      <c r="L46" s="80"/>
    </row>
    <row r="47" spans="1:12" ht="12.75" x14ac:dyDescent="0.2">
      <c r="A47"/>
      <c r="B47"/>
      <c r="C47"/>
      <c r="D47"/>
      <c r="E47"/>
      <c r="F47"/>
      <c r="H47" s="75" t="s">
        <v>70</v>
      </c>
      <c r="I47" s="76">
        <v>5.7909799999999999E-5</v>
      </c>
      <c r="J47" s="79">
        <f t="shared" si="8"/>
        <v>2.2280122001027502E-5</v>
      </c>
      <c r="K47" s="79">
        <f t="shared" si="10"/>
        <v>0.99999931227320571</v>
      </c>
      <c r="L47" s="80"/>
    </row>
    <row r="48" spans="1:12" ht="12.75" x14ac:dyDescent="0.2">
      <c r="A48"/>
      <c r="B48"/>
      <c r="C48"/>
      <c r="D48"/>
      <c r="E48"/>
      <c r="F48"/>
      <c r="H48" s="75" t="s">
        <v>71</v>
      </c>
      <c r="I48" s="76">
        <v>1.7795000000000001E-6</v>
      </c>
      <c r="J48" s="79">
        <f t="shared" si="8"/>
        <v>6.846419276327745E-7</v>
      </c>
      <c r="K48" s="79">
        <f t="shared" si="10"/>
        <v>0.9999999969151333</v>
      </c>
      <c r="L48" s="80"/>
    </row>
    <row r="49" spans="1:12" ht="13.5" thickBot="1" x14ac:dyDescent="0.25">
      <c r="A49"/>
      <c r="B49"/>
      <c r="C49"/>
      <c r="D49"/>
      <c r="E49"/>
      <c r="F49"/>
      <c r="H49" s="77" t="s">
        <v>57</v>
      </c>
      <c r="I49" s="78">
        <v>8.0180892879999996E-9</v>
      </c>
      <c r="J49" s="81">
        <f t="shared" si="8"/>
        <v>3.0848665951492103E-9</v>
      </c>
      <c r="K49" s="81">
        <f t="shared" si="10"/>
        <v>0.99999999999999989</v>
      </c>
      <c r="L49" s="82"/>
    </row>
    <row r="50" spans="1:12" ht="12.75" x14ac:dyDescent="0.2">
      <c r="A50"/>
      <c r="B50"/>
      <c r="C50"/>
      <c r="D50"/>
      <c r="E50"/>
      <c r="F50"/>
      <c r="H50"/>
      <c r="I50"/>
      <c r="J50"/>
      <c r="K50"/>
      <c r="L50"/>
    </row>
    <row r="51" spans="1:12" ht="12.75" x14ac:dyDescent="0.2">
      <c r="A51"/>
      <c r="B51"/>
      <c r="C51"/>
      <c r="D51"/>
      <c r="E51"/>
      <c r="F51"/>
      <c r="H51"/>
      <c r="I51"/>
      <c r="J51"/>
      <c r="K51"/>
    </row>
    <row r="52" spans="1:12" ht="12.75" x14ac:dyDescent="0.2">
      <c r="A52"/>
      <c r="B52"/>
      <c r="C52"/>
      <c r="D52"/>
      <c r="E52"/>
      <c r="F52"/>
      <c r="H52"/>
      <c r="I52"/>
      <c r="J52"/>
      <c r="K52"/>
    </row>
    <row r="53" spans="1:12" ht="12.75" x14ac:dyDescent="0.2">
      <c r="A53"/>
      <c r="B53"/>
      <c r="C53"/>
      <c r="D53"/>
      <c r="E53"/>
      <c r="F53"/>
      <c r="H53"/>
      <c r="I53"/>
      <c r="J53"/>
      <c r="K53"/>
    </row>
    <row r="54" spans="1:12" ht="12.75" x14ac:dyDescent="0.2">
      <c r="A54"/>
      <c r="B54"/>
      <c r="C54"/>
      <c r="D54"/>
      <c r="E54"/>
      <c r="F54"/>
      <c r="H54"/>
      <c r="I54"/>
      <c r="J54"/>
      <c r="K54"/>
    </row>
    <row r="55" spans="1:12" ht="12.75" x14ac:dyDescent="0.2">
      <c r="A55"/>
      <c r="B55"/>
      <c r="C55"/>
      <c r="D55"/>
      <c r="E55"/>
      <c r="F55"/>
      <c r="H55"/>
      <c r="I55"/>
      <c r="J55"/>
      <c r="K55"/>
    </row>
    <row r="56" spans="1:12" ht="12.75" x14ac:dyDescent="0.2">
      <c r="A56"/>
      <c r="B56"/>
      <c r="C56"/>
      <c r="D56"/>
      <c r="E56"/>
      <c r="F56"/>
      <c r="H56"/>
      <c r="I56"/>
      <c r="J56"/>
      <c r="K56"/>
    </row>
    <row r="57" spans="1:12" ht="12.75" x14ac:dyDescent="0.2">
      <c r="A57"/>
      <c r="B57"/>
      <c r="C57"/>
      <c r="D57"/>
      <c r="E57"/>
      <c r="F57"/>
      <c r="H57"/>
      <c r="I57"/>
      <c r="J57"/>
      <c r="K57"/>
    </row>
    <row r="58" spans="1:12" ht="12.75" x14ac:dyDescent="0.2">
      <c r="A58"/>
      <c r="B58"/>
      <c r="C58"/>
      <c r="D58"/>
      <c r="E58"/>
      <c r="F58"/>
      <c r="H58"/>
      <c r="I58"/>
      <c r="J58"/>
      <c r="K58"/>
    </row>
    <row r="59" spans="1:12" ht="12.75" x14ac:dyDescent="0.2">
      <c r="A59"/>
      <c r="B59"/>
      <c r="C59"/>
      <c r="D59"/>
      <c r="E59"/>
      <c r="F59"/>
      <c r="H59"/>
      <c r="I59"/>
      <c r="J59"/>
      <c r="K59"/>
    </row>
    <row r="60" spans="1:12" ht="12.75" x14ac:dyDescent="0.2">
      <c r="A60"/>
      <c r="B60"/>
      <c r="C60"/>
      <c r="D60"/>
      <c r="E60"/>
      <c r="F60"/>
      <c r="H60"/>
      <c r="I60"/>
      <c r="J60"/>
      <c r="K60"/>
    </row>
    <row r="61" spans="1:12" ht="12.75" x14ac:dyDescent="0.2">
      <c r="A61"/>
      <c r="B61"/>
      <c r="C61"/>
      <c r="D61"/>
      <c r="E61"/>
      <c r="F61"/>
      <c r="H61"/>
      <c r="I61"/>
      <c r="J61"/>
      <c r="K61"/>
    </row>
    <row r="62" spans="1:12" ht="12.75" x14ac:dyDescent="0.2">
      <c r="A62"/>
      <c r="B62"/>
      <c r="C62"/>
      <c r="D62"/>
      <c r="E62"/>
      <c r="F62"/>
      <c r="H62"/>
      <c r="I62"/>
      <c r="J62"/>
      <c r="K62"/>
    </row>
    <row r="63" spans="1:12" ht="12.75" x14ac:dyDescent="0.2">
      <c r="A63"/>
      <c r="B63"/>
      <c r="C63"/>
      <c r="D63"/>
      <c r="E63"/>
      <c r="F63"/>
      <c r="H63"/>
      <c r="I63"/>
      <c r="J63"/>
      <c r="K63"/>
    </row>
    <row r="64" spans="1:12" ht="12.75" x14ac:dyDescent="0.2">
      <c r="A64"/>
      <c r="B64"/>
      <c r="C64"/>
      <c r="D64"/>
      <c r="E64"/>
      <c r="F64"/>
      <c r="H64"/>
      <c r="I64"/>
      <c r="J64"/>
      <c r="K64"/>
    </row>
    <row r="65" spans="1:11" ht="12.75" x14ac:dyDescent="0.2">
      <c r="A65"/>
      <c r="B65"/>
      <c r="C65"/>
      <c r="D65"/>
      <c r="E65"/>
      <c r="F65"/>
      <c r="H65"/>
      <c r="I65"/>
      <c r="J65"/>
      <c r="K65"/>
    </row>
    <row r="66" spans="1:11" ht="12.75" x14ac:dyDescent="0.2">
      <c r="A66"/>
      <c r="B66"/>
      <c r="C66"/>
      <c r="D66"/>
      <c r="E66"/>
      <c r="F66"/>
      <c r="H66"/>
      <c r="I66"/>
      <c r="J66"/>
      <c r="K66"/>
    </row>
    <row r="67" spans="1:11" ht="12.75" x14ac:dyDescent="0.2">
      <c r="A67"/>
      <c r="B67"/>
      <c r="C67"/>
      <c r="D67"/>
      <c r="E67"/>
      <c r="F67"/>
      <c r="H67"/>
      <c r="I67"/>
      <c r="J67"/>
      <c r="K67"/>
    </row>
    <row r="68" spans="1:11" ht="12.75" x14ac:dyDescent="0.2">
      <c r="A68"/>
      <c r="B68"/>
      <c r="C68"/>
      <c r="D68"/>
      <c r="E68"/>
      <c r="F68"/>
      <c r="H68"/>
      <c r="I68"/>
      <c r="J68"/>
      <c r="K68"/>
    </row>
    <row r="69" spans="1:11" ht="12.75" x14ac:dyDescent="0.2">
      <c r="A69"/>
      <c r="B69"/>
      <c r="C69"/>
      <c r="D69"/>
      <c r="E69"/>
      <c r="F69"/>
      <c r="H69"/>
      <c r="I69"/>
      <c r="J69"/>
      <c r="K69"/>
    </row>
    <row r="70" spans="1:11" ht="12.75" x14ac:dyDescent="0.2">
      <c r="A70"/>
      <c r="B70"/>
      <c r="C70"/>
      <c r="D70"/>
      <c r="E70"/>
      <c r="F70"/>
      <c r="H70"/>
      <c r="I70"/>
      <c r="J70"/>
      <c r="K70"/>
    </row>
    <row r="71" spans="1:11" ht="12.75" x14ac:dyDescent="0.2">
      <c r="A71"/>
      <c r="B71"/>
      <c r="C71"/>
      <c r="D71"/>
      <c r="E71"/>
      <c r="F71"/>
      <c r="H71"/>
      <c r="I71"/>
      <c r="J71"/>
      <c r="K71"/>
    </row>
    <row r="72" spans="1:11" ht="12.75" x14ac:dyDescent="0.2">
      <c r="A72"/>
      <c r="B72"/>
      <c r="C72"/>
      <c r="D72"/>
      <c r="E72"/>
      <c r="F72"/>
      <c r="H72"/>
      <c r="I72"/>
      <c r="J72"/>
      <c r="K72"/>
    </row>
    <row r="73" spans="1:11" ht="12.75" x14ac:dyDescent="0.2">
      <c r="A73"/>
      <c r="B73"/>
      <c r="C73"/>
      <c r="D73"/>
      <c r="E73"/>
      <c r="F73"/>
    </row>
    <row r="74" spans="1:11" ht="12.75" x14ac:dyDescent="0.2">
      <c r="A74"/>
      <c r="B74"/>
      <c r="C74"/>
      <c r="D74"/>
      <c r="E74"/>
      <c r="F74"/>
    </row>
    <row r="75" spans="1:11" ht="12.75" x14ac:dyDescent="0.2">
      <c r="A75"/>
      <c r="B75"/>
      <c r="C75"/>
      <c r="D75"/>
      <c r="E75"/>
      <c r="F75"/>
    </row>
    <row r="76" spans="1:11" ht="12.75" x14ac:dyDescent="0.2">
      <c r="A76"/>
      <c r="B76"/>
      <c r="C76"/>
      <c r="D76"/>
      <c r="E76"/>
      <c r="F76"/>
    </row>
    <row r="77" spans="1:11" ht="12.75" x14ac:dyDescent="0.2">
      <c r="A77"/>
      <c r="B77"/>
      <c r="C77"/>
      <c r="D77"/>
      <c r="E77"/>
      <c r="F77"/>
    </row>
    <row r="78" spans="1:11" ht="12.75" x14ac:dyDescent="0.2">
      <c r="A78"/>
      <c r="B78"/>
      <c r="C78"/>
      <c r="D78"/>
      <c r="E78"/>
      <c r="F78"/>
    </row>
    <row r="79" spans="1:11" ht="12.75" x14ac:dyDescent="0.2">
      <c r="A79"/>
      <c r="B79"/>
      <c r="C79"/>
      <c r="D79"/>
      <c r="E79"/>
      <c r="F79"/>
    </row>
    <row r="80" spans="1:11" ht="12.75" x14ac:dyDescent="0.2">
      <c r="A80"/>
      <c r="B80"/>
      <c r="C80"/>
      <c r="D80"/>
      <c r="E80"/>
      <c r="F80"/>
    </row>
    <row r="81" spans="1:6" ht="12.75" x14ac:dyDescent="0.2">
      <c r="A81"/>
      <c r="B81"/>
      <c r="C81"/>
      <c r="D81"/>
      <c r="E81"/>
      <c r="F81"/>
    </row>
  </sheetData>
  <sortState xmlns:xlrd2="http://schemas.microsoft.com/office/spreadsheetml/2017/richdata2" ref="B43:C79">
    <sortCondition descending="1" ref="C43:C79"/>
  </sortState>
  <mergeCells count="5">
    <mergeCell ref="H30:H31"/>
    <mergeCell ref="I30:I31"/>
    <mergeCell ref="J30:J31"/>
    <mergeCell ref="K30:K31"/>
    <mergeCell ref="L30:L3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2">
    <tabColor theme="4"/>
  </sheetPr>
  <dimension ref="A1:M63"/>
  <sheetViews>
    <sheetView showGridLines="0" workbookViewId="0">
      <selection activeCell="F7" sqref="F7:F30"/>
    </sheetView>
  </sheetViews>
  <sheetFormatPr defaultRowHeight="12" x14ac:dyDescent="0.2"/>
  <cols>
    <col min="1" max="1" width="10.42578125" style="18" customWidth="1"/>
    <col min="2" max="2" width="16.28515625" style="17" bestFit="1" customWidth="1"/>
    <col min="3" max="3" width="7.5703125" style="18" bestFit="1" customWidth="1"/>
    <col min="4" max="4" width="14.28515625" style="18" customWidth="1"/>
    <col min="5" max="5" width="11.42578125" style="18" bestFit="1" customWidth="1"/>
    <col min="6" max="6" width="13.28515625" style="24" bestFit="1" customWidth="1"/>
    <col min="7" max="7" width="2.42578125" style="18" customWidth="1"/>
    <col min="8" max="8" width="12.28515625" style="18" bestFit="1" customWidth="1"/>
    <col min="9" max="9" width="9" style="18" customWidth="1"/>
    <col min="10" max="10" width="14.28515625" style="18" customWidth="1"/>
    <col min="11" max="11" width="11.28515625" style="18" bestFit="1" customWidth="1"/>
    <col min="12" max="12" width="13.28515625" style="18" bestFit="1" customWidth="1"/>
    <col min="13" max="16384" width="9.140625" style="18"/>
  </cols>
  <sheetData>
    <row r="1" spans="1:12" x14ac:dyDescent="0.2">
      <c r="B1" s="191" t="s">
        <v>378</v>
      </c>
      <c r="E1" s="37"/>
    </row>
    <row r="3" spans="1:12" ht="12.75" thickBot="1" x14ac:dyDescent="0.25">
      <c r="B3" s="18" t="s">
        <v>29</v>
      </c>
      <c r="H3" s="18" t="s">
        <v>29</v>
      </c>
      <c r="L3" s="24"/>
    </row>
    <row r="4" spans="1:12" ht="24.75" thickBot="1" x14ac:dyDescent="0.25">
      <c r="A4" s="14"/>
      <c r="B4" s="69" t="s">
        <v>0</v>
      </c>
      <c r="C4" s="70" t="s">
        <v>352</v>
      </c>
      <c r="D4" s="70" t="s">
        <v>1</v>
      </c>
      <c r="E4" s="70" t="s">
        <v>2</v>
      </c>
      <c r="F4" s="71" t="s">
        <v>3</v>
      </c>
      <c r="H4" s="69" t="s">
        <v>0</v>
      </c>
      <c r="I4" s="70" t="s">
        <v>353</v>
      </c>
      <c r="J4" s="70" t="s">
        <v>1</v>
      </c>
      <c r="K4" s="70" t="s">
        <v>2</v>
      </c>
      <c r="L4" s="71" t="s">
        <v>3</v>
      </c>
    </row>
    <row r="5" spans="1:12" x14ac:dyDescent="0.2">
      <c r="B5" s="75" t="s">
        <v>181</v>
      </c>
      <c r="C5" s="76">
        <f>SUM(C6:C32)</f>
        <v>2.3486866077031618</v>
      </c>
      <c r="D5" s="177"/>
      <c r="E5" s="79"/>
      <c r="F5" s="88"/>
      <c r="G5" s="111"/>
      <c r="H5" s="75" t="s">
        <v>181</v>
      </c>
      <c r="I5" s="76">
        <f>SUM(I6:I30)</f>
        <v>3.8652954936964985</v>
      </c>
      <c r="J5" s="177"/>
      <c r="K5" s="79"/>
      <c r="L5" s="80"/>
    </row>
    <row r="6" spans="1:12" x14ac:dyDescent="0.2">
      <c r="B6" s="75" t="s">
        <v>82</v>
      </c>
      <c r="C6" s="76">
        <v>2.16485140999758</v>
      </c>
      <c r="D6" s="79">
        <f>IF(ISNUMBER(C6),C6/VLOOKUP("National Total",B$5:C$31,2,0),"0")</f>
        <v>0.92172851111653464</v>
      </c>
      <c r="E6" s="79">
        <f t="shared" ref="E6" si="0">IF(D6=1,0,IF(ISNUMBER(D6+E5),D6+E5,0))</f>
        <v>0.92172851111653464</v>
      </c>
      <c r="F6" s="88" t="s">
        <v>364</v>
      </c>
      <c r="G6" s="111"/>
      <c r="H6" s="75" t="s">
        <v>82</v>
      </c>
      <c r="I6" s="76">
        <v>3.4706585181658101</v>
      </c>
      <c r="J6" s="79">
        <f>IF(ISNUMBER(I6),I6/VLOOKUP("National Total",H$5:I$30,2,0),"0")</f>
        <v>0.8979025080555264</v>
      </c>
      <c r="K6" s="79">
        <f t="shared" ref="K6" si="1">IF(J6=1,0,IF(ISNUMBER(J6+K5),J6+K5,0))</f>
        <v>0.8979025080555264</v>
      </c>
      <c r="L6" s="80" t="s">
        <v>364</v>
      </c>
    </row>
    <row r="7" spans="1:12" x14ac:dyDescent="0.2">
      <c r="B7" s="75" t="s">
        <v>68</v>
      </c>
      <c r="C7" s="76">
        <v>3.6201345613900003E-2</v>
      </c>
      <c r="D7" s="79">
        <f t="shared" ref="D7:D31" si="2">IF(ISNUMBER(C7),C7/VLOOKUP("National Total",B$5:C$31,2,0),"0")</f>
        <v>1.5413442344827003E-2</v>
      </c>
      <c r="E7" s="79">
        <f t="shared" ref="E7:E28" si="3">IF(D7=1,0,IF(ISNUMBER(D7+E6),D7+E6,0))</f>
        <v>0.93714195346136164</v>
      </c>
      <c r="F7" s="88"/>
      <c r="G7" s="111"/>
      <c r="H7" s="75" t="s">
        <v>80</v>
      </c>
      <c r="I7" s="76">
        <v>9.5286790204740401E-2</v>
      </c>
      <c r="J7" s="79">
        <f t="shared" ref="J7:J30" si="4">IF(ISNUMBER(I7),I7/VLOOKUP("National Total",H$5:I$30,2,0),"0")</f>
        <v>2.465187729117568E-2</v>
      </c>
      <c r="K7" s="79">
        <f t="shared" ref="K7:K26" si="5">IF(J7=1,0,IF(ISNUMBER(J7+K6),J7+K6,0))</f>
        <v>0.92255438534670209</v>
      </c>
      <c r="L7" s="80"/>
    </row>
    <row r="8" spans="1:12" x14ac:dyDescent="0.2">
      <c r="B8" s="75" t="s">
        <v>383</v>
      </c>
      <c r="C8" s="76">
        <v>2.9327576024734101E-2</v>
      </c>
      <c r="D8" s="79">
        <f t="shared" si="2"/>
        <v>1.2486798335949238E-2</v>
      </c>
      <c r="E8" s="79">
        <f t="shared" si="3"/>
        <v>0.94962875179731088</v>
      </c>
      <c r="F8" s="88"/>
      <c r="G8" s="111"/>
      <c r="H8" s="75" t="s">
        <v>383</v>
      </c>
      <c r="I8" s="76">
        <v>7.8810223141476302E-2</v>
      </c>
      <c r="J8" s="79">
        <f t="shared" si="4"/>
        <v>2.0389184544881384E-2</v>
      </c>
      <c r="K8" s="79">
        <f t="shared" si="5"/>
        <v>0.94294356989158346</v>
      </c>
      <c r="L8" s="80"/>
    </row>
    <row r="9" spans="1:12" x14ac:dyDescent="0.2">
      <c r="B9" s="75" t="s">
        <v>63</v>
      </c>
      <c r="C9" s="76">
        <v>2.1758044563877602E-2</v>
      </c>
      <c r="D9" s="79">
        <f t="shared" si="2"/>
        <v>9.2639198829320719E-3</v>
      </c>
      <c r="E9" s="79">
        <f t="shared" si="3"/>
        <v>0.95889267168024295</v>
      </c>
      <c r="F9" s="88"/>
      <c r="G9" s="111"/>
      <c r="H9" s="75" t="s">
        <v>63</v>
      </c>
      <c r="I9" s="76">
        <v>4.8877846720576303E-2</v>
      </c>
      <c r="J9" s="79">
        <f t="shared" si="4"/>
        <v>1.2645306626695427E-2</v>
      </c>
      <c r="K9" s="79">
        <f t="shared" si="5"/>
        <v>0.95558887651827884</v>
      </c>
      <c r="L9" s="80"/>
    </row>
    <row r="10" spans="1:12" x14ac:dyDescent="0.2">
      <c r="B10" s="75" t="s">
        <v>69</v>
      </c>
      <c r="C10" s="76">
        <v>1.9548596980399999E-2</v>
      </c>
      <c r="D10" s="79">
        <f t="shared" si="2"/>
        <v>8.3232036646715725E-3</v>
      </c>
      <c r="E10" s="79">
        <f t="shared" si="3"/>
        <v>0.96721587534491449</v>
      </c>
      <c r="F10" s="88"/>
      <c r="G10" s="111"/>
      <c r="H10" s="75" t="s">
        <v>68</v>
      </c>
      <c r="I10" s="76">
        <v>4.24100171315E-2</v>
      </c>
      <c r="J10" s="79">
        <f t="shared" si="4"/>
        <v>1.0971998699882586E-2</v>
      </c>
      <c r="K10" s="79">
        <f t="shared" si="5"/>
        <v>0.96656087521816147</v>
      </c>
      <c r="L10" s="80"/>
    </row>
    <row r="11" spans="1:12" x14ac:dyDescent="0.2">
      <c r="B11" s="75" t="s">
        <v>80</v>
      </c>
      <c r="C11" s="76">
        <v>1.9358606187781301E-2</v>
      </c>
      <c r="D11" s="79">
        <f t="shared" si="2"/>
        <v>8.2423113089202457E-3</v>
      </c>
      <c r="E11" s="79">
        <f t="shared" si="3"/>
        <v>0.97545818665383477</v>
      </c>
      <c r="F11" s="88"/>
      <c r="G11" s="111"/>
      <c r="H11" s="75" t="s">
        <v>70</v>
      </c>
      <c r="I11" s="76">
        <v>2.6688687112800001E-2</v>
      </c>
      <c r="J11" s="79">
        <f t="shared" si="4"/>
        <v>6.9046951665981959E-3</v>
      </c>
      <c r="K11" s="79">
        <f t="shared" si="5"/>
        <v>0.97346557038475967</v>
      </c>
      <c r="L11" s="80"/>
    </row>
    <row r="12" spans="1:12" x14ac:dyDescent="0.2">
      <c r="B12" s="75" t="s">
        <v>180</v>
      </c>
      <c r="C12" s="76">
        <v>1.3868073371889901E-2</v>
      </c>
      <c r="D12" s="79">
        <f t="shared" si="2"/>
        <v>5.9046078461067351E-3</v>
      </c>
      <c r="E12" s="79">
        <f t="shared" si="3"/>
        <v>0.98136279449994146</v>
      </c>
      <c r="F12" s="88"/>
      <c r="G12" s="111"/>
      <c r="H12" s="75" t="s">
        <v>62</v>
      </c>
      <c r="I12" s="76">
        <v>2.3379287764881601E-2</v>
      </c>
      <c r="J12" s="79">
        <f t="shared" si="4"/>
        <v>6.048512410760939E-3</v>
      </c>
      <c r="K12" s="79">
        <f t="shared" si="5"/>
        <v>0.97951408279552066</v>
      </c>
      <c r="L12" s="80"/>
    </row>
    <row r="13" spans="1:12" x14ac:dyDescent="0.2">
      <c r="B13" s="75" t="s">
        <v>104</v>
      </c>
      <c r="C13" s="76">
        <v>1.1328299999999999E-2</v>
      </c>
      <c r="D13" s="79">
        <f t="shared" si="2"/>
        <v>4.8232488586794561E-3</v>
      </c>
      <c r="E13" s="79">
        <f t="shared" si="3"/>
        <v>0.98618604335862092</v>
      </c>
      <c r="F13" s="88"/>
      <c r="G13" s="111"/>
      <c r="H13" s="75" t="s">
        <v>69</v>
      </c>
      <c r="I13" s="76">
        <v>2.19619569238E-2</v>
      </c>
      <c r="J13" s="79">
        <f t="shared" si="4"/>
        <v>5.6818313010261268E-3</v>
      </c>
      <c r="K13" s="79">
        <f t="shared" si="5"/>
        <v>0.98519591409654683</v>
      </c>
      <c r="L13" s="80"/>
    </row>
    <row r="14" spans="1:12" x14ac:dyDescent="0.2">
      <c r="B14" s="75" t="s">
        <v>85</v>
      </c>
      <c r="C14" s="76">
        <v>6.7297379484162704E-3</v>
      </c>
      <c r="D14" s="79">
        <f t="shared" si="2"/>
        <v>2.8653196754067781E-3</v>
      </c>
      <c r="E14" s="79">
        <f t="shared" si="3"/>
        <v>0.98905136303402774</v>
      </c>
      <c r="F14" s="88"/>
      <c r="G14" s="111"/>
      <c r="H14" s="75" t="s">
        <v>84</v>
      </c>
      <c r="I14" s="76">
        <v>1.6191846412116E-2</v>
      </c>
      <c r="J14" s="79">
        <f t="shared" si="4"/>
        <v>4.1890319740163643E-3</v>
      </c>
      <c r="K14" s="79">
        <f t="shared" si="5"/>
        <v>0.98938494607056315</v>
      </c>
      <c r="L14" s="80"/>
    </row>
    <row r="15" spans="1:12" x14ac:dyDescent="0.2">
      <c r="B15" s="75" t="s">
        <v>382</v>
      </c>
      <c r="C15" s="76">
        <v>6.4157159283300003E-3</v>
      </c>
      <c r="D15" s="79">
        <f t="shared" si="2"/>
        <v>2.7316185596187675E-3</v>
      </c>
      <c r="E15" s="79">
        <f t="shared" si="3"/>
        <v>0.99178298159364653</v>
      </c>
      <c r="F15" s="88"/>
      <c r="G15" s="111"/>
      <c r="H15" s="75" t="s">
        <v>180</v>
      </c>
      <c r="I15" s="76">
        <v>1.6129027794055499E-2</v>
      </c>
      <c r="J15" s="79">
        <f t="shared" si="4"/>
        <v>4.1727800165236072E-3</v>
      </c>
      <c r="K15" s="79">
        <f t="shared" si="5"/>
        <v>0.99355772608708681</v>
      </c>
      <c r="L15" s="80"/>
    </row>
    <row r="16" spans="1:12" x14ac:dyDescent="0.2">
      <c r="B16" s="75" t="s">
        <v>62</v>
      </c>
      <c r="C16" s="76">
        <v>5.7102610769167502E-3</v>
      </c>
      <c r="D16" s="79">
        <f t="shared" si="2"/>
        <v>2.4312571367284094E-3</v>
      </c>
      <c r="E16" s="79">
        <f t="shared" si="3"/>
        <v>0.99421423873037496</v>
      </c>
      <c r="F16" s="88"/>
      <c r="G16" s="111"/>
      <c r="H16" s="75" t="s">
        <v>85</v>
      </c>
      <c r="I16" s="76">
        <v>1.12162299140271E-2</v>
      </c>
      <c r="J16" s="79">
        <f t="shared" si="4"/>
        <v>2.9017781259721184E-3</v>
      </c>
      <c r="K16" s="79">
        <f t="shared" si="5"/>
        <v>0.99645950421305896</v>
      </c>
      <c r="L16" s="80"/>
    </row>
    <row r="17" spans="2:12" x14ac:dyDescent="0.2">
      <c r="B17" s="75" t="s">
        <v>55</v>
      </c>
      <c r="C17" s="76">
        <v>4.9050387545929398E-3</v>
      </c>
      <c r="D17" s="79">
        <f t="shared" si="2"/>
        <v>2.0884177303627993E-3</v>
      </c>
      <c r="E17" s="79">
        <f t="shared" si="3"/>
        <v>0.99630265646073779</v>
      </c>
      <c r="F17" s="88"/>
      <c r="G17" s="111"/>
      <c r="H17" s="75" t="s">
        <v>60</v>
      </c>
      <c r="I17" s="76">
        <v>3.4805466652800599E-3</v>
      </c>
      <c r="J17" s="79">
        <f t="shared" si="4"/>
        <v>9.0046069464963681E-4</v>
      </c>
      <c r="K17" s="79">
        <f t="shared" si="5"/>
        <v>0.99735996490770862</v>
      </c>
      <c r="L17" s="80"/>
    </row>
    <row r="18" spans="2:12" x14ac:dyDescent="0.2">
      <c r="B18" s="75" t="s">
        <v>70</v>
      </c>
      <c r="C18" s="76">
        <v>4.4073061286000002E-3</v>
      </c>
      <c r="D18" s="79">
        <f t="shared" si="2"/>
        <v>1.8764981731257933E-3</v>
      </c>
      <c r="E18" s="79">
        <f t="shared" si="3"/>
        <v>0.99817915463386353</v>
      </c>
      <c r="F18" s="88"/>
      <c r="G18" s="111"/>
      <c r="H18" s="75" t="s">
        <v>382</v>
      </c>
      <c r="I18" s="76">
        <v>3.2066254763500001E-3</v>
      </c>
      <c r="J18" s="79">
        <f t="shared" si="4"/>
        <v>8.2959387751320598E-4</v>
      </c>
      <c r="K18" s="79">
        <f t="shared" si="5"/>
        <v>0.99818955878522186</v>
      </c>
      <c r="L18" s="80"/>
    </row>
    <row r="19" spans="2:12" x14ac:dyDescent="0.2">
      <c r="B19" s="75" t="s">
        <v>84</v>
      </c>
      <c r="C19" s="76">
        <v>2.0509672122013601E-3</v>
      </c>
      <c r="D19" s="79">
        <f t="shared" si="2"/>
        <v>8.7324005062005747E-4</v>
      </c>
      <c r="E19" s="79">
        <f t="shared" si="3"/>
        <v>0.99905239468448359</v>
      </c>
      <c r="F19" s="88"/>
      <c r="G19" s="111"/>
      <c r="H19" s="75" t="s">
        <v>59</v>
      </c>
      <c r="I19" s="76">
        <v>2.4392036839288602E-3</v>
      </c>
      <c r="J19" s="79">
        <f t="shared" si="4"/>
        <v>6.3105231874424595E-4</v>
      </c>
      <c r="K19" s="79">
        <f t="shared" si="5"/>
        <v>0.99882061110396614</v>
      </c>
      <c r="L19" s="80"/>
    </row>
    <row r="20" spans="2:12" x14ac:dyDescent="0.2">
      <c r="B20" s="75" t="s">
        <v>75</v>
      </c>
      <c r="C20" s="76">
        <v>1.1122384108199501E-3</v>
      </c>
      <c r="D20" s="79">
        <f t="shared" si="2"/>
        <v>4.7355760754630232E-4</v>
      </c>
      <c r="E20" s="79">
        <f t="shared" si="3"/>
        <v>0.9995259522920299</v>
      </c>
      <c r="F20" s="88"/>
      <c r="G20" s="111"/>
      <c r="H20" s="75" t="s">
        <v>75</v>
      </c>
      <c r="I20" s="76">
        <v>1.8537306846999201E-3</v>
      </c>
      <c r="J20" s="79">
        <f t="shared" si="4"/>
        <v>4.7958317487575613E-4</v>
      </c>
      <c r="K20" s="79">
        <f t="shared" si="5"/>
        <v>0.99930019427884187</v>
      </c>
      <c r="L20" s="80"/>
    </row>
    <row r="21" spans="2:12" x14ac:dyDescent="0.2">
      <c r="B21" s="75" t="s">
        <v>60</v>
      </c>
      <c r="C21" s="76">
        <v>4.4086924426880699E-4</v>
      </c>
      <c r="D21" s="79">
        <f t="shared" si="2"/>
        <v>1.877088423899789E-4</v>
      </c>
      <c r="E21" s="79">
        <f t="shared" si="3"/>
        <v>0.99971366113441984</v>
      </c>
      <c r="F21" s="88"/>
      <c r="G21" s="111"/>
      <c r="H21" s="75" t="s">
        <v>55</v>
      </c>
      <c r="I21" s="76">
        <v>1.7019878684432399E-3</v>
      </c>
      <c r="J21" s="79">
        <f t="shared" si="4"/>
        <v>4.4032542174817733E-4</v>
      </c>
      <c r="K21" s="79">
        <f t="shared" si="5"/>
        <v>0.99974051970059008</v>
      </c>
      <c r="L21" s="80"/>
    </row>
    <row r="22" spans="2:12" x14ac:dyDescent="0.2">
      <c r="B22" s="75" t="s">
        <v>59</v>
      </c>
      <c r="C22" s="76">
        <v>3.0896579996432202E-4</v>
      </c>
      <c r="D22" s="79">
        <f t="shared" si="2"/>
        <v>1.3154832958598391E-4</v>
      </c>
      <c r="E22" s="79">
        <f t="shared" si="3"/>
        <v>0.99984520946400579</v>
      </c>
      <c r="F22" s="88"/>
      <c r="G22" s="111"/>
      <c r="H22" s="75" t="s">
        <v>61</v>
      </c>
      <c r="I22" s="76">
        <v>3.8778424112292302E-4</v>
      </c>
      <c r="J22" s="79">
        <f t="shared" si="4"/>
        <v>1.0032460435568751E-4</v>
      </c>
      <c r="K22" s="79">
        <f t="shared" si="5"/>
        <v>0.9998408443049458</v>
      </c>
      <c r="L22" s="80"/>
    </row>
    <row r="23" spans="2:12" x14ac:dyDescent="0.2">
      <c r="B23" s="75" t="s">
        <v>77</v>
      </c>
      <c r="C23" s="76">
        <v>1.9064120033812301E-4</v>
      </c>
      <c r="D23" s="79">
        <f t="shared" si="2"/>
        <v>8.1169279763789224E-5</v>
      </c>
      <c r="E23" s="79">
        <f t="shared" si="3"/>
        <v>0.99992637874376955</v>
      </c>
      <c r="F23" s="88"/>
      <c r="G23" s="111"/>
      <c r="H23" s="75" t="s">
        <v>176</v>
      </c>
      <c r="I23" s="76">
        <v>1.9204776000000001E-4</v>
      </c>
      <c r="J23" s="79">
        <f t="shared" si="4"/>
        <v>4.9685143170345035E-5</v>
      </c>
      <c r="K23" s="79">
        <f t="shared" si="5"/>
        <v>0.99989052944811618</v>
      </c>
      <c r="L23" s="80"/>
    </row>
    <row r="24" spans="2:12" x14ac:dyDescent="0.2">
      <c r="B24" s="75" t="s">
        <v>61</v>
      </c>
      <c r="C24" s="76">
        <v>4.9119337208903502E-5</v>
      </c>
      <c r="D24" s="79">
        <f t="shared" si="2"/>
        <v>2.0913533992914663E-5</v>
      </c>
      <c r="E24" s="79">
        <f t="shared" si="3"/>
        <v>0.99994729227776247</v>
      </c>
      <c r="F24" s="88"/>
      <c r="G24" s="111"/>
      <c r="H24" s="75" t="s">
        <v>77</v>
      </c>
      <c r="I24" s="76">
        <v>1.9064120033812301E-4</v>
      </c>
      <c r="J24" s="79">
        <f t="shared" si="4"/>
        <v>4.932124869858451E-5</v>
      </c>
      <c r="K24" s="79">
        <f t="shared" si="5"/>
        <v>0.99993985069681479</v>
      </c>
      <c r="L24" s="80"/>
    </row>
    <row r="25" spans="2:12" x14ac:dyDescent="0.2">
      <c r="B25" s="75" t="s">
        <v>71</v>
      </c>
      <c r="C25" s="76">
        <v>4.2467881300000003E-5</v>
      </c>
      <c r="D25" s="79">
        <f t="shared" si="2"/>
        <v>1.8081544451573461E-5</v>
      </c>
      <c r="E25" s="79">
        <f t="shared" si="3"/>
        <v>0.99996537382221407</v>
      </c>
      <c r="F25" s="88"/>
      <c r="G25" s="111"/>
      <c r="H25" s="75" t="s">
        <v>86</v>
      </c>
      <c r="I25" s="76">
        <v>1.6712011834319501E-4</v>
      </c>
      <c r="J25" s="79">
        <f t="shared" si="4"/>
        <v>4.3236052357635667E-5</v>
      </c>
      <c r="K25" s="79">
        <f t="shared" si="5"/>
        <v>0.99998308674917247</v>
      </c>
      <c r="L25" s="80"/>
    </row>
    <row r="26" spans="2:12" x14ac:dyDescent="0.2">
      <c r="B26" s="75" t="s">
        <v>176</v>
      </c>
      <c r="C26" s="76">
        <v>4.2440183999999997E-5</v>
      </c>
      <c r="D26" s="79">
        <f t="shared" si="2"/>
        <v>1.8069751775654433E-5</v>
      </c>
      <c r="E26" s="79">
        <f t="shared" si="3"/>
        <v>0.99998344357398972</v>
      </c>
      <c r="F26" s="88"/>
      <c r="G26" s="111"/>
      <c r="H26" s="75" t="s">
        <v>71</v>
      </c>
      <c r="I26" s="76">
        <v>5.1346241399999998E-5</v>
      </c>
      <c r="J26" s="79">
        <f t="shared" si="4"/>
        <v>1.3283911018894972E-5</v>
      </c>
      <c r="K26" s="79">
        <f t="shared" si="5"/>
        <v>0.99999637066019131</v>
      </c>
      <c r="L26" s="80"/>
    </row>
    <row r="27" spans="2:12" x14ac:dyDescent="0.2">
      <c r="B27" s="75" t="s">
        <v>86</v>
      </c>
      <c r="C27" s="76">
        <v>3.3424023668639101E-5</v>
      </c>
      <c r="D27" s="79">
        <f t="shared" si="2"/>
        <v>1.4230942331350572E-5</v>
      </c>
      <c r="E27" s="79">
        <f t="shared" si="3"/>
        <v>0.99999767451632104</v>
      </c>
      <c r="F27" s="88"/>
      <c r="G27" s="111"/>
      <c r="H27" s="75" t="s">
        <v>170</v>
      </c>
      <c r="I27" s="76">
        <v>7.7594088000000004E-6</v>
      </c>
      <c r="J27" s="79">
        <f t="shared" si="4"/>
        <v>2.0074555264025737E-6</v>
      </c>
      <c r="K27" s="79">
        <f t="shared" ref="K27:K30" si="6">IF(J27=1,0,IF(ISNUMBER(J27+K26),J27+K26,0))</f>
        <v>0.99999837811571768</v>
      </c>
      <c r="L27" s="80"/>
    </row>
    <row r="28" spans="2:12" x14ac:dyDescent="0.2">
      <c r="B28" s="75" t="s">
        <v>56</v>
      </c>
      <c r="C28" s="76">
        <v>3.31667315391513E-6</v>
      </c>
      <c r="D28" s="79">
        <f t="shared" si="2"/>
        <v>1.4121395093909894E-6</v>
      </c>
      <c r="E28" s="79">
        <f t="shared" si="3"/>
        <v>0.99999908665583048</v>
      </c>
      <c r="F28" s="88"/>
      <c r="G28" s="111"/>
      <c r="H28" s="75" t="s">
        <v>56</v>
      </c>
      <c r="I28" s="76">
        <v>5.6517300380616601E-6</v>
      </c>
      <c r="J28" s="79">
        <f t="shared" si="4"/>
        <v>1.4621728267032803E-6</v>
      </c>
      <c r="K28" s="79">
        <f t="shared" si="6"/>
        <v>0.99999984028854438</v>
      </c>
      <c r="L28" s="80"/>
    </row>
    <row r="29" spans="2:12" x14ac:dyDescent="0.2">
      <c r="B29" s="75" t="s">
        <v>170</v>
      </c>
      <c r="C29" s="76">
        <v>1.7906328E-6</v>
      </c>
      <c r="D29" s="79">
        <f t="shared" si="2"/>
        <v>7.6239750085308471E-7</v>
      </c>
      <c r="E29" s="79">
        <f t="shared" ref="E29:E31" si="7">IF(D29=1,0,IF(ISNUMBER(D29+E28),D29+E28,0))</f>
        <v>0.99999984905333139</v>
      </c>
      <c r="F29" s="88"/>
      <c r="G29" s="111"/>
      <c r="H29" s="75" t="s">
        <v>57</v>
      </c>
      <c r="I29" s="76">
        <v>5.4833227101196505E-7</v>
      </c>
      <c r="J29" s="79">
        <f t="shared" si="4"/>
        <v>1.4186037572190332E-7</v>
      </c>
      <c r="K29" s="79">
        <f t="shared" si="6"/>
        <v>0.99999998214892005</v>
      </c>
      <c r="L29" s="80"/>
    </row>
    <row r="30" spans="2:12" ht="12.75" thickBot="1" x14ac:dyDescent="0.25">
      <c r="B30" s="75" t="s">
        <v>57</v>
      </c>
      <c r="C30" s="76">
        <v>2.2820241924995E-7</v>
      </c>
      <c r="D30" s="79">
        <f t="shared" si="2"/>
        <v>9.7161715190735784E-8</v>
      </c>
      <c r="E30" s="79">
        <f t="shared" si="7"/>
        <v>0.99999994621504662</v>
      </c>
      <c r="F30" s="88"/>
      <c r="G30" s="111"/>
      <c r="H30" s="77" t="s">
        <v>174</v>
      </c>
      <c r="I30" s="78">
        <v>6.8999700000000006E-8</v>
      </c>
      <c r="J30" s="81">
        <f t="shared" si="4"/>
        <v>1.7851080237597441E-8</v>
      </c>
      <c r="K30" s="81">
        <f t="shared" si="6"/>
        <v>1.0000000000000002</v>
      </c>
      <c r="L30" s="82"/>
    </row>
    <row r="31" spans="2:12" ht="12.75" x14ac:dyDescent="0.2">
      <c r="B31" s="75" t="s">
        <v>174</v>
      </c>
      <c r="C31" s="76">
        <v>1.2632399999999999E-7</v>
      </c>
      <c r="D31" s="79">
        <f t="shared" si="2"/>
        <v>5.3784953507924719E-8</v>
      </c>
      <c r="E31" s="79">
        <f t="shared" si="7"/>
        <v>1.0000000000000002</v>
      </c>
      <c r="F31" s="88"/>
      <c r="G31" s="111"/>
      <c r="H31"/>
      <c r="I31" s="152"/>
      <c r="J31"/>
      <c r="K31"/>
      <c r="L31"/>
    </row>
    <row r="32" spans="2:12" ht="13.5" thickBot="1" x14ac:dyDescent="0.25">
      <c r="B32" s="77" t="s">
        <v>58</v>
      </c>
      <c r="C32" s="78">
        <v>0</v>
      </c>
      <c r="D32" s="81">
        <f t="shared" ref="D32" si="8">IF(ISNUMBER(C32),C32/VLOOKUP("National Total",B$5:C$31,2,0),"0")</f>
        <v>0</v>
      </c>
      <c r="E32" s="81">
        <f t="shared" ref="E32" si="9">IF(D32=1,0,IF(ISNUMBER(D32+E31),D32+E31,0))</f>
        <v>1.0000000000000002</v>
      </c>
      <c r="F32" s="91"/>
      <c r="G32" s="111"/>
      <c r="H32"/>
      <c r="I32" s="165"/>
      <c r="J32"/>
      <c r="K32"/>
      <c r="L32"/>
    </row>
    <row r="33" spans="2:13" ht="12.75" x14ac:dyDescent="0.2">
      <c r="B33"/>
      <c r="C33"/>
      <c r="D33"/>
      <c r="E33"/>
      <c r="F33"/>
      <c r="G33"/>
      <c r="H33"/>
      <c r="I33"/>
      <c r="J33"/>
      <c r="K33"/>
      <c r="L33"/>
      <c r="M33"/>
    </row>
    <row r="34" spans="2:13" ht="12.75" x14ac:dyDescent="0.2">
      <c r="B34"/>
      <c r="C34"/>
      <c r="D34"/>
      <c r="E34"/>
      <c r="F34"/>
      <c r="G34"/>
      <c r="H34"/>
      <c r="I34"/>
      <c r="J34"/>
      <c r="K34"/>
      <c r="L34"/>
      <c r="M34"/>
    </row>
    <row r="35" spans="2:13" ht="12.75" x14ac:dyDescent="0.2">
      <c r="B35"/>
      <c r="C35"/>
      <c r="D35"/>
      <c r="E35"/>
      <c r="F35"/>
      <c r="G35"/>
      <c r="H35"/>
      <c r="I35"/>
      <c r="J35"/>
      <c r="K35"/>
      <c r="L35"/>
      <c r="M35"/>
    </row>
    <row r="36" spans="2:13" ht="12.75" x14ac:dyDescent="0.2">
      <c r="B36"/>
      <c r="C36"/>
      <c r="D36"/>
      <c r="E36"/>
      <c r="F36"/>
      <c r="G36"/>
      <c r="H36"/>
      <c r="I36"/>
      <c r="J36"/>
      <c r="K36"/>
      <c r="L36"/>
      <c r="M36"/>
    </row>
    <row r="37" spans="2:13" ht="12.75" x14ac:dyDescent="0.2">
      <c r="B37"/>
      <c r="C37"/>
      <c r="D37"/>
      <c r="E37"/>
      <c r="F37"/>
      <c r="G37"/>
      <c r="H37"/>
      <c r="I37"/>
      <c r="J37"/>
      <c r="K37"/>
      <c r="L37"/>
      <c r="M37"/>
    </row>
    <row r="38" spans="2:13" ht="12.75" x14ac:dyDescent="0.2">
      <c r="B38"/>
      <c r="C38"/>
      <c r="D38"/>
      <c r="E38"/>
      <c r="F38"/>
      <c r="G38"/>
      <c r="H38"/>
      <c r="I38"/>
      <c r="J38"/>
      <c r="K38"/>
      <c r="L38"/>
      <c r="M38"/>
    </row>
    <row r="39" spans="2:13" ht="12.75" x14ac:dyDescent="0.2">
      <c r="B39"/>
      <c r="C39"/>
      <c r="D39"/>
      <c r="E39"/>
      <c r="F39"/>
      <c r="G39"/>
      <c r="H39"/>
      <c r="I39"/>
      <c r="J39"/>
      <c r="K39"/>
      <c r="L39"/>
      <c r="M39"/>
    </row>
    <row r="40" spans="2:13" ht="12.75" x14ac:dyDescent="0.2">
      <c r="B40"/>
      <c r="C40"/>
      <c r="D40"/>
      <c r="E40"/>
      <c r="F40"/>
      <c r="G40"/>
      <c r="H40"/>
      <c r="I40"/>
      <c r="J40"/>
      <c r="K40"/>
      <c r="L40"/>
      <c r="M40"/>
    </row>
    <row r="41" spans="2:13" ht="12.75" x14ac:dyDescent="0.2">
      <c r="B41"/>
      <c r="C41"/>
      <c r="D41"/>
      <c r="E41"/>
      <c r="F41"/>
      <c r="G41"/>
      <c r="H41"/>
      <c r="I41"/>
      <c r="J41"/>
      <c r="K41"/>
      <c r="L41"/>
      <c r="M41"/>
    </row>
    <row r="42" spans="2:13" ht="12.75" x14ac:dyDescent="0.2">
      <c r="B42"/>
      <c r="C42"/>
      <c r="D42"/>
      <c r="E42"/>
      <c r="F42"/>
      <c r="G42"/>
      <c r="H42"/>
      <c r="I42"/>
      <c r="J42"/>
      <c r="K42"/>
      <c r="L42"/>
      <c r="M42"/>
    </row>
    <row r="43" spans="2:13" ht="12.75" x14ac:dyDescent="0.2">
      <c r="B43"/>
      <c r="C43"/>
      <c r="D43"/>
      <c r="E43"/>
      <c r="F43"/>
      <c r="G43"/>
      <c r="H43"/>
      <c r="I43"/>
      <c r="J43"/>
      <c r="K43"/>
      <c r="L43"/>
      <c r="M43"/>
    </row>
    <row r="44" spans="2:13" ht="12.75" x14ac:dyDescent="0.2">
      <c r="B44"/>
      <c r="C44"/>
      <c r="D44"/>
      <c r="E44"/>
      <c r="F44"/>
      <c r="G44"/>
      <c r="H44"/>
      <c r="I44"/>
      <c r="J44"/>
      <c r="K44"/>
      <c r="L44"/>
      <c r="M44"/>
    </row>
    <row r="45" spans="2:13" ht="12.75" x14ac:dyDescent="0.2">
      <c r="B45"/>
      <c r="C45"/>
      <c r="D45"/>
      <c r="E45"/>
      <c r="F45"/>
      <c r="G45"/>
      <c r="H45"/>
      <c r="I45"/>
      <c r="J45"/>
      <c r="K45"/>
      <c r="L45"/>
      <c r="M45"/>
    </row>
    <row r="46" spans="2:13" ht="12.75" x14ac:dyDescent="0.2">
      <c r="B46"/>
      <c r="C46"/>
      <c r="D46"/>
      <c r="E46"/>
      <c r="F46"/>
      <c r="G46"/>
      <c r="H46"/>
      <c r="I46"/>
      <c r="J46"/>
      <c r="K46"/>
      <c r="L46"/>
      <c r="M46"/>
    </row>
    <row r="47" spans="2:13" ht="12.75" x14ac:dyDescent="0.2">
      <c r="B47"/>
      <c r="C47"/>
      <c r="D47"/>
      <c r="E47"/>
      <c r="F47"/>
      <c r="G47"/>
      <c r="H47"/>
      <c r="I47"/>
      <c r="J47"/>
      <c r="K47"/>
      <c r="L47"/>
      <c r="M47"/>
    </row>
    <row r="48" spans="2:13" ht="12.75" x14ac:dyDescent="0.2">
      <c r="B48"/>
      <c r="C48"/>
      <c r="D48"/>
      <c r="E48"/>
      <c r="F48"/>
      <c r="G48"/>
      <c r="H48"/>
      <c r="I48"/>
      <c r="J48"/>
      <c r="K48"/>
      <c r="L48"/>
      <c r="M48"/>
    </row>
    <row r="49" spans="2:13" ht="12.75" x14ac:dyDescent="0.2">
      <c r="B49"/>
      <c r="C49"/>
      <c r="D49"/>
      <c r="E49"/>
      <c r="F49"/>
      <c r="G49"/>
      <c r="H49"/>
      <c r="I49"/>
      <c r="J49"/>
      <c r="K49"/>
      <c r="L49"/>
      <c r="M49"/>
    </row>
    <row r="50" spans="2:13" ht="12.75" x14ac:dyDescent="0.2">
      <c r="B50"/>
      <c r="C50"/>
      <c r="D50"/>
      <c r="E50"/>
      <c r="F50"/>
      <c r="G50"/>
      <c r="H50"/>
      <c r="I50"/>
      <c r="J50"/>
      <c r="K50"/>
      <c r="L50"/>
      <c r="M50"/>
    </row>
    <row r="51" spans="2:13" ht="12.75" x14ac:dyDescent="0.2">
      <c r="B51"/>
      <c r="C51"/>
      <c r="D51"/>
      <c r="E51"/>
      <c r="F51"/>
      <c r="G51"/>
      <c r="H51"/>
      <c r="I51"/>
      <c r="J51"/>
      <c r="K51"/>
      <c r="L51"/>
      <c r="M51"/>
    </row>
    <row r="52" spans="2:13" ht="12.75" x14ac:dyDescent="0.2">
      <c r="B52"/>
      <c r="C52"/>
      <c r="D52"/>
      <c r="E52"/>
      <c r="F52"/>
      <c r="G52"/>
      <c r="H52"/>
      <c r="I52"/>
      <c r="J52"/>
      <c r="K52"/>
      <c r="L52"/>
      <c r="M52"/>
    </row>
    <row r="53" spans="2:13" ht="12.75" x14ac:dyDescent="0.2">
      <c r="B53"/>
      <c r="C53"/>
      <c r="D53"/>
      <c r="E53"/>
      <c r="F53"/>
      <c r="G53"/>
      <c r="H53"/>
      <c r="I53"/>
      <c r="J53"/>
      <c r="K53"/>
      <c r="L53"/>
      <c r="M53"/>
    </row>
    <row r="54" spans="2:13" ht="12.75" x14ac:dyDescent="0.2">
      <c r="B54"/>
      <c r="C54"/>
      <c r="D54"/>
      <c r="E54"/>
      <c r="F54"/>
      <c r="G54"/>
      <c r="H54"/>
      <c r="I54"/>
      <c r="J54"/>
      <c r="K54"/>
      <c r="L54"/>
      <c r="M54"/>
    </row>
    <row r="55" spans="2:13" ht="12.75" x14ac:dyDescent="0.2">
      <c r="B55"/>
      <c r="C55"/>
      <c r="D55"/>
      <c r="E55"/>
      <c r="F55"/>
      <c r="G55"/>
      <c r="H55"/>
      <c r="I55"/>
      <c r="J55"/>
      <c r="K55"/>
      <c r="L55"/>
      <c r="M55"/>
    </row>
    <row r="56" spans="2:13" ht="12.75" x14ac:dyDescent="0.2">
      <c r="B56"/>
      <c r="C56"/>
      <c r="D56"/>
      <c r="E56"/>
      <c r="F56"/>
      <c r="G56"/>
      <c r="H56"/>
      <c r="I56"/>
      <c r="J56"/>
      <c r="K56"/>
      <c r="L56"/>
      <c r="M56"/>
    </row>
    <row r="57" spans="2:13" ht="12.75" x14ac:dyDescent="0.2">
      <c r="B57"/>
      <c r="C57"/>
      <c r="D57"/>
      <c r="E57"/>
      <c r="F57"/>
      <c r="G57"/>
      <c r="H57"/>
      <c r="I57"/>
      <c r="J57"/>
      <c r="K57"/>
      <c r="L57"/>
      <c r="M57"/>
    </row>
    <row r="58" spans="2:13" ht="12.75" x14ac:dyDescent="0.2">
      <c r="B58"/>
      <c r="C58"/>
      <c r="D58"/>
      <c r="E58"/>
      <c r="F58"/>
      <c r="G58"/>
      <c r="H58"/>
      <c r="I58"/>
      <c r="J58"/>
      <c r="K58"/>
      <c r="L58"/>
      <c r="M58"/>
    </row>
    <row r="59" spans="2:13" ht="12.75" x14ac:dyDescent="0.2">
      <c r="B59"/>
      <c r="C59"/>
      <c r="D59"/>
      <c r="E59"/>
      <c r="F59"/>
      <c r="G59"/>
      <c r="H59"/>
      <c r="I59"/>
      <c r="J59"/>
      <c r="K59"/>
      <c r="L59"/>
      <c r="M59"/>
    </row>
    <row r="60" spans="2:13" ht="12.75" x14ac:dyDescent="0.2">
      <c r="B60"/>
      <c r="C60"/>
      <c r="D60"/>
      <c r="E60"/>
      <c r="F60"/>
      <c r="G60"/>
      <c r="H60"/>
      <c r="I60"/>
      <c r="J60"/>
      <c r="K60"/>
      <c r="L60"/>
      <c r="M60"/>
    </row>
    <row r="61" spans="2:13" x14ac:dyDescent="0.2">
      <c r="B61" s="18"/>
      <c r="F61" s="18"/>
    </row>
    <row r="62" spans="2:13" x14ac:dyDescent="0.2">
      <c r="B62" s="18"/>
      <c r="F62" s="18"/>
    </row>
    <row r="63" spans="2:13" x14ac:dyDescent="0.2">
      <c r="G63" s="24"/>
    </row>
  </sheetData>
  <sortState xmlns:xlrd2="http://schemas.microsoft.com/office/spreadsheetml/2017/richdata2" ref="B36:C62">
    <sortCondition descending="1" ref="C36:C62"/>
  </sortState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4">
    <tabColor theme="4"/>
  </sheetPr>
  <dimension ref="B1:N64"/>
  <sheetViews>
    <sheetView showGridLines="0" workbookViewId="0">
      <selection activeCell="F7" sqref="F7:F28"/>
    </sheetView>
  </sheetViews>
  <sheetFormatPr defaultRowHeight="12" x14ac:dyDescent="0.2"/>
  <cols>
    <col min="1" max="1" width="10.140625" style="18" customWidth="1"/>
    <col min="2" max="2" width="12.28515625" style="17" bestFit="1" customWidth="1"/>
    <col min="3" max="3" width="10" style="18" bestFit="1" customWidth="1"/>
    <col min="4" max="4" width="14.28515625" style="18" customWidth="1"/>
    <col min="5" max="5" width="11.28515625" style="18" bestFit="1" customWidth="1"/>
    <col min="6" max="6" width="13.28515625" style="24" bestFit="1" customWidth="1"/>
    <col min="7" max="7" width="1.85546875" style="18" customWidth="1"/>
    <col min="8" max="8" width="12.28515625" style="18" bestFit="1" customWidth="1"/>
    <col min="9" max="9" width="9.7109375" style="18" bestFit="1" customWidth="1"/>
    <col min="10" max="10" width="14.28515625" style="18" customWidth="1"/>
    <col min="11" max="11" width="11.28515625" style="18" bestFit="1" customWidth="1"/>
    <col min="12" max="12" width="13.28515625" style="18" bestFit="1" customWidth="1"/>
    <col min="13" max="16384" width="9.140625" style="18"/>
  </cols>
  <sheetData>
    <row r="1" spans="2:12" ht="15" x14ac:dyDescent="0.25">
      <c r="B1" s="170" t="s">
        <v>379</v>
      </c>
    </row>
    <row r="3" spans="2:12" ht="12.75" thickBot="1" x14ac:dyDescent="0.25">
      <c r="B3" s="18" t="s">
        <v>29</v>
      </c>
      <c r="H3" s="18" t="s">
        <v>29</v>
      </c>
      <c r="L3" s="24"/>
    </row>
    <row r="4" spans="2:12" ht="24.75" thickBot="1" x14ac:dyDescent="0.25">
      <c r="B4" s="69" t="s">
        <v>0</v>
      </c>
      <c r="C4" s="70" t="s">
        <v>354</v>
      </c>
      <c r="D4" s="70" t="s">
        <v>1</v>
      </c>
      <c r="E4" s="70" t="s">
        <v>2</v>
      </c>
      <c r="F4" s="71" t="s">
        <v>3</v>
      </c>
      <c r="H4" s="69" t="s">
        <v>0</v>
      </c>
      <c r="I4" s="70" t="s">
        <v>355</v>
      </c>
      <c r="J4" s="70" t="s">
        <v>1</v>
      </c>
      <c r="K4" s="70" t="s">
        <v>2</v>
      </c>
      <c r="L4" s="71" t="s">
        <v>3</v>
      </c>
    </row>
    <row r="5" spans="2:12" x14ac:dyDescent="0.2">
      <c r="B5" s="75" t="s">
        <v>181</v>
      </c>
      <c r="C5" s="76">
        <f>SUM(C6:C31)</f>
        <v>1.6619087537337827</v>
      </c>
      <c r="D5" s="177"/>
      <c r="E5" s="79"/>
      <c r="F5" s="88"/>
      <c r="G5" s="111"/>
      <c r="H5" s="75" t="s">
        <v>181</v>
      </c>
      <c r="I5" s="76">
        <f>SUM(I6:I27)</f>
        <v>1.3445072140711394</v>
      </c>
      <c r="J5" s="177"/>
      <c r="K5" s="79"/>
      <c r="L5" s="80"/>
    </row>
    <row r="6" spans="2:12" x14ac:dyDescent="0.2">
      <c r="B6" s="75" t="s">
        <v>82</v>
      </c>
      <c r="C6" s="76">
        <v>1.5197135475113099</v>
      </c>
      <c r="D6" s="79">
        <f>IF(ISNUMBER(C6),C6/VLOOKUP("National Total",B$5:C$30,2,0),"0")</f>
        <v>0.91443862010895294</v>
      </c>
      <c r="E6" s="79">
        <f t="shared" ref="E6" si="0">IF(D6=1,0,IF(ISNUMBER(D6+E5),D6+E5,0))</f>
        <v>0.91443862010895294</v>
      </c>
      <c r="F6" s="88" t="s">
        <v>364</v>
      </c>
      <c r="G6" s="111"/>
      <c r="H6" s="75" t="s">
        <v>82</v>
      </c>
      <c r="I6" s="76">
        <v>1.24235254415256</v>
      </c>
      <c r="J6" s="79">
        <f>IF(ISNUMBER(I6),I6/VLOOKUP("National Total",H$5:I$27,2,0),"0")</f>
        <v>0.92402073499534665</v>
      </c>
      <c r="K6" s="79">
        <f t="shared" ref="K6" si="1">IF(J6=1,0,IF(ISNUMBER(J6+K5),J6+K5,0))</f>
        <v>0.92402073499534665</v>
      </c>
      <c r="L6" s="80" t="s">
        <v>364</v>
      </c>
    </row>
    <row r="7" spans="2:12" x14ac:dyDescent="0.2">
      <c r="B7" s="75" t="s">
        <v>68</v>
      </c>
      <c r="C7" s="76">
        <v>3.0910556136700001E-2</v>
      </c>
      <c r="D7" s="79">
        <f t="shared" ref="D7:D29" si="2">IF(ISNUMBER(C7),C7/VLOOKUP("National Total",B$5:C$30,2,0),"0")</f>
        <v>1.8599430364184419E-2</v>
      </c>
      <c r="E7" s="79">
        <f t="shared" ref="E7:E25" si="3">IF(D7=1,0,IF(ISNUMBER(D7+E6),D7+E6,0))</f>
        <v>0.93303805047313737</v>
      </c>
      <c r="F7" s="88"/>
      <c r="G7" s="111"/>
      <c r="H7" s="75" t="s">
        <v>68</v>
      </c>
      <c r="I7" s="76">
        <v>3.7979842892699997E-2</v>
      </c>
      <c r="J7" s="79">
        <f t="shared" ref="J7:J27" si="4">IF(ISNUMBER(I7),I7/VLOOKUP("National Total",H$5:I$27,2,0),"0")</f>
        <v>2.824815106621692E-2</v>
      </c>
      <c r="K7" s="79">
        <f t="shared" ref="K7:K22" si="5">IF(J7=1,0,IF(ISNUMBER(J7+K6),J7+K6,0))</f>
        <v>0.95226888606156357</v>
      </c>
      <c r="L7" s="80"/>
    </row>
    <row r="8" spans="2:12" x14ac:dyDescent="0.2">
      <c r="B8" s="75" t="s">
        <v>70</v>
      </c>
      <c r="C8" s="76">
        <v>2.98227714714E-2</v>
      </c>
      <c r="D8" s="79">
        <f t="shared" si="2"/>
        <v>1.7944891020278748E-2</v>
      </c>
      <c r="E8" s="79">
        <f t="shared" si="3"/>
        <v>0.95098294149341611</v>
      </c>
      <c r="F8" s="88"/>
      <c r="G8" s="111"/>
      <c r="H8" s="75" t="s">
        <v>69</v>
      </c>
      <c r="I8" s="76">
        <v>1.8293556076999999E-2</v>
      </c>
      <c r="J8" s="79">
        <f t="shared" si="4"/>
        <v>1.3606142001728275E-2</v>
      </c>
      <c r="K8" s="79">
        <f t="shared" si="5"/>
        <v>0.96587502806329184</v>
      </c>
      <c r="L8" s="80"/>
    </row>
    <row r="9" spans="2:12" x14ac:dyDescent="0.2">
      <c r="B9" s="75" t="s">
        <v>69</v>
      </c>
      <c r="C9" s="76">
        <v>1.7169762002499998E-2</v>
      </c>
      <c r="D9" s="79">
        <f t="shared" si="2"/>
        <v>1.0331350601484577E-2</v>
      </c>
      <c r="E9" s="79">
        <f t="shared" si="3"/>
        <v>0.96131429209490071</v>
      </c>
      <c r="F9" s="88"/>
      <c r="G9" s="111"/>
      <c r="H9" s="75" t="s">
        <v>80</v>
      </c>
      <c r="I9" s="76">
        <v>1.17322426852927E-2</v>
      </c>
      <c r="J9" s="79">
        <f t="shared" si="4"/>
        <v>8.7260540981165258E-3</v>
      </c>
      <c r="K9" s="79">
        <f t="shared" si="5"/>
        <v>0.97460108216140839</v>
      </c>
      <c r="L9" s="80"/>
    </row>
    <row r="10" spans="2:12" x14ac:dyDescent="0.2">
      <c r="B10" s="75" t="s">
        <v>383</v>
      </c>
      <c r="C10" s="76">
        <v>1.66633345112321E-2</v>
      </c>
      <c r="D10" s="79">
        <f t="shared" si="2"/>
        <v>1.0026624189682415E-2</v>
      </c>
      <c r="E10" s="79">
        <f t="shared" si="3"/>
        <v>0.97134091628458308</v>
      </c>
      <c r="F10" s="88"/>
      <c r="G10" s="111"/>
      <c r="H10" s="75" t="s">
        <v>63</v>
      </c>
      <c r="I10" s="76">
        <v>1.0066830110268E-2</v>
      </c>
      <c r="J10" s="79">
        <f t="shared" si="4"/>
        <v>7.4873753036890384E-3</v>
      </c>
      <c r="K10" s="79">
        <f t="shared" si="5"/>
        <v>0.98208845746509743</v>
      </c>
      <c r="L10" s="80"/>
    </row>
    <row r="11" spans="2:12" x14ac:dyDescent="0.2">
      <c r="B11" s="75" t="s">
        <v>80</v>
      </c>
      <c r="C11" s="76">
        <v>1.3727332968025301E-2</v>
      </c>
      <c r="D11" s="79">
        <f t="shared" si="2"/>
        <v>8.2599799400444405E-3</v>
      </c>
      <c r="E11" s="79">
        <f t="shared" si="3"/>
        <v>0.97960089622462754</v>
      </c>
      <c r="F11" s="88"/>
      <c r="G11" s="111"/>
      <c r="H11" s="75" t="s">
        <v>383</v>
      </c>
      <c r="I11" s="76">
        <v>7.6384017318715403E-3</v>
      </c>
      <c r="J11" s="79">
        <f t="shared" si="4"/>
        <v>5.681190589333189E-3</v>
      </c>
      <c r="K11" s="79">
        <f t="shared" si="5"/>
        <v>0.98776964805443057</v>
      </c>
      <c r="L11" s="80"/>
    </row>
    <row r="12" spans="2:12" x14ac:dyDescent="0.2">
      <c r="B12" s="75" t="s">
        <v>63</v>
      </c>
      <c r="C12" s="76">
        <v>1.2621232453629999E-2</v>
      </c>
      <c r="D12" s="79">
        <f t="shared" si="2"/>
        <v>7.5944196245877442E-3</v>
      </c>
      <c r="E12" s="79">
        <f t="shared" si="3"/>
        <v>0.98719531584921527</v>
      </c>
      <c r="F12" s="88"/>
      <c r="G12" s="111"/>
      <c r="H12" s="75" t="s">
        <v>70</v>
      </c>
      <c r="I12" s="76">
        <v>6.8558095330000001E-3</v>
      </c>
      <c r="J12" s="79">
        <f t="shared" si="4"/>
        <v>5.0991243938667717E-3</v>
      </c>
      <c r="K12" s="79">
        <f t="shared" si="5"/>
        <v>0.9928687724482973</v>
      </c>
      <c r="L12" s="80"/>
    </row>
    <row r="13" spans="2:12" x14ac:dyDescent="0.2">
      <c r="B13" s="75" t="s">
        <v>180</v>
      </c>
      <c r="C13" s="76">
        <v>5.4880432034583497E-3</v>
      </c>
      <c r="D13" s="79">
        <f t="shared" si="2"/>
        <v>3.3022530214901718E-3</v>
      </c>
      <c r="E13" s="79">
        <f t="shared" si="3"/>
        <v>0.99049756887070539</v>
      </c>
      <c r="F13" s="88"/>
      <c r="G13" s="111"/>
      <c r="H13" s="75" t="s">
        <v>382</v>
      </c>
      <c r="I13" s="76">
        <v>3.2066254763500001E-3</v>
      </c>
      <c r="J13" s="79">
        <f t="shared" si="4"/>
        <v>2.3849819791151631E-3</v>
      </c>
      <c r="K13" s="79">
        <f t="shared" si="5"/>
        <v>0.99525375442741248</v>
      </c>
      <c r="L13" s="80"/>
    </row>
    <row r="14" spans="2:12" x14ac:dyDescent="0.2">
      <c r="B14" s="75" t="s">
        <v>62</v>
      </c>
      <c r="C14" s="76">
        <v>3.7482871046256899E-3</v>
      </c>
      <c r="D14" s="79">
        <f t="shared" si="2"/>
        <v>2.2554108919665269E-3</v>
      </c>
      <c r="E14" s="79">
        <f t="shared" si="3"/>
        <v>0.99275297976267196</v>
      </c>
      <c r="F14" s="88"/>
      <c r="G14" s="111"/>
      <c r="H14" s="75" t="s">
        <v>62</v>
      </c>
      <c r="I14" s="76">
        <v>2.3034527987285699E-3</v>
      </c>
      <c r="J14" s="79">
        <f t="shared" si="4"/>
        <v>1.7132320114175985E-3</v>
      </c>
      <c r="K14" s="79">
        <f t="shared" si="5"/>
        <v>0.99696698643883008</v>
      </c>
      <c r="L14" s="80"/>
    </row>
    <row r="15" spans="2:12" x14ac:dyDescent="0.2">
      <c r="B15" s="75" t="s">
        <v>382</v>
      </c>
      <c r="C15" s="76">
        <v>3.2066254763500001E-3</v>
      </c>
      <c r="D15" s="79">
        <f t="shared" si="2"/>
        <v>1.9294834744360834E-3</v>
      </c>
      <c r="E15" s="79">
        <f t="shared" si="3"/>
        <v>0.99468246323710807</v>
      </c>
      <c r="F15" s="88"/>
      <c r="G15" s="111"/>
      <c r="H15" s="75" t="s">
        <v>84</v>
      </c>
      <c r="I15" s="76">
        <v>1.6191846412116E-3</v>
      </c>
      <c r="J15" s="79">
        <f t="shared" si="4"/>
        <v>1.2042959861172803E-3</v>
      </c>
      <c r="K15" s="79">
        <f t="shared" si="5"/>
        <v>0.99817128242494735</v>
      </c>
      <c r="L15" s="80"/>
    </row>
    <row r="16" spans="2:12" x14ac:dyDescent="0.2">
      <c r="B16" s="75" t="s">
        <v>104</v>
      </c>
      <c r="C16" s="76">
        <v>1.8839499999999999E-3</v>
      </c>
      <c r="D16" s="79">
        <f t="shared" si="2"/>
        <v>1.1336061596446622E-3</v>
      </c>
      <c r="E16" s="79">
        <f t="shared" si="3"/>
        <v>0.99581606939675271</v>
      </c>
      <c r="F16" s="88"/>
      <c r="G16" s="111"/>
      <c r="H16" s="75" t="s">
        <v>180</v>
      </c>
      <c r="I16" s="76">
        <v>9.6414856617192397E-4</v>
      </c>
      <c r="J16" s="79">
        <f t="shared" si="4"/>
        <v>7.1710181699397696E-4</v>
      </c>
      <c r="K16" s="79">
        <f t="shared" si="5"/>
        <v>0.99888838424194137</v>
      </c>
      <c r="L16" s="80"/>
    </row>
    <row r="17" spans="2:12" x14ac:dyDescent="0.2">
      <c r="B17" s="75" t="s">
        <v>84</v>
      </c>
      <c r="C17" s="76">
        <v>1.83507592670648E-3</v>
      </c>
      <c r="D17" s="79">
        <f t="shared" si="2"/>
        <v>1.1041977621115754E-3</v>
      </c>
      <c r="E17" s="79">
        <f t="shared" si="3"/>
        <v>0.99692026715886428</v>
      </c>
      <c r="F17" s="88"/>
      <c r="G17" s="111"/>
      <c r="H17" s="75" t="s">
        <v>75</v>
      </c>
      <c r="I17" s="76">
        <v>3.7695059794958901E-4</v>
      </c>
      <c r="J17" s="79">
        <f t="shared" si="4"/>
        <v>2.8036338816523758E-4</v>
      </c>
      <c r="K17" s="79">
        <f t="shared" si="5"/>
        <v>0.99916874763010666</v>
      </c>
      <c r="L17" s="80"/>
    </row>
    <row r="18" spans="2:12" x14ac:dyDescent="0.2">
      <c r="B18" s="75" t="s">
        <v>75</v>
      </c>
      <c r="C18" s="76">
        <v>1.63973510108071E-3</v>
      </c>
      <c r="D18" s="79">
        <f t="shared" si="2"/>
        <v>9.8665771956296905E-4</v>
      </c>
      <c r="E18" s="79">
        <f t="shared" si="3"/>
        <v>0.99790692487842725</v>
      </c>
      <c r="F18" s="88"/>
      <c r="G18" s="111"/>
      <c r="H18" s="75" t="s">
        <v>60</v>
      </c>
      <c r="I18" s="76">
        <v>3.48054666528006E-4</v>
      </c>
      <c r="J18" s="79">
        <f t="shared" si="4"/>
        <v>2.5887155002620165E-4</v>
      </c>
      <c r="K18" s="79">
        <f t="shared" si="5"/>
        <v>0.9994276191801329</v>
      </c>
      <c r="L18" s="80"/>
    </row>
    <row r="19" spans="2:12" x14ac:dyDescent="0.2">
      <c r="B19" s="75" t="s">
        <v>55</v>
      </c>
      <c r="C19" s="76">
        <v>1.4067000518558899E-3</v>
      </c>
      <c r="D19" s="79">
        <f t="shared" si="2"/>
        <v>8.4643639351166563E-4</v>
      </c>
      <c r="E19" s="79">
        <f t="shared" si="3"/>
        <v>0.99875336127193892</v>
      </c>
      <c r="F19" s="88"/>
      <c r="G19" s="111"/>
      <c r="H19" s="75" t="s">
        <v>55</v>
      </c>
      <c r="I19" s="76">
        <v>3.1515596882950801E-4</v>
      </c>
      <c r="J19" s="79">
        <f t="shared" si="4"/>
        <v>2.3440258671072683E-4</v>
      </c>
      <c r="K19" s="79">
        <f t="shared" si="5"/>
        <v>0.9996620217668436</v>
      </c>
      <c r="L19" s="80"/>
    </row>
    <row r="20" spans="2:12" x14ac:dyDescent="0.2">
      <c r="B20" s="75" t="s">
        <v>77</v>
      </c>
      <c r="C20" s="76">
        <v>9.53206001690617E-4</v>
      </c>
      <c r="D20" s="79">
        <f t="shared" si="2"/>
        <v>5.7356097291687345E-4</v>
      </c>
      <c r="E20" s="79">
        <f t="shared" si="3"/>
        <v>0.99932692224485575</v>
      </c>
      <c r="F20" s="88"/>
      <c r="G20" s="111"/>
      <c r="H20" s="75" t="s">
        <v>59</v>
      </c>
      <c r="I20" s="76">
        <v>2.43920368392886E-4</v>
      </c>
      <c r="J20" s="79">
        <f t="shared" si="4"/>
        <v>1.8141990302476718E-4</v>
      </c>
      <c r="K20" s="79">
        <f t="shared" si="5"/>
        <v>0.99984344166986838</v>
      </c>
      <c r="L20" s="80"/>
    </row>
    <row r="21" spans="2:12" x14ac:dyDescent="0.2">
      <c r="B21" s="75" t="s">
        <v>60</v>
      </c>
      <c r="C21" s="76">
        <v>3.9446195539840701E-4</v>
      </c>
      <c r="D21" s="79">
        <f t="shared" si="2"/>
        <v>2.3735476121187514E-4</v>
      </c>
      <c r="E21" s="79">
        <f t="shared" si="3"/>
        <v>0.99956427700606765</v>
      </c>
      <c r="F21" s="88"/>
      <c r="G21" s="111"/>
      <c r="H21" s="75" t="s">
        <v>77</v>
      </c>
      <c r="I21" s="76">
        <v>9.5320600169061695E-5</v>
      </c>
      <c r="J21" s="79">
        <f t="shared" si="4"/>
        <v>7.0896309942758084E-5</v>
      </c>
      <c r="K21" s="79">
        <f t="shared" si="5"/>
        <v>0.99991433797981111</v>
      </c>
      <c r="L21" s="80"/>
    </row>
    <row r="22" spans="2:12" x14ac:dyDescent="0.2">
      <c r="B22" s="75" t="s">
        <v>59</v>
      </c>
      <c r="C22" s="76">
        <v>2.76443084178604E-4</v>
      </c>
      <c r="D22" s="79">
        <f t="shared" si="2"/>
        <v>1.6634071128004106E-4</v>
      </c>
      <c r="E22" s="79">
        <f t="shared" si="3"/>
        <v>0.99973061771734772</v>
      </c>
      <c r="F22" s="88"/>
      <c r="G22" s="111"/>
      <c r="H22" s="75" t="s">
        <v>71</v>
      </c>
      <c r="I22" s="76">
        <v>5.6430066499999999E-5</v>
      </c>
      <c r="J22" s="79">
        <f t="shared" si="4"/>
        <v>4.1970817195640739E-5</v>
      </c>
      <c r="K22" s="79">
        <f t="shared" si="5"/>
        <v>0.9999563087970067</v>
      </c>
      <c r="L22" s="80"/>
    </row>
    <row r="23" spans="2:12" x14ac:dyDescent="0.2">
      <c r="B23" s="75" t="s">
        <v>176</v>
      </c>
      <c r="C23" s="76">
        <v>1.9204776000000001E-4</v>
      </c>
      <c r="D23" s="79">
        <f t="shared" si="2"/>
        <v>1.1555854650174357E-4</v>
      </c>
      <c r="E23" s="79">
        <f t="shared" si="3"/>
        <v>0.99984617626384942</v>
      </c>
      <c r="F23" s="88"/>
      <c r="G23" s="111"/>
      <c r="H23" s="75" t="s">
        <v>61</v>
      </c>
      <c r="I23" s="76">
        <v>3.8778424112292303E-5</v>
      </c>
      <c r="J23" s="79">
        <f t="shared" si="4"/>
        <v>2.8842109366503178E-5</v>
      </c>
      <c r="K23" s="79">
        <f t="shared" ref="K23:K25" si="6">IF(J23=1,0,IF(ISNUMBER(J23+K22),J23+K22,0))</f>
        <v>0.99998515090637319</v>
      </c>
      <c r="L23" s="80"/>
    </row>
    <row r="24" spans="2:12" x14ac:dyDescent="0.2">
      <c r="B24" s="75" t="s">
        <v>86</v>
      </c>
      <c r="C24" s="76">
        <v>1.6712011834319501E-4</v>
      </c>
      <c r="D24" s="79">
        <f t="shared" si="2"/>
        <v>1.0055914199123691E-4</v>
      </c>
      <c r="E24" s="79">
        <f t="shared" si="3"/>
        <v>0.99994673540584067</v>
      </c>
      <c r="F24" s="88"/>
      <c r="G24" s="111"/>
      <c r="H24" s="75" t="s">
        <v>86</v>
      </c>
      <c r="I24" s="76">
        <v>1.67120118343195E-5</v>
      </c>
      <c r="J24" s="79">
        <f t="shared" si="4"/>
        <v>1.242984169918723E-5</v>
      </c>
      <c r="K24" s="79">
        <f t="shared" si="6"/>
        <v>0.99999758074807232</v>
      </c>
      <c r="L24" s="80"/>
    </row>
    <row r="25" spans="2:12" x14ac:dyDescent="0.2">
      <c r="B25" s="75" t="s">
        <v>61</v>
      </c>
      <c r="C25" s="76">
        <v>4.3948880660597899E-5</v>
      </c>
      <c r="D25" s="79">
        <f t="shared" si="2"/>
        <v>2.644482169183999E-5</v>
      </c>
      <c r="E25" s="79">
        <f t="shared" si="3"/>
        <v>0.99997318022753245</v>
      </c>
      <c r="F25" s="88"/>
      <c r="G25" s="111"/>
      <c r="H25" s="75" t="s">
        <v>56</v>
      </c>
      <c r="I25" s="76">
        <v>3.12828215264641E-6</v>
      </c>
      <c r="J25" s="79">
        <f t="shared" si="4"/>
        <v>2.3267128059313554E-6</v>
      </c>
      <c r="K25" s="79">
        <f t="shared" si="6"/>
        <v>0.9999999074608783</v>
      </c>
      <c r="L25" s="80"/>
    </row>
    <row r="26" spans="2:12" x14ac:dyDescent="0.2">
      <c r="B26" s="75" t="s">
        <v>71</v>
      </c>
      <c r="C26" s="76">
        <v>3.3560186799999999E-5</v>
      </c>
      <c r="D26" s="79">
        <f t="shared" si="2"/>
        <v>2.0193760171610437E-5</v>
      </c>
      <c r="E26" s="79">
        <f t="shared" ref="E26:E27" si="7">IF(D26=1,0,IF(ISNUMBER(D26+E25),D26+E25,0))</f>
        <v>0.99999337398770405</v>
      </c>
      <c r="F26" s="88"/>
      <c r="G26" s="111"/>
      <c r="H26" s="75" t="s">
        <v>174</v>
      </c>
      <c r="I26" s="76">
        <v>6.6894300000000006E-8</v>
      </c>
      <c r="J26" s="79">
        <f t="shared" si="4"/>
        <v>4.9753767997603733E-8</v>
      </c>
      <c r="K26" s="79">
        <f t="shared" ref="K26" si="8">IF(J26=1,0,IF(ISNUMBER(J26+K25),J26+K25,0))</f>
        <v>0.9999999572146463</v>
      </c>
      <c r="L26" s="80"/>
    </row>
    <row r="27" spans="2:12" ht="12.75" thickBot="1" x14ac:dyDescent="0.25">
      <c r="B27" s="75" t="s">
        <v>170</v>
      </c>
      <c r="C27" s="76">
        <v>7.7594088000000004E-6</v>
      </c>
      <c r="D27" s="79">
        <f t="shared" si="2"/>
        <v>4.6689740231327783E-6</v>
      </c>
      <c r="E27" s="79">
        <f t="shared" si="7"/>
        <v>0.99999804296172723</v>
      </c>
      <c r="F27" s="88"/>
      <c r="G27" s="111"/>
      <c r="H27" s="77" t="s">
        <v>57</v>
      </c>
      <c r="I27" s="78">
        <v>5.7525216425936099E-8</v>
      </c>
      <c r="J27" s="81">
        <f t="shared" si="4"/>
        <v>4.2785353491522716E-8</v>
      </c>
      <c r="K27" s="81">
        <f t="shared" ref="K27" si="9">IF(J27=1,0,IF(ISNUMBER(J27+K26),J27+K26,0))</f>
        <v>0.99999999999999978</v>
      </c>
      <c r="L27" s="82"/>
    </row>
    <row r="28" spans="2:12" ht="12.75" x14ac:dyDescent="0.2">
      <c r="B28" s="75" t="s">
        <v>56</v>
      </c>
      <c r="C28" s="76">
        <v>3.12828215264641E-6</v>
      </c>
      <c r="D28" s="79">
        <f t="shared" si="2"/>
        <v>1.8823429057811692E-6</v>
      </c>
      <c r="E28" s="79">
        <f t="shared" ref="E28:E29" si="10">IF(D28=1,0,IF(ISNUMBER(D28+E27),D28+E27,0))</f>
        <v>0.999999925304633</v>
      </c>
      <c r="F28" s="88"/>
      <c r="G28" s="111"/>
      <c r="H28" s="3"/>
      <c r="I28" s="152"/>
      <c r="J28" s="3"/>
      <c r="K28" s="3"/>
      <c r="L28" s="3"/>
    </row>
    <row r="29" spans="2:12" x14ac:dyDescent="0.2">
      <c r="B29" s="75" t="s">
        <v>57</v>
      </c>
      <c r="C29" s="76">
        <v>6.2506084350654995E-8</v>
      </c>
      <c r="D29" s="79">
        <f t="shared" si="2"/>
        <v>3.7611020587155356E-8</v>
      </c>
      <c r="E29" s="79">
        <f t="shared" si="10"/>
        <v>0.99999996291565363</v>
      </c>
      <c r="F29" s="88"/>
      <c r="G29" s="111"/>
      <c r="H29" s="3"/>
      <c r="I29" s="165"/>
      <c r="J29" s="3"/>
      <c r="K29" s="3"/>
      <c r="L29" s="3"/>
    </row>
    <row r="30" spans="2:12" x14ac:dyDescent="0.2">
      <c r="B30" s="75" t="s">
        <v>174</v>
      </c>
      <c r="C30" s="76">
        <v>6.1630799999999994E-8</v>
      </c>
      <c r="D30" s="79">
        <f t="shared" ref="D30:D31" si="11">IF(ISNUMBER(C30),C30/VLOOKUP("National Total",B$5:C$30,2,0),"0")</f>
        <v>3.7084346454963367E-8</v>
      </c>
      <c r="E30" s="79">
        <f t="shared" ref="E30:E31" si="12">IF(D30=1,0,IF(ISNUMBER(D30+E29),D30+E29,0))</f>
        <v>1</v>
      </c>
      <c r="F30" s="88"/>
      <c r="G30" s="111"/>
      <c r="H30" s="3"/>
      <c r="J30" s="3"/>
      <c r="K30" s="3"/>
      <c r="L30" s="3"/>
    </row>
    <row r="31" spans="2:12" x14ac:dyDescent="0.2">
      <c r="B31" s="75" t="s">
        <v>58</v>
      </c>
      <c r="C31" s="76">
        <v>0</v>
      </c>
      <c r="D31" s="79">
        <f t="shared" si="11"/>
        <v>0</v>
      </c>
      <c r="E31" s="79">
        <f t="shared" si="12"/>
        <v>1</v>
      </c>
      <c r="F31" s="88"/>
      <c r="G31" s="111"/>
      <c r="H31" s="3"/>
      <c r="J31" s="3"/>
      <c r="K31" s="3"/>
      <c r="L31" s="3"/>
    </row>
    <row r="32" spans="2:12" x14ac:dyDescent="0.2">
      <c r="B32" s="166"/>
      <c r="C32" s="167"/>
      <c r="D32" s="168"/>
      <c r="E32" s="168"/>
      <c r="F32" s="169"/>
      <c r="G32" s="111"/>
      <c r="H32" s="3"/>
      <c r="J32" s="3"/>
      <c r="K32" s="3"/>
      <c r="L32" s="3"/>
    </row>
    <row r="33" spans="2:12" ht="12.75" x14ac:dyDescent="0.2">
      <c r="B33"/>
      <c r="C33"/>
      <c r="D33"/>
      <c r="E33"/>
      <c r="F33"/>
      <c r="G33"/>
      <c r="H33"/>
      <c r="I33"/>
      <c r="J33"/>
      <c r="K33"/>
      <c r="L33" s="3"/>
    </row>
    <row r="34" spans="2:12" ht="12.75" x14ac:dyDescent="0.2">
      <c r="B34"/>
      <c r="C34"/>
      <c r="D34"/>
      <c r="E34"/>
      <c r="F34"/>
      <c r="G34"/>
      <c r="H34"/>
      <c r="I34"/>
      <c r="J34"/>
      <c r="K34"/>
      <c r="L34" s="3"/>
    </row>
    <row r="35" spans="2:12" ht="12.75" x14ac:dyDescent="0.2">
      <c r="B35"/>
      <c r="C35"/>
      <c r="D35"/>
      <c r="E35"/>
      <c r="F35"/>
      <c r="G35"/>
      <c r="H35"/>
      <c r="I35"/>
      <c r="J35"/>
      <c r="K35"/>
      <c r="L35" s="3"/>
    </row>
    <row r="36" spans="2:12" ht="12.75" x14ac:dyDescent="0.2">
      <c r="B36"/>
      <c r="C36"/>
      <c r="D36"/>
      <c r="E36"/>
      <c r="F36"/>
      <c r="G36"/>
      <c r="H36"/>
      <c r="I36"/>
      <c r="J36"/>
      <c r="K36"/>
    </row>
    <row r="37" spans="2:12" ht="12.75" x14ac:dyDescent="0.2">
      <c r="B37"/>
      <c r="C37"/>
      <c r="D37"/>
      <c r="E37"/>
      <c r="F37"/>
      <c r="G37"/>
      <c r="H37"/>
      <c r="I37"/>
      <c r="J37"/>
      <c r="K37"/>
    </row>
    <row r="38" spans="2:12" ht="12.75" x14ac:dyDescent="0.2">
      <c r="B38"/>
      <c r="C38"/>
      <c r="D38"/>
      <c r="E38"/>
      <c r="F38"/>
      <c r="G38"/>
      <c r="H38"/>
      <c r="I38"/>
      <c r="J38"/>
      <c r="K38"/>
    </row>
    <row r="39" spans="2:12" ht="12.75" x14ac:dyDescent="0.2">
      <c r="B39"/>
      <c r="C39"/>
      <c r="D39"/>
      <c r="E39"/>
      <c r="F39"/>
      <c r="G39"/>
      <c r="H39"/>
      <c r="I39"/>
      <c r="J39"/>
      <c r="K39"/>
    </row>
    <row r="40" spans="2:12" ht="12.75" x14ac:dyDescent="0.2">
      <c r="B40"/>
      <c r="C40"/>
      <c r="D40"/>
      <c r="E40"/>
      <c r="F40"/>
      <c r="G40"/>
      <c r="H40"/>
      <c r="I40"/>
      <c r="J40"/>
      <c r="K40"/>
    </row>
    <row r="41" spans="2:12" ht="12.75" x14ac:dyDescent="0.2">
      <c r="B41"/>
      <c r="C41"/>
      <c r="D41"/>
      <c r="E41"/>
      <c r="F41"/>
      <c r="G41"/>
      <c r="H41"/>
      <c r="I41"/>
      <c r="J41"/>
      <c r="K41"/>
    </row>
    <row r="42" spans="2:12" ht="12.75" x14ac:dyDescent="0.2">
      <c r="B42"/>
      <c r="C42"/>
      <c r="D42"/>
      <c r="E42"/>
      <c r="F42"/>
      <c r="G42"/>
      <c r="H42"/>
      <c r="I42"/>
      <c r="J42"/>
      <c r="K42"/>
    </row>
    <row r="43" spans="2:12" ht="12.75" x14ac:dyDescent="0.2">
      <c r="B43"/>
      <c r="C43"/>
      <c r="D43"/>
      <c r="E43"/>
      <c r="F43"/>
      <c r="G43"/>
      <c r="H43"/>
      <c r="I43"/>
      <c r="J43"/>
      <c r="K43"/>
    </row>
    <row r="44" spans="2:12" ht="12.75" x14ac:dyDescent="0.2">
      <c r="B44"/>
      <c r="C44"/>
      <c r="D44"/>
      <c r="E44"/>
      <c r="F44"/>
      <c r="G44"/>
      <c r="H44"/>
      <c r="I44"/>
      <c r="J44"/>
      <c r="K44"/>
    </row>
    <row r="45" spans="2:12" ht="12.75" x14ac:dyDescent="0.2">
      <c r="B45"/>
      <c r="C45"/>
      <c r="D45"/>
      <c r="E45"/>
      <c r="F45"/>
      <c r="G45"/>
      <c r="H45"/>
      <c r="I45"/>
      <c r="J45"/>
      <c r="K45"/>
    </row>
    <row r="46" spans="2:12" ht="12.75" x14ac:dyDescent="0.2">
      <c r="B46"/>
      <c r="C46"/>
      <c r="D46"/>
      <c r="E46"/>
      <c r="F46"/>
      <c r="G46"/>
      <c r="H46"/>
      <c r="I46"/>
      <c r="J46"/>
      <c r="K46"/>
    </row>
    <row r="47" spans="2:12" ht="12.75" x14ac:dyDescent="0.2">
      <c r="B47"/>
      <c r="C47"/>
      <c r="D47"/>
      <c r="E47"/>
      <c r="F47"/>
      <c r="G47"/>
      <c r="H47"/>
      <c r="I47"/>
      <c r="J47"/>
      <c r="K47"/>
    </row>
    <row r="48" spans="2:12" ht="12.75" x14ac:dyDescent="0.2">
      <c r="B48"/>
      <c r="C48"/>
      <c r="D48"/>
      <c r="E48"/>
      <c r="F48"/>
      <c r="G48"/>
      <c r="H48"/>
      <c r="I48"/>
      <c r="J48"/>
      <c r="K48"/>
    </row>
    <row r="49" spans="2:14" ht="12.75" x14ac:dyDescent="0.2">
      <c r="B49"/>
      <c r="C49"/>
      <c r="D49"/>
      <c r="E49"/>
      <c r="F49"/>
      <c r="G49"/>
      <c r="H49"/>
      <c r="I49"/>
      <c r="J49"/>
      <c r="K49"/>
    </row>
    <row r="50" spans="2:14" ht="12.75" x14ac:dyDescent="0.2">
      <c r="B50"/>
      <c r="C50"/>
      <c r="D50"/>
      <c r="E50"/>
      <c r="F50"/>
      <c r="G50"/>
      <c r="H50"/>
      <c r="I50"/>
      <c r="J50"/>
      <c r="K50"/>
    </row>
    <row r="51" spans="2:14" ht="12.75" x14ac:dyDescent="0.2">
      <c r="B51"/>
      <c r="C51"/>
      <c r="D51"/>
      <c r="E51"/>
      <c r="F51"/>
      <c r="G51"/>
      <c r="H51"/>
      <c r="I51"/>
      <c r="J51"/>
      <c r="K51"/>
    </row>
    <row r="52" spans="2:14" ht="12.75" x14ac:dyDescent="0.2">
      <c r="B52"/>
      <c r="C52"/>
      <c r="D52"/>
      <c r="E52"/>
      <c r="F52"/>
      <c r="G52"/>
      <c r="H52"/>
      <c r="I52"/>
      <c r="J52"/>
      <c r="K52"/>
    </row>
    <row r="53" spans="2:14" ht="12.75" x14ac:dyDescent="0.2">
      <c r="B53"/>
      <c r="C53"/>
      <c r="D53"/>
      <c r="E53"/>
      <c r="F53"/>
      <c r="G53"/>
      <c r="H53"/>
      <c r="I53"/>
      <c r="J53"/>
      <c r="K53"/>
    </row>
    <row r="54" spans="2:14" ht="12.75" x14ac:dyDescent="0.2">
      <c r="B54"/>
      <c r="C54"/>
      <c r="D54"/>
      <c r="E54"/>
      <c r="F54"/>
      <c r="G54"/>
      <c r="H54"/>
      <c r="I54"/>
      <c r="J54"/>
      <c r="K54"/>
    </row>
    <row r="55" spans="2:14" ht="12.75" x14ac:dyDescent="0.2">
      <c r="B55"/>
      <c r="C55"/>
      <c r="D55"/>
      <c r="E55"/>
      <c r="F55"/>
      <c r="G55"/>
      <c r="H55"/>
      <c r="I55"/>
      <c r="J55"/>
      <c r="K55"/>
      <c r="L55" s="24"/>
    </row>
    <row r="56" spans="2:14" ht="12.75" x14ac:dyDescent="0.2">
      <c r="B56"/>
      <c r="C56"/>
      <c r="D56"/>
      <c r="E56"/>
      <c r="F56"/>
      <c r="G56"/>
      <c r="H56"/>
      <c r="I56"/>
      <c r="J56"/>
      <c r="K56"/>
      <c r="L56" s="24"/>
    </row>
    <row r="57" spans="2:14" ht="12.75" x14ac:dyDescent="0.2">
      <c r="B57"/>
      <c r="C57"/>
      <c r="D57"/>
      <c r="E57"/>
      <c r="F57"/>
      <c r="G57"/>
      <c r="H57"/>
      <c r="I57"/>
      <c r="J57"/>
      <c r="K57"/>
      <c r="L57" s="24"/>
    </row>
    <row r="58" spans="2:14" ht="12.75" x14ac:dyDescent="0.2">
      <c r="B58"/>
      <c r="C58"/>
      <c r="D58"/>
      <c r="E58"/>
      <c r="F58"/>
      <c r="G58"/>
      <c r="H58"/>
      <c r="I58"/>
      <c r="J58"/>
      <c r="K58"/>
      <c r="L58" s="24"/>
    </row>
    <row r="59" spans="2:14" ht="12.75" x14ac:dyDescent="0.2">
      <c r="B59"/>
      <c r="C59"/>
      <c r="D59"/>
      <c r="E59"/>
      <c r="F59"/>
      <c r="G59"/>
      <c r="H59"/>
      <c r="I59"/>
      <c r="J59"/>
      <c r="K59"/>
      <c r="L59" s="24"/>
    </row>
    <row r="60" spans="2:14" ht="12.75" x14ac:dyDescent="0.2">
      <c r="B60"/>
      <c r="C60"/>
      <c r="D60"/>
      <c r="E60"/>
      <c r="F60"/>
      <c r="G60"/>
      <c r="H60"/>
      <c r="I60"/>
      <c r="J60"/>
      <c r="K60"/>
      <c r="L60" s="24"/>
      <c r="M60" s="24"/>
      <c r="N60" s="24"/>
    </row>
    <row r="61" spans="2:14" ht="12.75" x14ac:dyDescent="0.2">
      <c r="B61"/>
      <c r="C61"/>
      <c r="D61"/>
      <c r="E61"/>
      <c r="F61"/>
      <c r="G61"/>
      <c r="H61"/>
      <c r="I61"/>
      <c r="J61"/>
      <c r="K61"/>
      <c r="M61" s="24"/>
      <c r="N61" s="24"/>
    </row>
    <row r="62" spans="2:14" ht="12.75" x14ac:dyDescent="0.2">
      <c r="B62"/>
      <c r="C62"/>
      <c r="D62"/>
      <c r="E62"/>
      <c r="F62"/>
      <c r="G62"/>
      <c r="H62"/>
      <c r="I62"/>
      <c r="J62"/>
      <c r="K62"/>
      <c r="M62" s="24"/>
      <c r="N62" s="24"/>
    </row>
    <row r="63" spans="2:14" x14ac:dyDescent="0.2">
      <c r="G63" s="24"/>
      <c r="M63" s="24"/>
      <c r="N63" s="24"/>
    </row>
    <row r="64" spans="2:14" x14ac:dyDescent="0.2">
      <c r="G64" s="24"/>
      <c r="M64" s="24"/>
      <c r="N64" s="24"/>
    </row>
  </sheetData>
  <sortState xmlns:xlrd2="http://schemas.microsoft.com/office/spreadsheetml/2017/richdata2" ref="B38:C62">
    <sortCondition descending="1" ref="C38:C62"/>
  </sortState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6">
    <tabColor theme="4"/>
  </sheetPr>
  <dimension ref="B1:M49"/>
  <sheetViews>
    <sheetView showGridLines="0" workbookViewId="0">
      <selection activeCell="F7" sqref="F7:F31"/>
    </sheetView>
  </sheetViews>
  <sheetFormatPr defaultRowHeight="12" x14ac:dyDescent="0.2"/>
  <cols>
    <col min="1" max="1" width="11" style="18" customWidth="1"/>
    <col min="2" max="2" width="16.28515625" style="17" bestFit="1" customWidth="1"/>
    <col min="3" max="3" width="10" style="18" customWidth="1"/>
    <col min="4" max="4" width="14.28515625" style="18" customWidth="1"/>
    <col min="5" max="5" width="11.7109375" style="18" customWidth="1"/>
    <col min="6" max="6" width="13.28515625" style="24" bestFit="1" customWidth="1"/>
    <col min="7" max="7" width="9.140625" style="18"/>
    <col min="8" max="8" width="10.140625" style="18" bestFit="1" customWidth="1"/>
    <col min="9" max="16384" width="9.140625" style="18"/>
  </cols>
  <sheetData>
    <row r="1" spans="2:13" ht="15" x14ac:dyDescent="0.25">
      <c r="B1" s="170" t="s">
        <v>380</v>
      </c>
    </row>
    <row r="2" spans="2:13" x14ac:dyDescent="0.2">
      <c r="E2" s="37"/>
    </row>
    <row r="3" spans="2:13" ht="12.75" thickBot="1" x14ac:dyDescent="0.25">
      <c r="B3" s="18" t="s">
        <v>29</v>
      </c>
    </row>
    <row r="4" spans="2:13" ht="24.75" thickBot="1" x14ac:dyDescent="0.25">
      <c r="B4" s="69" t="s">
        <v>0</v>
      </c>
      <c r="C4" s="70" t="s">
        <v>356</v>
      </c>
      <c r="D4" s="70" t="s">
        <v>1</v>
      </c>
      <c r="E4" s="70" t="s">
        <v>2</v>
      </c>
      <c r="F4" s="71" t="s">
        <v>3</v>
      </c>
      <c r="G4"/>
      <c r="H4"/>
      <c r="I4"/>
      <c r="J4"/>
      <c r="K4"/>
      <c r="L4"/>
      <c r="M4"/>
    </row>
    <row r="5" spans="2:13" ht="12.75" x14ac:dyDescent="0.2">
      <c r="B5" s="75" t="s">
        <v>181</v>
      </c>
      <c r="C5" s="76">
        <f>SUM(C6:C31)</f>
        <v>9.2203980692045722</v>
      </c>
      <c r="D5" s="177"/>
      <c r="E5" s="79"/>
      <c r="F5" s="88"/>
      <c r="G5"/>
      <c r="H5"/>
      <c r="I5"/>
      <c r="J5"/>
      <c r="K5"/>
      <c r="L5"/>
      <c r="M5"/>
    </row>
    <row r="6" spans="2:13" ht="12.75" x14ac:dyDescent="0.2">
      <c r="B6" s="75" t="s">
        <v>82</v>
      </c>
      <c r="C6" s="76">
        <v>8.39757601982725</v>
      </c>
      <c r="D6" s="79">
        <f>IF(ISNUMBER(C6),C6/VLOOKUP("National Total",B$5:C$31,2,0),"0")</f>
        <v>0.91076068048238767</v>
      </c>
      <c r="E6" s="79">
        <f t="shared" ref="E6:E28" si="0">IF(D6=1,0,IF(ISNUMBER(D6+E5),D6+E5,0))</f>
        <v>0.91076068048238767</v>
      </c>
      <c r="F6" s="88" t="s">
        <v>364</v>
      </c>
      <c r="G6"/>
      <c r="H6"/>
      <c r="I6"/>
      <c r="J6"/>
      <c r="K6"/>
      <c r="L6"/>
      <c r="M6"/>
    </row>
    <row r="7" spans="2:13" ht="12.75" x14ac:dyDescent="0.2">
      <c r="B7" s="75" t="s">
        <v>68</v>
      </c>
      <c r="C7" s="76">
        <v>0.14750176177480001</v>
      </c>
      <c r="D7" s="79">
        <f t="shared" ref="D7:D31" si="1">IF(ISNUMBER(C7),C7/VLOOKUP("National Total",B$5:C$31,2,0),"0")</f>
        <v>1.599733120714654E-2</v>
      </c>
      <c r="E7" s="79">
        <f t="shared" si="0"/>
        <v>0.9267580116895342</v>
      </c>
      <c r="F7" s="88"/>
      <c r="G7"/>
      <c r="H7"/>
      <c r="I7"/>
      <c r="J7"/>
      <c r="K7"/>
      <c r="L7"/>
      <c r="M7"/>
    </row>
    <row r="8" spans="2:13" ht="12.75" x14ac:dyDescent="0.2">
      <c r="B8" s="75" t="s">
        <v>80</v>
      </c>
      <c r="C8" s="76">
        <v>0.14010497204583999</v>
      </c>
      <c r="D8" s="79">
        <f t="shared" si="1"/>
        <v>1.5195110991333437E-2</v>
      </c>
      <c r="E8" s="79">
        <f t="shared" si="0"/>
        <v>0.94195312268086762</v>
      </c>
      <c r="F8" s="88"/>
      <c r="G8"/>
      <c r="H8"/>
      <c r="I8"/>
      <c r="J8"/>
      <c r="K8"/>
      <c r="L8"/>
      <c r="M8"/>
    </row>
    <row r="9" spans="2:13" ht="12.75" x14ac:dyDescent="0.2">
      <c r="B9" s="75" t="s">
        <v>383</v>
      </c>
      <c r="C9" s="76">
        <v>0.132439535409314</v>
      </c>
      <c r="D9" s="79">
        <f t="shared" si="1"/>
        <v>1.436375462483035E-2</v>
      </c>
      <c r="E9" s="79">
        <f t="shared" si="0"/>
        <v>0.95631687730569792</v>
      </c>
      <c r="F9" s="88"/>
      <c r="G9"/>
      <c r="H9"/>
      <c r="I9"/>
      <c r="J9"/>
      <c r="K9"/>
      <c r="L9"/>
      <c r="M9"/>
    </row>
    <row r="10" spans="2:13" ht="12.75" x14ac:dyDescent="0.2">
      <c r="B10" s="75" t="s">
        <v>63</v>
      </c>
      <c r="C10" s="76">
        <v>9.3323953848351807E-2</v>
      </c>
      <c r="D10" s="79">
        <f t="shared" si="1"/>
        <v>1.0121466898489634E-2</v>
      </c>
      <c r="E10" s="79">
        <f t="shared" si="0"/>
        <v>0.9664383442041875</v>
      </c>
      <c r="F10" s="88"/>
      <c r="G10"/>
      <c r="H10"/>
      <c r="I10"/>
      <c r="J10"/>
      <c r="K10"/>
      <c r="L10"/>
      <c r="M10"/>
    </row>
    <row r="11" spans="2:13" ht="12.75" x14ac:dyDescent="0.2">
      <c r="B11" s="75" t="s">
        <v>69</v>
      </c>
      <c r="C11" s="76">
        <v>7.6973871983699996E-2</v>
      </c>
      <c r="D11" s="79">
        <f t="shared" si="1"/>
        <v>8.3482157067368782E-3</v>
      </c>
      <c r="E11" s="79">
        <f t="shared" si="0"/>
        <v>0.97478655991092433</v>
      </c>
      <c r="F11" s="88"/>
      <c r="G11"/>
      <c r="H11"/>
      <c r="I11"/>
      <c r="J11"/>
      <c r="K11"/>
      <c r="L11"/>
      <c r="M11"/>
    </row>
    <row r="12" spans="2:13" ht="12.75" x14ac:dyDescent="0.2">
      <c r="B12" s="75" t="s">
        <v>70</v>
      </c>
      <c r="C12" s="76">
        <v>6.7774574245799996E-2</v>
      </c>
      <c r="D12" s="79">
        <f t="shared" si="1"/>
        <v>7.3505041471215778E-3</v>
      </c>
      <c r="E12" s="79">
        <f t="shared" si="0"/>
        <v>0.98213706405804591</v>
      </c>
      <c r="F12" s="88"/>
      <c r="G12"/>
      <c r="H12"/>
      <c r="I12"/>
      <c r="J12"/>
      <c r="K12"/>
      <c r="L12"/>
      <c r="M12"/>
    </row>
    <row r="13" spans="2:13" ht="12.75" x14ac:dyDescent="0.2">
      <c r="B13" s="75" t="s">
        <v>180</v>
      </c>
      <c r="C13" s="76">
        <v>3.6449292935575701E-2</v>
      </c>
      <c r="D13" s="79">
        <f t="shared" si="1"/>
        <v>3.9531148939559958E-3</v>
      </c>
      <c r="E13" s="79">
        <f t="shared" si="0"/>
        <v>0.98609017895200191</v>
      </c>
      <c r="F13" s="88"/>
      <c r="G13"/>
      <c r="H13"/>
      <c r="I13"/>
      <c r="J13"/>
      <c r="K13"/>
      <c r="L13"/>
      <c r="M13"/>
    </row>
    <row r="14" spans="2:13" ht="12.75" x14ac:dyDescent="0.2">
      <c r="B14" s="75" t="s">
        <v>62</v>
      </c>
      <c r="C14" s="76">
        <v>3.5141288745152599E-2</v>
      </c>
      <c r="D14" s="79">
        <f t="shared" si="1"/>
        <v>3.8112550544343446E-3</v>
      </c>
      <c r="E14" s="79">
        <f t="shared" si="0"/>
        <v>0.98990143400643626</v>
      </c>
      <c r="F14" s="88"/>
      <c r="G14"/>
      <c r="H14"/>
      <c r="I14"/>
      <c r="J14"/>
      <c r="K14"/>
      <c r="L14"/>
      <c r="M14"/>
    </row>
    <row r="15" spans="2:13" ht="12.75" x14ac:dyDescent="0.2">
      <c r="B15" s="75" t="s">
        <v>84</v>
      </c>
      <c r="C15" s="76">
        <v>2.1697074192235401E-2</v>
      </c>
      <c r="D15" s="79">
        <f t="shared" si="1"/>
        <v>2.3531602463782966E-3</v>
      </c>
      <c r="E15" s="79">
        <f t="shared" si="0"/>
        <v>0.99225459425281459</v>
      </c>
      <c r="F15" s="88"/>
      <c r="G15"/>
      <c r="H15"/>
      <c r="I15"/>
      <c r="J15"/>
      <c r="K15"/>
      <c r="L15"/>
      <c r="M15"/>
    </row>
    <row r="16" spans="2:13" ht="12.75" x14ac:dyDescent="0.2">
      <c r="B16" s="75" t="s">
        <v>85</v>
      </c>
      <c r="C16" s="76">
        <v>1.7945967862443402E-2</v>
      </c>
      <c r="D16" s="79">
        <f t="shared" si="1"/>
        <v>1.9463333066260522E-3</v>
      </c>
      <c r="E16" s="79">
        <f t="shared" si="0"/>
        <v>0.99420092755944067</v>
      </c>
      <c r="F16" s="88"/>
      <c r="G16"/>
      <c r="H16"/>
      <c r="I16"/>
      <c r="J16"/>
      <c r="K16"/>
      <c r="L16"/>
      <c r="M16"/>
    </row>
    <row r="17" spans="2:13" ht="12.75" x14ac:dyDescent="0.2">
      <c r="B17" s="75" t="s">
        <v>382</v>
      </c>
      <c r="C17" s="76">
        <v>1.6035592357379998E-2</v>
      </c>
      <c r="D17" s="79">
        <f t="shared" si="1"/>
        <v>1.7391431733232491E-3</v>
      </c>
      <c r="E17" s="79">
        <f t="shared" si="0"/>
        <v>0.99594007073276392</v>
      </c>
      <c r="F17" s="88"/>
      <c r="G17"/>
      <c r="H17"/>
      <c r="I17"/>
      <c r="J17"/>
      <c r="K17"/>
      <c r="L17"/>
      <c r="M17"/>
    </row>
    <row r="18" spans="2:13" ht="12.75" x14ac:dyDescent="0.2">
      <c r="B18" s="75" t="s">
        <v>104</v>
      </c>
      <c r="C18" s="76">
        <v>1.321225E-2</v>
      </c>
      <c r="D18" s="79">
        <f t="shared" si="1"/>
        <v>1.4329370490117894E-3</v>
      </c>
      <c r="E18" s="79">
        <f t="shared" si="0"/>
        <v>0.99737300778177573</v>
      </c>
      <c r="F18" s="88"/>
      <c r="G18"/>
      <c r="H18"/>
      <c r="I18"/>
      <c r="J18"/>
      <c r="K18"/>
      <c r="L18"/>
      <c r="M18"/>
    </row>
    <row r="19" spans="2:13" ht="12.75" x14ac:dyDescent="0.2">
      <c r="B19" s="75" t="s">
        <v>55</v>
      </c>
      <c r="C19" s="76">
        <v>8.3288826437215892E-3</v>
      </c>
      <c r="D19" s="79">
        <f t="shared" si="1"/>
        <v>9.0331052750742115E-4</v>
      </c>
      <c r="E19" s="79">
        <f t="shared" si="0"/>
        <v>0.99827631830928321</v>
      </c>
      <c r="F19" s="88"/>
      <c r="G19"/>
      <c r="H19"/>
      <c r="I19"/>
      <c r="J19"/>
      <c r="K19"/>
      <c r="L19"/>
      <c r="M19"/>
    </row>
    <row r="20" spans="2:13" ht="12.75" x14ac:dyDescent="0.2">
      <c r="B20" s="75" t="s">
        <v>75</v>
      </c>
      <c r="C20" s="76">
        <v>4.98265479455017E-3</v>
      </c>
      <c r="D20" s="79">
        <f t="shared" si="1"/>
        <v>5.4039475922323325E-4</v>
      </c>
      <c r="E20" s="79">
        <f t="shared" si="0"/>
        <v>0.99881671306850639</v>
      </c>
      <c r="F20" s="88"/>
      <c r="G20"/>
      <c r="H20"/>
      <c r="I20"/>
      <c r="J20"/>
      <c r="K20"/>
      <c r="L20"/>
      <c r="M20"/>
    </row>
    <row r="21" spans="2:13" ht="12.75" x14ac:dyDescent="0.2">
      <c r="B21" s="75" t="s">
        <v>60</v>
      </c>
      <c r="C21" s="76">
        <v>4.6639325314752804E-3</v>
      </c>
      <c r="D21" s="79">
        <f t="shared" si="1"/>
        <v>5.0582767647011466E-4</v>
      </c>
      <c r="E21" s="79">
        <f t="shared" si="0"/>
        <v>0.99932254074497651</v>
      </c>
      <c r="F21" s="88"/>
      <c r="G21"/>
      <c r="H21"/>
      <c r="I21"/>
      <c r="J21"/>
      <c r="K21"/>
      <c r="L21"/>
      <c r="M21"/>
    </row>
    <row r="22" spans="2:13" ht="12.75" x14ac:dyDescent="0.2">
      <c r="B22" s="75" t="s">
        <v>59</v>
      </c>
      <c r="C22" s="76">
        <v>3.2685329364646699E-3</v>
      </c>
      <c r="D22" s="79">
        <f t="shared" si="1"/>
        <v>3.5448935197074854E-4</v>
      </c>
      <c r="E22" s="79">
        <f t="shared" si="0"/>
        <v>0.99967703009694731</v>
      </c>
      <c r="F22" s="88"/>
      <c r="G22"/>
      <c r="H22"/>
      <c r="I22"/>
      <c r="J22"/>
      <c r="K22"/>
      <c r="L22"/>
      <c r="M22"/>
    </row>
    <row r="23" spans="2:13" ht="12.75" x14ac:dyDescent="0.2">
      <c r="B23" s="75" t="s">
        <v>77</v>
      </c>
      <c r="C23" s="76">
        <v>1.42980900253593E-3</v>
      </c>
      <c r="D23" s="79">
        <f t="shared" si="1"/>
        <v>1.5507020323898848E-4</v>
      </c>
      <c r="E23" s="79">
        <f t="shared" si="0"/>
        <v>0.99983210030018632</v>
      </c>
      <c r="F23" s="88"/>
      <c r="G23"/>
      <c r="H23"/>
      <c r="I23"/>
      <c r="J23"/>
      <c r="K23"/>
      <c r="L23"/>
      <c r="M23"/>
    </row>
    <row r="24" spans="2:13" ht="12.75" x14ac:dyDescent="0.2">
      <c r="B24" s="75" t="s">
        <v>61</v>
      </c>
      <c r="C24" s="76">
        <v>5.1963088310471597E-4</v>
      </c>
      <c r="D24" s="79">
        <f t="shared" si="1"/>
        <v>5.63566647778737E-5</v>
      </c>
      <c r="E24" s="79">
        <f t="shared" si="0"/>
        <v>0.9998884569649642</v>
      </c>
      <c r="F24" s="88"/>
      <c r="G24"/>
      <c r="H24"/>
      <c r="I24"/>
      <c r="J24"/>
      <c r="K24"/>
      <c r="L24"/>
      <c r="M24"/>
    </row>
    <row r="25" spans="2:13" ht="12.75" x14ac:dyDescent="0.2">
      <c r="B25" s="75" t="s">
        <v>176</v>
      </c>
      <c r="C25" s="76">
        <v>4.2653570399999997E-4</v>
      </c>
      <c r="D25" s="79">
        <f t="shared" si="1"/>
        <v>4.6260009687065116E-5</v>
      </c>
      <c r="E25" s="79">
        <f t="shared" si="0"/>
        <v>0.99993471697465131</v>
      </c>
      <c r="F25" s="88"/>
      <c r="G25"/>
      <c r="H25"/>
      <c r="I25"/>
      <c r="J25"/>
      <c r="K25"/>
      <c r="L25"/>
      <c r="M25"/>
    </row>
    <row r="26" spans="2:13" ht="12.75" x14ac:dyDescent="0.2">
      <c r="B26" s="75" t="s">
        <v>86</v>
      </c>
      <c r="C26" s="76">
        <v>3.8437627218934899E-4</v>
      </c>
      <c r="D26" s="79">
        <f t="shared" si="1"/>
        <v>4.1687600611641323E-5</v>
      </c>
      <c r="E26" s="79">
        <f t="shared" si="0"/>
        <v>0.99997640457526293</v>
      </c>
      <c r="F26" s="88"/>
      <c r="G26"/>
      <c r="H26"/>
      <c r="I26"/>
      <c r="J26"/>
      <c r="K26"/>
      <c r="L26"/>
      <c r="M26"/>
    </row>
    <row r="27" spans="2:13" ht="12.75" x14ac:dyDescent="0.2">
      <c r="B27" s="75" t="s">
        <v>71</v>
      </c>
      <c r="C27" s="76">
        <v>1.8380437599999999E-4</v>
      </c>
      <c r="D27" s="79">
        <f t="shared" si="1"/>
        <v>1.9934538034089072E-5</v>
      </c>
      <c r="E27" s="79">
        <f t="shared" si="0"/>
        <v>0.99999633911329699</v>
      </c>
      <c r="F27" s="88"/>
      <c r="G27"/>
      <c r="H27"/>
      <c r="I27"/>
      <c r="J27"/>
      <c r="K27"/>
      <c r="L27"/>
      <c r="M27"/>
    </row>
    <row r="28" spans="2:13" ht="12.75" x14ac:dyDescent="0.2">
      <c r="B28" s="75" t="s">
        <v>170</v>
      </c>
      <c r="C28" s="76">
        <v>1.7309450400000001E-5</v>
      </c>
      <c r="D28" s="79">
        <f t="shared" si="1"/>
        <v>1.8772996859877717E-6</v>
      </c>
      <c r="E28" s="79">
        <f t="shared" si="0"/>
        <v>0.99999821641298303</v>
      </c>
      <c r="F28" s="88"/>
      <c r="G28"/>
      <c r="H28"/>
      <c r="I28"/>
      <c r="J28"/>
      <c r="K28"/>
      <c r="L28"/>
      <c r="M28"/>
    </row>
    <row r="29" spans="2:13" ht="12.75" x14ac:dyDescent="0.2">
      <c r="B29" s="75" t="s">
        <v>56</v>
      </c>
      <c r="C29" s="76">
        <v>1.52249674972696E-5</v>
      </c>
      <c r="D29" s="79">
        <f t="shared" si="1"/>
        <v>1.6512267022526753E-6</v>
      </c>
      <c r="E29" s="79">
        <f t="shared" ref="E29:E30" si="2">IF(D29=1,0,IF(ISNUMBER(D29+E28),D29+E28,0))</f>
        <v>0.99999986763968529</v>
      </c>
      <c r="F29" s="88"/>
      <c r="G29"/>
      <c r="H29"/>
      <c r="I29"/>
      <c r="J29"/>
      <c r="K29"/>
      <c r="L29"/>
      <c r="M29"/>
    </row>
    <row r="30" spans="2:13" ht="12.75" x14ac:dyDescent="0.2">
      <c r="B30" s="75" t="s">
        <v>57</v>
      </c>
      <c r="C30" s="76">
        <v>8.9656599103850602E-7</v>
      </c>
      <c r="D30" s="79">
        <f t="shared" si="1"/>
        <v>9.7237232526106239E-8</v>
      </c>
      <c r="E30" s="79">
        <f t="shared" si="2"/>
        <v>0.99999996487691778</v>
      </c>
      <c r="F30" s="88"/>
      <c r="G30"/>
      <c r="H30"/>
      <c r="I30"/>
      <c r="J30"/>
      <c r="K30"/>
      <c r="L30"/>
      <c r="M30"/>
    </row>
    <row r="31" spans="2:13" ht="13.5" thickBot="1" x14ac:dyDescent="0.25">
      <c r="B31" s="77" t="s">
        <v>174</v>
      </c>
      <c r="C31" s="78">
        <v>3.2384880000000002E-7</v>
      </c>
      <c r="D31" s="81">
        <f t="shared" si="1"/>
        <v>3.5123082275767507E-8</v>
      </c>
      <c r="E31" s="81">
        <f t="shared" ref="E31" si="3">IF(D31=1,0,IF(ISNUMBER(D31+E30),D31+E30,0))</f>
        <v>1</v>
      </c>
      <c r="F31" s="91"/>
      <c r="G31"/>
      <c r="H31"/>
      <c r="I31"/>
      <c r="J31"/>
      <c r="K31"/>
      <c r="L31"/>
      <c r="M31"/>
    </row>
    <row r="32" spans="2:13" ht="12.75" x14ac:dyDescent="0.2">
      <c r="C32" s="147"/>
      <c r="D32" s="17"/>
      <c r="E32" s="17"/>
      <c r="G32"/>
      <c r="H32"/>
      <c r="I32"/>
      <c r="J32"/>
      <c r="K32"/>
      <c r="L32"/>
      <c r="M32"/>
    </row>
    <row r="33" spans="3:5" x14ac:dyDescent="0.2">
      <c r="C33" s="165"/>
      <c r="D33" s="17"/>
      <c r="E33" s="17"/>
    </row>
    <row r="34" spans="3:5" x14ac:dyDescent="0.2">
      <c r="C34" s="23"/>
      <c r="D34" s="17"/>
      <c r="E34" s="17"/>
    </row>
    <row r="35" spans="3:5" x14ac:dyDescent="0.2">
      <c r="C35" s="23"/>
      <c r="D35" s="17"/>
      <c r="E35" s="17"/>
    </row>
    <row r="36" spans="3:5" x14ac:dyDescent="0.2">
      <c r="C36" s="23"/>
      <c r="D36" s="17"/>
      <c r="E36" s="17"/>
    </row>
    <row r="37" spans="3:5" x14ac:dyDescent="0.2">
      <c r="C37" s="23"/>
      <c r="D37" s="17"/>
      <c r="E37" s="17"/>
    </row>
    <row r="38" spans="3:5" x14ac:dyDescent="0.2">
      <c r="C38" s="23"/>
      <c r="D38" s="17"/>
      <c r="E38" s="17"/>
    </row>
    <row r="39" spans="3:5" x14ac:dyDescent="0.2">
      <c r="C39" s="23"/>
      <c r="D39" s="17"/>
      <c r="E39" s="17"/>
    </row>
    <row r="40" spans="3:5" x14ac:dyDescent="0.2">
      <c r="C40" s="23"/>
      <c r="D40" s="17"/>
      <c r="E40" s="17"/>
    </row>
    <row r="41" spans="3:5" x14ac:dyDescent="0.2">
      <c r="C41" s="23"/>
      <c r="D41" s="17"/>
      <c r="E41" s="17"/>
    </row>
    <row r="42" spans="3:5" x14ac:dyDescent="0.2">
      <c r="C42" s="23"/>
      <c r="D42" s="17"/>
      <c r="E42" s="17"/>
    </row>
    <row r="43" spans="3:5" x14ac:dyDescent="0.2">
      <c r="C43" s="23"/>
      <c r="D43" s="17"/>
      <c r="E43" s="17"/>
    </row>
    <row r="44" spans="3:5" x14ac:dyDescent="0.2">
      <c r="C44" s="23"/>
      <c r="D44" s="17"/>
      <c r="E44" s="17"/>
    </row>
    <row r="45" spans="3:5" x14ac:dyDescent="0.2">
      <c r="C45" s="23"/>
      <c r="D45" s="17"/>
      <c r="E45" s="17"/>
    </row>
    <row r="46" spans="3:5" x14ac:dyDescent="0.2">
      <c r="C46" s="23"/>
      <c r="D46" s="17"/>
      <c r="E46" s="17"/>
    </row>
    <row r="47" spans="3:5" x14ac:dyDescent="0.2">
      <c r="C47" s="23"/>
      <c r="D47" s="17"/>
      <c r="E47" s="17"/>
    </row>
    <row r="48" spans="3:5" x14ac:dyDescent="0.2">
      <c r="C48" s="23"/>
      <c r="D48" s="17"/>
      <c r="E48" s="17"/>
    </row>
    <row r="49" spans="3:5" x14ac:dyDescent="0.2">
      <c r="C49" s="23"/>
      <c r="D49" s="17"/>
      <c r="E49" s="17"/>
    </row>
  </sheetData>
  <sortState xmlns:xlrd2="http://schemas.microsoft.com/office/spreadsheetml/2017/richdata2" ref="H5:I32">
    <sortCondition descending="1" ref="I5:I32"/>
  </sortState>
  <phoneticPr fontId="0" type="noConversion"/>
  <pageMargins left="0.75" right="0.75" top="1" bottom="1" header="0.5" footer="0.5"/>
  <pageSetup paperSize="9" scale="9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9">
    <tabColor theme="4"/>
  </sheetPr>
  <dimension ref="B1:AB93"/>
  <sheetViews>
    <sheetView showGridLines="0" zoomScaleNormal="100" workbookViewId="0">
      <selection activeCell="S15" sqref="S15"/>
    </sheetView>
  </sheetViews>
  <sheetFormatPr defaultRowHeight="12.75" x14ac:dyDescent="0.2"/>
  <cols>
    <col min="1" max="1" width="9.140625" style="1"/>
    <col min="2" max="2" width="9.5703125" style="1" customWidth="1"/>
    <col min="3" max="12" width="10.5703125" style="1" customWidth="1"/>
    <col min="13" max="13" width="10" style="1" hidden="1" customWidth="1"/>
    <col min="14" max="14" width="9.85546875" style="1" customWidth="1"/>
    <col min="15" max="15" width="9.140625" style="1"/>
    <col min="16" max="16" width="9.140625" style="4"/>
    <col min="17" max="18" width="9.140625" style="1"/>
    <col min="19" max="19" width="12.5703125" style="1" customWidth="1"/>
    <col min="20" max="16384" width="9.140625" style="1"/>
  </cols>
  <sheetData>
    <row r="1" spans="2:28" ht="15" x14ac:dyDescent="0.25">
      <c r="B1" s="192" t="s">
        <v>381</v>
      </c>
    </row>
    <row r="2" spans="2:28" s="6" customFormat="1" ht="15" x14ac:dyDescent="0.2">
      <c r="C2" s="127"/>
      <c r="P2" s="7"/>
      <c r="Q2" s="128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pans="2:28" s="6" customFormat="1" ht="14.25" customHeight="1" x14ac:dyDescent="0.2">
      <c r="B3" s="134" t="s">
        <v>20</v>
      </c>
      <c r="C3" s="185" t="s">
        <v>23</v>
      </c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34" t="s">
        <v>4</v>
      </c>
      <c r="P3" s="7"/>
      <c r="Q3" s="129"/>
      <c r="R3" s="131"/>
      <c r="S3" s="131"/>
      <c r="T3" s="129"/>
      <c r="U3" s="129"/>
      <c r="V3" s="129"/>
      <c r="W3" s="129"/>
      <c r="X3" s="129"/>
      <c r="Y3" s="129"/>
      <c r="Z3" s="129"/>
      <c r="AA3" s="129"/>
      <c r="AB3" s="129"/>
    </row>
    <row r="4" spans="2:28" s="6" customFormat="1" ht="11.25" customHeight="1" x14ac:dyDescent="0.2">
      <c r="B4" s="130" t="s">
        <v>49</v>
      </c>
      <c r="C4" s="135" t="str">
        <f>IF('A.2 Table 1.NOx'!$F$6="x",'A.2 Table 1.NOx'!$B$6,"")</f>
        <v>3Da1</v>
      </c>
      <c r="D4" s="135" t="str">
        <f>IF('A.2 Table 1.NOx'!$F$7="x",'A.2 Table 1.NOx'!$B$7,"")</f>
        <v>3Da3</v>
      </c>
      <c r="E4" s="135" t="str">
        <f>IF('A.2 Table 1.NOx'!$F$8="x",'A.2 Table 1.NOx'!$B$8,"")</f>
        <v>1A3bi</v>
      </c>
      <c r="F4" s="135" t="str">
        <f>IF('A.2 Table 1.NOx'!$F$9="x",'A.2 Table 1.NOx'!$B$9,"")</f>
        <v>1A3bii</v>
      </c>
      <c r="G4" s="135" t="str">
        <f>IF('A.2 Table 1.NOx'!$F$10="x",'A.2 Table 1.NOx'!$B$10,"")</f>
        <v>1A3biii</v>
      </c>
      <c r="H4" s="135" t="str">
        <f>IF('A.2 Table 1.NOx'!$F$11="x",'A.2 Table 1.NOx'!$B$11,"")</f>
        <v>1A1a</v>
      </c>
      <c r="I4" s="135" t="str">
        <f>IF('A.2 Table 1.NOx'!$F$12="x",'A.2 Table 1.NOx'!$B$12,"")</f>
        <v>3Da2a</v>
      </c>
      <c r="J4" s="135" t="str">
        <f>IF('A.2 Table 1.NOx'!$F$13="x",'A.2 Table 1.NOx'!$B$13,"")</f>
        <v>1A3dii</v>
      </c>
      <c r="K4" s="135" t="str">
        <f>IF('A.2 Table 1.NOx'!$F$14="x",'A.2 Table 1.NOx'!$B$14,"")</f>
        <v>1A4bi</v>
      </c>
      <c r="L4" s="135"/>
      <c r="M4" s="135" t="str">
        <f>IF('A.2 Table 1.NOx'!$F$15="x",'A.2 Table 1.NOx'!$B$15,"")</f>
        <v/>
      </c>
      <c r="N4" s="116">
        <f>SUM(C5:M5)</f>
        <v>0.80126000754983184</v>
      </c>
      <c r="P4" s="7"/>
      <c r="Q4" s="129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2"/>
    </row>
    <row r="5" spans="2:28" s="7" customFormat="1" ht="10.5" customHeight="1" x14ac:dyDescent="0.2">
      <c r="B5" s="133"/>
      <c r="C5" s="136">
        <f>IF('A.2 Table 1.NOx'!$F$6="x",'A.2 Table 1.NOx'!$D$6,"")</f>
        <v>0.13984031574912825</v>
      </c>
      <c r="D5" s="136">
        <f>IF('A.2 Table 1.NOx'!$F$7="x",'A.2 Table 1.NOx'!$D$7,"")</f>
        <v>0.12886696678854725</v>
      </c>
      <c r="E5" s="136">
        <f>IF('A.2 Table 1.NOx'!$F$8="x",'A.2 Table 1.NOx'!$D$8,"")</f>
        <v>9.3951379155794018E-2</v>
      </c>
      <c r="F5" s="136">
        <f>IF('A.2 Table 1.NOx'!$F$9="x",'A.2 Table 1.NOx'!$D$9,"")</f>
        <v>8.9905794644567757E-2</v>
      </c>
      <c r="G5" s="136">
        <f>IF('A.2 Table 1.NOx'!$F$10="x",'A.2 Table 1.NOx'!$D$10,"")</f>
        <v>8.2526161782940435E-2</v>
      </c>
      <c r="H5" s="136">
        <f>IF('A.2 Table 1.NOx'!$F$11="x",'A.2 Table 1.NOx'!$D$11,"")</f>
        <v>7.9176489293353053E-2</v>
      </c>
      <c r="I5" s="136">
        <f>IF('A.2 Table 1.NOx'!$F$12="x",'A.2 Table 1.NOx'!$D$12,"")</f>
        <v>7.8469505229938494E-2</v>
      </c>
      <c r="J5" s="136">
        <f>IF('A.2 Table 1.NOx'!$F$13="x",'A.2 Table 1.NOx'!$D$13,"")</f>
        <v>5.5878169862185356E-2</v>
      </c>
      <c r="K5" s="136">
        <f>IF('A.2 Table 1.NOx'!$F$14="x",'A.2 Table 1.NOx'!$D$14,"")</f>
        <v>5.2645225043377229E-2</v>
      </c>
      <c r="L5" s="136" t="str">
        <f>IF('A.2 Table 1.NOx'!$F$15="x",'A.2 Table 1.NOx'!$D$15,"")</f>
        <v/>
      </c>
      <c r="M5" s="136" t="str">
        <f>IF('A.2 Table 1.NOx'!$F$16="x",'A.2 Table 1.NOx'!$D$16,"")</f>
        <v/>
      </c>
      <c r="N5" s="117"/>
      <c r="P5" s="8"/>
      <c r="Q5" s="129"/>
      <c r="R5" s="131"/>
      <c r="S5" s="131"/>
      <c r="T5" s="132"/>
      <c r="U5" s="132"/>
      <c r="V5" s="132"/>
      <c r="W5" s="132"/>
      <c r="X5" s="132"/>
      <c r="Y5" s="131"/>
      <c r="Z5" s="131"/>
      <c r="AA5" s="131"/>
      <c r="AB5" s="131"/>
    </row>
    <row r="6" spans="2:28" s="6" customFormat="1" ht="10.5" customHeight="1" x14ac:dyDescent="0.2">
      <c r="B6" s="130" t="s">
        <v>6</v>
      </c>
      <c r="C6" s="135" t="str">
        <f>IF('A.2 Table 4.NH3,CO'!$L$6="x",'A.2 Table 4.NH3,CO'!$H$6,"")</f>
        <v>1A4bi</v>
      </c>
      <c r="D6" s="135" t="str">
        <f>IF('A.2 Table 4.NH3,CO'!$L$7="x",'A.2 Table 4.NH3,CO'!$H$7,"")</f>
        <v>1A3bi</v>
      </c>
      <c r="E6" s="135" t="str">
        <f>IF('A.2 Table 4.NH3,CO'!$L$8="x",'A.2 Table 4.NH3,CO'!$H$8,"")</f>
        <v>1A1a</v>
      </c>
      <c r="F6" s="135" t="str">
        <f>IF('A.2 Table 4.NH3,CO'!$L$9="x",'A.2 Table 4.NH3,CO'!$H$9,"")</f>
        <v/>
      </c>
      <c r="G6" s="135" t="str">
        <f>IF('A.2 Table 4.NH3,CO'!$L$10="x",'A.2 Table 4.NH3,CO'!$H$10,"")</f>
        <v/>
      </c>
      <c r="H6" s="135" t="str">
        <f>IF('A.2 Table 4.NH3,CO'!$L$11="x",'A.2 Table 4.NH3,CO'!$H$11,"")</f>
        <v/>
      </c>
      <c r="I6" s="135" t="str">
        <f>IF('A.2 Table 4.NH3,CO'!$L$12="x",'A.2 Table 4.NH3,CO'!$H$12,"")</f>
        <v/>
      </c>
      <c r="J6" s="135" t="str">
        <f>IF('A.2 Table 4.NH3,CO'!$L$13="x",'A.2 Table 4.NH3,CO'!$H$13,"")</f>
        <v/>
      </c>
      <c r="K6" s="135" t="str">
        <f>IF('A.2 Table 4.NH3,CO'!$L$14="x",'A.2 Table 4.NH3,CO'!$H$14,"")</f>
        <v/>
      </c>
      <c r="L6" s="135" t="str">
        <f>IF('A.2 Table 4.NH3,CO'!$L$15="x",'A.2 Table 4.NH3,CO'!$H$15,"")</f>
        <v/>
      </c>
      <c r="M6" s="135" t="str">
        <f>IF('A.2 Table 4.NH3,CO'!$L$16="x",'A.2 Table 4.NH3,CO'!$H$16,"")</f>
        <v/>
      </c>
      <c r="N6" s="116">
        <f>SUM(C7:M7)</f>
        <v>0.84062568768992862</v>
      </c>
      <c r="P6" s="8"/>
      <c r="Q6" s="129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2"/>
    </row>
    <row r="7" spans="2:28" s="7" customFormat="1" ht="10.5" customHeight="1" x14ac:dyDescent="0.2">
      <c r="B7" s="133"/>
      <c r="C7" s="136">
        <f>IF('A.2 Table 4.NH3,CO'!$L$6="x",'A.2 Table 4.NH3,CO'!$J$6,"")</f>
        <v>0.59843536672212594</v>
      </c>
      <c r="D7" s="136">
        <f>IF('A.2 Table 4.NH3,CO'!$L$7="x",'A.2 Table 4.NH3,CO'!$J$7,"")</f>
        <v>0.13130491422279617</v>
      </c>
      <c r="E7" s="136">
        <f>IF('A.2 Table 4.NH3,CO'!$L$8="x",'A.2 Table 4.NH3,CO'!$J$8,"")</f>
        <v>0.1108854067450066</v>
      </c>
      <c r="F7" s="136" t="str">
        <f>IF('A.2 Table 4.NH3,CO'!$L$9="x",'A.2 Table 4.NH3,CO'!$J$9,"")</f>
        <v/>
      </c>
      <c r="G7" s="136" t="str">
        <f>IF('A.2 Table 4.NH3,CO'!$L$10="x",'A.2 Table 4.NH3,CO'!$J$10,"")</f>
        <v/>
      </c>
      <c r="H7" s="136" t="str">
        <f>IF('A.2 Table 4.NH3,CO'!$L$11="x",'A.2 Table 4.NH3,CO'!$J$11,"")</f>
        <v/>
      </c>
      <c r="I7" s="136" t="str">
        <f>IF('A.2 Table 4.NH3,CO'!$L$12="x",'A.2 Table 4.NH3,CO'!$J$12,"")</f>
        <v/>
      </c>
      <c r="J7" s="136" t="str">
        <f>IF('A.2 Table 4.NH3,CO'!$L$13="x",'A.2 Table 4.NH3,CO'!$J$13,"")</f>
        <v/>
      </c>
      <c r="K7" s="136" t="str">
        <f>IF('A.2 Table 4.NH3,CO'!$L$14="x",'A.2 Table 4.NH3,CO'!$J$14,"")</f>
        <v/>
      </c>
      <c r="L7" s="136" t="str">
        <f>IF('A.2 Table 4.NH3,CO'!$L$15="x",'A.2 Table 4.NH3,CO'!$J$15,"")</f>
        <v/>
      </c>
      <c r="M7" s="136" t="str">
        <f>IF('A.2 Table 4.NH3,CO'!$L$16="x",'A.2 Table 4.NH3,CO'!$J$16,"")</f>
        <v/>
      </c>
      <c r="N7" s="117"/>
      <c r="P7" s="8"/>
      <c r="Q7" s="129"/>
      <c r="R7" s="131"/>
      <c r="S7" s="131"/>
      <c r="T7" s="132"/>
      <c r="U7" s="132"/>
      <c r="V7" s="131"/>
      <c r="W7" s="131"/>
      <c r="X7" s="131"/>
      <c r="Y7" s="131"/>
      <c r="Z7" s="131"/>
      <c r="AA7" s="131"/>
      <c r="AB7" s="131"/>
    </row>
    <row r="8" spans="2:28" s="6" customFormat="1" ht="10.5" customHeight="1" x14ac:dyDescent="0.2">
      <c r="B8" s="130" t="s">
        <v>5</v>
      </c>
      <c r="C8" s="135" t="str">
        <f>IF('A.2 Table 3.NMVOC'!$F$6="x",'A.2 Table 3.NMVOC'!$B$6,"")</f>
        <v>2H2</v>
      </c>
      <c r="D8" s="135" t="str">
        <f>IF('A.2 Table 3.NMVOC'!$F$7="x",'A.2 Table 3.NMVOC'!$B$7,"")</f>
        <v>3B1b</v>
      </c>
      <c r="E8" s="135" t="str">
        <f>IF('A.2 Table 3.NMVOC'!$F$8="x",'A.2 Table 3.NMVOC'!$B$8,"")</f>
        <v>3B1a</v>
      </c>
      <c r="F8" s="135" t="str">
        <f>IF('A.2 Table 3.NMVOC'!$F$9="x",'A.2 Table 3.NMVOC'!$B$9,"")</f>
        <v>2D3a</v>
      </c>
      <c r="G8" s="135" t="str">
        <f>IF('A.2 Table 3.NMVOC'!$F$10="x",'A.2 Table 3.NMVOC'!$B$10,"")</f>
        <v>1A4bi</v>
      </c>
      <c r="H8" s="135" t="str">
        <f>IF('A.2 Table 3.NMVOC'!$F$11="x",'A.2 Table 3.NMVOC'!$B$11,"")</f>
        <v>3De</v>
      </c>
      <c r="I8" s="135" t="str">
        <f>IF('A.2 Table 3.NMVOC'!$F$12="x",'A.2 Table 3.NMVOC'!$B$12,"")</f>
        <v>1B2aiv</v>
      </c>
      <c r="J8" s="135" t="str">
        <f>IF('A.2 Table 3.NMVOC'!$F$13="x",'A.2 Table 3.NMVOC'!$B$13,"")</f>
        <v/>
      </c>
      <c r="K8" s="135" t="str">
        <f>IF('A.2 Table 3.NMVOC'!$F$14="x",'A.2 Table 3.NMVOC'!$B$14,"")</f>
        <v/>
      </c>
      <c r="L8" s="135" t="str">
        <f>IF('A.2 Table 3.NMVOC'!$F$15="x",'A.2 Table 3.NMVOC'!$B$15,"")</f>
        <v/>
      </c>
      <c r="M8" s="135" t="str">
        <f>IF('A.2 Table 3.NMVOC'!$F$16="x",'A.2 Table 3.NMVOC'!$B$16,"")</f>
        <v/>
      </c>
      <c r="N8" s="116">
        <f>SUM(C9:M9)</f>
        <v>0.81441288535410827</v>
      </c>
      <c r="P8" s="7"/>
      <c r="Q8" s="129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2"/>
    </row>
    <row r="9" spans="2:28" s="7" customFormat="1" ht="10.5" customHeight="1" x14ac:dyDescent="0.2">
      <c r="B9" s="117"/>
      <c r="C9" s="136">
        <f>IF('A.2 Table 3.NMVOC'!$F$6="x",'A.2 Table 3.NMVOC'!$D$6,"")</f>
        <v>0.27862188239932889</v>
      </c>
      <c r="D9" s="136">
        <f>IF('A.2 Table 3.NMVOC'!$F$7="x",'A.2 Table 3.NMVOC'!$D$7,"")</f>
        <v>0.19893364944673522</v>
      </c>
      <c r="E9" s="136">
        <f>IF('A.2 Table 3.NMVOC'!$F$8="x",'A.2 Table 3.NMVOC'!$D$8,"")</f>
        <v>0.10431624624874901</v>
      </c>
      <c r="F9" s="136">
        <f>IF('A.2 Table 3.NMVOC'!$F$9="x",'A.2 Table 3.NMVOC'!$D$9,"")</f>
        <v>0.10381483776745377</v>
      </c>
      <c r="G9" s="136">
        <f>IF('A.2 Table 3.NMVOC'!$F$10="x",'A.2 Table 3.NMVOC'!$D$10,"")</f>
        <v>6.7586073297498467E-2</v>
      </c>
      <c r="H9" s="136">
        <f>IF('A.2 Table 3.NMVOC'!$F$11="x",'A.2 Table 3.NMVOC'!$D$11,"")</f>
        <v>4.0472769008515333E-2</v>
      </c>
      <c r="I9" s="136">
        <f>IF('A.2 Table 3.NMVOC'!$F$12="x",'A.2 Table 3.NMVOC'!$D$12,"")</f>
        <v>2.0667427185827428E-2</v>
      </c>
      <c r="J9" s="136" t="str">
        <f>IF('A.2 Table 3.NMVOC'!$F$13="x",'A.2 Table 3.NMVOC'!$D$13,"")</f>
        <v/>
      </c>
      <c r="K9" s="136" t="str">
        <f>IF('A.2 Table 3.NMVOC'!$F$14="x",'A.2 Table 3.NMVOC'!$D$14,"")</f>
        <v/>
      </c>
      <c r="L9" s="136" t="str">
        <f>IF('A.2 Table 3.NMVOC'!$F$15="x",'A.2 Table 3.NMVOC'!$D$15,"")</f>
        <v/>
      </c>
      <c r="M9" s="136" t="str">
        <f>IF('A.2 Table 3.NMVOC'!$F$16="x",'A.2 Table 3.NMVOC'!$D$16,"")</f>
        <v/>
      </c>
      <c r="N9" s="117"/>
      <c r="Q9" s="131"/>
      <c r="R9" s="131"/>
      <c r="S9" s="131"/>
      <c r="T9" s="132"/>
      <c r="U9" s="132"/>
      <c r="V9" s="132"/>
      <c r="W9" s="132"/>
      <c r="X9" s="132"/>
      <c r="Y9" s="132"/>
      <c r="Z9" s="132"/>
      <c r="AA9" s="131"/>
      <c r="AB9" s="131"/>
    </row>
    <row r="10" spans="2:28" s="6" customFormat="1" ht="12" customHeight="1" x14ac:dyDescent="0.2">
      <c r="B10" s="130" t="s">
        <v>50</v>
      </c>
      <c r="C10" s="135" t="str">
        <f>IF('A.2 Table 2.SO2'!$F$6="x",'A.2 Table 2.SO2'!$B$6,"")</f>
        <v>1A4bi</v>
      </c>
      <c r="D10" s="135" t="str">
        <f>IF('A.2 Table 2.SO2'!$F$7="x",'A.2 Table 2.SO2'!$B$7,"")</f>
        <v>1A1a</v>
      </c>
      <c r="E10" s="135" t="str">
        <f>IF('A.2 Table 2.SO2'!$F$8="x",'A.2 Table 2.SO2'!$B$8,"")</f>
        <v>1A2f</v>
      </c>
      <c r="F10" s="135" t="str">
        <f>IF('A.2 Table 2.SO2'!$F$9="x",'A.2 Table 2.SO2'!$B$9,"")</f>
        <v/>
      </c>
      <c r="G10" s="135" t="str">
        <f>IF('A.2 Table 2.SO2'!$F$10="x",'A.2 Table 2.SO2'!$B$10,"")</f>
        <v/>
      </c>
      <c r="H10" s="135" t="str">
        <f>IF('A.2 Table 2.SO2'!$F$11="x",'A.2 Table 2.SO2'!$B$11,"")</f>
        <v/>
      </c>
      <c r="I10" s="135" t="str">
        <f>IF('A.2 Table 2.SO2'!$F$12="x",'A.2 Table 2.SO2'!$B$12,"")</f>
        <v/>
      </c>
      <c r="J10" s="135" t="str">
        <f>IF('A.2 Table 2.SO2'!$F$13="x",'A.2 Table 2.SO2'!$B$13,"")</f>
        <v/>
      </c>
      <c r="K10" s="135" t="str">
        <f>IF('A.2 Table 2.SO2'!$F$14="x",'A.2 Table 2.SO2'!$B$14,"")</f>
        <v/>
      </c>
      <c r="L10" s="135" t="str">
        <f>IF('A.2 Table 2.SO2'!$F$15="x",'A.2 Table 2.SO2'!$B$15,"")</f>
        <v/>
      </c>
      <c r="M10" s="135" t="str">
        <f>IF('A.2 Table 2.SO2'!$F$16="x",'A.2 Table 2.SO2'!$B$16,"")</f>
        <v/>
      </c>
      <c r="N10" s="116">
        <f>SUM(C11:M11)</f>
        <v>0.87466541191614833</v>
      </c>
      <c r="P10" s="8"/>
      <c r="Q10" s="129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2"/>
    </row>
    <row r="11" spans="2:28" s="7" customFormat="1" ht="10.5" customHeight="1" x14ac:dyDescent="0.2">
      <c r="B11" s="133"/>
      <c r="C11" s="136">
        <f>IF('A.2 Table 2.SO2'!$F$6="x",'A.2 Table 2.SO2'!$D$6,"")</f>
        <v>0.57279970279101933</v>
      </c>
      <c r="D11" s="136">
        <f>IF('A.2 Table 2.SO2'!$F$7="x",'A.2 Table 2.SO2'!$D$7,"")</f>
        <v>0.19624688500127449</v>
      </c>
      <c r="E11" s="136">
        <f>IF('A.2 Table 2.SO2'!$F$8="x",'A.2 Table 2.SO2'!$D$8,"")</f>
        <v>0.10561882412385447</v>
      </c>
      <c r="F11" s="136" t="str">
        <f>IF('A.2 Table 2.SO2'!$F$9="x",'A.2 Table 2.SO2'!$D$9,"")</f>
        <v/>
      </c>
      <c r="G11" s="136" t="str">
        <f>IF('A.2 Table 2.SO2'!$F$10="x",'A.2 Table 2.SO2'!$D$10,"")</f>
        <v/>
      </c>
      <c r="H11" s="136" t="str">
        <f>IF('A.2 Table 2.SO2'!$F$11="x",'A.2 Table 2.SO2'!$D$11,"")</f>
        <v/>
      </c>
      <c r="I11" s="136" t="str">
        <f>IF('A.2 Table 2.SO2'!$F$12="x",'A.2 Table 2.SO2'!$D$12,"")</f>
        <v/>
      </c>
      <c r="J11" s="136" t="str">
        <f>IF('A.2 Table 2.SO2'!$F$13="x",'A.2 Table 2.SO2'!$D$13,"")</f>
        <v/>
      </c>
      <c r="K11" s="136" t="str">
        <f>IF('A.2 Table 2.SO2'!$F$14="x",'A.2 Table 2.SO2'!$D$14,"")</f>
        <v/>
      </c>
      <c r="L11" s="136" t="str">
        <f>IF('A.2 Table 2.SO2'!$F$15="x",'A.2 Table 2.SO2'!$D$15,"")</f>
        <v/>
      </c>
      <c r="M11" s="136" t="str">
        <f>IF('A.2 Table 2.SO2'!$F$16="x",'A.2 Table 2.SO2'!$D$16,"")</f>
        <v/>
      </c>
      <c r="N11" s="117"/>
      <c r="P11" s="8"/>
      <c r="Q11" s="129"/>
      <c r="R11" s="131"/>
      <c r="S11" s="131"/>
      <c r="T11" s="132"/>
      <c r="U11" s="131"/>
      <c r="V11" s="131"/>
      <c r="W11" s="131"/>
      <c r="X11" s="131"/>
      <c r="Y11" s="131"/>
      <c r="Z11" s="131"/>
      <c r="AA11" s="131"/>
      <c r="AB11" s="131"/>
    </row>
    <row r="12" spans="2:28" s="6" customFormat="1" ht="12.75" customHeight="1" x14ac:dyDescent="0.2">
      <c r="B12" s="130" t="s">
        <v>51</v>
      </c>
      <c r="C12" s="135" t="str">
        <f>IF('A.2 Table 4.NH3,CO'!$F$6="x",'A.2 Table 4.NH3,CO'!$B$6,"")</f>
        <v>3B1b</v>
      </c>
      <c r="D12" s="135" t="str">
        <f>IF('A.2 Table 4.NH3,CO'!$F$7="x",'A.2 Table 4.NH3,CO'!$B$7,"")</f>
        <v>3Da2a</v>
      </c>
      <c r="E12" s="135" t="str">
        <f>IF('A.2 Table 4.NH3,CO'!$F$8="x",'A.2 Table 4.NH3,CO'!$B$8,"")</f>
        <v>3Da1</v>
      </c>
      <c r="F12" s="135" t="str">
        <f>IF('A.2 Table 4.NH3,CO'!$F$9="x",'A.2 Table 4.NH3,CO'!$B$9,"")</f>
        <v>3B1a</v>
      </c>
      <c r="G12" s="135" t="str">
        <f>IF('A.2 Table 4.NH3,CO'!$F$10="x",'A.2 Table 4.NH3,CO'!$B$10,"")</f>
        <v/>
      </c>
      <c r="H12" s="135" t="str">
        <f>IF('A.2 Table 4.NH3,CO'!$F$11="x",'A.2 Table 4.NH3,CO'!$B$11,"")</f>
        <v/>
      </c>
      <c r="I12" s="135" t="str">
        <f>IF('A.2 Table 4.NH3,CO'!$F$12="x",'A.2 Table 4.NH3,CO'!$B$12,"")</f>
        <v/>
      </c>
      <c r="J12" s="135" t="str">
        <f>IF('A.2 Table 4.NH3,CO'!$F$13="x",'A.2 Table 4.NH3,CO'!$B$13,"")</f>
        <v/>
      </c>
      <c r="K12" s="135" t="str">
        <f>IF('A.2 Table 4.NH3,CO'!$F$26="x",'A.2 Table 4.NH3,CO'!$B$26,"")</f>
        <v/>
      </c>
      <c r="L12" s="135" t="str">
        <f>IF('A.2 Table 4.NH3,CO'!$F$26="x",'A.2 Table 4.NH3,CO'!$B$26,"")</f>
        <v/>
      </c>
      <c r="M12" s="135" t="str">
        <f>IF('A.2 Table 4.NH3,CO'!$F$26="x",'A.2 Table 4.NH3,CO'!$B$26,"")</f>
        <v/>
      </c>
      <c r="N12" s="116">
        <f>SUM(C13:M13)</f>
        <v>0.801023049505314</v>
      </c>
      <c r="P12" s="8"/>
      <c r="Q12" s="129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2"/>
    </row>
    <row r="13" spans="2:28" s="7" customFormat="1" ht="10.5" customHeight="1" x14ac:dyDescent="0.2">
      <c r="B13" s="117"/>
      <c r="C13" s="136">
        <f>IF('A.2 Table 4.NH3,CO'!$F$6="x",'A.2 Table 4.NH3,CO'!$D$6,"")</f>
        <v>0.27674832053679671</v>
      </c>
      <c r="D13" s="136">
        <f>IF('A.2 Table 4.NH3,CO'!$F$7="x",'A.2 Table 4.NH3,CO'!$D$7,"")</f>
        <v>0.26240669965001479</v>
      </c>
      <c r="E13" s="136">
        <f>IF('A.2 Table 4.NH3,CO'!$F$8="x",'A.2 Table 4.NH3,CO'!$D$8,"")</f>
        <v>0.14006679566794766</v>
      </c>
      <c r="F13" s="136">
        <f>IF('A.2 Table 4.NH3,CO'!$F$9="x",'A.2 Table 4.NH3,CO'!$D$9,"")</f>
        <v>0.12180123365055484</v>
      </c>
      <c r="G13" s="136" t="str">
        <f>IF('A.2 Table 4.NH3,CO'!$F$10="x",'A.2 Table 4.NH3,CO'!$D$10,"")</f>
        <v/>
      </c>
      <c r="H13" s="136" t="str">
        <f>IF('A.2 Table 4.NH3,CO'!$F$11="x",'A.2 Table 4.NH3,CO'!$D$11,"")</f>
        <v/>
      </c>
      <c r="I13" s="136" t="str">
        <f>IF('A.2 Table 4.NH3,CO'!$F$12="x",'A.2 Table 4.NH3,CO'!$D$12,"")</f>
        <v/>
      </c>
      <c r="J13" s="136" t="str">
        <f>IF('A.2 Table 4.NH3,CO'!$F$13="x",'A.2 Table 4.NH3,CO'!$D$13,"")</f>
        <v/>
      </c>
      <c r="K13" s="136" t="str">
        <f>IF('A.2 Table 4.NH3,CO'!$F$26="x",'A.2 Table 4.NH3,CO'!$D$26,"")</f>
        <v/>
      </c>
      <c r="L13" s="136" t="str">
        <f>IF('A.2 Table 4.NH3,CO'!$F$26="x",'A.2 Table 4.NH3,CO'!$D$26,"")</f>
        <v/>
      </c>
      <c r="M13" s="136" t="str">
        <f>IF('A.2 Table 4.NH3,CO'!$F$26="x",'A.2 Table 4.NH3,CO'!$D$26,"")</f>
        <v/>
      </c>
      <c r="N13" s="117"/>
      <c r="P13" s="8"/>
      <c r="Q13" s="131"/>
      <c r="R13" s="131"/>
      <c r="S13" s="131"/>
      <c r="T13" s="132"/>
      <c r="U13" s="132"/>
      <c r="V13" s="131"/>
      <c r="W13" s="131"/>
      <c r="X13" s="131"/>
      <c r="Y13" s="131"/>
      <c r="Z13" s="131"/>
      <c r="AA13" s="131"/>
      <c r="AB13" s="131"/>
    </row>
    <row r="14" spans="2:28" s="6" customFormat="1" ht="10.5" customHeight="1" x14ac:dyDescent="0.2">
      <c r="B14" s="130" t="s">
        <v>7</v>
      </c>
      <c r="C14" s="135" t="str">
        <f>IF('A.2 Table 5.TSP,PM10'!$F$6="x",'A.2 Table 5.TSP,PM10'!$B$6,"")</f>
        <v>2D3b</v>
      </c>
      <c r="D14" s="135" t="str">
        <f>IF('A.2 Table 5.TSP,PM10'!$F$7="x",'A.2 Table 5.TSP,PM10'!$B$7,"")</f>
        <v>2A5a</v>
      </c>
      <c r="E14" s="135" t="str">
        <f>IF('A.2 Table 5.TSP,PM10'!$F$8="x",'A.2 Table 5.TSP,PM10'!$B$8,"")</f>
        <v>1A4bi</v>
      </c>
      <c r="F14" s="135" t="str">
        <f>IF('A.2 Table 5.TSP,PM10'!$F$9="x",'A.2 Table 5.TSP,PM10'!$B$9,"")</f>
        <v>2A5b</v>
      </c>
      <c r="G14" s="135" t="str">
        <f>IF('A.2 Table 5.TSP,PM10'!$F$10="x",'A.2 Table 5.TSP,PM10'!$B$10,"")</f>
        <v>1A3bvi</v>
      </c>
      <c r="H14" s="135" t="str">
        <f>IF('A.2 Table 5.TSP,PM10'!$F$11="x",'A.2 Table 5.TSP,PM10'!$B$11,"")</f>
        <v/>
      </c>
      <c r="I14" s="135" t="str">
        <f>IF('A.2 Table 5.TSP,PM10'!$F$12="x",'A.2 Table 5.TSP,PM10'!$B$12,"")</f>
        <v/>
      </c>
      <c r="J14" s="135" t="str">
        <f>IF('A.2 Table 5.TSP,PM10'!$F$13="x",'A.2 Table 5.TSP,PM10'!$B$13,"")</f>
        <v/>
      </c>
      <c r="K14" s="135" t="str">
        <f>IF('A.2 Table 5.TSP,PM10'!$F$14="x",'A.2 Table 5.TSP,PM10'!$B$14,"")</f>
        <v/>
      </c>
      <c r="L14" s="135" t="str">
        <f>IF('A.2 Table 5.TSP,PM10'!$F$15="x",'A.2 Table 5.TSP,PM10'!$B$15,"")</f>
        <v/>
      </c>
      <c r="M14" s="135" t="str">
        <f>IF('A.2 Table 5.TSP,PM10'!$F$16="x",'A.2 Table 5.TSP,PM10'!$B$16,"")</f>
        <v/>
      </c>
      <c r="N14" s="116">
        <f>SUM(C15:M15)</f>
        <v>0.81374570204879337</v>
      </c>
      <c r="P14" s="8"/>
      <c r="Q14" s="129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2"/>
    </row>
    <row r="15" spans="2:28" s="7" customFormat="1" ht="10.5" customHeight="1" x14ac:dyDescent="0.2">
      <c r="B15" s="117"/>
      <c r="C15" s="136">
        <f>IF('A.2 Table 5.TSP,PM10'!$F$6="x",'A.2 Table 5.TSP,PM10'!$D$6,"")</f>
        <v>0.53289684423812322</v>
      </c>
      <c r="D15" s="136">
        <f>IF('A.2 Table 5.TSP,PM10'!$F$7="x",'A.2 Table 5.TSP,PM10'!$D$7,"")</f>
        <v>0.10387760375243041</v>
      </c>
      <c r="E15" s="136">
        <f>IF('A.2 Table 5.TSP,PM10'!$F$8="x",'A.2 Table 5.TSP,PM10'!$D$8,"")</f>
        <v>9.6460463392753784E-2</v>
      </c>
      <c r="F15" s="136">
        <f>IF('A.2 Table 5.TSP,PM10'!$F$9="x",'A.2 Table 5.TSP,PM10'!$D$9,"")</f>
        <v>5.2191281513756765E-2</v>
      </c>
      <c r="G15" s="136">
        <f>IF('A.2 Table 5.TSP,PM10'!$F$10="x",'A.2 Table 5.TSP,PM10'!$D$10,"")</f>
        <v>2.8319509151729171E-2</v>
      </c>
      <c r="H15" s="136" t="str">
        <f>IF('A.2 Table 5.TSP,PM10'!$F$11="x",'A.2 Table 5.TSP,PM10'!$D$11,"")</f>
        <v/>
      </c>
      <c r="I15" s="136" t="str">
        <f>IF('A.2 Table 5.TSP,PM10'!$F$12="x",'A.2 Table 5.TSP,PM10'!$D$12,"")</f>
        <v/>
      </c>
      <c r="J15" s="136" t="str">
        <f>IF('A.2 Table 5.TSP,PM10'!$F$13="x",'A.2 Table 5.TSP,PM10'!$D$13,"")</f>
        <v/>
      </c>
      <c r="K15" s="136" t="str">
        <f>IF('A.2 Table 5.TSP,PM10'!$F$14="x",'A.2 Table 5.TSP,PM10'!$D$14,"")</f>
        <v/>
      </c>
      <c r="L15" s="136" t="str">
        <f>IF('A.2 Table 5.TSP,PM10'!$F$15="x",'A.2 Table 5.TSP,PM10'!$D$15,"")</f>
        <v/>
      </c>
      <c r="M15" s="136" t="str">
        <f>IF('A.2 Table 5.TSP,PM10'!$F$16="x",'A.2 Table 5.TSP,PM10'!$D$16,"")</f>
        <v/>
      </c>
      <c r="N15" s="117"/>
      <c r="P15" s="8"/>
      <c r="Q15" s="131"/>
      <c r="R15" s="131"/>
      <c r="S15" s="131"/>
      <c r="T15" s="132"/>
      <c r="U15" s="132"/>
      <c r="V15" s="131"/>
      <c r="W15" s="131"/>
      <c r="X15" s="131"/>
      <c r="Y15" s="131"/>
      <c r="Z15" s="131"/>
      <c r="AA15" s="131"/>
      <c r="AB15" s="131"/>
    </row>
    <row r="16" spans="2:28" s="6" customFormat="1" ht="12.75" customHeight="1" x14ac:dyDescent="0.2">
      <c r="B16" s="130" t="s">
        <v>52</v>
      </c>
      <c r="C16" s="135" t="str">
        <f>IF('A.2 Table 5.TSP,PM10'!$L$6="x",'A.2 Table 5.TSP,PM10'!$H$6,"")</f>
        <v>1A4bi</v>
      </c>
      <c r="D16" s="135" t="str">
        <f>IF('A.2 Table 5.TSP,PM10'!$L$7="x",'A.2 Table 5.TSP,PM10'!$H$7,"")</f>
        <v>2D3b</v>
      </c>
      <c r="E16" s="135" t="str">
        <f>IF('A.2 Table 5.TSP,PM10'!$L$8="x",'A.2 Table 5.TSP,PM10'!$H$8,"")</f>
        <v>2A5a</v>
      </c>
      <c r="F16" s="135" t="str">
        <f>IF('A.2 Table 5.TSP,PM10'!$L$9="x",'A.2 Table 5.TSP,PM10'!$H$9,"")</f>
        <v>1A3bvi</v>
      </c>
      <c r="G16" s="135" t="str">
        <f>IF('A.2 Table 5.TSP,PM10'!$L$10="x",'A.2 Table 5.TSP,PM10'!$H$10,"")</f>
        <v>3Dc</v>
      </c>
      <c r="H16" s="135" t="str">
        <f>IF('A.2 Table 5.TSP,PM10'!$L$11="x",'A.2 Table 5.TSP,PM10'!$H$11,"")</f>
        <v>2A5b</v>
      </c>
      <c r="I16" s="135" t="str">
        <f>IF('A.2 Table 5.TSP,PM10'!$L$12="x",'A.2 Table 5.TSP,PM10'!$H$12,"")</f>
        <v>2A1</v>
      </c>
      <c r="J16" s="135" t="str">
        <f>IF('A.2 Table 5.TSP,PM10'!$L$13="x",'A.2 Table 5.TSP,PM10'!$H$13,"")</f>
        <v>1A2f</v>
      </c>
      <c r="K16" s="135" t="str">
        <f>IF('A.2 Table 5.TSP,PM10'!$L$14="x",'A.2 Table 5.TSP,PM10'!$H$14,"")</f>
        <v>3B1b</v>
      </c>
      <c r="L16" s="135" t="str">
        <f>IF('A.2 Table 5.TSP,PM10'!$L$15="x",'A.2 Table 5.TSP,PM10'!$H$15,"")</f>
        <v>1A1a</v>
      </c>
      <c r="M16" s="135" t="str">
        <f>IF('A.2 Table 5.TSP,PM10'!$L$16="x",'A.2 Table 5.TSP,PM10'!$H$16,"")</f>
        <v/>
      </c>
      <c r="N16" s="116">
        <f>SUM(C17:M17)</f>
        <v>0.82029994810195872</v>
      </c>
      <c r="P16" s="8"/>
      <c r="Q16" s="129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2"/>
    </row>
    <row r="17" spans="2:28" s="7" customFormat="1" ht="10.5" customHeight="1" x14ac:dyDescent="0.2">
      <c r="B17" s="117"/>
      <c r="C17" s="136">
        <f>IF('A.2 Table 5.TSP,PM10'!$L$6="x",'A.2 Table 5.TSP,PM10'!$J$6,"")</f>
        <v>0.24388600718489042</v>
      </c>
      <c r="D17" s="136">
        <f>IF('A.2 Table 5.TSP,PM10'!$L$7="x",'A.2 Table 5.TSP,PM10'!$J$7,"")</f>
        <v>0.19496219805185902</v>
      </c>
      <c r="E17" s="136">
        <f>IF('A.2 Table 5.TSP,PM10'!$L$8="x",'A.2 Table 5.TSP,PM10'!$J$8,"")</f>
        <v>8.9186207485112592E-2</v>
      </c>
      <c r="F17" s="136">
        <f>IF('A.2 Table 5.TSP,PM10'!$L$9="x",'A.2 Table 5.TSP,PM10'!$J$9,"")</f>
        <v>6.0420497906283066E-2</v>
      </c>
      <c r="G17" s="136">
        <f>IF('A.2 Table 5.TSP,PM10'!$L$10="x",'A.2 Table 5.TSP,PM10'!$J$10,"")</f>
        <v>5.2321030280187149E-2</v>
      </c>
      <c r="H17" s="136">
        <f>IF('A.2 Table 5.TSP,PM10'!$L$11="x",'A.2 Table 5.TSP,PM10'!$J$11,"")</f>
        <v>4.2892283233042137E-2</v>
      </c>
      <c r="I17" s="136">
        <f>IF('A.2 Table 5.TSP,PM10'!$L$12="x",'A.2 Table 5.TSP,PM10'!$J$12,"")</f>
        <v>3.9834148280152554E-2</v>
      </c>
      <c r="J17" s="136">
        <f>IF('A.2 Table 5.TSP,PM10'!$L$13="x",'A.2 Table 5.TSP,PM10'!$J$13,"")</f>
        <v>3.8844798773002155E-2</v>
      </c>
      <c r="K17" s="136">
        <f>IF('A.2 Table 5.TSP,PM10'!$L$14="x",'A.2 Table 5.TSP,PM10'!$J$14,"")</f>
        <v>3.015097479049806E-2</v>
      </c>
      <c r="L17" s="136">
        <f>IF('A.2 Table 5.TSP,PM10'!$L$15="x",'A.2 Table 5.TSP,PM10'!$J$15,"")</f>
        <v>2.7801802116931448E-2</v>
      </c>
      <c r="M17" s="136" t="str">
        <f>IF('A.2 Table 5.TSP,PM10'!$L$16="x",'A.2 Table 5.TSP,PM10'!$J$16,"")</f>
        <v/>
      </c>
      <c r="N17" s="117"/>
      <c r="P17" s="8"/>
      <c r="Q17" s="131"/>
      <c r="R17" s="131"/>
      <c r="S17" s="131"/>
      <c r="T17" s="132"/>
      <c r="U17" s="132"/>
      <c r="V17" s="132"/>
      <c r="W17" s="131"/>
      <c r="X17" s="131"/>
      <c r="Y17" s="131"/>
      <c r="Z17" s="131"/>
      <c r="AA17" s="131"/>
      <c r="AB17" s="131"/>
    </row>
    <row r="18" spans="2:28" s="6" customFormat="1" ht="12" customHeight="1" x14ac:dyDescent="0.2">
      <c r="B18" s="130" t="s">
        <v>53</v>
      </c>
      <c r="C18" s="135" t="str">
        <f>IF('A.2 Table 6.PM2.5'!$F$6="x",'A.2 Table 6.PM2.5'!$B$6,"")</f>
        <v>1A4bi</v>
      </c>
      <c r="D18" s="135" t="str">
        <f>IF('A.2 Table 6.PM2.5'!$F$7="x",'A.2 Table 6.PM2.5'!$B$7,"")</f>
        <v>1A2f</v>
      </c>
      <c r="E18" s="135" t="str">
        <f>IF('A.2 Table 6.PM2.5'!$F$8="x",'A.2 Table 6.PM2.5'!$B$8,"")</f>
        <v>1A3bvi</v>
      </c>
      <c r="F18" s="135" t="str">
        <f>IF('A.2 Table 6.PM2.5'!$F$9="x",'A.2 Table 6.PM2.5'!$B$9,"")</f>
        <v>1A2gviii</v>
      </c>
      <c r="G18" s="135" t="str">
        <f>IF('A.2 Table 6.PM2.5'!$F$10="x",'A.2 Table 6.PM2.5'!$B$10,"")</f>
        <v>2A1</v>
      </c>
      <c r="H18" s="135" t="str">
        <f>IF('A.2 Table 6.PM2.5'!$F$11="x",'A.2 Table 6.PM2.5'!$B$11,"")</f>
        <v>1A1a</v>
      </c>
      <c r="I18" s="135" t="str">
        <f>IF('A.2 Table 6.PM2.5'!$F$12="x",'A.2 Table 6.PM2.5'!$B$12,"")</f>
        <v>3B1b</v>
      </c>
      <c r="J18" s="135" t="str">
        <f>IF('A.2 Table 6.PM2.5'!$F$13="x",'A.2 Table 6.PM2.5'!$B$13,"")</f>
        <v>1A3bvii</v>
      </c>
      <c r="K18" s="135" t="str">
        <f>IF('A.2 Table 6.PM2.5'!$F$14="x",'A.2 Table 6.PM2.5'!$B$14,"")</f>
        <v/>
      </c>
      <c r="L18" s="135" t="str">
        <f>IF('A.2 Table 6.PM2.5'!$F$15="x",'A.2 Table 6.PM2.5'!$B$15,"")</f>
        <v/>
      </c>
      <c r="M18" s="135" t="str">
        <f>IF('A.2 Table 6.PM2.5'!$F$16="x",'A.2 Table 6.PM2.5'!$B$16,"")</f>
        <v/>
      </c>
      <c r="N18" s="116">
        <f>SUM(C19:M19)</f>
        <v>0.80248037102043701</v>
      </c>
      <c r="P18" s="8"/>
      <c r="Q18" s="129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2"/>
    </row>
    <row r="19" spans="2:28" s="7" customFormat="1" ht="10.5" customHeight="1" x14ac:dyDescent="0.2">
      <c r="B19" s="117"/>
      <c r="C19" s="136">
        <f>IF('A.2 Table 6.PM2.5'!$F$6="x",'A.2 Table 6.PM2.5'!$D$6,"")</f>
        <v>0.47511097987906431</v>
      </c>
      <c r="D19" s="136">
        <f>IF('A.2 Table 6.PM2.5'!$F$7="x",'A.2 Table 6.PM2.5'!$D$7,"")</f>
        <v>6.9756749555271724E-2</v>
      </c>
      <c r="E19" s="136">
        <f>IF('A.2 Table 6.PM2.5'!$F$8="x",'A.2 Table 6.PM2.5'!$D$8,"")</f>
        <v>6.1572692285437151E-2</v>
      </c>
      <c r="F19" s="136">
        <f>IF('A.2 Table 6.PM2.5'!$F$9="x",'A.2 Table 6.PM2.5'!$D$9,"")</f>
        <v>4.5447995911581704E-2</v>
      </c>
      <c r="G19" s="136">
        <f>IF('A.2 Table 6.PM2.5'!$F$10="x",'A.2 Table 6.PM2.5'!$D$10,"")</f>
        <v>4.3192610202637025E-2</v>
      </c>
      <c r="H19" s="136">
        <f>IF('A.2 Table 6.PM2.5'!$F$11="x",'A.2 Table 6.PM2.5'!$D$11,"")</f>
        <v>4.0426676404694065E-2</v>
      </c>
      <c r="I19" s="136">
        <f>IF('A.2 Table 6.PM2.5'!$F$12="x",'A.2 Table 6.PM2.5'!$D$12,"")</f>
        <v>3.8582043926384514E-2</v>
      </c>
      <c r="J19" s="136">
        <f>IF('A.2 Table 6.PM2.5'!$F$13="x",'A.2 Table 6.PM2.5'!$D$13,"")</f>
        <v>2.8390622855366528E-2</v>
      </c>
      <c r="K19" s="136" t="str">
        <f>IF('A.2 Table 6.PM2.5'!$F$14="x",'A.2 Table 6.PM2.5'!$D$14,"")</f>
        <v/>
      </c>
      <c r="L19" s="136" t="str">
        <f>IF('A.2 Table 6.PM2.5'!$F$15="x",'A.2 Table 6.PM2.5'!$D$15,"")</f>
        <v/>
      </c>
      <c r="M19" s="136" t="str">
        <f>IF('A.2 Table 6.PM2.5'!$F$16="x",'A.2 Table 6.PM2.5'!$D$16,"")</f>
        <v/>
      </c>
      <c r="N19" s="117"/>
      <c r="P19" s="8"/>
      <c r="Q19" s="131"/>
      <c r="R19" s="131"/>
      <c r="S19" s="131"/>
      <c r="T19" s="132"/>
      <c r="U19" s="132"/>
      <c r="V19" s="132"/>
      <c r="W19" s="132"/>
      <c r="X19" s="132"/>
      <c r="Y19" s="131"/>
      <c r="Z19" s="131"/>
      <c r="AA19" s="131"/>
      <c r="AB19" s="131"/>
    </row>
    <row r="20" spans="2:28" s="6" customFormat="1" ht="10.5" customHeight="1" x14ac:dyDescent="0.2">
      <c r="B20" s="130" t="s">
        <v>8</v>
      </c>
      <c r="C20" s="135" t="str">
        <f>IF('A.2 Table 7.Pb,Cd'!$F$6="x",'A.2 Table 7.Pb,Cd'!$B$6,"")</f>
        <v>1A3bvi</v>
      </c>
      <c r="D20" s="135" t="str">
        <f>IF('A.2 Table 7.Pb,Cd'!$F$7="x",'A.2 Table 7.Pb,Cd'!$B$7,"")</f>
        <v>1A4bi</v>
      </c>
      <c r="E20" s="135" t="str">
        <f>IF('A.2 Table 7.Pb,Cd'!$F$8="x",'A.2 Table 7.Pb,Cd'!$B$8,"")</f>
        <v/>
      </c>
      <c r="F20" s="135" t="str">
        <f>IF('A.2 Table 7.Pb,Cd'!$F$9="x",'A.2 Table 7.Pb,Cd'!$B$9,"")</f>
        <v/>
      </c>
      <c r="G20" s="135" t="str">
        <f>IF('A.2 Table 7.Pb,Cd'!$F$10="x",'A.2 Table 7.Pb,Cd'!$B$10,"")</f>
        <v/>
      </c>
      <c r="H20" s="135" t="str">
        <f>IF('A.2 Table 7.Pb,Cd'!$F$11="x",'A.2 Table 7.Pb,Cd'!$B$11,"")</f>
        <v/>
      </c>
      <c r="I20" s="135" t="str">
        <f>IF('A.2 Table 7.Pb,Cd'!$F$12="x",'A.2 Table 7.Pb,Cd'!$B$12,"")</f>
        <v/>
      </c>
      <c r="J20" s="135" t="str">
        <f>IF('A.2 Table 7.Pb,Cd'!$F$13="x",'A.2 Table 7.Pb,Cd'!$B$13,"")</f>
        <v/>
      </c>
      <c r="K20" s="135" t="str">
        <f>IF('A.2 Table 7.Pb,Cd'!$F$14="x",'A.2 Table 7.Pb,Cd'!$B$14,"")</f>
        <v/>
      </c>
      <c r="L20" s="135" t="str">
        <f>IF('A.2 Table 7.Pb,Cd'!$F$15="x",'A.2 Table 7.Pb,Cd'!$B$15,"")</f>
        <v/>
      </c>
      <c r="M20" s="135" t="str">
        <f>IF('A.2 Table 7.Pb,Cd'!$F$16="x",'A.2 Table 7.Pb,Cd'!$B$16,"")</f>
        <v/>
      </c>
      <c r="N20" s="116">
        <f>SUM(C21:M21)</f>
        <v>0.81424121145035078</v>
      </c>
      <c r="P20" s="8"/>
      <c r="Q20" s="129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2"/>
    </row>
    <row r="21" spans="2:28" s="7" customFormat="1" ht="10.5" customHeight="1" x14ac:dyDescent="0.2">
      <c r="B21" s="117"/>
      <c r="C21" s="136">
        <f>IF('A.2 Table 7.Pb,Cd'!$F$6="x",'A.2 Table 7.Pb,Cd'!$D$6,"")</f>
        <v>0.64906354648502429</v>
      </c>
      <c r="D21" s="136">
        <f>IF('A.2 Table 7.Pb,Cd'!$F$7="x",'A.2 Table 7.Pb,Cd'!$D$7,"")</f>
        <v>0.16517766496532654</v>
      </c>
      <c r="E21" s="136" t="str">
        <f>IF('A.2 Table 7.Pb,Cd'!$F$8="x",'A.2 Table 7.Pb,Cd'!$D$8,"")</f>
        <v/>
      </c>
      <c r="F21" s="136" t="str">
        <f>IF('A.2 Table 7.Pb,Cd'!$F$9="x",'A.2 Table 7.Pb,Cd'!$D$9,"")</f>
        <v/>
      </c>
      <c r="G21" s="136" t="str">
        <f>IF('A.2 Table 7.Pb,Cd'!$F$10="x",'A.2 Table 7.Pb,Cd'!$D$10,"")</f>
        <v/>
      </c>
      <c r="H21" s="136" t="str">
        <f>IF('A.2 Table 7.Pb,Cd'!$F$11="x",'A.2 Table 7.Pb,Cd'!$D$11,"")</f>
        <v/>
      </c>
      <c r="I21" s="136" t="str">
        <f>IF('A.2 Table 7.Pb,Cd'!$F$12="x",'A.2 Table 7.Pb,Cd'!$D$12,"")</f>
        <v/>
      </c>
      <c r="J21" s="136" t="str">
        <f>IF('A.2 Table 7.Pb,Cd'!$F$13="x",'A.2 Table 7.Pb,Cd'!$D$13,"")</f>
        <v/>
      </c>
      <c r="K21" s="136" t="str">
        <f>IF('A.2 Table 7.Pb,Cd'!$F$14="x",'A.2 Table 7.Pb,Cd'!$D$14,"")</f>
        <v/>
      </c>
      <c r="L21" s="136" t="str">
        <f>IF('A.2 Table 7.Pb,Cd'!$F$15="x",'A.2 Table 7.Pb,Cd'!$D$15,"")</f>
        <v/>
      </c>
      <c r="M21" s="136" t="str">
        <f>IF('A.2 Table 7.Pb,Cd'!$F$16="x",'A.2 Table 7.Pb,Cd'!$D$16,"")</f>
        <v/>
      </c>
      <c r="N21" s="117"/>
      <c r="P21" s="8"/>
      <c r="Q21" s="131"/>
      <c r="R21" s="131"/>
      <c r="S21" s="131"/>
      <c r="T21" s="132"/>
      <c r="U21" s="131"/>
      <c r="V21" s="131"/>
      <c r="W21" s="131"/>
      <c r="X21" s="131"/>
      <c r="Y21" s="131"/>
      <c r="Z21" s="131"/>
      <c r="AA21" s="131"/>
      <c r="AB21" s="131"/>
    </row>
    <row r="22" spans="2:28" s="6" customFormat="1" ht="10.5" customHeight="1" x14ac:dyDescent="0.2">
      <c r="B22" s="130" t="s">
        <v>10</v>
      </c>
      <c r="C22" s="135" t="str">
        <f>IF('A.2 Table 7.Pb,Cd'!$L$6="x",'A.2 Table 7.Pb,Cd'!$H$6,"")</f>
        <v>1A2gviii</v>
      </c>
      <c r="D22" s="135" t="str">
        <f>IF('A.2 Table 7.Pb,Cd'!$L$7="x",'A.2 Table 7.Pb,Cd'!$H$7,"")</f>
        <v>1A1a</v>
      </c>
      <c r="E22" s="135" t="str">
        <f>IF('A.2 Table 7.Pb,Cd'!$L$8="x",'A.2 Table 7.Pb,Cd'!$H$8,"")</f>
        <v>2D3i</v>
      </c>
      <c r="F22" s="135" t="str">
        <f>IF('A.2 Table 7.Pb,Cd'!$L$9="x",'A.2 Table 7.Pb,Cd'!$H$9,"")</f>
        <v>1A4bi</v>
      </c>
      <c r="G22" s="135" t="str">
        <f>IF('A.2 Table 7.Pb,Cd'!$L$10="x",'A.2 Table 7.Pb,Cd'!$H$10,"")</f>
        <v>1A3bvi</v>
      </c>
      <c r="H22" s="135" t="str">
        <f>IF('A.2 Table 7.Pb,Cd'!$L$11="x",'A.2 Table 7.Pb,Cd'!$H$11,"")</f>
        <v>2G</v>
      </c>
      <c r="I22" s="135" t="str">
        <f>IF('A.2 Table 7.Pb,Cd'!$L$12="x",'A.2 Table 7.Pb,Cd'!$H$12,"")</f>
        <v/>
      </c>
      <c r="J22" s="135" t="str">
        <f>IF('A.2 Table 7.Pb,Cd'!$L$13="x",'A.2 Table 7.Pb,Cd'!$H$13,"")</f>
        <v/>
      </c>
      <c r="K22" s="135" t="str">
        <f>IF('A.2 Table 7.Pb,Cd'!$L$14="x",'A.2 Table 7.Pb,Cd'!$H$14,"")</f>
        <v/>
      </c>
      <c r="L22" s="135" t="str">
        <f>IF('A.2 Table 7.Pb,Cd'!$L$15="x",'A.2 Table 7.Pb,Cd'!$H$15,"")</f>
        <v/>
      </c>
      <c r="M22" s="135" t="str">
        <f>IF('A.2 Table 7.Pb,Cd'!$L$16="x",'A.2 Table 7.Pb,Cd'!$H$16,"")</f>
        <v/>
      </c>
      <c r="N22" s="116">
        <f>SUM(C23:M23)</f>
        <v>0.84636782432080637</v>
      </c>
      <c r="P22" s="8"/>
      <c r="Q22" s="129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2"/>
    </row>
    <row r="23" spans="2:28" s="7" customFormat="1" ht="10.5" customHeight="1" x14ac:dyDescent="0.2">
      <c r="B23" s="117"/>
      <c r="C23" s="136">
        <f>IF('A.2 Table 7.Pb,Cd'!$L$6="x",'A.2 Table 7.Pb,Cd'!$J$6,"")</f>
        <v>0.27458312607579288</v>
      </c>
      <c r="D23" s="136">
        <f>IF('A.2 Table 7.Pb,Cd'!$L$7="x",'A.2 Table 7.Pb,Cd'!$J$7,"")</f>
        <v>0.19882357773265741</v>
      </c>
      <c r="E23" s="136">
        <f>IF('A.2 Table 7.Pb,Cd'!$L$8="x",'A.2 Table 7.Pb,Cd'!$J$8,"")</f>
        <v>0.13764397509376194</v>
      </c>
      <c r="F23" s="136">
        <f>IF('A.2 Table 7.Pb,Cd'!$L$9="x",'A.2 Table 7.Pb,Cd'!$J$9,"")</f>
        <v>8.7224998515382651E-2</v>
      </c>
      <c r="G23" s="136">
        <f>IF('A.2 Table 7.Pb,Cd'!$L$10="x",'A.2 Table 7.Pb,Cd'!$J$10,"")</f>
        <v>8.5244194972031284E-2</v>
      </c>
      <c r="H23" s="136">
        <f>IF('A.2 Table 7.Pb,Cd'!$L$11="x",'A.2 Table 7.Pb,Cd'!$J$11,"")</f>
        <v>6.2847951931180146E-2</v>
      </c>
      <c r="I23" s="136" t="str">
        <f>IF('A.2 Table 7.Pb,Cd'!$L$12="x",'A.2 Table 7.Pb,Cd'!$J$12,"")</f>
        <v/>
      </c>
      <c r="J23" s="136" t="str">
        <f>IF('A.2 Table 7.Pb,Cd'!$L$13="x",'A.2 Table 7.Pb,Cd'!$J$13,"")</f>
        <v/>
      </c>
      <c r="K23" s="136" t="str">
        <f>IF('A.2 Table 7.Pb,Cd'!$L$14="x",'A.2 Table 7.Pb,Cd'!$J$14,"")</f>
        <v/>
      </c>
      <c r="L23" s="136" t="str">
        <f>IF('A.2 Table 7.Pb,Cd'!$L$15="x",'A.2 Table 7.Pb,Cd'!$J$15,"")</f>
        <v/>
      </c>
      <c r="M23" s="136" t="str">
        <f>IF('A.2 Table 7.Pb,Cd'!$L$16="x",'A.2 Table 7.Pb,Cd'!$J$16,"")</f>
        <v/>
      </c>
      <c r="N23" s="117"/>
      <c r="P23" s="8"/>
      <c r="Q23" s="131"/>
      <c r="R23" s="131"/>
      <c r="S23" s="131"/>
      <c r="T23" s="132"/>
      <c r="U23" s="132"/>
      <c r="V23" s="132"/>
      <c r="W23" s="131"/>
      <c r="X23" s="131"/>
      <c r="Y23" s="131"/>
      <c r="Z23" s="131"/>
      <c r="AA23" s="131"/>
      <c r="AB23" s="131"/>
    </row>
    <row r="24" spans="2:28" s="6" customFormat="1" ht="10.5" customHeight="1" x14ac:dyDescent="0.2">
      <c r="B24" s="130" t="s">
        <v>9</v>
      </c>
      <c r="C24" s="135" t="str">
        <f>IF('A.2 Table 8.Hg,As'!$F$6="x",'A.2 Table 8.Hg,As'!$B$6,"")</f>
        <v>1A2f</v>
      </c>
      <c r="D24" s="135" t="str">
        <f>IF('A.2 Table 8.Hg,As'!$F$7="x",'A.2 Table 8.Hg,As'!$B$7,"")</f>
        <v>1A1a</v>
      </c>
      <c r="E24" s="135" t="str">
        <f>IF('A.2 Table 8.Hg,As'!$F$8="x",'A.2 Table 8.Hg,As'!$B$8,"")</f>
        <v>1A4bi</v>
      </c>
      <c r="F24" s="135" t="str">
        <f>IF('A.2 Table 8.Hg,As'!$F$9="x",'A.2 Table 8.Hg,As'!$B$9,"")</f>
        <v>5A</v>
      </c>
      <c r="G24" s="135" t="str">
        <f>IF('A.2 Table 8.Hg,As'!$F$10="x",'A.2 Table 8.Hg,As'!$B$10,"")</f>
        <v>1A1c</v>
      </c>
      <c r="H24" s="135" t="str">
        <f>IF('A.2 Table 8.Hg,As'!$F$11="x",'A.2 Table 8.Hg,As'!$B$11,"")</f>
        <v>5C1bv</v>
      </c>
      <c r="I24" s="135" t="str">
        <f>IF('A.2 Table 8.Hg,As'!$F$12="x",'A.2 Table 8.Hg,As'!$B$12,"")</f>
        <v>1A3bi</v>
      </c>
      <c r="J24" s="135" t="str">
        <f>IF('A.2 Table 8.Hg,As'!$F$13="x",'A.2 Table 8.Hg,As'!$B$13,"")</f>
        <v/>
      </c>
      <c r="K24" s="135" t="str">
        <f>IF('A.2 Table 8.Hg,As'!$F$14="x",'A.2 Table 8.Hg,As'!$B$14,"")</f>
        <v/>
      </c>
      <c r="L24" s="135" t="str">
        <f>IF('A.2 Table 8.Hg,As'!$F$15="x",'A.2 Table 8.Hg,As'!$B$15,"")</f>
        <v/>
      </c>
      <c r="M24" s="135" t="str">
        <f>IF('A.2 Table 8.Hg,As'!$F$16="x",'A.2 Table 8.Hg,As'!$B$16,"")</f>
        <v/>
      </c>
      <c r="N24" s="116">
        <f>SUM(C25:M25)</f>
        <v>0.83104145314000177</v>
      </c>
      <c r="P24" s="8"/>
      <c r="Q24" s="129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2"/>
    </row>
    <row r="25" spans="2:28" s="7" customFormat="1" ht="10.5" customHeight="1" x14ac:dyDescent="0.2">
      <c r="B25" s="117"/>
      <c r="C25" s="136">
        <f>IF('A.2 Table 8.Hg,As'!$F$6="x",'A.2 Table 8.Hg,As'!$D$6,"")</f>
        <v>0.21652993858305522</v>
      </c>
      <c r="D25" s="136">
        <f>IF('A.2 Table 8.Hg,As'!$F$7="x",'A.2 Table 8.Hg,As'!$D$7,"")</f>
        <v>0.21082420883116754</v>
      </c>
      <c r="E25" s="136">
        <f>IF('A.2 Table 8.Hg,As'!$F$8="x",'A.2 Table 8.Hg,As'!$D$8,"")</f>
        <v>0.18764366715491146</v>
      </c>
      <c r="F25" s="136">
        <f>IF('A.2 Table 8.Hg,As'!$F$9="x",'A.2 Table 8.Hg,As'!$D$9,"")</f>
        <v>7.2548268128838064E-2</v>
      </c>
      <c r="G25" s="136">
        <f>IF('A.2 Table 8.Hg,As'!$F$10="x",'A.2 Table 8.Hg,As'!$D$10,"")</f>
        <v>5.5353400504103277E-2</v>
      </c>
      <c r="H25" s="136">
        <f>IF('A.2 Table 8.Hg,As'!$F$11="x",'A.2 Table 8.Hg,As'!$D$11,"")</f>
        <v>4.7989700308288294E-2</v>
      </c>
      <c r="I25" s="136">
        <f>IF('A.2 Table 8.Hg,As'!$F$12="x",'A.2 Table 8.Hg,As'!$D$12,"")</f>
        <v>4.0152269629637964E-2</v>
      </c>
      <c r="J25" s="136" t="str">
        <f>IF('A.2 Table 8.Hg,As'!$F$13="x",'A.2 Table 8.Hg,As'!$D$13,"")</f>
        <v/>
      </c>
      <c r="K25" s="136" t="str">
        <f>IF('A.2 Table 8.Hg,As'!$F$14="x",'A.2 Table 8.Hg,As'!$D$14,"")</f>
        <v/>
      </c>
      <c r="L25" s="136" t="str">
        <f>IF('A.2 Table 8.Hg,As'!$F$15="x",'A.2 Table 8.Hg,As'!$D$15,"")</f>
        <v/>
      </c>
      <c r="M25" s="136" t="str">
        <f>IF('A.2 Table 8.Hg,As'!$F$16="x",'A.2 Table 8.Hg,As'!$D$16,"")</f>
        <v/>
      </c>
      <c r="N25" s="117"/>
      <c r="P25" s="8"/>
      <c r="Q25" s="131"/>
      <c r="R25" s="131"/>
      <c r="S25" s="131"/>
      <c r="T25" s="132"/>
      <c r="U25" s="131"/>
      <c r="V25" s="131"/>
      <c r="W25" s="131"/>
      <c r="X25" s="131"/>
      <c r="Y25" s="131"/>
      <c r="Z25" s="131"/>
      <c r="AA25" s="131"/>
      <c r="AB25" s="131"/>
    </row>
    <row r="26" spans="2:28" s="6" customFormat="1" ht="10.5" customHeight="1" x14ac:dyDescent="0.2">
      <c r="B26" s="130" t="s">
        <v>11</v>
      </c>
      <c r="C26" s="135" t="str">
        <f>IF('A.2 Table 8.Hg,As'!$L$6="x",'A.2 Table 8.Hg,As'!$H$6,"")</f>
        <v>5C1bi</v>
      </c>
      <c r="D26" s="135" t="str">
        <f>IF('A.2 Table 8.Hg,As'!$L$7="x",'A.2 Table 8.Hg,As'!$H$7,"")</f>
        <v>1A1a</v>
      </c>
      <c r="E26" s="135" t="str">
        <f>IF('A.2 Table 8.Hg,As'!$L$8="x",'A.2 Table 8.Hg,As'!$H$8,"")</f>
        <v/>
      </c>
      <c r="F26" s="135" t="str">
        <f>IF('A.2 Table 8.Hg,As'!$L$9="x",'A.2 Table 8.Hg,As'!$H$9,"")</f>
        <v/>
      </c>
      <c r="G26" s="135" t="str">
        <f>IF('A.2 Table 8.Hg,As'!$L$10="x",'A.2 Table 8.Hg,As'!$H$10,"")</f>
        <v/>
      </c>
      <c r="H26" s="135" t="str">
        <f>IF('A.2 Table 8.Hg,As'!$L$11="x",'A.2 Table 8.Hg,As'!$H$11,"")</f>
        <v/>
      </c>
      <c r="I26" s="135" t="str">
        <f>IF('A.2 Table 8.Hg,As'!$L$12="x",'A.2 Table 8.Hg,As'!$H$12,"")</f>
        <v/>
      </c>
      <c r="J26" s="135" t="str">
        <f>IF('A.2 Table 8.Hg,As'!$L$13="x",'A.2 Table 8.Hg,As'!$H$13,"")</f>
        <v/>
      </c>
      <c r="K26" s="135" t="str">
        <f>IF('A.2 Table 8.Hg,As'!$L$14="x",'A.2 Table 8.Hg,As'!$H$14,"")</f>
        <v/>
      </c>
      <c r="L26" s="135" t="str">
        <f>IF('A.2 Table 8.Hg,As'!$L$15="x",'A.2 Table 8.Hg,As'!$H$15,"")</f>
        <v/>
      </c>
      <c r="M26" s="135" t="str">
        <f>IF('A.2 Table 8.Hg,As'!$L$16="x",'A.2 Table 8.Hg,As'!$H$16,"")</f>
        <v/>
      </c>
      <c r="N26" s="116">
        <f>SUM(C27:M27)</f>
        <v>0.82675170976818557</v>
      </c>
      <c r="P26" s="8"/>
      <c r="Q26" s="129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2"/>
    </row>
    <row r="27" spans="2:28" s="7" customFormat="1" ht="10.5" customHeight="1" x14ac:dyDescent="0.2">
      <c r="B27" s="117"/>
      <c r="C27" s="136">
        <f>IF('A.2 Table 8.Hg,As'!$L$6="x",'A.2 Table 8.Hg,As'!$J$6,"")</f>
        <v>0.57608551831875876</v>
      </c>
      <c r="D27" s="136">
        <f>IF('A.2 Table 8.Hg,As'!$L$7="x",'A.2 Table 8.Hg,As'!$J$7,"")</f>
        <v>0.25066619144942681</v>
      </c>
      <c r="E27" s="136" t="str">
        <f>IF('A.2 Table 8.Hg,As'!$L$8="x",'A.2 Table 8.Hg,As'!$J$8,"")</f>
        <v/>
      </c>
      <c r="F27" s="136" t="str">
        <f>IF('A.2 Table 8.Hg,As'!$L$9="x",'A.2 Table 8.Hg,As'!$J$9,"")</f>
        <v/>
      </c>
      <c r="G27" s="136" t="str">
        <f>IF('A.2 Table 8.Hg,As'!$L$10="x",'A.2 Table 8.Hg,As'!$J$10,"")</f>
        <v/>
      </c>
      <c r="H27" s="136" t="str">
        <f>IF('A.2 Table 8.Hg,As'!$L$11="x",'A.2 Table 8.Hg,As'!$J$11,"")</f>
        <v/>
      </c>
      <c r="I27" s="136" t="str">
        <f>IF('A.2 Table 8.Hg,As'!$L$12="x",'A.2 Table 8.Hg,As'!$J$12,"")</f>
        <v/>
      </c>
      <c r="J27" s="136" t="str">
        <f>IF('A.2 Table 8.Hg,As'!$L$13="x",'A.2 Table 8.Hg,As'!$J$13,"")</f>
        <v/>
      </c>
      <c r="K27" s="136" t="str">
        <f>IF('A.2 Table 8.Hg,As'!$L$14="x",'A.2 Table 8.Hg,As'!$J$14,"")</f>
        <v/>
      </c>
      <c r="L27" s="136" t="str">
        <f>IF('A.2 Table 8.Hg,As'!$L$15="x",'A.2 Table 8.Hg,As'!$J$15,"")</f>
        <v/>
      </c>
      <c r="M27" s="136" t="str">
        <f>IF('A.2 Table 8.Hg,As'!$L$16="x",'A.2 Table 8.Hg,As'!$J$16,"")</f>
        <v/>
      </c>
      <c r="N27" s="117"/>
      <c r="P27" s="8"/>
      <c r="Q27" s="131"/>
      <c r="R27" s="131"/>
      <c r="S27" s="131"/>
      <c r="T27" s="132"/>
      <c r="U27" s="131"/>
      <c r="V27" s="131"/>
      <c r="W27" s="131"/>
      <c r="X27" s="131"/>
      <c r="Y27" s="131"/>
      <c r="Z27" s="131"/>
      <c r="AA27" s="131"/>
      <c r="AB27" s="131"/>
    </row>
    <row r="28" spans="2:28" s="6" customFormat="1" ht="10.5" customHeight="1" x14ac:dyDescent="0.2">
      <c r="B28" s="130" t="s">
        <v>12</v>
      </c>
      <c r="C28" s="135" t="str">
        <f>IF('A.2 Table 9.Cr,Cu'!$F$6="x",'A.2 Table 9.Cr,Cu'!$B$6,"")</f>
        <v>1A3bvi</v>
      </c>
      <c r="D28" s="135" t="str">
        <f>IF('A.2 Table 9.Cr,Cu'!$F$7="x",'A.2 Table 9.Cr,Cu'!$B$7,"")</f>
        <v>5C1bi</v>
      </c>
      <c r="E28" s="135" t="str">
        <f>IF('A.2 Table 9.Cr,Cu'!$F$8="x",'A.2 Table 9.Cr,Cu'!$B$8,"")</f>
        <v>1A1a</v>
      </c>
      <c r="F28" s="135" t="str">
        <f>IF('A.2 Table 9.Cr,Cu'!$F$9="x",'A.2 Table 9.Cr,Cu'!$B$9,"")</f>
        <v>1A2f</v>
      </c>
      <c r="G28" s="135" t="str">
        <f>IF('A.2 Table 9.Cr,Cu'!$F$10="x",'A.2 Table 9.Cr,Cu'!$B$10,"")</f>
        <v/>
      </c>
      <c r="H28" s="135" t="str">
        <f>IF('A.2 Table 9.Cr,Cu'!$F$11="x",'A.2 Table 9.Cr,Cu'!$B$11,"")</f>
        <v/>
      </c>
      <c r="I28" s="135" t="str">
        <f>IF('A.2 Table 9.Cr,Cu'!$F$12="x",'A.2 Table 9.Cr,Cu'!$B$12,"")</f>
        <v/>
      </c>
      <c r="J28" s="135" t="str">
        <f>IF('A.2 Table 9.Cr,Cu'!$F$13="x",'A.2 Table 9.Cr,Cu'!$B$13,"")</f>
        <v/>
      </c>
      <c r="K28" s="135" t="str">
        <f>IF('A.2 Table 9.Cr,Cu'!$F$14="x",'A.2 Table 9.Cr,Cu'!$B$14,"")</f>
        <v/>
      </c>
      <c r="L28" s="135" t="str">
        <f>IF('A.2 Table 9.Cr,Cu'!$F$15="x",'A.2 Table 9.Cr,Cu'!$B$15,"")</f>
        <v/>
      </c>
      <c r="M28" s="135" t="str">
        <f>IF('A.2 Table 9.Cr,Cu'!$F$16="x",'A.2 Table 9.Cr,Cu'!$B$16,"")</f>
        <v/>
      </c>
      <c r="N28" s="116">
        <f>SUM(C29:M29)</f>
        <v>0.81029095078699942</v>
      </c>
      <c r="P28" s="8"/>
      <c r="Q28" s="129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2"/>
    </row>
    <row r="29" spans="2:28" s="7" customFormat="1" ht="10.5" customHeight="1" x14ac:dyDescent="0.2">
      <c r="B29" s="117"/>
      <c r="C29" s="136">
        <f>IF('A.2 Table 9.Cr,Cu'!$F$6="x",'A.2 Table 9.Cr,Cu'!$D$6,"")</f>
        <v>0.51330775609783386</v>
      </c>
      <c r="D29" s="136">
        <f>IF('A.2 Table 9.Cr,Cu'!$F$7="x",'A.2 Table 9.Cr,Cu'!$D$7,"")</f>
        <v>0.18873922193890483</v>
      </c>
      <c r="E29" s="136">
        <f>IF('A.2 Table 9.Cr,Cu'!$F$8="x",'A.2 Table 9.Cr,Cu'!$D$8,"")</f>
        <v>5.8587591895605945E-2</v>
      </c>
      <c r="F29" s="136">
        <f>IF('A.2 Table 9.Cr,Cu'!$F$9="x",'A.2 Table 9.Cr,Cu'!$D$9,"")</f>
        <v>4.9656380854654833E-2</v>
      </c>
      <c r="G29" s="136" t="str">
        <f>IF('A.2 Table 9.Cr,Cu'!$F$10="x",'A.2 Table 9.Cr,Cu'!$D$10,"")</f>
        <v/>
      </c>
      <c r="H29" s="136" t="str">
        <f>IF('A.2 Table 9.Cr,Cu'!$F$11="x",'A.2 Table 9.Cr,Cu'!$D$11,"")</f>
        <v/>
      </c>
      <c r="I29" s="136" t="str">
        <f>IF('A.2 Table 9.Cr,Cu'!$F$12="x",'A.2 Table 9.Cr,Cu'!$D$12,"")</f>
        <v/>
      </c>
      <c r="J29" s="136" t="str">
        <f>IF('A.2 Table 9.Cr,Cu'!$F$13="x",'A.2 Table 9.Cr,Cu'!$D$13,"")</f>
        <v/>
      </c>
      <c r="K29" s="136" t="str">
        <f>IF('A.2 Table 9.Cr,Cu'!$F$14="x",'A.2 Table 9.Cr,Cu'!$D$14,"")</f>
        <v/>
      </c>
      <c r="L29" s="136" t="str">
        <f>IF('A.2 Table 9.Cr,Cu'!$F$15="x",'A.2 Table 9.Cr,Cu'!$D$15,"")</f>
        <v/>
      </c>
      <c r="M29" s="136" t="str">
        <f>IF('A.2 Table 9.Cr,Cu'!$F$16="x",'A.2 Table 9.Cr,Cu'!$D$16,"")</f>
        <v/>
      </c>
      <c r="N29" s="117"/>
      <c r="P29" s="8"/>
      <c r="Q29" s="131"/>
      <c r="R29" s="131"/>
      <c r="S29" s="131"/>
      <c r="T29" s="132"/>
      <c r="U29" s="132"/>
      <c r="V29" s="131"/>
      <c r="W29" s="131"/>
      <c r="X29" s="131"/>
      <c r="Y29" s="131"/>
      <c r="Z29" s="131"/>
      <c r="AA29" s="131"/>
      <c r="AB29" s="131"/>
    </row>
    <row r="30" spans="2:28" s="6" customFormat="1" ht="10.5" customHeight="1" x14ac:dyDescent="0.2">
      <c r="B30" s="130" t="s">
        <v>13</v>
      </c>
      <c r="C30" s="135" t="str">
        <f>IF('A.2 Table 9.Cr,Cu'!$L$6="x",'A.2 Table 9.Cr,Cu'!$H$6,"")</f>
        <v>1A3bvi</v>
      </c>
      <c r="D30" s="135" t="str">
        <f>IF('A.2 Table 9.Cr,Cu'!$L$7="x",'A.2 Table 9.Cr,Cu'!$H$7,"")</f>
        <v/>
      </c>
      <c r="E30" s="135" t="str">
        <f>IF('A.2 Table 9.Cr,Cu'!$L$8="x",'A.2 Table 9.Cr,Cu'!$H$8,"")</f>
        <v/>
      </c>
      <c r="F30" s="135" t="str">
        <f>IF('A.2 Table 9.Cr,Cu'!$L$9="x",'A.2 Table 9.Cr,Cu'!$H$9,"")</f>
        <v/>
      </c>
      <c r="G30" s="135" t="str">
        <f>IF('A.2 Table 9.Cr,Cu'!$L$10="x",'A.2 Table 9.Cr,Cu'!$H$10,"")</f>
        <v/>
      </c>
      <c r="H30" s="135" t="str">
        <f>IF('A.2 Table 9.Cr,Cu'!$L$11="x",'A.2 Table 9.Cr,Cu'!$H$11,"")</f>
        <v/>
      </c>
      <c r="I30" s="135" t="str">
        <f>IF('A.2 Table 9.Cr,Cu'!$L$12="x",'A.2 Table 9.Cr,Cu'!$H$12,"")</f>
        <v/>
      </c>
      <c r="J30" s="135" t="str">
        <f>IF('A.2 Table 9.Cr,Cu'!$L$13="x",'A.2 Table 9.Cr,Cu'!$H$13,"")</f>
        <v/>
      </c>
      <c r="K30" s="135" t="str">
        <f>IF('A.2 Table 9.Cr,Cu'!$L$14="x",'A.2 Table 9.Cr,Cu'!$H$14,"")</f>
        <v/>
      </c>
      <c r="L30" s="135" t="str">
        <f>IF('A.2 Table 9.Cr,Cu'!$L$15="x",'A.2 Table 9.Cr,Cu'!$H$15,"")</f>
        <v/>
      </c>
      <c r="M30" s="135" t="str">
        <f>IF('A.2 Table 9.Cr,Cu'!$L$16="x",'A.2 Table 9.Cr,Cu'!$H$16,"")</f>
        <v/>
      </c>
      <c r="N30" s="116">
        <f>SUM(C31:M31)</f>
        <v>0.83402809937276579</v>
      </c>
      <c r="P30" s="8"/>
      <c r="Q30" s="129"/>
      <c r="R30" s="131"/>
      <c r="S30" s="131"/>
      <c r="T30" s="131"/>
      <c r="U30" s="131"/>
      <c r="V30" s="131"/>
      <c r="W30" s="131"/>
      <c r="X30" s="131"/>
      <c r="Y30" s="131"/>
      <c r="Z30" s="131"/>
      <c r="AA30" s="131"/>
      <c r="AB30" s="132"/>
    </row>
    <row r="31" spans="2:28" s="7" customFormat="1" ht="10.5" customHeight="1" x14ac:dyDescent="0.2">
      <c r="B31" s="117"/>
      <c r="C31" s="136">
        <f>IF('A.2 Table 9.Cr,Cu'!$L$6="x",'A.2 Table 9.Cr,Cu'!$J$6,"")</f>
        <v>0.83402809937276579</v>
      </c>
      <c r="D31" s="136" t="str">
        <f>IF('A.2 Table 9.Cr,Cu'!$L$7="x",'A.2 Table 9.Cr,Cu'!$J$7,"")</f>
        <v/>
      </c>
      <c r="E31" s="136" t="str">
        <f>IF('A.2 Table 9.Cr,Cu'!$L$8="x",'A.2 Table 9.Cr,Cu'!$J$8,"")</f>
        <v/>
      </c>
      <c r="F31" s="136" t="str">
        <f>IF('A.2 Table 9.Cr,Cu'!$L$9="x",'A.2 Table 9.Cr,Cu'!$J$9,"")</f>
        <v/>
      </c>
      <c r="G31" s="136" t="str">
        <f>IF('A.2 Table 9.Cr,Cu'!$L$10="x",'A.2 Table 9.Cr,Cu'!$J$10,"")</f>
        <v/>
      </c>
      <c r="H31" s="136" t="str">
        <f>IF('A.2 Table 9.Cr,Cu'!$L$11="x",'A.2 Table 9.Cr,Cu'!$J$11,"")</f>
        <v/>
      </c>
      <c r="I31" s="136" t="str">
        <f>IF('A.2 Table 9.Cr,Cu'!$L$12="x",'A.2 Table 9.Cr,Cu'!$J$12,"")</f>
        <v/>
      </c>
      <c r="J31" s="136" t="str">
        <f>IF('A.2 Table 9.Cr,Cu'!$L$13="x",'A.2 Table 9.Cr,Cu'!$J$13,"")</f>
        <v/>
      </c>
      <c r="K31" s="136" t="str">
        <f>IF('A.2 Table 9.Cr,Cu'!$L$14="x",'A.2 Table 9.Cr,Cu'!$J$14,"")</f>
        <v/>
      </c>
      <c r="L31" s="136" t="str">
        <f>IF('A.2 Table 9.Cr,Cu'!$L$15="x",'A.2 Table 9.Cr,Cu'!$J$15,"")</f>
        <v/>
      </c>
      <c r="M31" s="136" t="str">
        <f>IF('A.2 Table 9.Cr,Cu'!$L$16="x",'A.2 Table 9.Cr,Cu'!$J$16,"")</f>
        <v/>
      </c>
      <c r="N31" s="117"/>
      <c r="P31" s="8"/>
      <c r="Q31" s="131"/>
      <c r="R31" s="131"/>
      <c r="S31" s="131"/>
      <c r="T31" s="132"/>
      <c r="U31" s="131"/>
      <c r="V31" s="131"/>
      <c r="W31" s="131"/>
      <c r="X31" s="131"/>
      <c r="Y31" s="131"/>
      <c r="Z31" s="131"/>
      <c r="AA31" s="131"/>
      <c r="AB31" s="131"/>
    </row>
    <row r="32" spans="2:28" s="6" customFormat="1" ht="10.5" customHeight="1" x14ac:dyDescent="0.2">
      <c r="B32" s="130" t="s">
        <v>14</v>
      </c>
      <c r="C32" s="135" t="str">
        <f>IF('A.2 Table 10.Ni,Se'!$F$6="x",'A.2 Table 10.Ni,Se'!$B$6,"")</f>
        <v>1A1a</v>
      </c>
      <c r="D32" s="135" t="str">
        <f>IF('A.2 Table 10.Ni,Se'!$F$7="x",'A.2 Table 10.Ni,Se'!$B$7,"")</f>
        <v>1A4ai</v>
      </c>
      <c r="E32" s="135" t="str">
        <f>IF('A.2 Table 10.Ni,Se'!$F$8="x",'A.2 Table 10.Ni,Se'!$B$8,"")</f>
        <v>1A2gviii</v>
      </c>
      <c r="F32" s="135" t="str">
        <f>IF('A.2 Table 10.Ni,Se'!$F$9="x",'A.2 Table 10.Ni,Se'!$B$9,"")</f>
        <v>1A2f</v>
      </c>
      <c r="G32" s="135" t="str">
        <f>IF('A.2 Table 10.Ni,Se'!$F$10="x",'A.2 Table 10.Ni,Se'!$B$10,"")</f>
        <v>1A2e</v>
      </c>
      <c r="H32" s="135" t="str">
        <f>IF('A.2 Table 10.Ni,Se'!$F$11="x",'A.2 Table 10.Ni,Se'!$B$11,"")</f>
        <v/>
      </c>
      <c r="I32" s="135" t="str">
        <f>IF('A.2 Table 10.Ni,Se'!$F$12="x",'A.2 Table 10.Ni,Se'!$B$12,"")</f>
        <v/>
      </c>
      <c r="J32" s="135" t="str">
        <f>IF('A.2 Table 10.Ni,Se'!$F$13="x",'A.2 Table 10.Ni,Se'!$B$13,"")</f>
        <v/>
      </c>
      <c r="K32" s="135" t="str">
        <f>IF('A.2 Table 10.Ni,Se'!$F$14="x",'A.2 Table 10.Ni,Se'!$B$14,"")</f>
        <v/>
      </c>
      <c r="L32" s="135" t="str">
        <f>IF('A.2 Table 10.Ni,Se'!$F$15="x",'A.2 Table 10.Ni,Se'!$B$15,"")</f>
        <v/>
      </c>
      <c r="M32" s="135" t="str">
        <f>IF('A.2 Table 10.Ni,Se'!$F$16="x",'A.2 Table 10.Ni,Se'!$B$16,"")</f>
        <v/>
      </c>
      <c r="N32" s="116">
        <f>SUM(C33:M33)</f>
        <v>0.82243802697226687</v>
      </c>
      <c r="P32" s="8"/>
      <c r="Q32" s="129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2"/>
    </row>
    <row r="33" spans="2:28" s="7" customFormat="1" ht="10.5" customHeight="1" x14ac:dyDescent="0.2">
      <c r="B33" s="117"/>
      <c r="C33" s="136">
        <f>IF('A.2 Table 10.Ni,Se'!$F$6="x",'A.2 Table 10.Ni,Se'!$D$6,"")</f>
        <v>0.38380816915122423</v>
      </c>
      <c r="D33" s="136">
        <f>IF('A.2 Table 10.Ni,Se'!$F$7="x",'A.2 Table 10.Ni,Se'!$D$7,"")</f>
        <v>0.20428462791325752</v>
      </c>
      <c r="E33" s="136">
        <f>IF('A.2 Table 10.Ni,Se'!$F$8="x",'A.2 Table 10.Ni,Se'!$D$8,"")</f>
        <v>0.10247342044199259</v>
      </c>
      <c r="F33" s="136">
        <f>IF('A.2 Table 10.Ni,Se'!$F$9="x",'A.2 Table 10.Ni,Se'!$D$9,"")</f>
        <v>8.6741251418631926E-2</v>
      </c>
      <c r="G33" s="136">
        <f>IF('A.2 Table 10.Ni,Se'!$F$10="x",'A.2 Table 10.Ni,Se'!$D$10,"")</f>
        <v>4.5130558047160582E-2</v>
      </c>
      <c r="H33" s="136" t="str">
        <f>IF('A.2 Table 10.Ni,Se'!$F$11="x",'A.2 Table 10.Ni,Se'!$D$11,"")</f>
        <v/>
      </c>
      <c r="I33" s="136" t="str">
        <f>IF('A.2 Table 10.Ni,Se'!$F$12="x",'A.2 Table 10.Ni,Se'!$D$12,"")</f>
        <v/>
      </c>
      <c r="J33" s="136" t="str">
        <f>IF('A.2 Table 10.Ni,Se'!$F$13="x",'A.2 Table 10.Ni,Se'!$D$13,"")</f>
        <v/>
      </c>
      <c r="K33" s="136" t="str">
        <f>IF('A.2 Table 10.Ni,Se'!$F$14="x",'A.2 Table 10.Ni,Se'!$D$14,"")</f>
        <v/>
      </c>
      <c r="L33" s="136" t="str">
        <f>IF('A.2 Table 10.Ni,Se'!$F$15="x",'A.2 Table 10.Ni,Se'!$D$15,"")</f>
        <v/>
      </c>
      <c r="M33" s="136" t="str">
        <f>IF('A.2 Table 10.Ni,Se'!$F$16="x",'A.2 Table 10.Ni,Se'!$D$16,"")</f>
        <v/>
      </c>
      <c r="N33" s="117"/>
      <c r="P33" s="8"/>
      <c r="Q33" s="131"/>
      <c r="R33" s="131"/>
      <c r="S33" s="131"/>
      <c r="T33" s="132"/>
      <c r="U33" s="131"/>
      <c r="V33" s="131"/>
      <c r="W33" s="131"/>
      <c r="X33" s="131"/>
      <c r="Y33" s="131"/>
      <c r="Z33" s="131"/>
      <c r="AA33" s="131"/>
      <c r="AB33" s="131"/>
    </row>
    <row r="34" spans="2:28" s="6" customFormat="1" ht="10.5" customHeight="1" x14ac:dyDescent="0.2">
      <c r="B34" s="130" t="s">
        <v>15</v>
      </c>
      <c r="C34" s="135" t="str">
        <f>IF('A.2 Table 10.Ni,Se'!$L$6="x",'A.2 Table 10.Ni,Se'!$H$6,"")</f>
        <v>1A4bi</v>
      </c>
      <c r="D34" s="135" t="str">
        <f>IF('A.2 Table 10.Ni,Se'!$L$7="x",'A.2 Table 10.Ni,Se'!$H$7,"")</f>
        <v>1A1a</v>
      </c>
      <c r="E34" s="135" t="str">
        <f>IF('A.2 Table 10.Ni,Se'!$L$8="x",'A.2 Table 10.Ni,Se'!$H$8,"")</f>
        <v/>
      </c>
      <c r="F34" s="135" t="str">
        <f>IF('A.2 Table 10.Ni,Se'!$L$9="x",'A.2 Table 10.Ni,Se'!$H$9,"")</f>
        <v/>
      </c>
      <c r="G34" s="135" t="str">
        <f>IF('A.2 Table 10.Ni,Se'!$L$10="x",'A.2 Table 10.Ni,Se'!$H$10,"")</f>
        <v/>
      </c>
      <c r="H34" s="135" t="str">
        <f>IF('A.2 Table 10.Ni,Se'!$L$11="x",'A.2 Table 10.Ni,Se'!$H$11,"")</f>
        <v/>
      </c>
      <c r="I34" s="135" t="str">
        <f>IF('A.2 Table 10.Ni,Se'!$L$12="x",'A.2 Table 10.Ni,Se'!$H$12,"")</f>
        <v/>
      </c>
      <c r="J34" s="135" t="str">
        <f>IF('A.2 Table 10.Ni,Se'!$L$13="x",'A.2 Table 10.Ni,Se'!$H$13,"")</f>
        <v/>
      </c>
      <c r="K34" s="135" t="str">
        <f>IF('A.2 Table 10.Ni,Se'!$L$14="x",'A.2 Table 10.Ni,Se'!$H$14,"")</f>
        <v/>
      </c>
      <c r="L34" s="135" t="str">
        <f>IF('A.2 Table 10.Ni,Se'!$L$15="x",'A.2 Table 10.Ni,Se'!$H$15,"")</f>
        <v/>
      </c>
      <c r="M34" s="135" t="str">
        <f>IF('A.2 Table 10.Ni,Se'!$L$16="x",'A.2 Table 10.Ni,Se'!$H$16,"")</f>
        <v/>
      </c>
      <c r="N34" s="116">
        <f>SUM(C35:M35)</f>
        <v>0.91767556435872732</v>
      </c>
      <c r="P34" s="8"/>
      <c r="Q34" s="129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2"/>
    </row>
    <row r="35" spans="2:28" s="7" customFormat="1" ht="10.5" customHeight="1" x14ac:dyDescent="0.2">
      <c r="B35" s="117"/>
      <c r="C35" s="136">
        <f>IF('A.2 Table 10.Ni,Se'!$L$6="x",'A.2 Table 10.Ni,Se'!$J$6,"")</f>
        <v>0.62180506481789199</v>
      </c>
      <c r="D35" s="136">
        <f>IF('A.2 Table 10.Ni,Se'!$L$7="x",'A.2 Table 10.Ni,Se'!$J$7,"")</f>
        <v>0.29587049954083539</v>
      </c>
      <c r="E35" s="136" t="str">
        <f>IF('A.2 Table 10.Ni,Se'!$L$8="x",'A.2 Table 10.Ni,Se'!$J$8,"")</f>
        <v/>
      </c>
      <c r="F35" s="136" t="str">
        <f>IF('A.2 Table 10.Ni,Se'!$L$9="x",'A.2 Table 10.Ni,Se'!$J$9,"")</f>
        <v/>
      </c>
      <c r="G35" s="136" t="str">
        <f>IF('A.2 Table 10.Ni,Se'!$L$10="x",'A.2 Table 10.Ni,Se'!$J$10,"")</f>
        <v/>
      </c>
      <c r="H35" s="136" t="str">
        <f>IF('A.2 Table 10.Ni,Se'!$L$11="x",'A.2 Table 10.Ni,Se'!$J$11,"")</f>
        <v/>
      </c>
      <c r="I35" s="136" t="str">
        <f>IF('A.2 Table 10.Ni,Se'!$L$12="x",'A.2 Table 10.Ni,Se'!$J$12,"")</f>
        <v/>
      </c>
      <c r="J35" s="136" t="str">
        <f>IF('A.2 Table 10.Ni,Se'!$L$13="x",'A.2 Table 10.Ni,Se'!$J$13,"")</f>
        <v/>
      </c>
      <c r="K35" s="136" t="str">
        <f>IF('A.2 Table 10.Ni,Se'!$L$14="x",'A.2 Table 10.Ni,Se'!$J$14,"")</f>
        <v/>
      </c>
      <c r="L35" s="136" t="str">
        <f>IF('A.2 Table 10.Ni,Se'!$L$15="x",'A.2 Table 10.Ni,Se'!$J$15,"")</f>
        <v/>
      </c>
      <c r="M35" s="136" t="str">
        <f>IF('A.2 Table 10.Ni,Se'!$L$16="x",'A.2 Table 10.Ni,Se'!$J$16,"")</f>
        <v/>
      </c>
      <c r="N35" s="117"/>
      <c r="P35" s="8"/>
      <c r="Q35" s="131"/>
      <c r="R35" s="132"/>
      <c r="S35" s="132"/>
      <c r="T35" s="132"/>
      <c r="U35" s="131"/>
      <c r="V35" s="131"/>
      <c r="W35" s="131"/>
      <c r="X35" s="131"/>
      <c r="Y35" s="131"/>
      <c r="Z35" s="131"/>
      <c r="AA35" s="131"/>
      <c r="AB35" s="131"/>
    </row>
    <row r="36" spans="2:28" s="6" customFormat="1" ht="10.5" customHeight="1" x14ac:dyDescent="0.2">
      <c r="B36" s="130" t="s">
        <v>16</v>
      </c>
      <c r="C36" s="135" t="str">
        <f>IF('A.2 Table 11.Zn'!$F$6="x",'A.2 Table 11.Zn'!$B$6,"")</f>
        <v>1A3bvi</v>
      </c>
      <c r="D36" s="135" t="str">
        <f>IF('A.2 Table 11.Zn'!$F$7="x",'A.2 Table 11.Zn'!$B$7,"")</f>
        <v>2D3i</v>
      </c>
      <c r="E36" s="135" t="str">
        <f>IF('A.2 Table 11.Zn'!$F$8="x",'A.2 Table 11.Zn'!$B$8,"")</f>
        <v>1A4bi</v>
      </c>
      <c r="F36" s="135" t="str">
        <f>IF('A.2 Table 11.Zn'!$F$9="x",'A.2 Table 11.Zn'!$B$9,"")</f>
        <v>1A2gviii</v>
      </c>
      <c r="G36" s="135" t="str">
        <f>IF('A.2 Table 11.Zn'!$F$10="x",'A.2 Table 11.Zn'!$B$10,"")</f>
        <v/>
      </c>
      <c r="H36" s="135" t="str">
        <f>IF('A.2 Table 11.Zn'!$F$11="x",'A.2 Table 11.Zn'!$B$11,"")</f>
        <v/>
      </c>
      <c r="I36" s="135" t="str">
        <f>IF('A.2 Table 11.Zn'!$F$12="x",'A.2 Table 11.Zn'!$B$12,"")</f>
        <v/>
      </c>
      <c r="J36" s="135" t="str">
        <f>IF('A.2 Table 11.Zn'!$F$13="x",'A.2 Table 11.Zn'!$B$13,"")</f>
        <v/>
      </c>
      <c r="K36" s="135" t="str">
        <f>IF('A.2 Table 11.Zn'!$F$14="x",'A.2 Table 11.Zn'!$B$14,"")</f>
        <v/>
      </c>
      <c r="L36" s="135" t="str">
        <f>IF('A.2 Table 11.Zn'!$F$15="x",'A.2 Table 11.Zn'!$B$15,"")</f>
        <v/>
      </c>
      <c r="M36" s="135" t="str">
        <f>IF('A.2 Table 11.Zn'!$F$16="x",'A.2 Table 11.Zn'!$B$16,"")</f>
        <v/>
      </c>
      <c r="N36" s="116">
        <f>SUM(C37:M37)</f>
        <v>0.81506213129167659</v>
      </c>
      <c r="P36" s="8"/>
      <c r="Q36" s="129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2"/>
    </row>
    <row r="37" spans="2:28" s="7" customFormat="1" ht="10.5" customHeight="1" x14ac:dyDescent="0.2">
      <c r="B37" s="117"/>
      <c r="C37" s="136">
        <f>IF('A.2 Table 11.Zn'!$F$6="x",'A.2 Table 11.Zn'!$D$6,"")</f>
        <v>0.48389883598388811</v>
      </c>
      <c r="D37" s="136">
        <f>IF('A.2 Table 11.Zn'!$F$7="x",'A.2 Table 11.Zn'!$D$7,"")</f>
        <v>0.12484435513085013</v>
      </c>
      <c r="E37" s="136">
        <f>IF('A.2 Table 11.Zn'!$F$8="x",'A.2 Table 11.Zn'!$D$8,"")</f>
        <v>0.10721969563487659</v>
      </c>
      <c r="F37" s="136">
        <f>IF('A.2 Table 11.Zn'!$F$9="x",'A.2 Table 11.Zn'!$D$9,"")</f>
        <v>9.909924454206176E-2</v>
      </c>
      <c r="G37" s="136" t="str">
        <f>IF('A.2 Table 11.Zn'!$F$10="x",'A.2 Table 11.Zn'!$D$10,"")</f>
        <v/>
      </c>
      <c r="H37" s="136" t="str">
        <f>IF('A.2 Table 11.Zn'!$F$11="x",'A.2 Table 11.Zn'!$D$11,"")</f>
        <v/>
      </c>
      <c r="I37" s="136" t="str">
        <f>IF('A.2 Table 11.Zn'!$F$12="x",'A.2 Table 11.Zn'!$D$12,"")</f>
        <v/>
      </c>
      <c r="J37" s="136" t="str">
        <f>IF('A.2 Table 11.Zn'!$F$13="x",'A.2 Table 11.Zn'!$D$13,"")</f>
        <v/>
      </c>
      <c r="K37" s="136" t="str">
        <f>IF('A.2 Table 11.Zn'!$F$14="x",'A.2 Table 11.Zn'!$D$14,"")</f>
        <v/>
      </c>
      <c r="L37" s="136" t="str">
        <f>IF('A.2 Table 11.Zn'!$F$15="x",'A.2 Table 11.Zn'!$D$15,"")</f>
        <v/>
      </c>
      <c r="M37" s="136" t="str">
        <f>IF('A.2 Table 11.Zn'!$F$16="x",'A.2 Table 11.Zn'!$D$16,"")</f>
        <v/>
      </c>
      <c r="N37" s="117"/>
      <c r="P37" s="8"/>
      <c r="Q37" s="131"/>
      <c r="R37" s="132"/>
      <c r="S37" s="132"/>
      <c r="T37" s="132"/>
      <c r="U37" s="132"/>
      <c r="V37" s="132"/>
      <c r="W37" s="131"/>
      <c r="X37" s="131"/>
      <c r="Y37" s="131"/>
      <c r="Z37" s="131"/>
      <c r="AA37" s="131"/>
      <c r="AB37" s="131"/>
    </row>
    <row r="38" spans="2:28" s="6" customFormat="1" ht="10.5" customHeight="1" x14ac:dyDescent="0.2">
      <c r="B38" s="130" t="s">
        <v>26</v>
      </c>
      <c r="C38" s="135" t="str">
        <f>IF('A.2 Table 12.Dioxin,PCB,HCB'!$F$6="x",'A.2 Table 12.Dioxin,PCB,HCB'!$B$6,"")</f>
        <v>1A4bi</v>
      </c>
      <c r="D38" s="135" t="str">
        <f>IF('A.2 Table 12.Dioxin,PCB,HCB'!$F$7="x",'A.2 Table 12.Dioxin,PCB,HCB'!$B$7,"")</f>
        <v>5E</v>
      </c>
      <c r="E38" s="135" t="str">
        <f>IF('A.2 Table 12.Dioxin,PCB,HCB'!$F$8="x",'A.2 Table 12.Dioxin,PCB,HCB'!$B$8,"")</f>
        <v/>
      </c>
      <c r="F38" s="135" t="str">
        <f>IF('A.2 Table 12.Dioxin,PCB,HCB'!$F$9="x",'A.2 Table 12.Dioxin,PCB,HCB'!$B$9,"")</f>
        <v/>
      </c>
      <c r="G38" s="135" t="str">
        <f>IF('A.2 Table 12.Dioxin,PCB,HCB'!$F$10="x",'A.2 Table 12.Dioxin,PCB,HCB'!$B$10,"")</f>
        <v/>
      </c>
      <c r="H38" s="135" t="str">
        <f>IF('A.2 Table 12.Dioxin,PCB,HCB'!$F$11="x",'A.2 Table 12.Dioxin,PCB,HCB'!$B$11,"")</f>
        <v/>
      </c>
      <c r="I38" s="135" t="str">
        <f>IF('A.2 Table 12.Dioxin,PCB,HCB'!$F$12="x",'A.2 Table 12.Dioxin,PCB,HCB'!$B$12,"")</f>
        <v/>
      </c>
      <c r="J38" s="135" t="str">
        <f>IF('A.2 Table 12.Dioxin,PCB,HCB'!$F$13="x",'A.2 Table 12.Dioxin,PCB,HCB'!$B$13,"")</f>
        <v/>
      </c>
      <c r="K38" s="135" t="str">
        <f>IF('A.2 Table 12.Dioxin,PCB,HCB'!$F$14="x",'A.2 Table 12.Dioxin,PCB,HCB'!$B$14,"")</f>
        <v/>
      </c>
      <c r="L38" s="135" t="str">
        <f>IF('A.2 Table 12.Dioxin,PCB,HCB'!$F$15="x",'A.2 Table 12.Dioxin,PCB,HCB'!$B$15,"")</f>
        <v/>
      </c>
      <c r="M38" s="135" t="str">
        <f>IF('A.2 Table 12.Dioxin,PCB,HCB'!$F$16="x",'A.2 Table 12.Dioxin,PCB,HCB'!$B$16,"")</f>
        <v/>
      </c>
      <c r="N38" s="116">
        <f>SUM(C39:M39)</f>
        <v>0.88039152072438287</v>
      </c>
      <c r="P38" s="5"/>
      <c r="Q38" s="129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2"/>
    </row>
    <row r="39" spans="2:28" s="7" customFormat="1" ht="10.5" customHeight="1" x14ac:dyDescent="0.2">
      <c r="B39" s="117"/>
      <c r="C39" s="136">
        <f>IF('A.2 Table 12.Dioxin,PCB,HCB'!$F$6="x",'A.2 Table 12.Dioxin,PCB,HCB'!$D$6,"")</f>
        <v>0.6691801853597068</v>
      </c>
      <c r="D39" s="136">
        <f>IF('A.2 Table 12.Dioxin,PCB,HCB'!$F$7="x",'A.2 Table 12.Dioxin,PCB,HCB'!$D$7,"")</f>
        <v>0.21121133536467612</v>
      </c>
      <c r="E39" s="136" t="str">
        <f>IF('A.2 Table 12.Dioxin,PCB,HCB'!$F$8="x",'A.2 Table 12.Dioxin,PCB,HCB'!$D$8,"")</f>
        <v/>
      </c>
      <c r="F39" s="136" t="str">
        <f>IF('A.2 Table 12.Dioxin,PCB,HCB'!$F$9="x",'A.2 Table 12.Dioxin,PCB,HCB'!$D$9,"")</f>
        <v/>
      </c>
      <c r="G39" s="136" t="str">
        <f>IF('A.2 Table 12.Dioxin,PCB,HCB'!$F$10="x",'A.2 Table 12.Dioxin,PCB,HCB'!$D$10,"")</f>
        <v/>
      </c>
      <c r="H39" s="136" t="str">
        <f>IF('A.2 Table 12.Dioxin,PCB,HCB'!$F$11="x",'A.2 Table 12.Dioxin,PCB,HCB'!$D$11,"")</f>
        <v/>
      </c>
      <c r="I39" s="136" t="str">
        <f>IF('A.2 Table 12.Dioxin,PCB,HCB'!$F$12="x",'A.2 Table 12.Dioxin,PCB,HCB'!$D$12,"")</f>
        <v/>
      </c>
      <c r="J39" s="136" t="str">
        <f>IF('A.2 Table 12.Dioxin,PCB,HCB'!$F$13="x",'A.2 Table 12.Dioxin,PCB,HCB'!$D$13,"")</f>
        <v/>
      </c>
      <c r="K39" s="136" t="str">
        <f>IF('A.2 Table 12.Dioxin,PCB,HCB'!$F$14="x",'A.2 Table 12.Dioxin,PCB,HCB'!$D$14,"")</f>
        <v/>
      </c>
      <c r="L39" s="136" t="str">
        <f>IF('A.2 Table 12.Dioxin,PCB,HCB'!$F$15="x",'A.2 Table 12.Dioxin,PCB,HCB'!$D$15,"")</f>
        <v/>
      </c>
      <c r="M39" s="136" t="str">
        <f>IF('A.2 Table 12.Dioxin,PCB,HCB'!$F$16="x",'A.2 Table 12.Dioxin,PCB,HCB'!$D$16,"")</f>
        <v/>
      </c>
      <c r="N39" s="117"/>
      <c r="P39" s="8"/>
      <c r="Q39" s="131"/>
      <c r="R39" s="132"/>
      <c r="S39" s="132"/>
      <c r="T39" s="132"/>
      <c r="U39" s="132"/>
      <c r="V39" s="131"/>
      <c r="W39" s="131"/>
      <c r="X39" s="131"/>
      <c r="Y39" s="131"/>
      <c r="Z39" s="131"/>
      <c r="AA39" s="131"/>
      <c r="AB39" s="131"/>
    </row>
    <row r="40" spans="2:28" s="6" customFormat="1" ht="10.5" customHeight="1" x14ac:dyDescent="0.2">
      <c r="B40" s="130" t="s">
        <v>24</v>
      </c>
      <c r="C40" s="135" t="str">
        <f>IF('A.2 Table 12.Dioxin,PCB,HCB'!$L$6="x",'A.2 Table 12.Dioxin,PCB,HCB'!$H$6,"")</f>
        <v>5E</v>
      </c>
      <c r="D40" s="135" t="str">
        <f>IF('A.2 Table 12.Dioxin,PCB,HCB'!$L$7="x",'A.2 Table 12.Dioxin,PCB,HCB'!$H$7,"")</f>
        <v>1A4bi</v>
      </c>
      <c r="E40" s="135" t="str">
        <f>IF('A.2 Table 12.Dioxin,PCB,HCB'!$L$8="x",'A.2 Table 12.Dioxin,PCB,HCB'!$H$8,"")</f>
        <v/>
      </c>
      <c r="F40" s="135" t="str">
        <f>IF('A.2 Table 12.Dioxin,PCB,HCB'!$L$9="x",'A.2 Table 12.Dioxin,PCB,HCB'!$H$9,"")</f>
        <v/>
      </c>
      <c r="G40" s="135" t="str">
        <f>IF('A.2 Table 12.Dioxin,PCB,HCB'!$L$10="x",'A.2 Table 12.Dioxin,PCB,HCB'!$H$10,"")</f>
        <v/>
      </c>
      <c r="H40" s="135" t="str">
        <f>IF('A.2 Table 12.Dioxin,PCB,HCB'!$L$11="x",'A.2 Table 12.Dioxin,PCB,HCB'!$H$11,"")</f>
        <v/>
      </c>
      <c r="I40" s="135" t="str">
        <f>IF('A.2 Table 12.Dioxin,PCB,HCB'!$L$12="x",'A.2 Table 12.Dioxin,PCB,HCB'!$H$12,"")</f>
        <v/>
      </c>
      <c r="J40" s="135" t="str">
        <f>IF('A.2 Table 12.Dioxin,PCB,HCB'!$L$13="x",'A.2 Table 12.Dioxin,PCB,HCB'!$H$13,"")</f>
        <v/>
      </c>
      <c r="K40" s="135" t="str">
        <f>IF('A.2 Table 12.Dioxin,PCB,HCB'!$L$14="x",'A.2 Table 12.Dioxin,PCB,HCB'!$H$14,"")</f>
        <v/>
      </c>
      <c r="L40" s="135" t="str">
        <f>IF('A.2 Table 12.Dioxin,PCB,HCB'!$L$15="x",'A.2 Table 12.Dioxin,PCB,HCB'!$H$15,"")</f>
        <v/>
      </c>
      <c r="M40" s="135" t="str">
        <f>IF('A.2 Table 12.Dioxin,PCB,HCB'!$L$16="x",'A.2 Table 12.Dioxin,PCB,HCB'!$H$16,"")</f>
        <v/>
      </c>
      <c r="N40" s="116">
        <f>SUM(C41:M41)</f>
        <v>0.87542486426013388</v>
      </c>
      <c r="P40" s="5"/>
      <c r="Q40" s="129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2"/>
    </row>
    <row r="41" spans="2:28" s="7" customFormat="1" ht="10.5" customHeight="1" x14ac:dyDescent="0.2">
      <c r="B41" s="117"/>
      <c r="C41" s="136">
        <f>IF('A.2 Table 12.Dioxin,PCB,HCB'!$L$6="x",'A.2 Table 12.Dioxin,PCB,HCB'!$J$6,"")</f>
        <v>0.52200861069799487</v>
      </c>
      <c r="D41" s="136">
        <f>IF('A.2 Table 12.Dioxin,PCB,HCB'!$L$7="x",'A.2 Table 12.Dioxin,PCB,HCB'!$J$7,"")</f>
        <v>0.35341625356213907</v>
      </c>
      <c r="E41" s="136" t="str">
        <f>IF('A.2 Table 12.Dioxin,PCB,HCB'!$L$8="x",'A.2 Table 12.Dioxin,PCB,HCB'!$J$8,"")</f>
        <v/>
      </c>
      <c r="F41" s="136" t="str">
        <f>IF('A.2 Table 12.Dioxin,PCB,HCB'!$L$9="x",'A.2 Table 12.Dioxin,PCB,HCB'!$J$9,"")</f>
        <v/>
      </c>
      <c r="G41" s="136" t="str">
        <f>IF('A.2 Table 12.Dioxin,PCB,HCB'!$L$10="x",'A.2 Table 12.Dioxin,PCB,HCB'!$J$10,"")</f>
        <v/>
      </c>
      <c r="H41" s="136" t="str">
        <f>IF('A.2 Table 12.Dioxin,PCB,HCB'!$L$11="x",'A.2 Table 12.Dioxin,PCB,HCB'!$J$11,"")</f>
        <v/>
      </c>
      <c r="I41" s="136" t="str">
        <f>IF('A.2 Table 12.Dioxin,PCB,HCB'!$L$12="x",'A.2 Table 12.Dioxin,PCB,HCB'!$J$12,"")</f>
        <v/>
      </c>
      <c r="J41" s="136" t="str">
        <f>IF('A.2 Table 12.Dioxin,PCB,HCB'!$L$13="x",'A.2 Table 12.Dioxin,PCB,HCB'!$J$13,"")</f>
        <v/>
      </c>
      <c r="K41" s="136" t="str">
        <f>IF('A.2 Table 12.Dioxin,PCB,HCB'!$L$14="x",'A.2 Table 12.Dioxin,PCB,HCB'!$J$14,"")</f>
        <v/>
      </c>
      <c r="L41" s="136" t="str">
        <f>IF('A.2 Table 12.Dioxin,PCB,HCB'!$L$15="x",'A.2 Table 12.Dioxin,PCB,HCB'!$J$15,"")</f>
        <v/>
      </c>
      <c r="M41" s="136" t="str">
        <f>IF('A.2 Table 12.Dioxin,PCB,HCB'!$L$16="x",'A.2 Table 12.Dioxin,PCB,HCB'!$J$16,"")</f>
        <v/>
      </c>
      <c r="N41" s="117"/>
      <c r="P41" s="8"/>
      <c r="Q41" s="131"/>
      <c r="R41" s="132"/>
      <c r="S41" s="132"/>
      <c r="T41" s="132"/>
      <c r="U41" s="132"/>
      <c r="V41" s="131"/>
      <c r="W41" s="131"/>
      <c r="X41" s="131"/>
      <c r="Y41" s="131"/>
      <c r="Z41" s="131"/>
      <c r="AA41" s="131"/>
      <c r="AB41" s="131"/>
    </row>
    <row r="42" spans="2:28" s="6" customFormat="1" ht="10.5" customHeight="1" x14ac:dyDescent="0.2">
      <c r="B42" s="130" t="s">
        <v>17</v>
      </c>
      <c r="C42" s="135" t="str">
        <f>IF('A.2 Table 12.Dioxin,PCB,HCB'!$L$33="x",'A.2 Table 12.Dioxin,PCB,HCB'!$H$33,"")</f>
        <v>3Df</v>
      </c>
      <c r="D42" s="135" t="str">
        <f>IF('A.2 Table 12.Dioxin,PCB,HCB'!$L$34="x",'A.2 Table 12.Dioxin,PCB,HCB'!$H$34,"")</f>
        <v/>
      </c>
      <c r="E42" s="135" t="str">
        <f>IF('A.2 Table 12.Dioxin,PCB,HCB'!$L$44="x",'A.2 Table 12.Dioxin,PCB,HCB'!$H$44,"")</f>
        <v/>
      </c>
      <c r="F42" s="135" t="str">
        <f>IF('A.2 Table 12.Dioxin,PCB,HCB'!$L$45="x",'A.2 Table 12.Dioxin,PCB,HCB'!#REF!,"")</f>
        <v/>
      </c>
      <c r="G42" s="135" t="str">
        <f>IF('A.2 Table 12.Dioxin,PCB,HCB'!$R$10="x",'A.2 Table 12.Dioxin,PCB,HCB'!#REF!,"")</f>
        <v/>
      </c>
      <c r="H42" s="135" t="str">
        <f>IF('A.2 Table 12.Dioxin,PCB,HCB'!$R$11="x",'A.2 Table 12.Dioxin,PCB,HCB'!#REF!,"")</f>
        <v/>
      </c>
      <c r="I42" s="135" t="str">
        <f>IF('A.2 Table 12.Dioxin,PCB,HCB'!$R$12="x",'A.2 Table 12.Dioxin,PCB,HCB'!#REF!,"")</f>
        <v/>
      </c>
      <c r="J42" s="135" t="str">
        <f>IF('A.2 Table 12.Dioxin,PCB,HCB'!$R$13="x",'A.2 Table 12.Dioxin,PCB,HCB'!#REF!,"")</f>
        <v/>
      </c>
      <c r="K42" s="135" t="str">
        <f>IF('A.2 Table 12.Dioxin,PCB,HCB'!$R$14="x",'A.2 Table 12.Dioxin,PCB,HCB'!#REF!,"")</f>
        <v/>
      </c>
      <c r="L42" s="135" t="str">
        <f>IF('A.2 Table 12.Dioxin,PCB,HCB'!$R$15="x",'A.2 Table 12.Dioxin,PCB,HCB'!#REF!,"")</f>
        <v/>
      </c>
      <c r="M42" s="135" t="str">
        <f>IF('A.2 Table 12.Dioxin,PCB,HCB'!$R$16="x",'A.2 Table 12.Dioxin,PCB,HCB'!#REF!,"")</f>
        <v/>
      </c>
      <c r="N42" s="116">
        <f>SUM(C43:M43)</f>
        <v>0.83768271957079887</v>
      </c>
      <c r="P42" s="5"/>
      <c r="Q42" s="129"/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132"/>
    </row>
    <row r="43" spans="2:28" s="7" customFormat="1" ht="10.5" customHeight="1" x14ac:dyDescent="0.2">
      <c r="B43" s="117"/>
      <c r="C43" s="136">
        <f>IF('A.2 Table 12.Dioxin,PCB,HCB'!$L$33="x",'A.2 Table 12.Dioxin,PCB,HCB'!$J$33,"")</f>
        <v>0.83768271957079887</v>
      </c>
      <c r="D43" s="136" t="str">
        <f>IF('A.2 Table 12.Dioxin,PCB,HCB'!$L$34="x",'A.2 Table 12.Dioxin,PCB,HCB'!$J$34,"")</f>
        <v/>
      </c>
      <c r="E43" s="136" t="str">
        <f>IF('A.2 Table 12.Dioxin,PCB,HCB'!$L$44="x",'A.2 Table 12.Dioxin,PCB,HCB'!$J$44,"")</f>
        <v/>
      </c>
      <c r="F43" s="136" t="str">
        <f>IF('A.2 Table 12.Dioxin,PCB,HCB'!$L$45="x",'A.2 Table 12.Dioxin,PCB,HCB'!$J$45,"")</f>
        <v/>
      </c>
      <c r="G43" s="136" t="str">
        <f>IF('A.2 Table 12.Dioxin,PCB,HCB'!$R$10="x",'A.2 Table 12.Dioxin,PCB,HCB'!#REF!,"")</f>
        <v/>
      </c>
      <c r="H43" s="136" t="str">
        <f>IF('A.2 Table 12.Dioxin,PCB,HCB'!$R$11="x",'A.2 Table 12.Dioxin,PCB,HCB'!$J$52,"")</f>
        <v/>
      </c>
      <c r="I43" s="136" t="str">
        <f>IF('A.2 Table 12.Dioxin,PCB,HCB'!$R$12="x",'A.2 Table 12.Dioxin,PCB,HCB'!$J$53,"")</f>
        <v/>
      </c>
      <c r="J43" s="136" t="str">
        <f>IF('A.2 Table 12.Dioxin,PCB,HCB'!$R$13="x",'A.2 Table 12.Dioxin,PCB,HCB'!$J$54,"")</f>
        <v/>
      </c>
      <c r="K43" s="136" t="str">
        <f>IF('A.2 Table 12.Dioxin,PCB,HCB'!$R$14="x",'A.2 Table 12.Dioxin,PCB,HCB'!$J$55,"")</f>
        <v/>
      </c>
      <c r="L43" s="136" t="str">
        <f>IF('A.2 Table 12.Dioxin,PCB,HCB'!$R$15="x",'A.2 Table 12.Dioxin,PCB,HCB'!$J$55,"")</f>
        <v/>
      </c>
      <c r="M43" s="136" t="str">
        <f>IF('A.2 Table 12.Dioxin,PCB,HCB'!$R$16="x",'A.2 Table 12.Dioxin,PCB,HCB'!$J$55,"")</f>
        <v/>
      </c>
      <c r="N43" s="117"/>
      <c r="P43" s="8"/>
      <c r="Q43" s="131"/>
      <c r="R43" s="132"/>
      <c r="S43" s="132"/>
      <c r="T43" s="131"/>
      <c r="U43" s="131"/>
      <c r="V43" s="131"/>
      <c r="W43" s="131"/>
      <c r="X43" s="131"/>
      <c r="Y43" s="131"/>
      <c r="Z43" s="131"/>
      <c r="AA43" s="131"/>
      <c r="AB43" s="131"/>
    </row>
    <row r="44" spans="2:28" s="6" customFormat="1" ht="10.5" customHeight="1" x14ac:dyDescent="0.2">
      <c r="B44" s="130" t="s">
        <v>25</v>
      </c>
      <c r="C44" s="135" t="str">
        <f>IF('Table 15.PAH'!$F$6="x",'Table 15.PAH'!$B$6,"")</f>
        <v>1A4bi</v>
      </c>
      <c r="D44" s="135" t="str">
        <f>IF('Table 15.PAH'!$F$7="x",'Table 15.PAH'!$B$7,"")</f>
        <v/>
      </c>
      <c r="E44" s="135" t="str">
        <f>IF('Table 15.PAH'!$F$8="x",'Table 15.PAH'!$B$8,"")</f>
        <v/>
      </c>
      <c r="F44" s="135" t="str">
        <f>IF('Table 15.PAH'!$F$9="x",'Table 15.PAH'!$B$9,"")</f>
        <v/>
      </c>
      <c r="G44" s="135" t="str">
        <f>IF('Table 15.PAH'!$F$10="x",'Table 15.PAH'!$B$10,"")</f>
        <v/>
      </c>
      <c r="H44" s="135" t="str">
        <f>IF('Table 15.PAH'!$F$11="x",'Table 15.PAH'!$B$11,"")</f>
        <v/>
      </c>
      <c r="I44" s="135" t="str">
        <f>IF('Table 15.PAH'!$F$12="x",'Table 15.PAH'!$B$12,"")</f>
        <v/>
      </c>
      <c r="J44" s="135" t="str">
        <f>IF('Table 15.PAH'!$F$13="x",'Table 15.PAH'!$B$13,"")</f>
        <v/>
      </c>
      <c r="K44" s="135" t="str">
        <f>IF('Table 15.PAH'!$F$14="x",'Table 15.PAH'!$B$14,"")</f>
        <v/>
      </c>
      <c r="L44" s="135" t="str">
        <f>IF('Table 15.PAH'!$F$15="x",'Table 15.PAH'!$B$15,"")</f>
        <v/>
      </c>
      <c r="M44" s="135" t="str">
        <f>IF('Table 15.PAH'!$F$16="x",'Table 15.PAH'!$B$16,"")</f>
        <v/>
      </c>
      <c r="N44" s="116">
        <f>SUM(C45:M45)</f>
        <v>0.91076068048238767</v>
      </c>
      <c r="P44" s="5"/>
      <c r="Q44" s="129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2"/>
    </row>
    <row r="45" spans="2:28" s="7" customFormat="1" ht="10.5" customHeight="1" x14ac:dyDescent="0.2">
      <c r="B45" s="117"/>
      <c r="C45" s="136">
        <f>IF('Table 15.PAH'!$F$6="x",'Table 15.PAH'!$D$6,"")</f>
        <v>0.91076068048238767</v>
      </c>
      <c r="D45" s="136" t="str">
        <f>IF('Table 15.PAH'!$F$7="x",'Table 15.PAH'!$D$7,"")</f>
        <v/>
      </c>
      <c r="E45" s="136" t="str">
        <f>IF('Table 15.PAH'!$F$8="x",'Table 15.PAH'!$D$8,"")</f>
        <v/>
      </c>
      <c r="F45" s="136" t="str">
        <f>IF('Table 15.PAH'!$F$9="x",'Table 15.PAH'!$D$9,"")</f>
        <v/>
      </c>
      <c r="G45" s="136" t="str">
        <f>IF('Table 15.PAH'!$F$10="x",'Table 15.PAH'!$D$10,"")</f>
        <v/>
      </c>
      <c r="H45" s="136" t="str">
        <f>IF('Table 15.PAH'!$F$11="x",'Table 15.PAH'!$D$11,"")</f>
        <v/>
      </c>
      <c r="I45" s="136" t="str">
        <f>IF('Table 15.PAH'!$F$12="x",'Table 15.PAH'!$D$12,"")</f>
        <v/>
      </c>
      <c r="J45" s="136" t="str">
        <f>IF('Table 15.PAH'!$F$13="x",'Table 15.PAH'!$D$13,"")</f>
        <v/>
      </c>
      <c r="K45" s="136" t="str">
        <f>IF('Table 15.PAH'!$F$14="x",'Table 15.PAH'!$D$14,"")</f>
        <v/>
      </c>
      <c r="L45" s="136" t="str">
        <f>IF('Table 15.PAH'!$F$15="x",'Table 15.PAH'!$D$15,"")</f>
        <v/>
      </c>
      <c r="M45" s="136" t="str">
        <f>IF('Table 15.PAH'!$F$16="x",'Table 15.PAH'!$D$16,"")</f>
        <v/>
      </c>
      <c r="N45" s="117"/>
      <c r="P45" s="8"/>
      <c r="Q45" s="131"/>
      <c r="R45" s="132"/>
      <c r="S45" s="132"/>
      <c r="T45" s="131"/>
      <c r="U45" s="131"/>
      <c r="V45" s="131"/>
      <c r="W45" s="131"/>
      <c r="X45" s="131"/>
      <c r="Y45" s="131"/>
      <c r="Z45" s="131"/>
      <c r="AA45" s="131"/>
      <c r="AB45" s="131"/>
    </row>
    <row r="46" spans="2:28" ht="22.5" customHeight="1" x14ac:dyDescent="0.2">
      <c r="B46" s="137"/>
      <c r="C46" s="186" t="s">
        <v>18</v>
      </c>
      <c r="D46" s="187"/>
      <c r="E46" s="188" t="s">
        <v>182</v>
      </c>
      <c r="F46" s="188"/>
      <c r="G46" s="189" t="s">
        <v>183</v>
      </c>
      <c r="H46" s="189"/>
      <c r="I46" s="190" t="s">
        <v>184</v>
      </c>
      <c r="J46" s="190"/>
      <c r="K46" s="185"/>
      <c r="L46" s="185"/>
      <c r="M46" s="185"/>
      <c r="N46" s="137"/>
      <c r="O46" s="6"/>
      <c r="P46" s="7"/>
      <c r="Q46" s="119"/>
      <c r="R46" s="118"/>
      <c r="S46" s="119"/>
      <c r="T46" s="184"/>
      <c r="U46" s="184"/>
      <c r="V46" s="184"/>
      <c r="W46" s="184"/>
      <c r="X46" s="184"/>
      <c r="Y46" s="184"/>
      <c r="Z46" s="118"/>
      <c r="AA46" s="118"/>
      <c r="AB46" s="119"/>
    </row>
    <row r="47" spans="2:28" x14ac:dyDescent="0.2">
      <c r="O47" s="6"/>
      <c r="P47" s="7"/>
      <c r="Q47" s="6"/>
      <c r="R47" s="6"/>
      <c r="S47" s="6"/>
    </row>
    <row r="48" spans="2:28" x14ac:dyDescent="0.2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2:17" s="2" customFormat="1" x14ac:dyDescent="0.2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2:17" s="2" customFormat="1" x14ac:dyDescent="0.2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2:17" s="2" customFormat="1" x14ac:dyDescent="0.2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2:17" s="2" customFormat="1" x14ac:dyDescent="0.2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2:17" s="2" customFormat="1" x14ac:dyDescent="0.2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2:17" s="2" customFormat="1" x14ac:dyDescent="0.2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2:17" s="2" customFormat="1" x14ac:dyDescent="0.2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2:17" s="2" customFormat="1" x14ac:dyDescent="0.2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2:17" s="2" customFormat="1" x14ac:dyDescent="0.2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2:17" s="2" customFormat="1" x14ac:dyDescent="0.2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2:17" s="2" customFormat="1" x14ac:dyDescent="0.2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2:17" s="2" customFormat="1" x14ac:dyDescent="0.2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2:17" s="2" customFormat="1" x14ac:dyDescent="0.2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2:17" s="2" customFormat="1" x14ac:dyDescent="0.2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2:17" s="2" customFormat="1" x14ac:dyDescent="0.2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2:17" s="2" customFormat="1" x14ac:dyDescent="0.2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2:17" s="2" customFormat="1" x14ac:dyDescent="0.2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2:17" s="2" customFormat="1" x14ac:dyDescent="0.2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2:17" s="2" customFormat="1" x14ac:dyDescent="0.2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2:17" s="2" customFormat="1" x14ac:dyDescent="0.2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2:17" s="2" customFormat="1" x14ac:dyDescent="0.2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2:17" s="2" customFormat="1" x14ac:dyDescent="0.2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2:17" x14ac:dyDescent="0.2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2:17" x14ac:dyDescent="0.2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2:17" x14ac:dyDescent="0.2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2:17" x14ac:dyDescent="0.2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2:17" x14ac:dyDescent="0.2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2:17" x14ac:dyDescent="0.2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2:17" x14ac:dyDescent="0.2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2:17" x14ac:dyDescent="0.2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2:17" x14ac:dyDescent="0.2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2:17" x14ac:dyDescent="0.2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2:17" x14ac:dyDescent="0.2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2:17" x14ac:dyDescent="0.2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2:17" x14ac:dyDescent="0.2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2:17" x14ac:dyDescent="0.2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2:17" x14ac:dyDescent="0.2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2:17" x14ac:dyDescent="0.2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2:17" x14ac:dyDescent="0.2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2:17" x14ac:dyDescent="0.2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2:17" x14ac:dyDescent="0.2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2:17" x14ac:dyDescent="0.2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2:17" x14ac:dyDescent="0.2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2:17" x14ac:dyDescent="0.2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2:17" x14ac:dyDescent="0.2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</sheetData>
  <mergeCells count="9">
    <mergeCell ref="T46:U46"/>
    <mergeCell ref="V46:W46"/>
    <mergeCell ref="X46:Y46"/>
    <mergeCell ref="C3:M3"/>
    <mergeCell ref="K46:M46"/>
    <mergeCell ref="C46:D46"/>
    <mergeCell ref="E46:F46"/>
    <mergeCell ref="G46:H46"/>
    <mergeCell ref="I46:J46"/>
  </mergeCells>
  <phoneticPr fontId="0" type="noConversion"/>
  <conditionalFormatting sqref="C4:M45">
    <cfRule type="expression" dxfId="7" priority="2">
      <formula>LEFT(C4,1)="5"</formula>
    </cfRule>
    <cfRule type="expression" dxfId="6" priority="3">
      <formula>LEFT(C4,1)="3"</formula>
    </cfRule>
    <cfRule type="expression" dxfId="5" priority="6">
      <formula>LEFT(C4,1)="2"</formula>
    </cfRule>
    <cfRule type="expression" dxfId="4" priority="8">
      <formula>LEFT(C4,1)="1"</formula>
    </cfRule>
  </conditionalFormatting>
  <conditionalFormatting sqref="C5:M45">
    <cfRule type="expression" dxfId="3" priority="1">
      <formula>LEFT(C4,1)="5"</formula>
    </cfRule>
    <cfRule type="expression" dxfId="2" priority="4">
      <formula>LEFT(C4,1)="3"</formula>
    </cfRule>
    <cfRule type="expression" dxfId="1" priority="5">
      <formula>LEFT(C4,1)="2"</formula>
    </cfRule>
    <cfRule type="expression" dxfId="0" priority="7">
      <formula>LEFT(C4,1)="1"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8">
    <tabColor theme="5"/>
  </sheetPr>
  <dimension ref="A1"/>
  <sheetViews>
    <sheetView workbookViewId="0">
      <selection activeCell="Z32" sqref="Z32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0">
    <tabColor theme="5"/>
  </sheetPr>
  <dimension ref="A2:AN163"/>
  <sheetViews>
    <sheetView tabSelected="1" topLeftCell="A2" workbookViewId="0">
      <selection activeCell="AM2" sqref="AM2"/>
    </sheetView>
  </sheetViews>
  <sheetFormatPr defaultRowHeight="12.75" x14ac:dyDescent="0.2"/>
  <cols>
    <col min="1" max="1" width="2.140625" style="45" bestFit="1" customWidth="1"/>
    <col min="2" max="2" width="6.5703125" style="45" customWidth="1"/>
    <col min="3" max="3" width="7.28515625" style="45" customWidth="1"/>
    <col min="4" max="4" width="30.42578125" style="123" customWidth="1"/>
    <col min="5" max="5" width="4" style="45" bestFit="1" customWidth="1"/>
    <col min="6" max="6" width="3" style="45" bestFit="1" customWidth="1"/>
    <col min="7" max="7" width="7.42578125" style="45" bestFit="1" customWidth="1"/>
    <col min="8" max="25" width="6.5703125" style="45" bestFit="1" customWidth="1"/>
    <col min="26" max="29" width="6.5703125" style="47" customWidth="1"/>
    <col min="30" max="33" width="6.5703125" style="45" bestFit="1" customWidth="1"/>
    <col min="34" max="40" width="6.42578125" style="45" customWidth="1"/>
    <col min="41" max="16384" width="9.140625" style="45"/>
  </cols>
  <sheetData>
    <row r="2" spans="1:40" x14ac:dyDescent="0.2">
      <c r="G2" s="141">
        <v>1987</v>
      </c>
      <c r="H2" s="141">
        <v>1990</v>
      </c>
      <c r="I2" s="46">
        <v>1991</v>
      </c>
      <c r="J2" s="46">
        <v>1992</v>
      </c>
      <c r="K2" s="46">
        <v>1993</v>
      </c>
      <c r="L2" s="46">
        <v>1994</v>
      </c>
      <c r="M2" s="46">
        <v>1995</v>
      </c>
      <c r="N2" s="46">
        <v>1996</v>
      </c>
      <c r="O2" s="46">
        <v>1997</v>
      </c>
      <c r="P2" s="46">
        <v>1998</v>
      </c>
      <c r="Q2" s="46">
        <v>1999</v>
      </c>
      <c r="R2" s="46">
        <v>2000</v>
      </c>
      <c r="S2" s="46">
        <v>2001</v>
      </c>
      <c r="T2" s="46">
        <v>2002</v>
      </c>
      <c r="U2" s="46">
        <v>2003</v>
      </c>
      <c r="V2" s="46">
        <v>2004</v>
      </c>
      <c r="W2" s="46">
        <v>2005</v>
      </c>
      <c r="X2" s="46">
        <v>2006</v>
      </c>
      <c r="Y2" s="46">
        <v>2007</v>
      </c>
      <c r="Z2" s="46">
        <v>2008</v>
      </c>
      <c r="AA2" s="46">
        <v>2009</v>
      </c>
      <c r="AB2" s="46">
        <v>2010</v>
      </c>
      <c r="AC2" s="46">
        <v>2011</v>
      </c>
      <c r="AD2" s="46">
        <v>2012</v>
      </c>
      <c r="AE2" s="46">
        <v>2013</v>
      </c>
      <c r="AF2" s="46">
        <v>2014</v>
      </c>
      <c r="AG2" s="46">
        <v>2015</v>
      </c>
      <c r="AH2" s="46">
        <v>2016</v>
      </c>
      <c r="AI2" s="46">
        <v>2017</v>
      </c>
      <c r="AJ2" s="46">
        <v>2018</v>
      </c>
      <c r="AK2" s="46">
        <v>2019</v>
      </c>
      <c r="AL2" s="46">
        <v>2020</v>
      </c>
      <c r="AM2" s="46">
        <v>2021</v>
      </c>
      <c r="AN2" s="46">
        <v>2022</v>
      </c>
    </row>
    <row r="3" spans="1:40" x14ac:dyDescent="0.2">
      <c r="A3" s="47" t="s">
        <v>41</v>
      </c>
      <c r="B3" s="47">
        <v>2013</v>
      </c>
      <c r="C3" s="115" t="s">
        <v>55</v>
      </c>
      <c r="D3" s="114" t="s">
        <v>185</v>
      </c>
      <c r="E3" s="47" t="s">
        <v>40</v>
      </c>
      <c r="F3" s="47" t="s">
        <v>384</v>
      </c>
      <c r="G3" s="142">
        <v>40.142000000000003</v>
      </c>
      <c r="H3" s="142">
        <v>46.374000000000002</v>
      </c>
      <c r="I3" s="49">
        <v>46.188000000000002</v>
      </c>
      <c r="J3" s="49">
        <v>53.064999999999998</v>
      </c>
      <c r="K3" s="49">
        <v>46.944000000000003</v>
      </c>
      <c r="L3" s="49">
        <v>45.1</v>
      </c>
      <c r="M3" s="49">
        <v>41.390999999999998</v>
      </c>
      <c r="N3" s="49">
        <v>41.86407198904368</v>
      </c>
      <c r="O3" s="49">
        <v>40.192419351450397</v>
      </c>
      <c r="P3" s="49">
        <v>39.384215967131034</v>
      </c>
      <c r="Q3" s="49">
        <v>38.768690530542884</v>
      </c>
      <c r="R3" s="49">
        <v>39.719915102986882</v>
      </c>
      <c r="S3" s="49">
        <v>41.145427812248805</v>
      </c>
      <c r="T3" s="49">
        <v>37.621453266901277</v>
      </c>
      <c r="U3" s="49">
        <v>33.812131250761119</v>
      </c>
      <c r="V3" s="49">
        <v>32.332900719629599</v>
      </c>
      <c r="W3" s="49">
        <v>32.384444731674478</v>
      </c>
      <c r="X3" s="49">
        <v>29.873750586223437</v>
      </c>
      <c r="Y3" s="49">
        <v>27.673372056795841</v>
      </c>
      <c r="Z3" s="49">
        <v>22.482200621326168</v>
      </c>
      <c r="AA3" s="49">
        <v>13.782700595516683</v>
      </c>
      <c r="AB3" s="49">
        <v>11.922622680969427</v>
      </c>
      <c r="AC3" s="49">
        <v>8.3703291658573065</v>
      </c>
      <c r="AD3" s="49">
        <v>10.52580501818</v>
      </c>
      <c r="AE3" s="49">
        <v>9.0884051543483082</v>
      </c>
      <c r="AF3" s="49">
        <v>7.8104382166061717</v>
      </c>
      <c r="AG3" s="49">
        <v>9.8194393328618315</v>
      </c>
      <c r="AH3" s="49">
        <v>8.3070376159746306</v>
      </c>
      <c r="AI3" s="49">
        <v>8.1190498312768575</v>
      </c>
      <c r="AJ3" s="49">
        <v>6.7376102471207284</v>
      </c>
      <c r="AK3" s="49">
        <v>5.9897232099439481</v>
      </c>
      <c r="AL3" s="49">
        <v>5.587029530190275</v>
      </c>
      <c r="AM3" s="49">
        <v>8.5254191885939274</v>
      </c>
      <c r="AN3" s="49">
        <v>7.4763021168651962</v>
      </c>
    </row>
    <row r="4" spans="1:40" x14ac:dyDescent="0.2">
      <c r="A4" s="47" t="s">
        <v>41</v>
      </c>
      <c r="B4" s="47">
        <v>2013</v>
      </c>
      <c r="C4" s="115" t="s">
        <v>56</v>
      </c>
      <c r="D4" s="114" t="s">
        <v>186</v>
      </c>
      <c r="E4" s="47" t="s">
        <v>40</v>
      </c>
      <c r="F4" s="47" t="s">
        <v>384</v>
      </c>
      <c r="G4" s="142">
        <v>0.26400000000000001</v>
      </c>
      <c r="H4" s="142">
        <v>0.46677212245908573</v>
      </c>
      <c r="I4" s="49">
        <v>0.46836359049407617</v>
      </c>
      <c r="J4" s="49">
        <v>0.51615258506001893</v>
      </c>
      <c r="K4" s="49">
        <v>0.49685867021660945</v>
      </c>
      <c r="L4" s="49">
        <v>0.51570176718321903</v>
      </c>
      <c r="M4" s="49">
        <v>0.518672590672419</v>
      </c>
      <c r="N4" s="49">
        <v>0.50188523052950473</v>
      </c>
      <c r="O4" s="49">
        <v>0.62394553827565713</v>
      </c>
      <c r="P4" s="49">
        <v>0.74773331296201884</v>
      </c>
      <c r="Q4" s="49">
        <v>0.65251348598457137</v>
      </c>
      <c r="R4" s="49">
        <v>0.77088000000000001</v>
      </c>
      <c r="S4" s="49">
        <v>0.85848000000000002</v>
      </c>
      <c r="T4" s="49">
        <v>0.84794599999999987</v>
      </c>
      <c r="U4" s="49">
        <v>0.82840099999999994</v>
      </c>
      <c r="V4" s="49">
        <v>0.82187499999999991</v>
      </c>
      <c r="W4" s="49">
        <v>0.93609399999999998</v>
      </c>
      <c r="X4" s="49">
        <v>0.81421999999999994</v>
      </c>
      <c r="Y4" s="49">
        <v>0.88511100000000009</v>
      </c>
      <c r="Z4" s="49">
        <v>0.77385800000000005</v>
      </c>
      <c r="AA4" s="49">
        <v>0.74593600000000004</v>
      </c>
      <c r="AB4" s="49">
        <v>0.79681299999999999</v>
      </c>
      <c r="AC4" s="49">
        <v>0.62541999999999998</v>
      </c>
      <c r="AD4" s="49">
        <v>0.68002599999999991</v>
      </c>
      <c r="AE4" s="49">
        <v>0.577986</v>
      </c>
      <c r="AF4" s="49">
        <v>0.54104500000000011</v>
      </c>
      <c r="AG4" s="49">
        <v>0.38211600000000001</v>
      </c>
      <c r="AH4" s="49">
        <v>0.31547500000000001</v>
      </c>
      <c r="AI4" s="49">
        <v>0.26127200000000006</v>
      </c>
      <c r="AJ4" s="49">
        <v>0.32882972999999999</v>
      </c>
      <c r="AK4" s="49">
        <v>0.29059000000000001</v>
      </c>
      <c r="AL4" s="49">
        <v>0.288159</v>
      </c>
      <c r="AM4" s="49">
        <v>0.30589999999999995</v>
      </c>
      <c r="AN4" s="49">
        <v>0.28268099999999996</v>
      </c>
    </row>
    <row r="5" spans="1:40" ht="22.5" x14ac:dyDescent="0.2">
      <c r="A5" s="47" t="s">
        <v>41</v>
      </c>
      <c r="B5" s="47">
        <v>2013</v>
      </c>
      <c r="C5" s="115" t="s">
        <v>57</v>
      </c>
      <c r="D5" s="114" t="s">
        <v>187</v>
      </c>
      <c r="E5" s="47" t="s">
        <v>40</v>
      </c>
      <c r="F5" s="47" t="s">
        <v>384</v>
      </c>
      <c r="G5" s="142">
        <v>0.155</v>
      </c>
      <c r="H5" s="142">
        <v>0.16121748412234629</v>
      </c>
      <c r="I5" s="49">
        <v>0.12866395367456482</v>
      </c>
      <c r="J5" s="49">
        <v>0.11161210439239359</v>
      </c>
      <c r="K5" s="49">
        <v>0.11161210439239359</v>
      </c>
      <c r="L5" s="49">
        <v>0.12866395367456482</v>
      </c>
      <c r="M5" s="49">
        <v>0.11626260874207664</v>
      </c>
      <c r="N5" s="49">
        <v>0.11626260874207664</v>
      </c>
      <c r="O5" s="49">
        <v>8.2158910177734176E-2</v>
      </c>
      <c r="P5" s="49">
        <v>0.139515130490492</v>
      </c>
      <c r="Q5" s="49">
        <v>0.13486462614080896</v>
      </c>
      <c r="R5" s="49">
        <v>0.14881613918985814</v>
      </c>
      <c r="S5" s="49">
        <v>0.19842151891981083</v>
      </c>
      <c r="T5" s="49">
        <v>0.25112723488288557</v>
      </c>
      <c r="U5" s="49">
        <v>0.28368076533066705</v>
      </c>
      <c r="V5" s="49">
        <v>0.26171356378952881</v>
      </c>
      <c r="W5" s="49">
        <v>0.28655889262215939</v>
      </c>
      <c r="X5" s="49">
        <v>0.29888504200756827</v>
      </c>
      <c r="Y5" s="49">
        <v>0.21651798565391947</v>
      </c>
      <c r="Z5" s="49">
        <v>0.37278169272835293</v>
      </c>
      <c r="AA5" s="49">
        <v>0.25193937088505447</v>
      </c>
      <c r="AB5" s="49">
        <v>0.3230981043906887</v>
      </c>
      <c r="AC5" s="49">
        <v>0.21088123009942505</v>
      </c>
      <c r="AD5" s="49">
        <v>0.18162114804674764</v>
      </c>
      <c r="AE5" s="49">
        <v>0.22348931317058876</v>
      </c>
      <c r="AF5" s="49">
        <v>0.22177806615522896</v>
      </c>
      <c r="AG5" s="49">
        <v>0.24014136588280591</v>
      </c>
      <c r="AH5" s="49">
        <v>0.31738107195761323</v>
      </c>
      <c r="AI5" s="49">
        <v>0.11073022491869514</v>
      </c>
      <c r="AJ5" s="49">
        <v>0.53090306227378192</v>
      </c>
      <c r="AK5" s="49">
        <v>0.20689891242437897</v>
      </c>
      <c r="AL5" s="49">
        <v>0.18472082303416432</v>
      </c>
      <c r="AM5" s="49">
        <v>0.17397745015760294</v>
      </c>
      <c r="AN5" s="49">
        <v>0.15592512981606002</v>
      </c>
    </row>
    <row r="6" spans="1:40" ht="33.75" x14ac:dyDescent="0.2">
      <c r="A6" s="47" t="s">
        <v>41</v>
      </c>
      <c r="B6" s="47">
        <v>2013</v>
      </c>
      <c r="C6" s="115" t="s">
        <v>58</v>
      </c>
      <c r="D6" s="114" t="s">
        <v>188</v>
      </c>
      <c r="E6" s="47" t="s">
        <v>40</v>
      </c>
      <c r="F6" s="47" t="s">
        <v>384</v>
      </c>
      <c r="G6" s="142" t="s">
        <v>41</v>
      </c>
      <c r="H6" s="142">
        <v>0.28859612399999995</v>
      </c>
      <c r="I6" s="49">
        <v>2.2776191999999997E-2</v>
      </c>
      <c r="J6" s="49">
        <v>2.2776191999999997E-2</v>
      </c>
      <c r="K6" s="49">
        <v>2.2776191999999997E-2</v>
      </c>
      <c r="L6" s="49">
        <v>2.2776191999999997E-2</v>
      </c>
      <c r="M6" s="49">
        <v>2.2776191999999997E-2</v>
      </c>
      <c r="N6" s="49">
        <v>2.2776191999999997E-2</v>
      </c>
      <c r="O6" s="49">
        <v>2.2776191999999997E-2</v>
      </c>
      <c r="P6" s="49">
        <v>2.2776191999999997E-2</v>
      </c>
      <c r="Q6" s="49">
        <v>2.2776191999999997E-2</v>
      </c>
      <c r="R6" s="49">
        <v>2.2776191999999997E-2</v>
      </c>
      <c r="S6" s="49">
        <v>2.2776191999999997E-2</v>
      </c>
      <c r="T6" s="49">
        <v>2.2776191999999997E-2</v>
      </c>
      <c r="U6" s="49">
        <v>3.0982319999999998E-3</v>
      </c>
      <c r="V6" s="49">
        <v>3.0982319999999998E-3</v>
      </c>
      <c r="W6" s="49">
        <v>3.0982319999999998E-3</v>
      </c>
      <c r="X6" s="49">
        <v>3.0982319999999998E-3</v>
      </c>
      <c r="Y6" s="49">
        <v>3.0982319999999998E-3</v>
      </c>
      <c r="Z6" s="49">
        <v>3.0982319999999998E-3</v>
      </c>
      <c r="AA6" s="49">
        <v>3.0982319999999998E-3</v>
      </c>
      <c r="AB6" s="49">
        <v>3.0982319999999998E-3</v>
      </c>
      <c r="AC6" s="49">
        <v>3.0982319999999998E-3</v>
      </c>
      <c r="AD6" s="49">
        <v>3.0982319999999998E-3</v>
      </c>
      <c r="AE6" s="49">
        <v>3.0982319999999998E-3</v>
      </c>
      <c r="AF6" s="49">
        <v>3.0982319999999998E-3</v>
      </c>
      <c r="AG6" s="49">
        <v>3.0982319999999998E-3</v>
      </c>
      <c r="AH6" s="49">
        <v>3.0982319999999998E-3</v>
      </c>
      <c r="AI6" s="49">
        <v>3.0982319999999998E-3</v>
      </c>
      <c r="AJ6" s="49">
        <v>3.0982319999999998E-3</v>
      </c>
      <c r="AK6" s="49">
        <v>3.0982319999999998E-3</v>
      </c>
      <c r="AL6" s="49">
        <v>3.0982319999999998E-3</v>
      </c>
      <c r="AM6" s="49">
        <v>3.0982319999999998E-3</v>
      </c>
      <c r="AN6" s="49">
        <v>3.0982319999999998E-3</v>
      </c>
    </row>
    <row r="7" spans="1:40" ht="33.75" x14ac:dyDescent="0.2">
      <c r="A7" s="47" t="s">
        <v>41</v>
      </c>
      <c r="B7" s="47">
        <v>2013</v>
      </c>
      <c r="C7" s="115" t="s">
        <v>59</v>
      </c>
      <c r="D7" s="114" t="s">
        <v>189</v>
      </c>
      <c r="E7" s="47" t="s">
        <v>40</v>
      </c>
      <c r="F7" s="47" t="s">
        <v>384</v>
      </c>
      <c r="G7" s="142" t="s">
        <v>41</v>
      </c>
      <c r="H7" s="142">
        <v>2.0331417350332259</v>
      </c>
      <c r="I7" s="49">
        <v>2.0885965917416303</v>
      </c>
      <c r="J7" s="49">
        <v>2.300563925283837</v>
      </c>
      <c r="K7" s="49">
        <v>2.2727390424164198</v>
      </c>
      <c r="L7" s="49">
        <v>2.7829149302198339</v>
      </c>
      <c r="M7" s="49">
        <v>2.6277362281529344</v>
      </c>
      <c r="N7" s="49">
        <v>2.6768572972598261</v>
      </c>
      <c r="O7" s="49">
        <v>3.0578084250265691</v>
      </c>
      <c r="P7" s="49">
        <v>3.1059318930373818</v>
      </c>
      <c r="Q7" s="49">
        <v>2.9962108611132954</v>
      </c>
      <c r="R7" s="49">
        <v>2.7136445859886522</v>
      </c>
      <c r="S7" s="49">
        <v>2.2688054970302738</v>
      </c>
      <c r="T7" s="49">
        <v>2.3562412313020777</v>
      </c>
      <c r="U7" s="49">
        <v>2.4302023003355697</v>
      </c>
      <c r="V7" s="49">
        <v>2.4552526731246198</v>
      </c>
      <c r="W7" s="49">
        <v>2.7972912166481367</v>
      </c>
      <c r="X7" s="49">
        <v>1.9488792907967201</v>
      </c>
      <c r="Y7" s="49">
        <v>1.9804161096304278</v>
      </c>
      <c r="Z7" s="49">
        <v>1.750578176797722</v>
      </c>
      <c r="AA7" s="49">
        <v>1.2642780314073749</v>
      </c>
      <c r="AB7" s="49">
        <v>1.6230699264675255</v>
      </c>
      <c r="AC7" s="49">
        <v>1.6080871096332752</v>
      </c>
      <c r="AD7" s="49">
        <v>1.8316891036995417</v>
      </c>
      <c r="AE7" s="49">
        <v>1.5163119370818396</v>
      </c>
      <c r="AF7" s="49">
        <v>1.0679708883334902</v>
      </c>
      <c r="AG7" s="49">
        <v>0.93761483944567614</v>
      </c>
      <c r="AH7" s="49">
        <v>1.0716410642583083</v>
      </c>
      <c r="AI7" s="49">
        <v>1.1471499264816869</v>
      </c>
      <c r="AJ7" s="49">
        <v>1.1216769472500312</v>
      </c>
      <c r="AK7" s="49">
        <v>1.1372615321784718</v>
      </c>
      <c r="AL7" s="49">
        <v>1.3272509711467337</v>
      </c>
      <c r="AM7" s="49">
        <v>1.2238259168951986</v>
      </c>
      <c r="AN7" s="49">
        <v>0.95366510012888195</v>
      </c>
    </row>
    <row r="8" spans="1:40" ht="22.5" x14ac:dyDescent="0.2">
      <c r="A8" s="47" t="s">
        <v>41</v>
      </c>
      <c r="B8" s="47">
        <v>2013</v>
      </c>
      <c r="C8" s="115" t="s">
        <v>60</v>
      </c>
      <c r="D8" s="114" t="s">
        <v>190</v>
      </c>
      <c r="E8" s="47" t="s">
        <v>40</v>
      </c>
      <c r="F8" s="47" t="s">
        <v>384</v>
      </c>
      <c r="G8" s="142" t="s">
        <v>41</v>
      </c>
      <c r="H8" s="142">
        <v>0.58396316767290546</v>
      </c>
      <c r="I8" s="49">
        <v>0.45686661233048004</v>
      </c>
      <c r="J8" s="49">
        <v>0.44493044608714344</v>
      </c>
      <c r="K8" s="49">
        <v>0.46016627189262554</v>
      </c>
      <c r="L8" s="49">
        <v>0.47700104554373451</v>
      </c>
      <c r="M8" s="49">
        <v>0.45670424729290404</v>
      </c>
      <c r="N8" s="49">
        <v>0.42754187259420268</v>
      </c>
      <c r="O8" s="49">
        <v>0.43498008320457587</v>
      </c>
      <c r="P8" s="49">
        <v>0.43152289824061324</v>
      </c>
      <c r="Q8" s="49">
        <v>0.49182715215700445</v>
      </c>
      <c r="R8" s="49">
        <v>0.5990397347765084</v>
      </c>
      <c r="S8" s="49">
        <v>0.61830665443272825</v>
      </c>
      <c r="T8" s="49">
        <v>0.5729806491520687</v>
      </c>
      <c r="U8" s="49">
        <v>0.55123675961485097</v>
      </c>
      <c r="V8" s="49">
        <v>0.54454040602034659</v>
      </c>
      <c r="W8" s="49">
        <v>0.57750190474356877</v>
      </c>
      <c r="X8" s="49">
        <v>0.45313712491338798</v>
      </c>
      <c r="Y8" s="49">
        <v>0.39880480725414114</v>
      </c>
      <c r="Z8" s="49">
        <v>0.41154690493714668</v>
      </c>
      <c r="AA8" s="49">
        <v>0.43353902044566456</v>
      </c>
      <c r="AB8" s="49">
        <v>0.47211463872791126</v>
      </c>
      <c r="AC8" s="49">
        <v>0.46064861476681895</v>
      </c>
      <c r="AD8" s="49">
        <v>0.48327742365591808</v>
      </c>
      <c r="AE8" s="49">
        <v>0.45431340120152142</v>
      </c>
      <c r="AF8" s="49">
        <v>0.46574410850094011</v>
      </c>
      <c r="AG8" s="49">
        <v>0.48234979887935847</v>
      </c>
      <c r="AH8" s="49">
        <v>0.50168204379004322</v>
      </c>
      <c r="AI8" s="49">
        <v>0.46538981716261163</v>
      </c>
      <c r="AJ8" s="49">
        <v>0.50077193947569787</v>
      </c>
      <c r="AK8" s="49">
        <v>0.50440466720083743</v>
      </c>
      <c r="AL8" s="49">
        <v>0.5146318509385801</v>
      </c>
      <c r="AM8" s="49">
        <v>0.52344428199998461</v>
      </c>
      <c r="AN8" s="49">
        <v>0.48107824778834329</v>
      </c>
    </row>
    <row r="9" spans="1:40" ht="33.75" x14ac:dyDescent="0.2">
      <c r="A9" s="47" t="s">
        <v>41</v>
      </c>
      <c r="B9" s="47">
        <v>2013</v>
      </c>
      <c r="C9" s="115" t="s">
        <v>61</v>
      </c>
      <c r="D9" s="114" t="s">
        <v>191</v>
      </c>
      <c r="E9" s="47" t="s">
        <v>40</v>
      </c>
      <c r="F9" s="47" t="s">
        <v>384</v>
      </c>
      <c r="G9" s="142" t="s">
        <v>41</v>
      </c>
      <c r="H9" s="142">
        <v>3.7716610237688852E-2</v>
      </c>
      <c r="I9" s="49">
        <v>3.8282725675972296E-2</v>
      </c>
      <c r="J9" s="49">
        <v>4.6525541785841937E-2</v>
      </c>
      <c r="K9" s="49">
        <v>5.664504700716623E-2</v>
      </c>
      <c r="L9" s="49">
        <v>6.8450253075363815E-2</v>
      </c>
      <c r="M9" s="49">
        <v>7.6940587099420296E-2</v>
      </c>
      <c r="N9" s="49">
        <v>8.1347547494406994E-2</v>
      </c>
      <c r="O9" s="49">
        <v>9.229696729290876E-2</v>
      </c>
      <c r="P9" s="49">
        <v>0.10361103583218147</v>
      </c>
      <c r="Q9" s="49">
        <v>0.1092234445391328</v>
      </c>
      <c r="R9" s="49">
        <v>0.12515754019554504</v>
      </c>
      <c r="S9" s="49">
        <v>0.12377663555778014</v>
      </c>
      <c r="T9" s="49">
        <v>0.10948725408078665</v>
      </c>
      <c r="U9" s="49">
        <v>0.10174900075023259</v>
      </c>
      <c r="V9" s="49">
        <v>9.2608406384435682E-2</v>
      </c>
      <c r="W9" s="49">
        <v>4.9215025390302536E-2</v>
      </c>
      <c r="X9" s="49">
        <v>3.0627043010632227E-2</v>
      </c>
      <c r="Y9" s="49">
        <v>1.1571082306211681E-2</v>
      </c>
      <c r="Z9" s="49">
        <v>2.1778952240142153E-2</v>
      </c>
      <c r="AA9" s="49">
        <v>3.7806711456546238E-2</v>
      </c>
      <c r="AB9" s="49">
        <v>2.8682605335582374E-2</v>
      </c>
      <c r="AC9" s="49">
        <v>3.8187645494663719E-2</v>
      </c>
      <c r="AD9" s="49">
        <v>3.1269738940196426E-2</v>
      </c>
      <c r="AE9" s="49">
        <v>2.8363426457855782E-2</v>
      </c>
      <c r="AF9" s="49">
        <v>2.7888325396520728E-2</v>
      </c>
      <c r="AG9" s="49">
        <v>2.2339640967319822E-2</v>
      </c>
      <c r="AH9" s="49">
        <v>2.9551982862381237E-2</v>
      </c>
      <c r="AI9" s="49">
        <v>3.8413911570460688E-2</v>
      </c>
      <c r="AJ9" s="49">
        <v>5.0705806522284291E-2</v>
      </c>
      <c r="AK9" s="49">
        <v>2.3771228257238729E-2</v>
      </c>
      <c r="AL9" s="49">
        <v>3.8003164388701362E-2</v>
      </c>
      <c r="AM9" s="49">
        <v>2.5012713166128912E-2</v>
      </c>
      <c r="AN9" s="49">
        <v>2.4647199860020171E-2</v>
      </c>
    </row>
    <row r="10" spans="1:40" ht="33.75" x14ac:dyDescent="0.2">
      <c r="A10" s="47" t="s">
        <v>41</v>
      </c>
      <c r="B10" s="47">
        <v>2013</v>
      </c>
      <c r="C10" s="115" t="s">
        <v>62</v>
      </c>
      <c r="D10" s="114" t="s">
        <v>192</v>
      </c>
      <c r="E10" s="47" t="s">
        <v>40</v>
      </c>
      <c r="F10" s="47" t="s">
        <v>384</v>
      </c>
      <c r="G10" s="142" t="s">
        <v>41</v>
      </c>
      <c r="H10" s="142">
        <v>1.5126019914771995</v>
      </c>
      <c r="I10" s="49">
        <v>1.5449611256798106</v>
      </c>
      <c r="J10" s="49">
        <v>1.3773160403841482</v>
      </c>
      <c r="K10" s="49">
        <v>1.4798566537601352</v>
      </c>
      <c r="L10" s="49">
        <v>1.4996833364047988</v>
      </c>
      <c r="M10" s="49">
        <v>1.5291575104183452</v>
      </c>
      <c r="N10" s="49">
        <v>1.5290067056424372</v>
      </c>
      <c r="O10" s="49">
        <v>1.6449400751454999</v>
      </c>
      <c r="P10" s="49">
        <v>1.6683074881813817</v>
      </c>
      <c r="Q10" s="49">
        <v>1.6998576314006886</v>
      </c>
      <c r="R10" s="49">
        <v>2.0239387923104633</v>
      </c>
      <c r="S10" s="49">
        <v>1.9686598376032021</v>
      </c>
      <c r="T10" s="49">
        <v>1.6691999380081339</v>
      </c>
      <c r="U10" s="49">
        <v>1.6673494004467337</v>
      </c>
      <c r="V10" s="49">
        <v>1.4541299406620092</v>
      </c>
      <c r="W10" s="49">
        <v>1.7018770409857913</v>
      </c>
      <c r="X10" s="49">
        <v>1.4595683000898918</v>
      </c>
      <c r="Y10" s="49">
        <v>1.3168611616665162</v>
      </c>
      <c r="Z10" s="49">
        <v>1.2351650344756835</v>
      </c>
      <c r="AA10" s="49">
        <v>1.3265927448728534</v>
      </c>
      <c r="AB10" s="49">
        <v>1.2947958404785618</v>
      </c>
      <c r="AC10" s="49">
        <v>1.1737814943199301</v>
      </c>
      <c r="AD10" s="49">
        <v>1.253230336474674</v>
      </c>
      <c r="AE10" s="49">
        <v>1.3007364327545343</v>
      </c>
      <c r="AF10" s="49">
        <v>1.3620386718360102</v>
      </c>
      <c r="AG10" s="49">
        <v>1.4026563092242428</v>
      </c>
      <c r="AH10" s="49">
        <v>1.4168996442328508</v>
      </c>
      <c r="AI10" s="49">
        <v>1.5197556670530741</v>
      </c>
      <c r="AJ10" s="49">
        <v>1.569955861985888</v>
      </c>
      <c r="AK10" s="49">
        <v>1.4685830880046657</v>
      </c>
      <c r="AL10" s="49">
        <v>1.5925823289456016</v>
      </c>
      <c r="AM10" s="49">
        <v>1.4381319373173</v>
      </c>
      <c r="AN10" s="49">
        <v>1.4047821443272182</v>
      </c>
    </row>
    <row r="11" spans="1:40" ht="33.75" x14ac:dyDescent="0.2">
      <c r="A11" s="47" t="s">
        <v>41</v>
      </c>
      <c r="B11" s="47">
        <v>2013</v>
      </c>
      <c r="C11" s="115" t="s">
        <v>63</v>
      </c>
      <c r="D11" s="114" t="s">
        <v>193</v>
      </c>
      <c r="E11" s="47" t="s">
        <v>40</v>
      </c>
      <c r="F11" s="47" t="s">
        <v>384</v>
      </c>
      <c r="G11" s="142" t="s">
        <v>41</v>
      </c>
      <c r="H11" s="142">
        <v>3.3392436529122866</v>
      </c>
      <c r="I11" s="49">
        <v>3.1037593728270232</v>
      </c>
      <c r="J11" s="49">
        <v>1.8332477239158123</v>
      </c>
      <c r="K11" s="49">
        <v>2.0600839167811427</v>
      </c>
      <c r="L11" s="49">
        <v>1.391410427106383</v>
      </c>
      <c r="M11" s="49">
        <v>1.644906479617396</v>
      </c>
      <c r="N11" s="49">
        <v>1.7986178640133272</v>
      </c>
      <c r="O11" s="49">
        <v>1.9646190021015402</v>
      </c>
      <c r="P11" s="49">
        <v>1.744871136993698</v>
      </c>
      <c r="Q11" s="49">
        <v>1.6709105791554935</v>
      </c>
      <c r="R11" s="49">
        <v>2.745440438483771</v>
      </c>
      <c r="S11" s="49">
        <v>1.9135371519002324</v>
      </c>
      <c r="T11" s="49">
        <v>3.8817301273675757</v>
      </c>
      <c r="U11" s="49">
        <v>6.7660947076411944</v>
      </c>
      <c r="V11" s="49">
        <v>9.3977913034399077</v>
      </c>
      <c r="W11" s="49">
        <v>9.6118599215150446</v>
      </c>
      <c r="X11" s="49">
        <v>10.11340163661038</v>
      </c>
      <c r="Y11" s="49">
        <v>11.996957519722521</v>
      </c>
      <c r="Z11" s="49">
        <v>9.7377463421283554</v>
      </c>
      <c r="AA11" s="49">
        <v>5.4493393132374237</v>
      </c>
      <c r="AB11" s="49">
        <v>4.5688154354200368</v>
      </c>
      <c r="AC11" s="49">
        <v>3.2965483422273443</v>
      </c>
      <c r="AD11" s="49">
        <v>4.7982188418901286</v>
      </c>
      <c r="AE11" s="49">
        <v>5.2406105166687302</v>
      </c>
      <c r="AF11" s="49">
        <v>6.3800199971862606</v>
      </c>
      <c r="AG11" s="49">
        <v>6.4834887762614617</v>
      </c>
      <c r="AH11" s="49">
        <v>6.5773554725699341</v>
      </c>
      <c r="AI11" s="49">
        <v>5.5263978032753984</v>
      </c>
      <c r="AJ11" s="49">
        <v>4.7777804319065433</v>
      </c>
      <c r="AK11" s="49">
        <v>3.9414495417430579</v>
      </c>
      <c r="AL11" s="49">
        <v>3.6186116217126219</v>
      </c>
      <c r="AM11" s="49">
        <v>4.0544293724751501</v>
      </c>
      <c r="AN11" s="49">
        <v>4.1957612040910277</v>
      </c>
    </row>
    <row r="12" spans="1:40" ht="33.75" x14ac:dyDescent="0.2">
      <c r="A12" s="47" t="s">
        <v>41</v>
      </c>
      <c r="B12" s="47">
        <v>2013</v>
      </c>
      <c r="C12" s="115" t="s">
        <v>64</v>
      </c>
      <c r="D12" s="114" t="s">
        <v>194</v>
      </c>
      <c r="E12" s="47" t="s">
        <v>40</v>
      </c>
      <c r="F12" s="47" t="s">
        <v>384</v>
      </c>
      <c r="G12" s="142" t="s">
        <v>41</v>
      </c>
      <c r="H12" s="142" t="s">
        <v>41</v>
      </c>
      <c r="I12" s="49" t="s">
        <v>41</v>
      </c>
      <c r="J12" s="49" t="s">
        <v>41</v>
      </c>
      <c r="K12" s="49" t="s">
        <v>41</v>
      </c>
      <c r="L12" s="49" t="s">
        <v>41</v>
      </c>
      <c r="M12" s="49" t="s">
        <v>41</v>
      </c>
      <c r="N12" s="49" t="s">
        <v>41</v>
      </c>
      <c r="O12" s="49" t="s">
        <v>41</v>
      </c>
      <c r="P12" s="49" t="s">
        <v>41</v>
      </c>
      <c r="Q12" s="49" t="s">
        <v>41</v>
      </c>
      <c r="R12" s="49" t="s">
        <v>41</v>
      </c>
      <c r="S12" s="49" t="s">
        <v>41</v>
      </c>
      <c r="T12" s="49" t="s">
        <v>41</v>
      </c>
      <c r="U12" s="49" t="s">
        <v>41</v>
      </c>
      <c r="V12" s="49" t="s">
        <v>41</v>
      </c>
      <c r="W12" s="49" t="s">
        <v>41</v>
      </c>
      <c r="X12" s="49" t="s">
        <v>41</v>
      </c>
      <c r="Y12" s="49" t="s">
        <v>41</v>
      </c>
      <c r="Z12" s="49" t="s">
        <v>41</v>
      </c>
      <c r="AA12" s="49" t="s">
        <v>41</v>
      </c>
      <c r="AB12" s="49" t="s">
        <v>41</v>
      </c>
      <c r="AC12" s="49" t="s">
        <v>41</v>
      </c>
      <c r="AD12" s="49" t="s">
        <v>41</v>
      </c>
      <c r="AE12" s="49" t="s">
        <v>41</v>
      </c>
      <c r="AF12" s="49" t="s">
        <v>41</v>
      </c>
      <c r="AG12" s="49" t="s">
        <v>41</v>
      </c>
      <c r="AH12" s="49" t="s">
        <v>41</v>
      </c>
      <c r="AI12" s="49" t="s">
        <v>41</v>
      </c>
      <c r="AJ12" s="49" t="s">
        <v>41</v>
      </c>
      <c r="AK12" s="49" t="s">
        <v>41</v>
      </c>
      <c r="AL12" s="49" t="s">
        <v>41</v>
      </c>
      <c r="AM12" s="49" t="s">
        <v>41</v>
      </c>
      <c r="AN12" s="49" t="s">
        <v>41</v>
      </c>
    </row>
    <row r="13" spans="1:40" ht="33.75" x14ac:dyDescent="0.2">
      <c r="A13" s="47" t="s">
        <v>41</v>
      </c>
      <c r="B13" s="47">
        <v>2013</v>
      </c>
      <c r="C13" s="115" t="s">
        <v>65</v>
      </c>
      <c r="D13" s="114" t="s">
        <v>195</v>
      </c>
      <c r="E13" s="47" t="s">
        <v>40</v>
      </c>
      <c r="F13" s="47" t="s">
        <v>384</v>
      </c>
      <c r="G13" s="142">
        <v>9.2070000000000007</v>
      </c>
      <c r="H13" s="142">
        <v>1.2864953022849555</v>
      </c>
      <c r="I13" s="49">
        <v>1.5900197115980768</v>
      </c>
      <c r="J13" s="49">
        <v>1.4543139858321177</v>
      </c>
      <c r="K13" s="49">
        <v>1.5116357363422328</v>
      </c>
      <c r="L13" s="49">
        <v>1.5836214759925715</v>
      </c>
      <c r="M13" s="49">
        <v>1.6204514864828878</v>
      </c>
      <c r="N13" s="49">
        <v>1.5657948029799291</v>
      </c>
      <c r="O13" s="49">
        <v>1.6939025460676445</v>
      </c>
      <c r="P13" s="49">
        <v>1.7618134688507008</v>
      </c>
      <c r="Q13" s="49">
        <v>1.7801669990848674</v>
      </c>
      <c r="R13" s="49">
        <v>2.0185046478785762</v>
      </c>
      <c r="S13" s="49">
        <v>2.2268795928399729</v>
      </c>
      <c r="T13" s="49">
        <v>1.9205920104362986</v>
      </c>
      <c r="U13" s="49">
        <v>1.6087871843721593</v>
      </c>
      <c r="V13" s="49">
        <v>1.4763976900376707</v>
      </c>
      <c r="W13" s="49">
        <v>1.6797123964279692</v>
      </c>
      <c r="X13" s="49">
        <v>1.4876258746990829</v>
      </c>
      <c r="Y13" s="49">
        <v>1.5979829628759781</v>
      </c>
      <c r="Z13" s="49">
        <v>1.5049468414718825</v>
      </c>
      <c r="AA13" s="49">
        <v>1.0826913846360007</v>
      </c>
      <c r="AB13" s="49">
        <v>1.0324797230394447</v>
      </c>
      <c r="AC13" s="49">
        <v>0.94923572728874561</v>
      </c>
      <c r="AD13" s="49">
        <v>0.97212189439527463</v>
      </c>
      <c r="AE13" s="49">
        <v>1.0104011235176156</v>
      </c>
      <c r="AF13" s="49">
        <v>1.084160444986755</v>
      </c>
      <c r="AG13" s="49">
        <v>0.97480840509515676</v>
      </c>
      <c r="AH13" s="49">
        <v>1.0109597829623762</v>
      </c>
      <c r="AI13" s="49">
        <v>1.1220723134344708</v>
      </c>
      <c r="AJ13" s="49">
        <v>1.1815879723408513</v>
      </c>
      <c r="AK13" s="49">
        <v>1.1388578293424798</v>
      </c>
      <c r="AL13" s="49">
        <v>1.0754128202581306</v>
      </c>
      <c r="AM13" s="49">
        <v>1.0736806678534752</v>
      </c>
      <c r="AN13" s="49">
        <v>1.0971836500964018</v>
      </c>
    </row>
    <row r="14" spans="1:40" x14ac:dyDescent="0.2">
      <c r="A14" s="47" t="s">
        <v>41</v>
      </c>
      <c r="B14" s="47">
        <v>2013</v>
      </c>
      <c r="C14" s="115" t="s">
        <v>66</v>
      </c>
      <c r="D14" s="114" t="s">
        <v>196</v>
      </c>
      <c r="E14" s="47" t="s">
        <v>40</v>
      </c>
      <c r="F14" s="47" t="s">
        <v>384</v>
      </c>
      <c r="G14" s="142">
        <v>1.5780000000000001</v>
      </c>
      <c r="H14" s="142">
        <v>0.87816788192657302</v>
      </c>
      <c r="I14" s="49">
        <v>0.85467695806019717</v>
      </c>
      <c r="J14" s="49">
        <v>0.78914657448734382</v>
      </c>
      <c r="K14" s="49">
        <v>0.74154785223761965</v>
      </c>
      <c r="L14" s="49">
        <v>0.78017898731387014</v>
      </c>
      <c r="M14" s="49">
        <v>0.78886279747915122</v>
      </c>
      <c r="N14" s="49">
        <v>0.87042719252355083</v>
      </c>
      <c r="O14" s="49">
        <v>0.88707368803742759</v>
      </c>
      <c r="P14" s="49">
        <v>0.9579767380903248</v>
      </c>
      <c r="Q14" s="49">
        <v>1.0253372153879026</v>
      </c>
      <c r="R14" s="49">
        <v>1.0897369749126691</v>
      </c>
      <c r="S14" s="49">
        <v>1.091393091947011</v>
      </c>
      <c r="T14" s="49">
        <v>1.0222124132199812</v>
      </c>
      <c r="U14" s="49">
        <v>1.0213974525020546</v>
      </c>
      <c r="V14" s="49">
        <v>1.0320995143844951</v>
      </c>
      <c r="W14" s="49">
        <v>1.0342352123451577</v>
      </c>
      <c r="X14" s="49">
        <v>1.1245296354151326</v>
      </c>
      <c r="Y14" s="49">
        <v>1.2089336708995901</v>
      </c>
      <c r="Z14" s="49">
        <v>1.2358626461519224</v>
      </c>
      <c r="AA14" s="49">
        <v>1.0430372662369274</v>
      </c>
      <c r="AB14" s="49">
        <v>0.9157718026185</v>
      </c>
      <c r="AC14" s="49">
        <v>0.92550163543753661</v>
      </c>
      <c r="AD14" s="49">
        <v>0.93094552346680226</v>
      </c>
      <c r="AE14" s="49">
        <v>0.97589059004642309</v>
      </c>
      <c r="AF14" s="49">
        <v>1.0341797370264554</v>
      </c>
      <c r="AG14" s="49">
        <v>1.1433454701744379</v>
      </c>
      <c r="AH14" s="49">
        <v>1.2429804821780004</v>
      </c>
      <c r="AI14" s="49">
        <v>1.345547009061</v>
      </c>
      <c r="AJ14" s="49">
        <v>1.4544499511260001</v>
      </c>
      <c r="AK14" s="49">
        <v>1.4858097162559996</v>
      </c>
      <c r="AL14" s="49">
        <v>0.5432586644630002</v>
      </c>
      <c r="AM14" s="49">
        <v>0.56610862940100004</v>
      </c>
      <c r="AN14" s="49">
        <v>1.3205779039780001</v>
      </c>
    </row>
    <row r="15" spans="1:40" x14ac:dyDescent="0.2">
      <c r="A15" s="47" t="s">
        <v>41</v>
      </c>
      <c r="B15" s="47">
        <v>2013</v>
      </c>
      <c r="C15" s="115" t="s">
        <v>67</v>
      </c>
      <c r="D15" s="114" t="s">
        <v>197</v>
      </c>
      <c r="E15" s="47" t="s">
        <v>40</v>
      </c>
      <c r="F15" s="47" t="s">
        <v>384</v>
      </c>
      <c r="G15" s="142" t="s">
        <v>41</v>
      </c>
      <c r="H15" s="142">
        <v>7.9815118975860161E-2</v>
      </c>
      <c r="I15" s="49">
        <v>7.2385758876698E-2</v>
      </c>
      <c r="J15" s="49">
        <v>7.1752595607299685E-2</v>
      </c>
      <c r="K15" s="49">
        <v>6.1714154100576069E-2</v>
      </c>
      <c r="L15" s="49">
        <v>6.413428411091758E-2</v>
      </c>
      <c r="M15" s="49">
        <v>7.541717713697943E-2</v>
      </c>
      <c r="N15" s="49">
        <v>8.0690409596257451E-2</v>
      </c>
      <c r="O15" s="49">
        <v>8.4777645040897673E-2</v>
      </c>
      <c r="P15" s="49">
        <v>9.3709106501475237E-2</v>
      </c>
      <c r="Q15" s="49">
        <v>0.10613969379473433</v>
      </c>
      <c r="R15" s="49">
        <v>0.11484684000023039</v>
      </c>
      <c r="S15" s="49">
        <v>0.11410797152601894</v>
      </c>
      <c r="T15" s="49">
        <v>0.11308310436495925</v>
      </c>
      <c r="U15" s="49">
        <v>0.11737681217098121</v>
      </c>
      <c r="V15" s="49">
        <v>0.11047569799165442</v>
      </c>
      <c r="W15" s="49">
        <v>0.13018925967733233</v>
      </c>
      <c r="X15" s="49">
        <v>0.15744290239924247</v>
      </c>
      <c r="Y15" s="49">
        <v>0.14085683733230822</v>
      </c>
      <c r="Z15" s="49">
        <v>0.13160709432070186</v>
      </c>
      <c r="AA15" s="49">
        <v>0.11021544997057199</v>
      </c>
      <c r="AB15" s="49">
        <v>8.169271431672806E-2</v>
      </c>
      <c r="AC15" s="49">
        <v>3.7296699993197999E-2</v>
      </c>
      <c r="AD15" s="49">
        <v>2.2253627746594309E-2</v>
      </c>
      <c r="AE15" s="49">
        <v>1.943595084312056E-2</v>
      </c>
      <c r="AF15" s="49">
        <v>1.8868605599093365E-2</v>
      </c>
      <c r="AG15" s="49">
        <v>2.0366115970239837E-2</v>
      </c>
      <c r="AH15" s="49">
        <v>2.1832248034999998E-2</v>
      </c>
      <c r="AI15" s="49">
        <v>2.0667713689999999E-2</v>
      </c>
      <c r="AJ15" s="49">
        <v>2.2785393081999998E-2</v>
      </c>
      <c r="AK15" s="49">
        <v>2.7546766152000003E-2</v>
      </c>
      <c r="AL15" s="49">
        <v>2.0437411294000004E-2</v>
      </c>
      <c r="AM15" s="49">
        <v>3.2672587636000006E-2</v>
      </c>
      <c r="AN15" s="49">
        <v>3.3268434417999995E-2</v>
      </c>
    </row>
    <row r="16" spans="1:40" x14ac:dyDescent="0.2">
      <c r="A16" s="47" t="s">
        <v>41</v>
      </c>
      <c r="B16" s="47">
        <v>2013</v>
      </c>
      <c r="C16" s="115" t="s">
        <v>68</v>
      </c>
      <c r="D16" s="114" t="s">
        <v>198</v>
      </c>
      <c r="E16" s="47" t="s">
        <v>40</v>
      </c>
      <c r="F16" s="47" t="s">
        <v>384</v>
      </c>
      <c r="G16" s="142">
        <v>33.465952176096216</v>
      </c>
      <c r="H16" s="142">
        <v>37.057851617292442</v>
      </c>
      <c r="I16" s="49">
        <v>38.158511539373407</v>
      </c>
      <c r="J16" s="49">
        <v>38.882691336008243</v>
      </c>
      <c r="K16" s="49">
        <v>36.978959843882478</v>
      </c>
      <c r="L16" s="49">
        <v>36.078266497935843</v>
      </c>
      <c r="M16" s="49">
        <v>35.954449961955767</v>
      </c>
      <c r="N16" s="49">
        <v>34.603128520609935</v>
      </c>
      <c r="O16" s="49">
        <v>31.423622707943828</v>
      </c>
      <c r="P16" s="49">
        <v>30.320187544305153</v>
      </c>
      <c r="Q16" s="49">
        <v>27.367057340011232</v>
      </c>
      <c r="R16" s="49">
        <v>21.371423939104801</v>
      </c>
      <c r="S16" s="49">
        <v>19.203323093880808</v>
      </c>
      <c r="T16" s="49">
        <v>16.544796119415125</v>
      </c>
      <c r="U16" s="49">
        <v>14.509436010091095</v>
      </c>
      <c r="V16" s="49">
        <v>13.258131449218842</v>
      </c>
      <c r="W16" s="49">
        <v>12.3326690376116</v>
      </c>
      <c r="X16" s="49">
        <v>11.627350792309617</v>
      </c>
      <c r="Y16" s="49">
        <v>11.182755098796537</v>
      </c>
      <c r="Z16" s="49">
        <v>11.028607577530778</v>
      </c>
      <c r="AA16" s="49">
        <v>10.610756275412081</v>
      </c>
      <c r="AB16" s="49">
        <v>10.371300610149328</v>
      </c>
      <c r="AC16" s="49">
        <v>10.872958633881183</v>
      </c>
      <c r="AD16" s="49">
        <v>11.134972539642961</v>
      </c>
      <c r="AE16" s="49">
        <v>11.909446899340836</v>
      </c>
      <c r="AF16" s="49">
        <v>12.533671526961449</v>
      </c>
      <c r="AG16" s="49">
        <v>12.88760104270262</v>
      </c>
      <c r="AH16" s="49">
        <v>13.181753794654874</v>
      </c>
      <c r="AI16" s="49">
        <v>13.341086586987753</v>
      </c>
      <c r="AJ16" s="49">
        <v>13.505023465427993</v>
      </c>
      <c r="AK16" s="49">
        <v>12.763297857147725</v>
      </c>
      <c r="AL16" s="49">
        <v>9.7926973778956015</v>
      </c>
      <c r="AM16" s="49">
        <v>9.5071968207418909</v>
      </c>
      <c r="AN16" s="49">
        <v>8.8714326832856383</v>
      </c>
    </row>
    <row r="17" spans="1:40" x14ac:dyDescent="0.2">
      <c r="A17" s="47" t="s">
        <v>41</v>
      </c>
      <c r="B17" s="47">
        <v>2013</v>
      </c>
      <c r="C17" s="115" t="s">
        <v>69</v>
      </c>
      <c r="D17" s="114" t="s">
        <v>199</v>
      </c>
      <c r="E17" s="47" t="s">
        <v>40</v>
      </c>
      <c r="F17" s="47" t="s">
        <v>384</v>
      </c>
      <c r="G17" s="142">
        <v>3.1516265452294339</v>
      </c>
      <c r="H17" s="142">
        <v>3.6884353657003723</v>
      </c>
      <c r="I17" s="49">
        <v>4.0779507169728939</v>
      </c>
      <c r="J17" s="49">
        <v>4.0854181979915456</v>
      </c>
      <c r="K17" s="49">
        <v>3.5186263069933137</v>
      </c>
      <c r="L17" s="49">
        <v>3.4261132593638459</v>
      </c>
      <c r="M17" s="49">
        <v>3.2623659604463189</v>
      </c>
      <c r="N17" s="49">
        <v>4.0873259342957322</v>
      </c>
      <c r="O17" s="49">
        <v>4.2700721152415282</v>
      </c>
      <c r="P17" s="49">
        <v>5.5644750455818386</v>
      </c>
      <c r="Q17" s="49">
        <v>6.1784362670244519</v>
      </c>
      <c r="R17" s="49">
        <v>7.9454954828145725</v>
      </c>
      <c r="S17" s="49">
        <v>8.435966894385956</v>
      </c>
      <c r="T17" s="49">
        <v>8.6406341624935212</v>
      </c>
      <c r="U17" s="49">
        <v>8.9610916494987372</v>
      </c>
      <c r="V17" s="49">
        <v>9.9932511224442244</v>
      </c>
      <c r="W17" s="49">
        <v>10.513916156812556</v>
      </c>
      <c r="X17" s="49">
        <v>11.083650342816538</v>
      </c>
      <c r="Y17" s="49">
        <v>11.7426369095982</v>
      </c>
      <c r="Z17" s="49">
        <v>10.128577342416172</v>
      </c>
      <c r="AA17" s="49">
        <v>9.1771579631513109</v>
      </c>
      <c r="AB17" s="49">
        <v>7.9641630771527057</v>
      </c>
      <c r="AC17" s="49">
        <v>7.3843127590764732</v>
      </c>
      <c r="AD17" s="49">
        <v>6.9982146368231257</v>
      </c>
      <c r="AE17" s="49">
        <v>7.1815416997658232</v>
      </c>
      <c r="AF17" s="49">
        <v>7.6720521149590271</v>
      </c>
      <c r="AG17" s="49">
        <v>8.5914077345829405</v>
      </c>
      <c r="AH17" s="49">
        <v>8.5319876865779403</v>
      </c>
      <c r="AI17" s="49">
        <v>8.5386658849827466</v>
      </c>
      <c r="AJ17" s="49">
        <v>8.8330688902582839</v>
      </c>
      <c r="AK17" s="49">
        <v>8.1489818689514664</v>
      </c>
      <c r="AL17" s="49">
        <v>7.5617659901758758</v>
      </c>
      <c r="AM17" s="49">
        <v>7.6282105728292748</v>
      </c>
      <c r="AN17" s="49">
        <v>8.4894251919813062</v>
      </c>
    </row>
    <row r="18" spans="1:40" ht="22.5" x14ac:dyDescent="0.2">
      <c r="A18" s="47" t="s">
        <v>41</v>
      </c>
      <c r="B18" s="47">
        <v>2013</v>
      </c>
      <c r="C18" s="115" t="s">
        <v>70</v>
      </c>
      <c r="D18" s="114" t="s">
        <v>200</v>
      </c>
      <c r="E18" s="47" t="s">
        <v>40</v>
      </c>
      <c r="F18" s="47" t="s">
        <v>384</v>
      </c>
      <c r="G18" s="142">
        <v>14.068011055558701</v>
      </c>
      <c r="H18" s="142">
        <v>15.122113108176288</v>
      </c>
      <c r="I18" s="49">
        <v>15.25979237408915</v>
      </c>
      <c r="J18" s="49">
        <v>17.756575701790972</v>
      </c>
      <c r="K18" s="49">
        <v>17.938786089391861</v>
      </c>
      <c r="L18" s="49">
        <v>18.373386897199175</v>
      </c>
      <c r="M18" s="49">
        <v>17.65529336289956</v>
      </c>
      <c r="N18" s="49">
        <v>22.758221512492192</v>
      </c>
      <c r="O18" s="49">
        <v>22.148594962018223</v>
      </c>
      <c r="P18" s="49">
        <v>28.55936884185709</v>
      </c>
      <c r="Q18" s="49">
        <v>32.24458860850762</v>
      </c>
      <c r="R18" s="49">
        <v>36.762733566580401</v>
      </c>
      <c r="S18" s="49">
        <v>38.010964400338672</v>
      </c>
      <c r="T18" s="49">
        <v>36.551943540616982</v>
      </c>
      <c r="U18" s="49">
        <v>36.103270498621931</v>
      </c>
      <c r="V18" s="49">
        <v>37.648475758224073</v>
      </c>
      <c r="W18" s="49">
        <v>39.243401190905118</v>
      </c>
      <c r="X18" s="49">
        <v>39.41258226906897</v>
      </c>
      <c r="Y18" s="49">
        <v>39.319574637732941</v>
      </c>
      <c r="Z18" s="49">
        <v>33.772532150069907</v>
      </c>
      <c r="AA18" s="49">
        <v>27.780429093549937</v>
      </c>
      <c r="AB18" s="49">
        <v>24.218863654440167</v>
      </c>
      <c r="AC18" s="49">
        <v>22.354868770783639</v>
      </c>
      <c r="AD18" s="49">
        <v>20.471182947730906</v>
      </c>
      <c r="AE18" s="49">
        <v>20.89808179749609</v>
      </c>
      <c r="AF18" s="49">
        <v>21.035082417559185</v>
      </c>
      <c r="AG18" s="49">
        <v>20.308212622866101</v>
      </c>
      <c r="AH18" s="49">
        <v>19.463782804472714</v>
      </c>
      <c r="AI18" s="49">
        <v>17.429884486834371</v>
      </c>
      <c r="AJ18" s="49">
        <v>15.929737715446343</v>
      </c>
      <c r="AK18" s="49">
        <v>13.6581351477961</v>
      </c>
      <c r="AL18" s="49">
        <v>9.3935427149556112</v>
      </c>
      <c r="AM18" s="49">
        <v>8.2760778942794815</v>
      </c>
      <c r="AN18" s="49">
        <v>7.7925975695711296</v>
      </c>
    </row>
    <row r="19" spans="1:40" x14ac:dyDescent="0.2">
      <c r="A19" s="47" t="s">
        <v>41</v>
      </c>
      <c r="B19" s="47">
        <v>2013</v>
      </c>
      <c r="C19" s="115" t="s">
        <v>71</v>
      </c>
      <c r="D19" s="114" t="s">
        <v>201</v>
      </c>
      <c r="E19" s="47" t="s">
        <v>40</v>
      </c>
      <c r="F19" s="47" t="s">
        <v>384</v>
      </c>
      <c r="G19" s="142">
        <v>3.1197674912124107E-2</v>
      </c>
      <c r="H19" s="142">
        <v>2.8030250375978276E-2</v>
      </c>
      <c r="I19" s="49">
        <v>3.1862058436894262E-2</v>
      </c>
      <c r="J19" s="49">
        <v>3.2989340351552182E-2</v>
      </c>
      <c r="K19" s="49">
        <v>3.0813054581012092E-2</v>
      </c>
      <c r="L19" s="49">
        <v>2.8694576412782283E-2</v>
      </c>
      <c r="M19" s="49">
        <v>2.7718918122673773E-2</v>
      </c>
      <c r="N19" s="49">
        <v>3.0210826070875461E-2</v>
      </c>
      <c r="O19" s="49">
        <v>3.03864203736528E-2</v>
      </c>
      <c r="P19" s="49">
        <v>3.471732631399458E-2</v>
      </c>
      <c r="Q19" s="49">
        <v>3.803030482197553E-2</v>
      </c>
      <c r="R19" s="49">
        <v>5.3865234958959819E-2</v>
      </c>
      <c r="S19" s="49">
        <v>5.8354318443157437E-2</v>
      </c>
      <c r="T19" s="49">
        <v>5.6972900121332208E-2</v>
      </c>
      <c r="U19" s="49">
        <v>5.9450957533927665E-2</v>
      </c>
      <c r="V19" s="49">
        <v>5.4772582890248493E-2</v>
      </c>
      <c r="W19" s="49">
        <v>5.0028137927445038E-2</v>
      </c>
      <c r="X19" s="49">
        <v>4.7228626326617687E-2</v>
      </c>
      <c r="Y19" s="49">
        <v>4.5389202804527649E-2</v>
      </c>
      <c r="Z19" s="49">
        <v>4.5716357014453785E-2</v>
      </c>
      <c r="AA19" s="49">
        <v>3.994982234505829E-2</v>
      </c>
      <c r="AB19" s="49">
        <v>3.4604344211637848E-2</v>
      </c>
      <c r="AC19" s="49">
        <v>3.1332103444097363E-2</v>
      </c>
      <c r="AD19" s="49">
        <v>2.7355305646215616E-2</v>
      </c>
      <c r="AE19" s="49">
        <v>2.6374562149622808E-2</v>
      </c>
      <c r="AF19" s="49">
        <v>2.5014636041031109E-2</v>
      </c>
      <c r="AG19" s="49">
        <v>2.4434598770507816E-2</v>
      </c>
      <c r="AH19" s="49">
        <v>2.4792330822728897E-2</v>
      </c>
      <c r="AI19" s="49">
        <v>2.3837684864948656E-2</v>
      </c>
      <c r="AJ19" s="49">
        <v>2.1662922822353763E-2</v>
      </c>
      <c r="AK19" s="49">
        <v>2.0501459350949606E-2</v>
      </c>
      <c r="AL19" s="49">
        <v>1.4808739554833552E-2</v>
      </c>
      <c r="AM19" s="49">
        <v>1.3619675409387633E-2</v>
      </c>
      <c r="AN19" s="49">
        <v>1.3161407023404686E-2</v>
      </c>
    </row>
    <row r="20" spans="1:40" x14ac:dyDescent="0.2">
      <c r="A20" s="47" t="s">
        <v>41</v>
      </c>
      <c r="B20" s="47">
        <v>2013</v>
      </c>
      <c r="C20" s="115" t="s">
        <v>72</v>
      </c>
      <c r="D20" s="114" t="s">
        <v>202</v>
      </c>
      <c r="E20" s="47" t="s">
        <v>40</v>
      </c>
      <c r="F20" s="47" t="s">
        <v>384</v>
      </c>
      <c r="G20" s="142" t="s">
        <v>385</v>
      </c>
      <c r="H20" s="142" t="s">
        <v>385</v>
      </c>
      <c r="I20" s="49" t="s">
        <v>385</v>
      </c>
      <c r="J20" s="49" t="s">
        <v>385</v>
      </c>
      <c r="K20" s="49" t="s">
        <v>385</v>
      </c>
      <c r="L20" s="49" t="s">
        <v>385</v>
      </c>
      <c r="M20" s="49" t="s">
        <v>385</v>
      </c>
      <c r="N20" s="49" t="s">
        <v>385</v>
      </c>
      <c r="O20" s="49" t="s">
        <v>385</v>
      </c>
      <c r="P20" s="49" t="s">
        <v>385</v>
      </c>
      <c r="Q20" s="49" t="s">
        <v>385</v>
      </c>
      <c r="R20" s="49" t="s">
        <v>385</v>
      </c>
      <c r="S20" s="49" t="s">
        <v>385</v>
      </c>
      <c r="T20" s="49" t="s">
        <v>385</v>
      </c>
      <c r="U20" s="49" t="s">
        <v>385</v>
      </c>
      <c r="V20" s="49" t="s">
        <v>385</v>
      </c>
      <c r="W20" s="49" t="s">
        <v>385</v>
      </c>
      <c r="X20" s="49" t="s">
        <v>385</v>
      </c>
      <c r="Y20" s="49" t="s">
        <v>385</v>
      </c>
      <c r="Z20" s="49" t="s">
        <v>385</v>
      </c>
      <c r="AA20" s="49" t="s">
        <v>385</v>
      </c>
      <c r="AB20" s="49" t="s">
        <v>385</v>
      </c>
      <c r="AC20" s="49" t="s">
        <v>385</v>
      </c>
      <c r="AD20" s="49" t="s">
        <v>385</v>
      </c>
      <c r="AE20" s="49" t="s">
        <v>385</v>
      </c>
      <c r="AF20" s="49" t="s">
        <v>385</v>
      </c>
      <c r="AG20" s="49" t="s">
        <v>385</v>
      </c>
      <c r="AH20" s="49" t="s">
        <v>385</v>
      </c>
      <c r="AI20" s="49" t="s">
        <v>385</v>
      </c>
      <c r="AJ20" s="49" t="s">
        <v>385</v>
      </c>
      <c r="AK20" s="49" t="s">
        <v>385</v>
      </c>
      <c r="AL20" s="49" t="s">
        <v>385</v>
      </c>
      <c r="AM20" s="49" t="s">
        <v>385</v>
      </c>
      <c r="AN20" s="49" t="s">
        <v>385</v>
      </c>
    </row>
    <row r="21" spans="1:40" ht="22.5" x14ac:dyDescent="0.2">
      <c r="A21" s="47" t="s">
        <v>41</v>
      </c>
      <c r="B21" s="47">
        <v>2013</v>
      </c>
      <c r="C21" s="115" t="s">
        <v>73</v>
      </c>
      <c r="D21" s="114" t="s">
        <v>203</v>
      </c>
      <c r="E21" s="47" t="s">
        <v>40</v>
      </c>
      <c r="F21" s="47" t="s">
        <v>384</v>
      </c>
      <c r="G21" s="142" t="s">
        <v>385</v>
      </c>
      <c r="H21" s="142" t="s">
        <v>385</v>
      </c>
      <c r="I21" s="49" t="s">
        <v>385</v>
      </c>
      <c r="J21" s="49" t="s">
        <v>385</v>
      </c>
      <c r="K21" s="49" t="s">
        <v>385</v>
      </c>
      <c r="L21" s="49" t="s">
        <v>385</v>
      </c>
      <c r="M21" s="49" t="s">
        <v>385</v>
      </c>
      <c r="N21" s="49" t="s">
        <v>385</v>
      </c>
      <c r="O21" s="49" t="s">
        <v>385</v>
      </c>
      <c r="P21" s="49" t="s">
        <v>385</v>
      </c>
      <c r="Q21" s="49" t="s">
        <v>385</v>
      </c>
      <c r="R21" s="49" t="s">
        <v>385</v>
      </c>
      <c r="S21" s="49" t="s">
        <v>385</v>
      </c>
      <c r="T21" s="49" t="s">
        <v>385</v>
      </c>
      <c r="U21" s="49" t="s">
        <v>385</v>
      </c>
      <c r="V21" s="49" t="s">
        <v>385</v>
      </c>
      <c r="W21" s="49" t="s">
        <v>385</v>
      </c>
      <c r="X21" s="49" t="s">
        <v>385</v>
      </c>
      <c r="Y21" s="49" t="s">
        <v>385</v>
      </c>
      <c r="Z21" s="49" t="s">
        <v>385</v>
      </c>
      <c r="AA21" s="49" t="s">
        <v>385</v>
      </c>
      <c r="AB21" s="49" t="s">
        <v>385</v>
      </c>
      <c r="AC21" s="49" t="s">
        <v>385</v>
      </c>
      <c r="AD21" s="49" t="s">
        <v>385</v>
      </c>
      <c r="AE21" s="49" t="s">
        <v>385</v>
      </c>
      <c r="AF21" s="49" t="s">
        <v>385</v>
      </c>
      <c r="AG21" s="49" t="s">
        <v>385</v>
      </c>
      <c r="AH21" s="49" t="s">
        <v>385</v>
      </c>
      <c r="AI21" s="49" t="s">
        <v>385</v>
      </c>
      <c r="AJ21" s="49" t="s">
        <v>385</v>
      </c>
      <c r="AK21" s="49" t="s">
        <v>385</v>
      </c>
      <c r="AL21" s="49" t="s">
        <v>385</v>
      </c>
      <c r="AM21" s="49" t="s">
        <v>385</v>
      </c>
      <c r="AN21" s="49" t="s">
        <v>385</v>
      </c>
    </row>
    <row r="22" spans="1:40" x14ac:dyDescent="0.2">
      <c r="A22" s="47" t="s">
        <v>41</v>
      </c>
      <c r="B22" s="47">
        <v>2013</v>
      </c>
      <c r="C22" s="115" t="s">
        <v>74</v>
      </c>
      <c r="D22" s="114" t="s">
        <v>204</v>
      </c>
      <c r="E22" s="47" t="s">
        <v>40</v>
      </c>
      <c r="F22" s="47" t="s">
        <v>384</v>
      </c>
      <c r="G22" s="142" t="s">
        <v>385</v>
      </c>
      <c r="H22" s="142" t="s">
        <v>385</v>
      </c>
      <c r="I22" s="49" t="s">
        <v>385</v>
      </c>
      <c r="J22" s="49" t="s">
        <v>385</v>
      </c>
      <c r="K22" s="49" t="s">
        <v>385</v>
      </c>
      <c r="L22" s="49" t="s">
        <v>385</v>
      </c>
      <c r="M22" s="49" t="s">
        <v>385</v>
      </c>
      <c r="N22" s="49" t="s">
        <v>385</v>
      </c>
      <c r="O22" s="49" t="s">
        <v>385</v>
      </c>
      <c r="P22" s="49" t="s">
        <v>385</v>
      </c>
      <c r="Q22" s="49" t="s">
        <v>385</v>
      </c>
      <c r="R22" s="49" t="s">
        <v>385</v>
      </c>
      <c r="S22" s="49" t="s">
        <v>385</v>
      </c>
      <c r="T22" s="49" t="s">
        <v>385</v>
      </c>
      <c r="U22" s="49" t="s">
        <v>385</v>
      </c>
      <c r="V22" s="49" t="s">
        <v>385</v>
      </c>
      <c r="W22" s="49" t="s">
        <v>385</v>
      </c>
      <c r="X22" s="49" t="s">
        <v>385</v>
      </c>
      <c r="Y22" s="49" t="s">
        <v>385</v>
      </c>
      <c r="Z22" s="49" t="s">
        <v>385</v>
      </c>
      <c r="AA22" s="49" t="s">
        <v>385</v>
      </c>
      <c r="AB22" s="49" t="s">
        <v>385</v>
      </c>
      <c r="AC22" s="49" t="s">
        <v>385</v>
      </c>
      <c r="AD22" s="49" t="s">
        <v>385</v>
      </c>
      <c r="AE22" s="49" t="s">
        <v>385</v>
      </c>
      <c r="AF22" s="49" t="s">
        <v>385</v>
      </c>
      <c r="AG22" s="49" t="s">
        <v>385</v>
      </c>
      <c r="AH22" s="49" t="s">
        <v>385</v>
      </c>
      <c r="AI22" s="49" t="s">
        <v>385</v>
      </c>
      <c r="AJ22" s="49" t="s">
        <v>385</v>
      </c>
      <c r="AK22" s="49" t="s">
        <v>385</v>
      </c>
      <c r="AL22" s="49" t="s">
        <v>385</v>
      </c>
      <c r="AM22" s="49" t="s">
        <v>385</v>
      </c>
      <c r="AN22" s="49" t="s">
        <v>385</v>
      </c>
    </row>
    <row r="23" spans="1:40" x14ac:dyDescent="0.2">
      <c r="A23" s="47" t="s">
        <v>41</v>
      </c>
      <c r="B23" s="47">
        <v>2013</v>
      </c>
      <c r="C23" s="115" t="s">
        <v>75</v>
      </c>
      <c r="D23" s="114" t="s">
        <v>205</v>
      </c>
      <c r="E23" s="47" t="s">
        <v>40</v>
      </c>
      <c r="F23" s="47" t="s">
        <v>384</v>
      </c>
      <c r="G23" s="142">
        <v>1.5249999999999999</v>
      </c>
      <c r="H23" s="142">
        <v>2.1985305491105951</v>
      </c>
      <c r="I23" s="49">
        <v>2.1352088167053362</v>
      </c>
      <c r="J23" s="49">
        <v>1.9148491879350344</v>
      </c>
      <c r="K23" s="49">
        <v>2.1022815158546018</v>
      </c>
      <c r="L23" s="49">
        <v>1.9807037896365038</v>
      </c>
      <c r="M23" s="49">
        <v>1.8388631090487235</v>
      </c>
      <c r="N23" s="49">
        <v>2.1428074245939674</v>
      </c>
      <c r="O23" s="49">
        <v>2.0668213457076563</v>
      </c>
      <c r="P23" s="49">
        <v>2.1276102088167055</v>
      </c>
      <c r="Q23" s="49">
        <v>2.0465583913379737</v>
      </c>
      <c r="R23" s="49">
        <v>2.0328808971384378</v>
      </c>
      <c r="S23" s="49">
        <v>2.2187935034802782</v>
      </c>
      <c r="T23" s="49">
        <v>1.9401778808971382</v>
      </c>
      <c r="U23" s="49">
        <v>2.1428074245939674</v>
      </c>
      <c r="V23" s="49">
        <v>2.2593194122196443</v>
      </c>
      <c r="W23" s="49">
        <v>2.0170896785109984</v>
      </c>
      <c r="X23" s="49">
        <v>2.0170896785109984</v>
      </c>
      <c r="Y23" s="49">
        <v>2.1813827411167508</v>
      </c>
      <c r="Z23" s="49">
        <v>2.3118150301184439</v>
      </c>
      <c r="AA23" s="49">
        <v>2.0285528213197965</v>
      </c>
      <c r="AB23" s="49">
        <v>2.0130520856175971</v>
      </c>
      <c r="AC23" s="49">
        <v>2.0348496194115486</v>
      </c>
      <c r="AD23" s="49">
        <v>1.9484051016060859</v>
      </c>
      <c r="AE23" s="49">
        <v>1.9403489227387996</v>
      </c>
      <c r="AF23" s="49">
        <v>1.7800057200338124</v>
      </c>
      <c r="AG23" s="49">
        <v>1.8140587658495348</v>
      </c>
      <c r="AH23" s="49">
        <v>1.8475141061707523</v>
      </c>
      <c r="AI23" s="49">
        <v>1.9071692693153</v>
      </c>
      <c r="AJ23" s="49">
        <v>1.9271701677092137</v>
      </c>
      <c r="AK23" s="49">
        <v>2.0166770306001687</v>
      </c>
      <c r="AL23" s="49">
        <v>1.6067069163144547</v>
      </c>
      <c r="AM23" s="49">
        <v>1.7375970224852073</v>
      </c>
      <c r="AN23" s="49">
        <v>1.942709757565511</v>
      </c>
    </row>
    <row r="24" spans="1:40" x14ac:dyDescent="0.2">
      <c r="A24" s="47" t="s">
        <v>41</v>
      </c>
      <c r="B24" s="47">
        <v>2013</v>
      </c>
      <c r="C24" s="115" t="s">
        <v>76</v>
      </c>
      <c r="D24" s="114" t="s">
        <v>206</v>
      </c>
      <c r="E24" s="47" t="s">
        <v>40</v>
      </c>
      <c r="F24" s="47" t="s">
        <v>384</v>
      </c>
      <c r="G24" s="142" t="s">
        <v>386</v>
      </c>
      <c r="H24" s="142" t="s">
        <v>386</v>
      </c>
      <c r="I24" s="49" t="s">
        <v>386</v>
      </c>
      <c r="J24" s="49" t="s">
        <v>386</v>
      </c>
      <c r="K24" s="49" t="s">
        <v>386</v>
      </c>
      <c r="L24" s="49" t="s">
        <v>386</v>
      </c>
      <c r="M24" s="49" t="s">
        <v>386</v>
      </c>
      <c r="N24" s="49" t="s">
        <v>386</v>
      </c>
      <c r="O24" s="49" t="s">
        <v>386</v>
      </c>
      <c r="P24" s="49" t="s">
        <v>386</v>
      </c>
      <c r="Q24" s="49" t="s">
        <v>386</v>
      </c>
      <c r="R24" s="49" t="s">
        <v>386</v>
      </c>
      <c r="S24" s="49" t="s">
        <v>386</v>
      </c>
      <c r="T24" s="49" t="s">
        <v>386</v>
      </c>
      <c r="U24" s="49" t="s">
        <v>386</v>
      </c>
      <c r="V24" s="49" t="s">
        <v>386</v>
      </c>
      <c r="W24" s="49" t="s">
        <v>386</v>
      </c>
      <c r="X24" s="49" t="s">
        <v>386</v>
      </c>
      <c r="Y24" s="49" t="s">
        <v>386</v>
      </c>
      <c r="Z24" s="49" t="s">
        <v>386</v>
      </c>
      <c r="AA24" s="49" t="s">
        <v>386</v>
      </c>
      <c r="AB24" s="49" t="s">
        <v>386</v>
      </c>
      <c r="AC24" s="49" t="s">
        <v>386</v>
      </c>
      <c r="AD24" s="49" t="s">
        <v>386</v>
      </c>
      <c r="AE24" s="49" t="s">
        <v>386</v>
      </c>
      <c r="AF24" s="49" t="s">
        <v>386</v>
      </c>
      <c r="AG24" s="49" t="s">
        <v>386</v>
      </c>
      <c r="AH24" s="49" t="s">
        <v>386</v>
      </c>
      <c r="AI24" s="49" t="s">
        <v>386</v>
      </c>
      <c r="AJ24" s="49" t="s">
        <v>386</v>
      </c>
      <c r="AK24" s="49" t="s">
        <v>386</v>
      </c>
      <c r="AL24" s="49" t="s">
        <v>386</v>
      </c>
      <c r="AM24" s="49" t="s">
        <v>386</v>
      </c>
      <c r="AN24" s="49" t="s">
        <v>386</v>
      </c>
    </row>
    <row r="25" spans="1:40" x14ac:dyDescent="0.2">
      <c r="A25" s="47" t="s">
        <v>41</v>
      </c>
      <c r="B25" s="47">
        <v>2013</v>
      </c>
      <c r="C25" s="115" t="s">
        <v>77</v>
      </c>
      <c r="D25" s="114" t="s">
        <v>207</v>
      </c>
      <c r="E25" s="47" t="s">
        <v>40</v>
      </c>
      <c r="F25" s="47" t="s">
        <v>384</v>
      </c>
      <c r="G25" s="142">
        <v>0.45100000000000001</v>
      </c>
      <c r="H25" s="142">
        <v>2.2441634812991125</v>
      </c>
      <c r="I25" s="49">
        <v>2.1559560512110081</v>
      </c>
      <c r="J25" s="49">
        <v>2.4009444656067918</v>
      </c>
      <c r="K25" s="49">
        <v>2.4009444656067918</v>
      </c>
      <c r="L25" s="49">
        <v>2.7537741859592093</v>
      </c>
      <c r="M25" s="49">
        <v>2.4205783414753204</v>
      </c>
      <c r="N25" s="49">
        <v>2.6752386824850918</v>
      </c>
      <c r="O25" s="49">
        <v>2.7634461125731957</v>
      </c>
      <c r="P25" s="49">
        <v>2.9635978660386373</v>
      </c>
      <c r="Q25" s="49">
        <v>3.253078804941707</v>
      </c>
      <c r="R25" s="49">
        <v>3.7573193908252387</v>
      </c>
      <c r="S25" s="49">
        <v>3.3322757962061877</v>
      </c>
      <c r="T25" s="49">
        <v>3.5099601896928072</v>
      </c>
      <c r="U25" s="49">
        <v>3.710661860772031</v>
      </c>
      <c r="V25" s="49">
        <v>4.7147973683077646</v>
      </c>
      <c r="W25" s="49">
        <v>4.4222796782059692</v>
      </c>
      <c r="X25" s="49">
        <v>4.7677852713947262</v>
      </c>
      <c r="Y25" s="49">
        <v>3.7472499037016425</v>
      </c>
      <c r="Z25" s="49">
        <v>3.8691467030591347</v>
      </c>
      <c r="AA25" s="49">
        <v>3.7021816121327813</v>
      </c>
      <c r="AB25" s="49">
        <v>3.481435440127608</v>
      </c>
      <c r="AC25" s="49">
        <v>3.0094877126360635</v>
      </c>
      <c r="AD25" s="49">
        <v>3.2031790642815503</v>
      </c>
      <c r="AE25" s="49">
        <v>3.0747882097935308</v>
      </c>
      <c r="AF25" s="49">
        <v>3.853761442916797</v>
      </c>
      <c r="AG25" s="49">
        <v>3.7880866859478024</v>
      </c>
      <c r="AH25" s="49">
        <v>4.5567407355363594</v>
      </c>
      <c r="AI25" s="49">
        <v>4.0037229745891132</v>
      </c>
      <c r="AJ25" s="49">
        <v>4.4248705082909447</v>
      </c>
      <c r="AK25" s="49">
        <v>4.7682384552721784</v>
      </c>
      <c r="AL25" s="49">
        <v>5.9437710879872849</v>
      </c>
      <c r="AM25" s="49">
        <v>6.328730869904061</v>
      </c>
      <c r="AN25" s="49">
        <v>5.2763400266381995</v>
      </c>
    </row>
    <row r="26" spans="1:40" x14ac:dyDescent="0.2">
      <c r="A26" s="47" t="s">
        <v>41</v>
      </c>
      <c r="B26" s="47">
        <v>2013</v>
      </c>
      <c r="C26" s="115" t="s">
        <v>78</v>
      </c>
      <c r="D26" s="114" t="s">
        <v>208</v>
      </c>
      <c r="E26" s="47" t="s">
        <v>40</v>
      </c>
      <c r="F26" s="47" t="s">
        <v>384</v>
      </c>
      <c r="G26" s="142">
        <v>7.9000000000000001E-2</v>
      </c>
      <c r="H26" s="142">
        <v>6.3898303415697619E-2</v>
      </c>
      <c r="I26" s="49">
        <v>6.4702774154554721E-2</v>
      </c>
      <c r="J26" s="49">
        <v>6.4773693605957181E-2</v>
      </c>
      <c r="K26" s="49">
        <v>4.5214376760690234E-2</v>
      </c>
      <c r="L26" s="49">
        <v>3.8802348159332985E-2</v>
      </c>
      <c r="M26" s="49">
        <v>0.10887450546081816</v>
      </c>
      <c r="N26" s="49">
        <v>0.11737680198112334</v>
      </c>
      <c r="O26" s="49">
        <v>9.1334109852309817E-2</v>
      </c>
      <c r="P26" s="49">
        <v>6.0378360712283183E-2</v>
      </c>
      <c r="Q26" s="49">
        <v>8.3145920026739109E-2</v>
      </c>
      <c r="R26" s="49">
        <v>5.2003840703715457E-2</v>
      </c>
      <c r="S26" s="49">
        <v>8.9397344057806916E-2</v>
      </c>
      <c r="T26" s="49">
        <v>9.0196634950038504E-2</v>
      </c>
      <c r="U26" s="49">
        <v>9.2708017836221637E-2</v>
      </c>
      <c r="V26" s="49">
        <v>0.10153810311239786</v>
      </c>
      <c r="W26" s="49">
        <v>0.12886449456670124</v>
      </c>
      <c r="X26" s="49">
        <v>0.12768699485391036</v>
      </c>
      <c r="Y26" s="49">
        <v>0.10873689250174892</v>
      </c>
      <c r="Z26" s="49">
        <v>0.12092785394220115</v>
      </c>
      <c r="AA26" s="49">
        <v>0.12455999283541001</v>
      </c>
      <c r="AB26" s="49">
        <v>0.1353855974558246</v>
      </c>
      <c r="AC26" s="49">
        <v>0.12644334681331801</v>
      </c>
      <c r="AD26" s="49">
        <v>0.11692291812367167</v>
      </c>
      <c r="AE26" s="49">
        <v>0.12415491287113362</v>
      </c>
      <c r="AF26" s="49">
        <v>0.12318507882444754</v>
      </c>
      <c r="AG26" s="49">
        <v>0.11559644078875274</v>
      </c>
      <c r="AH26" s="49">
        <v>0.11629890638841782</v>
      </c>
      <c r="AI26" s="49">
        <v>0.10926940649770249</v>
      </c>
      <c r="AJ26" s="49">
        <v>0.12038635186078078</v>
      </c>
      <c r="AK26" s="49">
        <v>0.12157562712589325</v>
      </c>
      <c r="AL26" s="49">
        <v>0.1260817156018838</v>
      </c>
      <c r="AM26" s="49">
        <v>0.1292629453802327</v>
      </c>
      <c r="AN26" s="49">
        <v>0.13142098818014863</v>
      </c>
    </row>
    <row r="27" spans="1:40" x14ac:dyDescent="0.2">
      <c r="A27" s="47" t="s">
        <v>41</v>
      </c>
      <c r="B27" s="47">
        <v>2013</v>
      </c>
      <c r="C27" s="115" t="s">
        <v>79</v>
      </c>
      <c r="D27" s="114" t="s">
        <v>209</v>
      </c>
      <c r="E27" s="47" t="s">
        <v>40</v>
      </c>
      <c r="F27" s="47" t="s">
        <v>384</v>
      </c>
      <c r="G27" s="142" t="s">
        <v>385</v>
      </c>
      <c r="H27" s="142" t="s">
        <v>385</v>
      </c>
      <c r="I27" s="49" t="s">
        <v>385</v>
      </c>
      <c r="J27" s="49" t="s">
        <v>385</v>
      </c>
      <c r="K27" s="49" t="s">
        <v>385</v>
      </c>
      <c r="L27" s="49" t="s">
        <v>385</v>
      </c>
      <c r="M27" s="49" t="s">
        <v>385</v>
      </c>
      <c r="N27" s="49" t="s">
        <v>385</v>
      </c>
      <c r="O27" s="49" t="s">
        <v>385</v>
      </c>
      <c r="P27" s="49" t="s">
        <v>385</v>
      </c>
      <c r="Q27" s="49" t="s">
        <v>385</v>
      </c>
      <c r="R27" s="49" t="s">
        <v>385</v>
      </c>
      <c r="S27" s="49" t="s">
        <v>385</v>
      </c>
      <c r="T27" s="49" t="s">
        <v>385</v>
      </c>
      <c r="U27" s="49" t="s">
        <v>385</v>
      </c>
      <c r="V27" s="49" t="s">
        <v>385</v>
      </c>
      <c r="W27" s="49" t="s">
        <v>385</v>
      </c>
      <c r="X27" s="49" t="s">
        <v>385</v>
      </c>
      <c r="Y27" s="49" t="s">
        <v>385</v>
      </c>
      <c r="Z27" s="49" t="s">
        <v>385</v>
      </c>
      <c r="AA27" s="49" t="s">
        <v>385</v>
      </c>
      <c r="AB27" s="49" t="s">
        <v>385</v>
      </c>
      <c r="AC27" s="49" t="s">
        <v>385</v>
      </c>
      <c r="AD27" s="49" t="s">
        <v>385</v>
      </c>
      <c r="AE27" s="49" t="s">
        <v>385</v>
      </c>
      <c r="AF27" s="49" t="s">
        <v>385</v>
      </c>
      <c r="AG27" s="49" t="s">
        <v>385</v>
      </c>
      <c r="AH27" s="49" t="s">
        <v>385</v>
      </c>
      <c r="AI27" s="49" t="s">
        <v>385</v>
      </c>
      <c r="AJ27" s="49" t="s">
        <v>385</v>
      </c>
      <c r="AK27" s="49" t="s">
        <v>385</v>
      </c>
      <c r="AL27" s="49" t="s">
        <v>385</v>
      </c>
      <c r="AM27" s="49" t="s">
        <v>385</v>
      </c>
      <c r="AN27" s="49" t="s">
        <v>385</v>
      </c>
    </row>
    <row r="28" spans="1:40" x14ac:dyDescent="0.2">
      <c r="A28" s="47" t="s">
        <v>41</v>
      </c>
      <c r="B28" s="47">
        <v>2013</v>
      </c>
      <c r="C28" s="115" t="s">
        <v>80</v>
      </c>
      <c r="D28" s="114" t="s">
        <v>210</v>
      </c>
      <c r="E28" s="47" t="s">
        <v>40</v>
      </c>
      <c r="F28" s="47" t="s">
        <v>384</v>
      </c>
      <c r="G28" s="142">
        <v>1.728</v>
      </c>
      <c r="H28" s="142">
        <v>2.9096424892456847</v>
      </c>
      <c r="I28" s="49">
        <v>2.8948200627065521</v>
      </c>
      <c r="J28" s="49">
        <v>2.7396161180263485</v>
      </c>
      <c r="K28" s="49">
        <v>2.6863773205940418</v>
      </c>
      <c r="L28" s="49">
        <v>2.8153968086136278</v>
      </c>
      <c r="M28" s="49">
        <v>2.687203409587215</v>
      </c>
      <c r="N28" s="49">
        <v>2.5025877621717685</v>
      </c>
      <c r="O28" s="49">
        <v>2.4420844306887313</v>
      </c>
      <c r="P28" s="49">
        <v>2.3446342615851732</v>
      </c>
      <c r="Q28" s="49">
        <v>2.4186791890132384</v>
      </c>
      <c r="R28" s="49">
        <v>2.5035935079232576</v>
      </c>
      <c r="S28" s="49">
        <v>2.4433132976463612</v>
      </c>
      <c r="T28" s="49">
        <v>2.325012978178278</v>
      </c>
      <c r="U28" s="49">
        <v>2.4580268319392609</v>
      </c>
      <c r="V28" s="49">
        <v>2.3468376371986062</v>
      </c>
      <c r="W28" s="49">
        <v>2.3843950337583237</v>
      </c>
      <c r="X28" s="49">
        <v>2.3492334535947115</v>
      </c>
      <c r="Y28" s="49">
        <v>2.3045206822997302</v>
      </c>
      <c r="Z28" s="49">
        <v>2.3889699460085927</v>
      </c>
      <c r="AA28" s="49">
        <v>1.9131931391766586</v>
      </c>
      <c r="AB28" s="49">
        <v>2.0527101641504286</v>
      </c>
      <c r="AC28" s="49">
        <v>1.8812763148970093</v>
      </c>
      <c r="AD28" s="49">
        <v>1.9823866310225624</v>
      </c>
      <c r="AE28" s="49">
        <v>2.1272546196438467</v>
      </c>
      <c r="AF28" s="49">
        <v>1.9930409625679815</v>
      </c>
      <c r="AG28" s="49">
        <v>2.1291546010989473</v>
      </c>
      <c r="AH28" s="49">
        <v>2.0794283711048003</v>
      </c>
      <c r="AI28" s="49">
        <v>1.9887500387171393</v>
      </c>
      <c r="AJ28" s="49">
        <v>2.1094925024908093</v>
      </c>
      <c r="AK28" s="49">
        <v>2.0866565164614554</v>
      </c>
      <c r="AL28" s="49">
        <v>1.8150537286417117</v>
      </c>
      <c r="AM28" s="49">
        <v>1.9607050602311931</v>
      </c>
      <c r="AN28" s="49">
        <v>1.9438907773659659</v>
      </c>
    </row>
    <row r="29" spans="1:40" x14ac:dyDescent="0.2">
      <c r="A29" s="47" t="s">
        <v>41</v>
      </c>
      <c r="B29" s="47">
        <v>2013</v>
      </c>
      <c r="C29" s="115" t="s">
        <v>81</v>
      </c>
      <c r="D29" s="114" t="s">
        <v>211</v>
      </c>
      <c r="E29" s="47" t="s">
        <v>40</v>
      </c>
      <c r="F29" s="47" t="s">
        <v>384</v>
      </c>
      <c r="G29" s="142" t="s">
        <v>41</v>
      </c>
      <c r="H29" s="142" t="s">
        <v>41</v>
      </c>
      <c r="I29" s="49" t="s">
        <v>41</v>
      </c>
      <c r="J29" s="49" t="s">
        <v>41</v>
      </c>
      <c r="K29" s="49" t="s">
        <v>41</v>
      </c>
      <c r="L29" s="49" t="s">
        <v>41</v>
      </c>
      <c r="M29" s="49" t="s">
        <v>41</v>
      </c>
      <c r="N29" s="49" t="s">
        <v>41</v>
      </c>
      <c r="O29" s="49" t="s">
        <v>41</v>
      </c>
      <c r="P29" s="49" t="s">
        <v>41</v>
      </c>
      <c r="Q29" s="49" t="s">
        <v>41</v>
      </c>
      <c r="R29" s="49" t="s">
        <v>41</v>
      </c>
      <c r="S29" s="49" t="s">
        <v>41</v>
      </c>
      <c r="T29" s="49" t="s">
        <v>41</v>
      </c>
      <c r="U29" s="49" t="s">
        <v>41</v>
      </c>
      <c r="V29" s="49" t="s">
        <v>41</v>
      </c>
      <c r="W29" s="49" t="s">
        <v>41</v>
      </c>
      <c r="X29" s="49" t="s">
        <v>41</v>
      </c>
      <c r="Y29" s="49" t="s">
        <v>41</v>
      </c>
      <c r="Z29" s="49" t="s">
        <v>41</v>
      </c>
      <c r="AA29" s="49" t="s">
        <v>41</v>
      </c>
      <c r="AB29" s="49" t="s">
        <v>41</v>
      </c>
      <c r="AC29" s="49" t="s">
        <v>41</v>
      </c>
      <c r="AD29" s="49" t="s">
        <v>41</v>
      </c>
      <c r="AE29" s="49" t="s">
        <v>41</v>
      </c>
      <c r="AF29" s="49" t="s">
        <v>41</v>
      </c>
      <c r="AG29" s="49" t="s">
        <v>41</v>
      </c>
      <c r="AH29" s="49" t="s">
        <v>41</v>
      </c>
      <c r="AI29" s="49" t="s">
        <v>41</v>
      </c>
      <c r="AJ29" s="49" t="s">
        <v>41</v>
      </c>
      <c r="AK29" s="49" t="s">
        <v>41</v>
      </c>
      <c r="AL29" s="49" t="s">
        <v>41</v>
      </c>
      <c r="AM29" s="49" t="s">
        <v>41</v>
      </c>
      <c r="AN29" s="49" t="s">
        <v>41</v>
      </c>
    </row>
    <row r="30" spans="1:40" x14ac:dyDescent="0.2">
      <c r="A30" s="47" t="s">
        <v>41</v>
      </c>
      <c r="B30" s="47">
        <v>2013</v>
      </c>
      <c r="C30" s="115" t="s">
        <v>82</v>
      </c>
      <c r="D30" s="114" t="s">
        <v>212</v>
      </c>
      <c r="E30" s="47" t="s">
        <v>40</v>
      </c>
      <c r="F30" s="47" t="s">
        <v>384</v>
      </c>
      <c r="G30" s="142">
        <v>5.51</v>
      </c>
      <c r="H30" s="142">
        <v>4.8507317505895982</v>
      </c>
      <c r="I30" s="49">
        <v>5.0176976322559375</v>
      </c>
      <c r="J30" s="49">
        <v>4.5648667226158102</v>
      </c>
      <c r="K30" s="49">
        <v>4.64944389158895</v>
      </c>
      <c r="L30" s="49">
        <v>4.7942929673345471</v>
      </c>
      <c r="M30" s="49">
        <v>4.7884543539887598</v>
      </c>
      <c r="N30" s="49">
        <v>5.1533377010265617</v>
      </c>
      <c r="O30" s="49">
        <v>5.0887501196755167</v>
      </c>
      <c r="P30" s="49">
        <v>5.5733308408667046</v>
      </c>
      <c r="Q30" s="49">
        <v>5.6319803630860452</v>
      </c>
      <c r="R30" s="49">
        <v>5.7167475136592563</v>
      </c>
      <c r="S30" s="49">
        <v>6.0703571982559357</v>
      </c>
      <c r="T30" s="49">
        <v>6.1355270883169579</v>
      </c>
      <c r="U30" s="49">
        <v>6.3868650229211186</v>
      </c>
      <c r="V30" s="49">
        <v>6.5492803867091567</v>
      </c>
      <c r="W30" s="49">
        <v>6.9513302451338239</v>
      </c>
      <c r="X30" s="49">
        <v>6.8597923805977921</v>
      </c>
      <c r="Y30" s="49">
        <v>6.7747017106384257</v>
      </c>
      <c r="Z30" s="49">
        <v>7.486940443882288</v>
      </c>
      <c r="AA30" s="49">
        <v>7.3777926324381093</v>
      </c>
      <c r="AB30" s="49">
        <v>7.6223839363649901</v>
      </c>
      <c r="AC30" s="49">
        <v>6.561793465505164</v>
      </c>
      <c r="AD30" s="49">
        <v>6.1276707375700905</v>
      </c>
      <c r="AE30" s="49">
        <v>5.9429610571744398</v>
      </c>
      <c r="AF30" s="49">
        <v>5.2594439526920498</v>
      </c>
      <c r="AG30" s="49">
        <v>5.689682959013818</v>
      </c>
      <c r="AH30" s="49">
        <v>5.9796323608793784</v>
      </c>
      <c r="AI30" s="49">
        <v>5.5711076873067498</v>
      </c>
      <c r="AJ30" s="49">
        <v>6.0056280376938735</v>
      </c>
      <c r="AK30" s="49">
        <v>5.7828656094096109</v>
      </c>
      <c r="AL30" s="49">
        <v>6.3707366376427315</v>
      </c>
      <c r="AM30" s="49">
        <v>5.9254356831148618</v>
      </c>
      <c r="AN30" s="49">
        <v>4.9710666758204969</v>
      </c>
    </row>
    <row r="31" spans="1:40" ht="22.5" x14ac:dyDescent="0.2">
      <c r="A31" s="47" t="s">
        <v>41</v>
      </c>
      <c r="B31" s="47">
        <v>2013</v>
      </c>
      <c r="C31" s="115" t="s">
        <v>83</v>
      </c>
      <c r="D31" s="114" t="s">
        <v>213</v>
      </c>
      <c r="E31" s="47" t="s">
        <v>40</v>
      </c>
      <c r="F31" s="47" t="s">
        <v>384</v>
      </c>
      <c r="G31" s="142" t="s">
        <v>41</v>
      </c>
      <c r="H31" s="142" t="s">
        <v>41</v>
      </c>
      <c r="I31" s="49" t="s">
        <v>41</v>
      </c>
      <c r="J31" s="49" t="s">
        <v>41</v>
      </c>
      <c r="K31" s="49" t="s">
        <v>41</v>
      </c>
      <c r="L31" s="49" t="s">
        <v>41</v>
      </c>
      <c r="M31" s="49" t="s">
        <v>41</v>
      </c>
      <c r="N31" s="49" t="s">
        <v>41</v>
      </c>
      <c r="O31" s="49" t="s">
        <v>41</v>
      </c>
      <c r="P31" s="49" t="s">
        <v>41</v>
      </c>
      <c r="Q31" s="49" t="s">
        <v>41</v>
      </c>
      <c r="R31" s="49" t="s">
        <v>41</v>
      </c>
      <c r="S31" s="49" t="s">
        <v>41</v>
      </c>
      <c r="T31" s="49" t="s">
        <v>41</v>
      </c>
      <c r="U31" s="49" t="s">
        <v>41</v>
      </c>
      <c r="V31" s="49" t="s">
        <v>41</v>
      </c>
      <c r="W31" s="49" t="s">
        <v>41</v>
      </c>
      <c r="X31" s="49" t="s">
        <v>41</v>
      </c>
      <c r="Y31" s="49" t="s">
        <v>41</v>
      </c>
      <c r="Z31" s="49" t="s">
        <v>41</v>
      </c>
      <c r="AA31" s="49" t="s">
        <v>41</v>
      </c>
      <c r="AB31" s="49" t="s">
        <v>41</v>
      </c>
      <c r="AC31" s="49" t="s">
        <v>41</v>
      </c>
      <c r="AD31" s="49" t="s">
        <v>41</v>
      </c>
      <c r="AE31" s="49" t="s">
        <v>41</v>
      </c>
      <c r="AF31" s="49" t="s">
        <v>41</v>
      </c>
      <c r="AG31" s="49" t="s">
        <v>41</v>
      </c>
      <c r="AH31" s="49" t="s">
        <v>41</v>
      </c>
      <c r="AI31" s="49" t="s">
        <v>41</v>
      </c>
      <c r="AJ31" s="49" t="s">
        <v>41</v>
      </c>
      <c r="AK31" s="49" t="s">
        <v>41</v>
      </c>
      <c r="AL31" s="49" t="s">
        <v>41</v>
      </c>
      <c r="AM31" s="49" t="s">
        <v>41</v>
      </c>
      <c r="AN31" s="49" t="s">
        <v>41</v>
      </c>
    </row>
    <row r="32" spans="1:40" x14ac:dyDescent="0.2">
      <c r="A32" s="47" t="s">
        <v>41</v>
      </c>
      <c r="B32" s="47">
        <v>2013</v>
      </c>
      <c r="C32" s="115" t="s">
        <v>84</v>
      </c>
      <c r="D32" s="114" t="s">
        <v>214</v>
      </c>
      <c r="E32" s="47" t="s">
        <v>40</v>
      </c>
      <c r="F32" s="47" t="s">
        <v>384</v>
      </c>
      <c r="G32" s="142">
        <v>4.2000000000000003E-2</v>
      </c>
      <c r="H32" s="142">
        <v>9.0081179136000014E-2</v>
      </c>
      <c r="I32" s="49">
        <v>9.3545839872000006E-2</v>
      </c>
      <c r="J32" s="49">
        <v>9.4845087648000023E-2</v>
      </c>
      <c r="K32" s="49">
        <v>9.5278170240000015E-2</v>
      </c>
      <c r="L32" s="49">
        <v>0.10827064800000004</v>
      </c>
      <c r="M32" s="49">
        <v>0.12429470390400003</v>
      </c>
      <c r="N32" s="49">
        <v>0.100042078752</v>
      </c>
      <c r="O32" s="49">
        <v>0.10350673948800002</v>
      </c>
      <c r="P32" s="49">
        <v>0.10264057430400002</v>
      </c>
      <c r="Q32" s="49">
        <v>0.10827064800000004</v>
      </c>
      <c r="R32" s="49">
        <v>0.11216839132800002</v>
      </c>
      <c r="S32" s="49">
        <v>0.113467639104</v>
      </c>
      <c r="T32" s="49">
        <v>0.113900721696</v>
      </c>
      <c r="U32" s="49">
        <v>0.11433380428799998</v>
      </c>
      <c r="V32" s="49">
        <v>0.10956989577600001</v>
      </c>
      <c r="W32" s="49">
        <v>0.11757679806692847</v>
      </c>
      <c r="X32" s="49">
        <v>0.11271491113742664</v>
      </c>
      <c r="Y32" s="49">
        <v>0.10702182845409867</v>
      </c>
      <c r="Z32" s="49">
        <v>0.11579689947271857</v>
      </c>
      <c r="AA32" s="49">
        <v>9.822016009058758E-2</v>
      </c>
      <c r="AB32" s="49">
        <v>9.2901553149578112E-2</v>
      </c>
      <c r="AC32" s="49">
        <v>8.9009373277516471E-2</v>
      </c>
      <c r="AD32" s="49">
        <v>8.4816087713396673E-2</v>
      </c>
      <c r="AE32" s="49">
        <v>7.3551488152463887E-2</v>
      </c>
      <c r="AF32" s="49">
        <v>6.5903200671311876E-2</v>
      </c>
      <c r="AG32" s="49">
        <v>6.3489335024355387E-2</v>
      </c>
      <c r="AH32" s="49">
        <v>6.6665638823847156E-2</v>
      </c>
      <c r="AI32" s="49">
        <v>6.9087038525283015E-2</v>
      </c>
      <c r="AJ32" s="49">
        <v>7.3463892017197496E-2</v>
      </c>
      <c r="AK32" s="49">
        <v>7.6033095549040489E-2</v>
      </c>
      <c r="AL32" s="49">
        <v>7.7727033062116604E-2</v>
      </c>
      <c r="AM32" s="49">
        <v>7.7681883698132531E-2</v>
      </c>
      <c r="AN32" s="49">
        <v>0.10794564274743995</v>
      </c>
    </row>
    <row r="33" spans="1:40" ht="22.5" x14ac:dyDescent="0.2">
      <c r="A33" s="47" t="s">
        <v>41</v>
      </c>
      <c r="B33" s="47">
        <v>2013</v>
      </c>
      <c r="C33" s="115" t="s">
        <v>85</v>
      </c>
      <c r="D33" s="114" t="s">
        <v>215</v>
      </c>
      <c r="E33" s="47" t="s">
        <v>40</v>
      </c>
      <c r="F33" s="47" t="s">
        <v>384</v>
      </c>
      <c r="G33" s="142">
        <v>8.6609999999999996</v>
      </c>
      <c r="H33" s="142">
        <v>6.5202025075200014</v>
      </c>
      <c r="I33" s="49">
        <v>6.9516782150399994</v>
      </c>
      <c r="J33" s="49">
        <v>7.2749241422999988</v>
      </c>
      <c r="K33" s="49">
        <v>7.5207449592000009</v>
      </c>
      <c r="L33" s="49">
        <v>8.7704419275000003</v>
      </c>
      <c r="M33" s="49">
        <v>10.306045861019999</v>
      </c>
      <c r="N33" s="49">
        <v>8.4704474339099995</v>
      </c>
      <c r="O33" s="49">
        <v>8.9340823503000006</v>
      </c>
      <c r="P33" s="49">
        <v>9.0169029527399953</v>
      </c>
      <c r="Q33" s="49">
        <v>9.6023362506921579</v>
      </c>
      <c r="R33" s="49">
        <v>10.029353432420733</v>
      </c>
      <c r="S33" s="49">
        <v>10.143164664885997</v>
      </c>
      <c r="T33" s="49">
        <v>9.9135612345178359</v>
      </c>
      <c r="U33" s="49">
        <v>9.5695929681428531</v>
      </c>
      <c r="V33" s="49">
        <v>8.8073297503653887</v>
      </c>
      <c r="W33" s="49">
        <v>9.0935935384484026</v>
      </c>
      <c r="X33" s="49">
        <v>8.3087721685841149</v>
      </c>
      <c r="Y33" s="49">
        <v>7.4662844165629911</v>
      </c>
      <c r="Z33" s="49">
        <v>7.6167820296936206</v>
      </c>
      <c r="AA33" s="49">
        <v>6.100256051610522</v>
      </c>
      <c r="AB33" s="49">
        <v>5.470475992261</v>
      </c>
      <c r="AC33" s="49">
        <v>4.9267368254259294</v>
      </c>
      <c r="AD33" s="49">
        <v>4.400376821851709</v>
      </c>
      <c r="AE33" s="49">
        <v>3.5764657335019012</v>
      </c>
      <c r="AF33" s="49">
        <v>2.9641178659956391</v>
      </c>
      <c r="AG33" s="49">
        <v>2.6175613009466581</v>
      </c>
      <c r="AH33" s="49">
        <v>2.5244154118231017</v>
      </c>
      <c r="AI33" s="49">
        <v>2.4083443314639426</v>
      </c>
      <c r="AJ33" s="49">
        <v>2.3542396752535972</v>
      </c>
      <c r="AK33" s="49">
        <v>2.2410586650853821</v>
      </c>
      <c r="AL33" s="49">
        <v>2.1075986534007418</v>
      </c>
      <c r="AM33" s="49">
        <v>1.9144961880110913</v>
      </c>
      <c r="AN33" s="49">
        <v>2.4138989309638337</v>
      </c>
    </row>
    <row r="34" spans="1:40" ht="22.5" x14ac:dyDescent="0.2">
      <c r="A34" s="47" t="s">
        <v>41</v>
      </c>
      <c r="B34" s="47">
        <v>2013</v>
      </c>
      <c r="C34" s="115" t="s">
        <v>86</v>
      </c>
      <c r="D34" s="114" t="s">
        <v>216</v>
      </c>
      <c r="E34" s="47" t="s">
        <v>40</v>
      </c>
      <c r="F34" s="47" t="s">
        <v>384</v>
      </c>
      <c r="G34" s="142" t="s">
        <v>41</v>
      </c>
      <c r="H34" s="142">
        <v>1.9771599648838956</v>
      </c>
      <c r="I34" s="49">
        <v>2.1366222942065236</v>
      </c>
      <c r="J34" s="49">
        <v>2.2755275314119419</v>
      </c>
      <c r="K34" s="49">
        <v>2.5466236088448957</v>
      </c>
      <c r="L34" s="49">
        <v>2.6540723560991464</v>
      </c>
      <c r="M34" s="49">
        <v>3.5685916200946619</v>
      </c>
      <c r="N34" s="49">
        <v>3.0450710075097085</v>
      </c>
      <c r="O34" s="49">
        <v>2.6848390107443674</v>
      </c>
      <c r="P34" s="49">
        <v>2.9670920245254986</v>
      </c>
      <c r="Q34" s="49">
        <v>2.6179985685001763</v>
      </c>
      <c r="R34" s="49">
        <v>2.5487115103708948</v>
      </c>
      <c r="S34" s="49">
        <v>2.5920883544088196</v>
      </c>
      <c r="T34" s="49">
        <v>2.225390301375739</v>
      </c>
      <c r="U34" s="49">
        <v>3.2006144272534893</v>
      </c>
      <c r="V34" s="49">
        <v>3.6394861091319015</v>
      </c>
      <c r="W34" s="49">
        <v>3.2622626659560554</v>
      </c>
      <c r="X34" s="49">
        <v>2.9140050688537524</v>
      </c>
      <c r="Y34" s="49">
        <v>2.7175124124679892</v>
      </c>
      <c r="Z34" s="49">
        <v>2.3328961806746475</v>
      </c>
      <c r="AA34" s="49">
        <v>2.1813451852749011</v>
      </c>
      <c r="AB34" s="49">
        <v>1.7145927911021086</v>
      </c>
      <c r="AC34" s="49">
        <v>1.420208902276153</v>
      </c>
      <c r="AD34" s="49">
        <v>1.5721890108722676</v>
      </c>
      <c r="AE34" s="49">
        <v>1.7494188917532336</v>
      </c>
      <c r="AF34" s="49">
        <v>1.6668497506885283</v>
      </c>
      <c r="AG34" s="49">
        <v>1.4654566706149665</v>
      </c>
      <c r="AH34" s="49">
        <v>1.3456616492905129</v>
      </c>
      <c r="AI34" s="49">
        <v>1.5934748449138179</v>
      </c>
      <c r="AJ34" s="49">
        <v>1.9020111233281025</v>
      </c>
      <c r="AK34" s="49">
        <v>1.6422226281855687</v>
      </c>
      <c r="AL34" s="49">
        <v>1.3386282806424348</v>
      </c>
      <c r="AM34" s="49">
        <v>1.3096982349957733</v>
      </c>
      <c r="AN34" s="49">
        <v>1.2066072544378701</v>
      </c>
    </row>
    <row r="35" spans="1:40" x14ac:dyDescent="0.2">
      <c r="A35" s="47" t="s">
        <v>41</v>
      </c>
      <c r="B35" s="47">
        <v>2013</v>
      </c>
      <c r="C35" s="115" t="s">
        <v>87</v>
      </c>
      <c r="D35" s="114" t="s">
        <v>217</v>
      </c>
      <c r="E35" s="47" t="s">
        <v>40</v>
      </c>
      <c r="F35" s="47" t="s">
        <v>384</v>
      </c>
      <c r="G35" s="142" t="s">
        <v>41</v>
      </c>
      <c r="H35" s="142" t="s">
        <v>41</v>
      </c>
      <c r="I35" s="49" t="s">
        <v>41</v>
      </c>
      <c r="J35" s="49" t="s">
        <v>41</v>
      </c>
      <c r="K35" s="49" t="s">
        <v>41</v>
      </c>
      <c r="L35" s="49" t="s">
        <v>41</v>
      </c>
      <c r="M35" s="49" t="s">
        <v>41</v>
      </c>
      <c r="N35" s="49" t="s">
        <v>41</v>
      </c>
      <c r="O35" s="49" t="s">
        <v>41</v>
      </c>
      <c r="P35" s="49" t="s">
        <v>41</v>
      </c>
      <c r="Q35" s="49" t="s">
        <v>41</v>
      </c>
      <c r="R35" s="49" t="s">
        <v>41</v>
      </c>
      <c r="S35" s="49" t="s">
        <v>41</v>
      </c>
      <c r="T35" s="49" t="s">
        <v>41</v>
      </c>
      <c r="U35" s="49" t="s">
        <v>41</v>
      </c>
      <c r="V35" s="49" t="s">
        <v>41</v>
      </c>
      <c r="W35" s="49" t="s">
        <v>41</v>
      </c>
      <c r="X35" s="49" t="s">
        <v>41</v>
      </c>
      <c r="Y35" s="49" t="s">
        <v>41</v>
      </c>
      <c r="Z35" s="49" t="s">
        <v>41</v>
      </c>
      <c r="AA35" s="49" t="s">
        <v>41</v>
      </c>
      <c r="AB35" s="49" t="s">
        <v>41</v>
      </c>
      <c r="AC35" s="49" t="s">
        <v>41</v>
      </c>
      <c r="AD35" s="49" t="s">
        <v>41</v>
      </c>
      <c r="AE35" s="49" t="s">
        <v>41</v>
      </c>
      <c r="AF35" s="49" t="s">
        <v>41</v>
      </c>
      <c r="AG35" s="49" t="s">
        <v>41</v>
      </c>
      <c r="AH35" s="49" t="s">
        <v>41</v>
      </c>
      <c r="AI35" s="49" t="s">
        <v>41</v>
      </c>
      <c r="AJ35" s="49" t="s">
        <v>41</v>
      </c>
      <c r="AK35" s="49" t="s">
        <v>41</v>
      </c>
      <c r="AL35" s="49" t="s">
        <v>41</v>
      </c>
      <c r="AM35" s="49" t="s">
        <v>41</v>
      </c>
      <c r="AN35" s="49" t="s">
        <v>41</v>
      </c>
    </row>
    <row r="36" spans="1:40" ht="22.5" x14ac:dyDescent="0.2">
      <c r="A36" s="47" t="s">
        <v>41</v>
      </c>
      <c r="B36" s="47">
        <v>2013</v>
      </c>
      <c r="C36" s="115" t="s">
        <v>88</v>
      </c>
      <c r="D36" s="114" t="s">
        <v>218</v>
      </c>
      <c r="E36" s="47" t="s">
        <v>40</v>
      </c>
      <c r="F36" s="47" t="s">
        <v>384</v>
      </c>
      <c r="G36" s="142" t="s">
        <v>41</v>
      </c>
      <c r="H36" s="142" t="s">
        <v>41</v>
      </c>
      <c r="I36" s="49" t="s">
        <v>41</v>
      </c>
      <c r="J36" s="49" t="s">
        <v>41</v>
      </c>
      <c r="K36" s="49" t="s">
        <v>41</v>
      </c>
      <c r="L36" s="49" t="s">
        <v>41</v>
      </c>
      <c r="M36" s="49" t="s">
        <v>41</v>
      </c>
      <c r="N36" s="49" t="s">
        <v>41</v>
      </c>
      <c r="O36" s="49" t="s">
        <v>41</v>
      </c>
      <c r="P36" s="49" t="s">
        <v>41</v>
      </c>
      <c r="Q36" s="49" t="s">
        <v>41</v>
      </c>
      <c r="R36" s="49" t="s">
        <v>41</v>
      </c>
      <c r="S36" s="49" t="s">
        <v>41</v>
      </c>
      <c r="T36" s="49" t="s">
        <v>41</v>
      </c>
      <c r="U36" s="49" t="s">
        <v>41</v>
      </c>
      <c r="V36" s="49" t="s">
        <v>41</v>
      </c>
      <c r="W36" s="49" t="s">
        <v>41</v>
      </c>
      <c r="X36" s="49" t="s">
        <v>41</v>
      </c>
      <c r="Y36" s="49" t="s">
        <v>41</v>
      </c>
      <c r="Z36" s="49" t="s">
        <v>41</v>
      </c>
      <c r="AA36" s="49" t="s">
        <v>41</v>
      </c>
      <c r="AB36" s="49" t="s">
        <v>41</v>
      </c>
      <c r="AC36" s="49" t="s">
        <v>41</v>
      </c>
      <c r="AD36" s="49" t="s">
        <v>41</v>
      </c>
      <c r="AE36" s="49" t="s">
        <v>41</v>
      </c>
      <c r="AF36" s="49" t="s">
        <v>41</v>
      </c>
      <c r="AG36" s="49" t="s">
        <v>41</v>
      </c>
      <c r="AH36" s="49" t="s">
        <v>41</v>
      </c>
      <c r="AI36" s="49" t="s">
        <v>41</v>
      </c>
      <c r="AJ36" s="49" t="s">
        <v>41</v>
      </c>
      <c r="AK36" s="49" t="s">
        <v>41</v>
      </c>
      <c r="AL36" s="49" t="s">
        <v>41</v>
      </c>
      <c r="AM36" s="49" t="s">
        <v>41</v>
      </c>
      <c r="AN36" s="49" t="s">
        <v>41</v>
      </c>
    </row>
    <row r="37" spans="1:40" ht="22.5" x14ac:dyDescent="0.2">
      <c r="A37" s="47" t="s">
        <v>41</v>
      </c>
      <c r="B37" s="47">
        <v>2013</v>
      </c>
      <c r="C37" s="115" t="s">
        <v>89</v>
      </c>
      <c r="D37" s="114" t="s">
        <v>219</v>
      </c>
      <c r="E37" s="47" t="s">
        <v>40</v>
      </c>
      <c r="F37" s="47" t="s">
        <v>384</v>
      </c>
      <c r="G37" s="142" t="s">
        <v>385</v>
      </c>
      <c r="H37" s="142" t="s">
        <v>385</v>
      </c>
      <c r="I37" s="49" t="s">
        <v>385</v>
      </c>
      <c r="J37" s="49" t="s">
        <v>385</v>
      </c>
      <c r="K37" s="49" t="s">
        <v>385</v>
      </c>
      <c r="L37" s="49" t="s">
        <v>385</v>
      </c>
      <c r="M37" s="49" t="s">
        <v>385</v>
      </c>
      <c r="N37" s="49" t="s">
        <v>385</v>
      </c>
      <c r="O37" s="49" t="s">
        <v>385</v>
      </c>
      <c r="P37" s="49" t="s">
        <v>385</v>
      </c>
      <c r="Q37" s="49" t="s">
        <v>385</v>
      </c>
      <c r="R37" s="49" t="s">
        <v>385</v>
      </c>
      <c r="S37" s="49" t="s">
        <v>385</v>
      </c>
      <c r="T37" s="49" t="s">
        <v>385</v>
      </c>
      <c r="U37" s="49" t="s">
        <v>385</v>
      </c>
      <c r="V37" s="49" t="s">
        <v>385</v>
      </c>
      <c r="W37" s="49" t="s">
        <v>385</v>
      </c>
      <c r="X37" s="49" t="s">
        <v>385</v>
      </c>
      <c r="Y37" s="49" t="s">
        <v>385</v>
      </c>
      <c r="Z37" s="49" t="s">
        <v>385</v>
      </c>
      <c r="AA37" s="49" t="s">
        <v>385</v>
      </c>
      <c r="AB37" s="49" t="s">
        <v>385</v>
      </c>
      <c r="AC37" s="49" t="s">
        <v>385</v>
      </c>
      <c r="AD37" s="49" t="s">
        <v>385</v>
      </c>
      <c r="AE37" s="49" t="s">
        <v>385</v>
      </c>
      <c r="AF37" s="49" t="s">
        <v>385</v>
      </c>
      <c r="AG37" s="49" t="s">
        <v>385</v>
      </c>
      <c r="AH37" s="49" t="s">
        <v>385</v>
      </c>
      <c r="AI37" s="49" t="s">
        <v>385</v>
      </c>
      <c r="AJ37" s="49" t="s">
        <v>385</v>
      </c>
      <c r="AK37" s="49" t="s">
        <v>385</v>
      </c>
      <c r="AL37" s="49" t="s">
        <v>385</v>
      </c>
      <c r="AM37" s="49" t="s">
        <v>385</v>
      </c>
      <c r="AN37" s="49" t="s">
        <v>385</v>
      </c>
    </row>
    <row r="38" spans="1:40" ht="22.5" x14ac:dyDescent="0.2">
      <c r="A38" s="47" t="s">
        <v>41</v>
      </c>
      <c r="B38" s="47">
        <v>2013</v>
      </c>
      <c r="C38" s="115" t="s">
        <v>90</v>
      </c>
      <c r="D38" s="114" t="s">
        <v>220</v>
      </c>
      <c r="E38" s="47" t="s">
        <v>40</v>
      </c>
      <c r="F38" s="47" t="s">
        <v>384</v>
      </c>
      <c r="G38" s="142" t="s">
        <v>386</v>
      </c>
      <c r="H38" s="142" t="s">
        <v>386</v>
      </c>
      <c r="I38" s="49" t="s">
        <v>386</v>
      </c>
      <c r="J38" s="49" t="s">
        <v>386</v>
      </c>
      <c r="K38" s="49" t="s">
        <v>386</v>
      </c>
      <c r="L38" s="49" t="s">
        <v>386</v>
      </c>
      <c r="M38" s="49" t="s">
        <v>386</v>
      </c>
      <c r="N38" s="49" t="s">
        <v>386</v>
      </c>
      <c r="O38" s="49" t="s">
        <v>386</v>
      </c>
      <c r="P38" s="49" t="s">
        <v>386</v>
      </c>
      <c r="Q38" s="49" t="s">
        <v>386</v>
      </c>
      <c r="R38" s="49" t="s">
        <v>386</v>
      </c>
      <c r="S38" s="49" t="s">
        <v>386</v>
      </c>
      <c r="T38" s="49" t="s">
        <v>386</v>
      </c>
      <c r="U38" s="49" t="s">
        <v>386</v>
      </c>
      <c r="V38" s="49" t="s">
        <v>386</v>
      </c>
      <c r="W38" s="49" t="s">
        <v>386</v>
      </c>
      <c r="X38" s="49" t="s">
        <v>386</v>
      </c>
      <c r="Y38" s="49" t="s">
        <v>386</v>
      </c>
      <c r="Z38" s="49" t="s">
        <v>386</v>
      </c>
      <c r="AA38" s="49" t="s">
        <v>386</v>
      </c>
      <c r="AB38" s="49" t="s">
        <v>386</v>
      </c>
      <c r="AC38" s="49" t="s">
        <v>386</v>
      </c>
      <c r="AD38" s="49" t="s">
        <v>386</v>
      </c>
      <c r="AE38" s="49" t="s">
        <v>386</v>
      </c>
      <c r="AF38" s="49" t="s">
        <v>386</v>
      </c>
      <c r="AG38" s="49" t="s">
        <v>386</v>
      </c>
      <c r="AH38" s="49" t="s">
        <v>386</v>
      </c>
      <c r="AI38" s="49" t="s">
        <v>386</v>
      </c>
      <c r="AJ38" s="49" t="s">
        <v>386</v>
      </c>
      <c r="AK38" s="49" t="s">
        <v>386</v>
      </c>
      <c r="AL38" s="49" t="s">
        <v>386</v>
      </c>
      <c r="AM38" s="49" t="s">
        <v>386</v>
      </c>
      <c r="AN38" s="49" t="s">
        <v>386</v>
      </c>
    </row>
    <row r="39" spans="1:40" x14ac:dyDescent="0.2">
      <c r="A39" s="47" t="s">
        <v>41</v>
      </c>
      <c r="B39" s="47">
        <v>2013</v>
      </c>
      <c r="C39" s="115" t="s">
        <v>91</v>
      </c>
      <c r="D39" s="114" t="s">
        <v>221</v>
      </c>
      <c r="E39" s="47" t="s">
        <v>40</v>
      </c>
      <c r="F39" s="47" t="s">
        <v>384</v>
      </c>
      <c r="G39" s="142" t="s">
        <v>386</v>
      </c>
      <c r="H39" s="142" t="s">
        <v>386</v>
      </c>
      <c r="I39" s="49" t="s">
        <v>386</v>
      </c>
      <c r="J39" s="49" t="s">
        <v>386</v>
      </c>
      <c r="K39" s="49" t="s">
        <v>386</v>
      </c>
      <c r="L39" s="49" t="s">
        <v>386</v>
      </c>
      <c r="M39" s="49" t="s">
        <v>386</v>
      </c>
      <c r="N39" s="49" t="s">
        <v>386</v>
      </c>
      <c r="O39" s="49" t="s">
        <v>386</v>
      </c>
      <c r="P39" s="49" t="s">
        <v>386</v>
      </c>
      <c r="Q39" s="49" t="s">
        <v>386</v>
      </c>
      <c r="R39" s="49" t="s">
        <v>386</v>
      </c>
      <c r="S39" s="49" t="s">
        <v>386</v>
      </c>
      <c r="T39" s="49" t="s">
        <v>386</v>
      </c>
      <c r="U39" s="49" t="s">
        <v>386</v>
      </c>
      <c r="V39" s="49" t="s">
        <v>386</v>
      </c>
      <c r="W39" s="49" t="s">
        <v>386</v>
      </c>
      <c r="X39" s="49" t="s">
        <v>386</v>
      </c>
      <c r="Y39" s="49" t="s">
        <v>386</v>
      </c>
      <c r="Z39" s="49" t="s">
        <v>386</v>
      </c>
      <c r="AA39" s="49" t="s">
        <v>386</v>
      </c>
      <c r="AB39" s="49" t="s">
        <v>386</v>
      </c>
      <c r="AC39" s="49" t="s">
        <v>386</v>
      </c>
      <c r="AD39" s="49" t="s">
        <v>386</v>
      </c>
      <c r="AE39" s="49" t="s">
        <v>386</v>
      </c>
      <c r="AF39" s="49" t="s">
        <v>386</v>
      </c>
      <c r="AG39" s="49" t="s">
        <v>386</v>
      </c>
      <c r="AH39" s="49" t="s">
        <v>386</v>
      </c>
      <c r="AI39" s="49" t="s">
        <v>386</v>
      </c>
      <c r="AJ39" s="49" t="s">
        <v>386</v>
      </c>
      <c r="AK39" s="49" t="s">
        <v>386</v>
      </c>
      <c r="AL39" s="49" t="s">
        <v>386</v>
      </c>
      <c r="AM39" s="49" t="s">
        <v>386</v>
      </c>
      <c r="AN39" s="49" t="s">
        <v>386</v>
      </c>
    </row>
    <row r="40" spans="1:40" ht="22.5" x14ac:dyDescent="0.2">
      <c r="A40" s="47" t="s">
        <v>41</v>
      </c>
      <c r="B40" s="47">
        <v>2013</v>
      </c>
      <c r="C40" s="115" t="s">
        <v>92</v>
      </c>
      <c r="D40" s="114" t="s">
        <v>222</v>
      </c>
      <c r="E40" s="47" t="s">
        <v>40</v>
      </c>
      <c r="F40" s="47" t="s">
        <v>384</v>
      </c>
      <c r="G40" s="142" t="s">
        <v>385</v>
      </c>
      <c r="H40" s="142" t="s">
        <v>385</v>
      </c>
      <c r="I40" s="49" t="s">
        <v>385</v>
      </c>
      <c r="J40" s="49" t="s">
        <v>385</v>
      </c>
      <c r="K40" s="49" t="s">
        <v>385</v>
      </c>
      <c r="L40" s="49" t="s">
        <v>385</v>
      </c>
      <c r="M40" s="49" t="s">
        <v>385</v>
      </c>
      <c r="N40" s="49" t="s">
        <v>385</v>
      </c>
      <c r="O40" s="49" t="s">
        <v>385</v>
      </c>
      <c r="P40" s="49" t="s">
        <v>385</v>
      </c>
      <c r="Q40" s="49" t="s">
        <v>385</v>
      </c>
      <c r="R40" s="49" t="s">
        <v>385</v>
      </c>
      <c r="S40" s="49" t="s">
        <v>385</v>
      </c>
      <c r="T40" s="49" t="s">
        <v>385</v>
      </c>
      <c r="U40" s="49" t="s">
        <v>385</v>
      </c>
      <c r="V40" s="49" t="s">
        <v>385</v>
      </c>
      <c r="W40" s="49" t="s">
        <v>385</v>
      </c>
      <c r="X40" s="49" t="s">
        <v>385</v>
      </c>
      <c r="Y40" s="49" t="s">
        <v>385</v>
      </c>
      <c r="Z40" s="49" t="s">
        <v>385</v>
      </c>
      <c r="AA40" s="49" t="s">
        <v>385</v>
      </c>
      <c r="AB40" s="49" t="s">
        <v>385</v>
      </c>
      <c r="AC40" s="49" t="s">
        <v>385</v>
      </c>
      <c r="AD40" s="49" t="s">
        <v>385</v>
      </c>
      <c r="AE40" s="49" t="s">
        <v>385</v>
      </c>
      <c r="AF40" s="49" t="s">
        <v>385</v>
      </c>
      <c r="AG40" s="49" t="s">
        <v>385</v>
      </c>
      <c r="AH40" s="49" t="s">
        <v>385</v>
      </c>
      <c r="AI40" s="49" t="s">
        <v>385</v>
      </c>
      <c r="AJ40" s="49" t="s">
        <v>385</v>
      </c>
      <c r="AK40" s="49" t="s">
        <v>385</v>
      </c>
      <c r="AL40" s="49" t="s">
        <v>385</v>
      </c>
      <c r="AM40" s="49" t="s">
        <v>385</v>
      </c>
      <c r="AN40" s="49" t="s">
        <v>385</v>
      </c>
    </row>
    <row r="41" spans="1:40" x14ac:dyDescent="0.2">
      <c r="A41" s="47" t="s">
        <v>41</v>
      </c>
      <c r="B41" s="47">
        <v>2013</v>
      </c>
      <c r="C41" s="115" t="s">
        <v>93</v>
      </c>
      <c r="D41" s="114" t="s">
        <v>223</v>
      </c>
      <c r="E41" s="47" t="s">
        <v>40</v>
      </c>
      <c r="F41" s="47" t="s">
        <v>384</v>
      </c>
      <c r="G41" s="142" t="s">
        <v>41</v>
      </c>
      <c r="H41" s="142" t="s">
        <v>41</v>
      </c>
      <c r="I41" s="49" t="s">
        <v>41</v>
      </c>
      <c r="J41" s="49" t="s">
        <v>41</v>
      </c>
      <c r="K41" s="49" t="s">
        <v>41</v>
      </c>
      <c r="L41" s="49" t="s">
        <v>41</v>
      </c>
      <c r="M41" s="49" t="s">
        <v>41</v>
      </c>
      <c r="N41" s="49" t="s">
        <v>41</v>
      </c>
      <c r="O41" s="49" t="s">
        <v>41</v>
      </c>
      <c r="P41" s="49" t="s">
        <v>41</v>
      </c>
      <c r="Q41" s="49" t="s">
        <v>41</v>
      </c>
      <c r="R41" s="49" t="s">
        <v>41</v>
      </c>
      <c r="S41" s="49" t="s">
        <v>41</v>
      </c>
      <c r="T41" s="49" t="s">
        <v>41</v>
      </c>
      <c r="U41" s="49" t="s">
        <v>41</v>
      </c>
      <c r="V41" s="49" t="s">
        <v>41</v>
      </c>
      <c r="W41" s="49" t="s">
        <v>41</v>
      </c>
      <c r="X41" s="49" t="s">
        <v>41</v>
      </c>
      <c r="Y41" s="49" t="s">
        <v>41</v>
      </c>
      <c r="Z41" s="49" t="s">
        <v>41</v>
      </c>
      <c r="AA41" s="49" t="s">
        <v>41</v>
      </c>
      <c r="AB41" s="49" t="s">
        <v>41</v>
      </c>
      <c r="AC41" s="49" t="s">
        <v>41</v>
      </c>
      <c r="AD41" s="49" t="s">
        <v>41</v>
      </c>
      <c r="AE41" s="49" t="s">
        <v>41</v>
      </c>
      <c r="AF41" s="49" t="s">
        <v>41</v>
      </c>
      <c r="AG41" s="49" t="s">
        <v>41</v>
      </c>
      <c r="AH41" s="49" t="s">
        <v>41</v>
      </c>
      <c r="AI41" s="49" t="s">
        <v>41</v>
      </c>
      <c r="AJ41" s="49" t="s">
        <v>41</v>
      </c>
      <c r="AK41" s="49" t="s">
        <v>41</v>
      </c>
      <c r="AL41" s="49" t="s">
        <v>41</v>
      </c>
      <c r="AM41" s="49" t="s">
        <v>41</v>
      </c>
      <c r="AN41" s="49" t="s">
        <v>41</v>
      </c>
    </row>
    <row r="42" spans="1:40" x14ac:dyDescent="0.2">
      <c r="A42" s="47" t="s">
        <v>41</v>
      </c>
      <c r="B42" s="47">
        <v>2013</v>
      </c>
      <c r="C42" s="115" t="s">
        <v>94</v>
      </c>
      <c r="D42" s="114" t="s">
        <v>224</v>
      </c>
      <c r="E42" s="47" t="s">
        <v>40</v>
      </c>
      <c r="F42" s="47" t="s">
        <v>384</v>
      </c>
      <c r="G42" s="142" t="s">
        <v>385</v>
      </c>
      <c r="H42" s="142" t="s">
        <v>385</v>
      </c>
      <c r="I42" s="49" t="s">
        <v>385</v>
      </c>
      <c r="J42" s="49" t="s">
        <v>385</v>
      </c>
      <c r="K42" s="49" t="s">
        <v>385</v>
      </c>
      <c r="L42" s="49" t="s">
        <v>385</v>
      </c>
      <c r="M42" s="49" t="s">
        <v>385</v>
      </c>
      <c r="N42" s="49" t="s">
        <v>385</v>
      </c>
      <c r="O42" s="49" t="s">
        <v>385</v>
      </c>
      <c r="P42" s="49" t="s">
        <v>385</v>
      </c>
      <c r="Q42" s="49" t="s">
        <v>385</v>
      </c>
      <c r="R42" s="49" t="s">
        <v>385</v>
      </c>
      <c r="S42" s="49" t="s">
        <v>385</v>
      </c>
      <c r="T42" s="49" t="s">
        <v>385</v>
      </c>
      <c r="U42" s="49" t="s">
        <v>385</v>
      </c>
      <c r="V42" s="49" t="s">
        <v>385</v>
      </c>
      <c r="W42" s="49" t="s">
        <v>385</v>
      </c>
      <c r="X42" s="49" t="s">
        <v>385</v>
      </c>
      <c r="Y42" s="49" t="s">
        <v>385</v>
      </c>
      <c r="Z42" s="49" t="s">
        <v>385</v>
      </c>
      <c r="AA42" s="49" t="s">
        <v>385</v>
      </c>
      <c r="AB42" s="49" t="s">
        <v>385</v>
      </c>
      <c r="AC42" s="49" t="s">
        <v>385</v>
      </c>
      <c r="AD42" s="49" t="s">
        <v>385</v>
      </c>
      <c r="AE42" s="49" t="s">
        <v>385</v>
      </c>
      <c r="AF42" s="49" t="s">
        <v>385</v>
      </c>
      <c r="AG42" s="49" t="s">
        <v>385</v>
      </c>
      <c r="AH42" s="49" t="s">
        <v>385</v>
      </c>
      <c r="AI42" s="49" t="s">
        <v>385</v>
      </c>
      <c r="AJ42" s="49" t="s">
        <v>385</v>
      </c>
      <c r="AK42" s="49" t="s">
        <v>385</v>
      </c>
      <c r="AL42" s="49" t="s">
        <v>385</v>
      </c>
      <c r="AM42" s="49" t="s">
        <v>385</v>
      </c>
      <c r="AN42" s="49" t="s">
        <v>385</v>
      </c>
    </row>
    <row r="43" spans="1:40" ht="45" x14ac:dyDescent="0.2">
      <c r="A43" s="47" t="s">
        <v>41</v>
      </c>
      <c r="B43" s="47">
        <v>2013</v>
      </c>
      <c r="C43" s="115" t="s">
        <v>95</v>
      </c>
      <c r="D43" s="114" t="s">
        <v>225</v>
      </c>
      <c r="E43" s="47" t="s">
        <v>40</v>
      </c>
      <c r="F43" s="47" t="s">
        <v>384</v>
      </c>
      <c r="G43" s="142" t="s">
        <v>385</v>
      </c>
      <c r="H43" s="142" t="s">
        <v>385</v>
      </c>
      <c r="I43" s="49" t="s">
        <v>385</v>
      </c>
      <c r="J43" s="49" t="s">
        <v>385</v>
      </c>
      <c r="K43" s="49" t="s">
        <v>385</v>
      </c>
      <c r="L43" s="49" t="s">
        <v>385</v>
      </c>
      <c r="M43" s="49" t="s">
        <v>385</v>
      </c>
      <c r="N43" s="49" t="s">
        <v>385</v>
      </c>
      <c r="O43" s="49" t="s">
        <v>385</v>
      </c>
      <c r="P43" s="49" t="s">
        <v>385</v>
      </c>
      <c r="Q43" s="49" t="s">
        <v>385</v>
      </c>
      <c r="R43" s="49" t="s">
        <v>385</v>
      </c>
      <c r="S43" s="49" t="s">
        <v>385</v>
      </c>
      <c r="T43" s="49" t="s">
        <v>385</v>
      </c>
      <c r="U43" s="49" t="s">
        <v>385</v>
      </c>
      <c r="V43" s="49" t="s">
        <v>385</v>
      </c>
      <c r="W43" s="49" t="s">
        <v>385</v>
      </c>
      <c r="X43" s="49" t="s">
        <v>385</v>
      </c>
      <c r="Y43" s="49" t="s">
        <v>385</v>
      </c>
      <c r="Z43" s="49" t="s">
        <v>385</v>
      </c>
      <c r="AA43" s="49" t="s">
        <v>385</v>
      </c>
      <c r="AB43" s="49" t="s">
        <v>385</v>
      </c>
      <c r="AC43" s="49" t="s">
        <v>385</v>
      </c>
      <c r="AD43" s="49" t="s">
        <v>385</v>
      </c>
      <c r="AE43" s="49" t="s">
        <v>385</v>
      </c>
      <c r="AF43" s="49" t="s">
        <v>385</v>
      </c>
      <c r="AG43" s="49" t="s">
        <v>385</v>
      </c>
      <c r="AH43" s="49" t="s">
        <v>385</v>
      </c>
      <c r="AI43" s="49" t="s">
        <v>385</v>
      </c>
      <c r="AJ43" s="49" t="s">
        <v>385</v>
      </c>
      <c r="AK43" s="49" t="s">
        <v>385</v>
      </c>
      <c r="AL43" s="49" t="s">
        <v>385</v>
      </c>
      <c r="AM43" s="49" t="s">
        <v>385</v>
      </c>
      <c r="AN43" s="49" t="s">
        <v>385</v>
      </c>
    </row>
    <row r="44" spans="1:40" ht="22.5" x14ac:dyDescent="0.2">
      <c r="A44" s="47" t="s">
        <v>41</v>
      </c>
      <c r="B44" s="47">
        <v>2013</v>
      </c>
      <c r="C44" s="115" t="s">
        <v>96</v>
      </c>
      <c r="D44" s="114" t="s">
        <v>226</v>
      </c>
      <c r="E44" s="47" t="s">
        <v>40</v>
      </c>
      <c r="F44" s="47" t="s">
        <v>384</v>
      </c>
      <c r="G44" s="142" t="s">
        <v>387</v>
      </c>
      <c r="H44" s="142" t="s">
        <v>387</v>
      </c>
      <c r="I44" s="49" t="s">
        <v>387</v>
      </c>
      <c r="J44" s="49" t="s">
        <v>387</v>
      </c>
      <c r="K44" s="49" t="s">
        <v>387</v>
      </c>
      <c r="L44" s="49" t="s">
        <v>387</v>
      </c>
      <c r="M44" s="49" t="s">
        <v>387</v>
      </c>
      <c r="N44" s="49" t="s">
        <v>387</v>
      </c>
      <c r="O44" s="49" t="s">
        <v>387</v>
      </c>
      <c r="P44" s="49" t="s">
        <v>387</v>
      </c>
      <c r="Q44" s="49" t="s">
        <v>387</v>
      </c>
      <c r="R44" s="49" t="s">
        <v>387</v>
      </c>
      <c r="S44" s="49" t="s">
        <v>387</v>
      </c>
      <c r="T44" s="49" t="s">
        <v>387</v>
      </c>
      <c r="U44" s="49" t="s">
        <v>387</v>
      </c>
      <c r="V44" s="49" t="s">
        <v>387</v>
      </c>
      <c r="W44" s="49" t="s">
        <v>387</v>
      </c>
      <c r="X44" s="49" t="s">
        <v>387</v>
      </c>
      <c r="Y44" s="49" t="s">
        <v>387</v>
      </c>
      <c r="Z44" s="49" t="s">
        <v>387</v>
      </c>
      <c r="AA44" s="49" t="s">
        <v>387</v>
      </c>
      <c r="AB44" s="49" t="s">
        <v>387</v>
      </c>
      <c r="AC44" s="49" t="s">
        <v>387</v>
      </c>
      <c r="AD44" s="49" t="s">
        <v>387</v>
      </c>
      <c r="AE44" s="49" t="s">
        <v>387</v>
      </c>
      <c r="AF44" s="49" t="s">
        <v>387</v>
      </c>
      <c r="AG44" s="49" t="s">
        <v>387</v>
      </c>
      <c r="AH44" s="49" t="s">
        <v>387</v>
      </c>
      <c r="AI44" s="49" t="s">
        <v>387</v>
      </c>
      <c r="AJ44" s="49" t="s">
        <v>387</v>
      </c>
      <c r="AK44" s="49" t="s">
        <v>387</v>
      </c>
      <c r="AL44" s="49" t="s">
        <v>387</v>
      </c>
      <c r="AM44" s="49" t="s">
        <v>387</v>
      </c>
      <c r="AN44" s="49" t="s">
        <v>387</v>
      </c>
    </row>
    <row r="45" spans="1:40" ht="22.5" x14ac:dyDescent="0.2">
      <c r="A45" s="47" t="s">
        <v>41</v>
      </c>
      <c r="B45" s="47">
        <v>2013</v>
      </c>
      <c r="C45" s="115" t="s">
        <v>97</v>
      </c>
      <c r="D45" s="114" t="s">
        <v>227</v>
      </c>
      <c r="E45" s="47" t="s">
        <v>40</v>
      </c>
      <c r="F45" s="47" t="s">
        <v>384</v>
      </c>
      <c r="G45" s="142" t="s">
        <v>386</v>
      </c>
      <c r="H45" s="142" t="s">
        <v>386</v>
      </c>
      <c r="I45" s="49" t="s">
        <v>386</v>
      </c>
      <c r="J45" s="49" t="s">
        <v>386</v>
      </c>
      <c r="K45" s="49" t="s">
        <v>386</v>
      </c>
      <c r="L45" s="49" t="s">
        <v>386</v>
      </c>
      <c r="M45" s="49" t="s">
        <v>386</v>
      </c>
      <c r="N45" s="49" t="s">
        <v>386</v>
      </c>
      <c r="O45" s="49" t="s">
        <v>386</v>
      </c>
      <c r="P45" s="49" t="s">
        <v>386</v>
      </c>
      <c r="Q45" s="49" t="s">
        <v>386</v>
      </c>
      <c r="R45" s="49" t="s">
        <v>386</v>
      </c>
      <c r="S45" s="49" t="s">
        <v>386</v>
      </c>
      <c r="T45" s="49" t="s">
        <v>386</v>
      </c>
      <c r="U45" s="49" t="s">
        <v>386</v>
      </c>
      <c r="V45" s="49" t="s">
        <v>386</v>
      </c>
      <c r="W45" s="49" t="s">
        <v>386</v>
      </c>
      <c r="X45" s="49" t="s">
        <v>386</v>
      </c>
      <c r="Y45" s="49" t="s">
        <v>386</v>
      </c>
      <c r="Z45" s="49" t="s">
        <v>386</v>
      </c>
      <c r="AA45" s="49" t="s">
        <v>386</v>
      </c>
      <c r="AB45" s="49" t="s">
        <v>386</v>
      </c>
      <c r="AC45" s="49" t="s">
        <v>386</v>
      </c>
      <c r="AD45" s="49" t="s">
        <v>386</v>
      </c>
      <c r="AE45" s="49" t="s">
        <v>386</v>
      </c>
      <c r="AF45" s="49" t="s">
        <v>386</v>
      </c>
      <c r="AG45" s="49" t="s">
        <v>386</v>
      </c>
      <c r="AH45" s="49" t="s">
        <v>386</v>
      </c>
      <c r="AI45" s="49" t="s">
        <v>386</v>
      </c>
      <c r="AJ45" s="49" t="s">
        <v>386</v>
      </c>
      <c r="AK45" s="49" t="s">
        <v>386</v>
      </c>
      <c r="AL45" s="49" t="s">
        <v>386</v>
      </c>
      <c r="AM45" s="49" t="s">
        <v>386</v>
      </c>
      <c r="AN45" s="49" t="s">
        <v>386</v>
      </c>
    </row>
    <row r="46" spans="1:40" x14ac:dyDescent="0.2">
      <c r="A46" s="47" t="s">
        <v>41</v>
      </c>
      <c r="B46" s="47">
        <v>2013</v>
      </c>
      <c r="C46" s="115" t="s">
        <v>98</v>
      </c>
      <c r="D46" s="114" t="s">
        <v>228</v>
      </c>
      <c r="E46" s="47" t="s">
        <v>40</v>
      </c>
      <c r="F46" s="47" t="s">
        <v>384</v>
      </c>
      <c r="G46" s="142" t="s">
        <v>41</v>
      </c>
      <c r="H46" s="142" t="s">
        <v>41</v>
      </c>
      <c r="I46" s="49" t="s">
        <v>41</v>
      </c>
      <c r="J46" s="49" t="s">
        <v>41</v>
      </c>
      <c r="K46" s="49" t="s">
        <v>41</v>
      </c>
      <c r="L46" s="49" t="s">
        <v>41</v>
      </c>
      <c r="M46" s="49" t="s">
        <v>41</v>
      </c>
      <c r="N46" s="49" t="s">
        <v>41</v>
      </c>
      <c r="O46" s="49" t="s">
        <v>41</v>
      </c>
      <c r="P46" s="49" t="s">
        <v>41</v>
      </c>
      <c r="Q46" s="49" t="s">
        <v>41</v>
      </c>
      <c r="R46" s="49" t="s">
        <v>41</v>
      </c>
      <c r="S46" s="49" t="s">
        <v>41</v>
      </c>
      <c r="T46" s="49" t="s">
        <v>41</v>
      </c>
      <c r="U46" s="49" t="s">
        <v>41</v>
      </c>
      <c r="V46" s="49" t="s">
        <v>41</v>
      </c>
      <c r="W46" s="49" t="s">
        <v>41</v>
      </c>
      <c r="X46" s="49" t="s">
        <v>41</v>
      </c>
      <c r="Y46" s="49" t="s">
        <v>41</v>
      </c>
      <c r="Z46" s="49" t="s">
        <v>41</v>
      </c>
      <c r="AA46" s="49" t="s">
        <v>41</v>
      </c>
      <c r="AB46" s="49" t="s">
        <v>41</v>
      </c>
      <c r="AC46" s="49" t="s">
        <v>41</v>
      </c>
      <c r="AD46" s="49" t="s">
        <v>41</v>
      </c>
      <c r="AE46" s="49" t="s">
        <v>41</v>
      </c>
      <c r="AF46" s="49" t="s">
        <v>41</v>
      </c>
      <c r="AG46" s="49" t="s">
        <v>41</v>
      </c>
      <c r="AH46" s="49" t="s">
        <v>41</v>
      </c>
      <c r="AI46" s="49" t="s">
        <v>41</v>
      </c>
      <c r="AJ46" s="49" t="s">
        <v>41</v>
      </c>
      <c r="AK46" s="49" t="s">
        <v>41</v>
      </c>
      <c r="AL46" s="49" t="s">
        <v>41</v>
      </c>
      <c r="AM46" s="49" t="s">
        <v>41</v>
      </c>
      <c r="AN46" s="49" t="s">
        <v>41</v>
      </c>
    </row>
    <row r="47" spans="1:40" x14ac:dyDescent="0.2">
      <c r="A47" s="47" t="s">
        <v>41</v>
      </c>
      <c r="B47" s="47">
        <v>2013</v>
      </c>
      <c r="C47" s="115" t="s">
        <v>99</v>
      </c>
      <c r="D47" s="114" t="s">
        <v>229</v>
      </c>
      <c r="E47" s="47" t="s">
        <v>40</v>
      </c>
      <c r="F47" s="47" t="s">
        <v>384</v>
      </c>
      <c r="G47" s="142" t="s">
        <v>41</v>
      </c>
      <c r="H47" s="142" t="s">
        <v>41</v>
      </c>
      <c r="I47" s="49" t="s">
        <v>41</v>
      </c>
      <c r="J47" s="49" t="s">
        <v>41</v>
      </c>
      <c r="K47" s="49" t="s">
        <v>41</v>
      </c>
      <c r="L47" s="49" t="s">
        <v>41</v>
      </c>
      <c r="M47" s="49" t="s">
        <v>41</v>
      </c>
      <c r="N47" s="49" t="s">
        <v>41</v>
      </c>
      <c r="O47" s="49" t="s">
        <v>41</v>
      </c>
      <c r="P47" s="49" t="s">
        <v>41</v>
      </c>
      <c r="Q47" s="49" t="s">
        <v>41</v>
      </c>
      <c r="R47" s="49" t="s">
        <v>41</v>
      </c>
      <c r="S47" s="49" t="s">
        <v>41</v>
      </c>
      <c r="T47" s="49" t="s">
        <v>41</v>
      </c>
      <c r="U47" s="49" t="s">
        <v>41</v>
      </c>
      <c r="V47" s="49" t="s">
        <v>41</v>
      </c>
      <c r="W47" s="49" t="s">
        <v>41</v>
      </c>
      <c r="X47" s="49" t="s">
        <v>41</v>
      </c>
      <c r="Y47" s="49" t="s">
        <v>41</v>
      </c>
      <c r="Z47" s="49" t="s">
        <v>41</v>
      </c>
      <c r="AA47" s="49" t="s">
        <v>41</v>
      </c>
      <c r="AB47" s="49" t="s">
        <v>41</v>
      </c>
      <c r="AC47" s="49" t="s">
        <v>41</v>
      </c>
      <c r="AD47" s="49" t="s">
        <v>41</v>
      </c>
      <c r="AE47" s="49" t="s">
        <v>41</v>
      </c>
      <c r="AF47" s="49" t="s">
        <v>41</v>
      </c>
      <c r="AG47" s="49" t="s">
        <v>41</v>
      </c>
      <c r="AH47" s="49" t="s">
        <v>41</v>
      </c>
      <c r="AI47" s="49" t="s">
        <v>41</v>
      </c>
      <c r="AJ47" s="49" t="s">
        <v>41</v>
      </c>
      <c r="AK47" s="49" t="s">
        <v>41</v>
      </c>
      <c r="AL47" s="49" t="s">
        <v>41</v>
      </c>
      <c r="AM47" s="49" t="s">
        <v>41</v>
      </c>
      <c r="AN47" s="49" t="s">
        <v>41</v>
      </c>
    </row>
    <row r="48" spans="1:40" x14ac:dyDescent="0.2">
      <c r="A48" s="47" t="s">
        <v>41</v>
      </c>
      <c r="B48" s="47">
        <v>2013</v>
      </c>
      <c r="C48" s="115" t="s">
        <v>100</v>
      </c>
      <c r="D48" s="114" t="s">
        <v>230</v>
      </c>
      <c r="E48" s="47" t="s">
        <v>40</v>
      </c>
      <c r="F48" s="47" t="s">
        <v>384</v>
      </c>
      <c r="G48" s="142" t="s">
        <v>41</v>
      </c>
      <c r="H48" s="142" t="s">
        <v>41</v>
      </c>
      <c r="I48" s="49" t="s">
        <v>41</v>
      </c>
      <c r="J48" s="49" t="s">
        <v>41</v>
      </c>
      <c r="K48" s="49" t="s">
        <v>41</v>
      </c>
      <c r="L48" s="49" t="s">
        <v>41</v>
      </c>
      <c r="M48" s="49" t="s">
        <v>41</v>
      </c>
      <c r="N48" s="49" t="s">
        <v>41</v>
      </c>
      <c r="O48" s="49" t="s">
        <v>41</v>
      </c>
      <c r="P48" s="49" t="s">
        <v>41</v>
      </c>
      <c r="Q48" s="49" t="s">
        <v>41</v>
      </c>
      <c r="R48" s="49" t="s">
        <v>41</v>
      </c>
      <c r="S48" s="49" t="s">
        <v>41</v>
      </c>
      <c r="T48" s="49" t="s">
        <v>41</v>
      </c>
      <c r="U48" s="49" t="s">
        <v>41</v>
      </c>
      <c r="V48" s="49" t="s">
        <v>41</v>
      </c>
      <c r="W48" s="49" t="s">
        <v>41</v>
      </c>
      <c r="X48" s="49" t="s">
        <v>41</v>
      </c>
      <c r="Y48" s="49" t="s">
        <v>41</v>
      </c>
      <c r="Z48" s="49" t="s">
        <v>41</v>
      </c>
      <c r="AA48" s="49" t="s">
        <v>41</v>
      </c>
      <c r="AB48" s="49" t="s">
        <v>386</v>
      </c>
      <c r="AC48" s="49" t="s">
        <v>386</v>
      </c>
      <c r="AD48" s="49" t="s">
        <v>386</v>
      </c>
      <c r="AE48" s="49" t="s">
        <v>386</v>
      </c>
      <c r="AF48" s="49" t="s">
        <v>386</v>
      </c>
      <c r="AG48" s="49" t="s">
        <v>386</v>
      </c>
      <c r="AH48" s="49" t="s">
        <v>386</v>
      </c>
      <c r="AI48" s="49" t="s">
        <v>386</v>
      </c>
      <c r="AJ48" s="49" t="s">
        <v>386</v>
      </c>
      <c r="AK48" s="49" t="s">
        <v>386</v>
      </c>
      <c r="AL48" s="49" t="s">
        <v>386</v>
      </c>
      <c r="AM48" s="49" t="s">
        <v>386</v>
      </c>
      <c r="AN48" s="49" t="s">
        <v>386</v>
      </c>
    </row>
    <row r="49" spans="1:40" ht="22.5" x14ac:dyDescent="0.2">
      <c r="A49" s="47" t="s">
        <v>41</v>
      </c>
      <c r="B49" s="47">
        <v>2013</v>
      </c>
      <c r="C49" s="115" t="s">
        <v>101</v>
      </c>
      <c r="D49" s="114" t="s">
        <v>231</v>
      </c>
      <c r="E49" s="47" t="s">
        <v>40</v>
      </c>
      <c r="F49" s="47" t="s">
        <v>384</v>
      </c>
      <c r="G49" s="142" t="s">
        <v>385</v>
      </c>
      <c r="H49" s="142" t="s">
        <v>385</v>
      </c>
      <c r="I49" s="49" t="s">
        <v>385</v>
      </c>
      <c r="J49" s="49" t="s">
        <v>385</v>
      </c>
      <c r="K49" s="49" t="s">
        <v>385</v>
      </c>
      <c r="L49" s="49" t="s">
        <v>385</v>
      </c>
      <c r="M49" s="49" t="s">
        <v>385</v>
      </c>
      <c r="N49" s="49" t="s">
        <v>385</v>
      </c>
      <c r="O49" s="49" t="s">
        <v>385</v>
      </c>
      <c r="P49" s="49" t="s">
        <v>385</v>
      </c>
      <c r="Q49" s="49" t="s">
        <v>385</v>
      </c>
      <c r="R49" s="49" t="s">
        <v>385</v>
      </c>
      <c r="S49" s="49" t="s">
        <v>385</v>
      </c>
      <c r="T49" s="49" t="s">
        <v>385</v>
      </c>
      <c r="U49" s="49" t="s">
        <v>385</v>
      </c>
      <c r="V49" s="49" t="s">
        <v>385</v>
      </c>
      <c r="W49" s="49" t="s">
        <v>385</v>
      </c>
      <c r="X49" s="49" t="s">
        <v>385</v>
      </c>
      <c r="Y49" s="49" t="s">
        <v>385</v>
      </c>
      <c r="Z49" s="49" t="s">
        <v>385</v>
      </c>
      <c r="AA49" s="49" t="s">
        <v>385</v>
      </c>
      <c r="AB49" s="49" t="s">
        <v>385</v>
      </c>
      <c r="AC49" s="49" t="s">
        <v>385</v>
      </c>
      <c r="AD49" s="49" t="s">
        <v>385</v>
      </c>
      <c r="AE49" s="49" t="s">
        <v>385</v>
      </c>
      <c r="AF49" s="49" t="s">
        <v>385</v>
      </c>
      <c r="AG49" s="49" t="s">
        <v>385</v>
      </c>
      <c r="AH49" s="49" t="s">
        <v>385</v>
      </c>
      <c r="AI49" s="49" t="s">
        <v>385</v>
      </c>
      <c r="AJ49" s="49" t="s">
        <v>385</v>
      </c>
      <c r="AK49" s="49" t="s">
        <v>385</v>
      </c>
      <c r="AL49" s="49" t="s">
        <v>385</v>
      </c>
      <c r="AM49" s="49" t="s">
        <v>385</v>
      </c>
      <c r="AN49" s="49" t="s">
        <v>385</v>
      </c>
    </row>
    <row r="50" spans="1:40" x14ac:dyDescent="0.2">
      <c r="A50" s="47" t="s">
        <v>41</v>
      </c>
      <c r="B50" s="47">
        <v>2013</v>
      </c>
      <c r="C50" s="115" t="s">
        <v>102</v>
      </c>
      <c r="D50" s="114" t="s">
        <v>232</v>
      </c>
      <c r="E50" s="47" t="s">
        <v>40</v>
      </c>
      <c r="F50" s="47" t="s">
        <v>384</v>
      </c>
      <c r="G50" s="142" t="s">
        <v>385</v>
      </c>
      <c r="H50" s="142" t="s">
        <v>385</v>
      </c>
      <c r="I50" s="49" t="s">
        <v>385</v>
      </c>
      <c r="J50" s="49" t="s">
        <v>385</v>
      </c>
      <c r="K50" s="49" t="s">
        <v>385</v>
      </c>
      <c r="L50" s="49" t="s">
        <v>385</v>
      </c>
      <c r="M50" s="49" t="s">
        <v>385</v>
      </c>
      <c r="N50" s="49" t="s">
        <v>385</v>
      </c>
      <c r="O50" s="49" t="s">
        <v>385</v>
      </c>
      <c r="P50" s="49" t="s">
        <v>385</v>
      </c>
      <c r="Q50" s="49" t="s">
        <v>385</v>
      </c>
      <c r="R50" s="49" t="s">
        <v>385</v>
      </c>
      <c r="S50" s="49" t="s">
        <v>385</v>
      </c>
      <c r="T50" s="49" t="s">
        <v>385</v>
      </c>
      <c r="U50" s="49" t="s">
        <v>385</v>
      </c>
      <c r="V50" s="49" t="s">
        <v>385</v>
      </c>
      <c r="W50" s="49" t="s">
        <v>385</v>
      </c>
      <c r="X50" s="49" t="s">
        <v>385</v>
      </c>
      <c r="Y50" s="49" t="s">
        <v>385</v>
      </c>
      <c r="Z50" s="49" t="s">
        <v>385</v>
      </c>
      <c r="AA50" s="49" t="s">
        <v>385</v>
      </c>
      <c r="AB50" s="49" t="s">
        <v>385</v>
      </c>
      <c r="AC50" s="49" t="s">
        <v>385</v>
      </c>
      <c r="AD50" s="49" t="s">
        <v>385</v>
      </c>
      <c r="AE50" s="49" t="s">
        <v>385</v>
      </c>
      <c r="AF50" s="49" t="s">
        <v>385</v>
      </c>
      <c r="AG50" s="49" t="s">
        <v>385</v>
      </c>
      <c r="AH50" s="49" t="s">
        <v>385</v>
      </c>
      <c r="AI50" s="49" t="s">
        <v>385</v>
      </c>
      <c r="AJ50" s="49" t="s">
        <v>385</v>
      </c>
      <c r="AK50" s="49" t="s">
        <v>385</v>
      </c>
      <c r="AL50" s="49" t="s">
        <v>385</v>
      </c>
      <c r="AM50" s="49" t="s">
        <v>385</v>
      </c>
      <c r="AN50" s="49" t="s">
        <v>385</v>
      </c>
    </row>
    <row r="51" spans="1:40" ht="22.5" x14ac:dyDescent="0.2">
      <c r="A51" s="47" t="s">
        <v>41</v>
      </c>
      <c r="B51" s="47">
        <v>2013</v>
      </c>
      <c r="C51" s="115" t="s">
        <v>103</v>
      </c>
      <c r="D51" s="114" t="s">
        <v>233</v>
      </c>
      <c r="E51" s="47" t="s">
        <v>40</v>
      </c>
      <c r="F51" s="47" t="s">
        <v>384</v>
      </c>
      <c r="G51" s="142" t="s">
        <v>385</v>
      </c>
      <c r="H51" s="142" t="s">
        <v>385</v>
      </c>
      <c r="I51" s="49" t="s">
        <v>385</v>
      </c>
      <c r="J51" s="49" t="s">
        <v>385</v>
      </c>
      <c r="K51" s="49" t="s">
        <v>385</v>
      </c>
      <c r="L51" s="49" t="s">
        <v>385</v>
      </c>
      <c r="M51" s="49" t="s">
        <v>385</v>
      </c>
      <c r="N51" s="49" t="s">
        <v>385</v>
      </c>
      <c r="O51" s="49" t="s">
        <v>385</v>
      </c>
      <c r="P51" s="49" t="s">
        <v>385</v>
      </c>
      <c r="Q51" s="49" t="s">
        <v>385</v>
      </c>
      <c r="R51" s="49" t="s">
        <v>385</v>
      </c>
      <c r="S51" s="49" t="s">
        <v>385</v>
      </c>
      <c r="T51" s="49" t="s">
        <v>385</v>
      </c>
      <c r="U51" s="49" t="s">
        <v>385</v>
      </c>
      <c r="V51" s="49" t="s">
        <v>385</v>
      </c>
      <c r="W51" s="49" t="s">
        <v>385</v>
      </c>
      <c r="X51" s="49" t="s">
        <v>385</v>
      </c>
      <c r="Y51" s="49" t="s">
        <v>385</v>
      </c>
      <c r="Z51" s="49" t="s">
        <v>385</v>
      </c>
      <c r="AA51" s="49" t="s">
        <v>385</v>
      </c>
      <c r="AB51" s="49" t="s">
        <v>385</v>
      </c>
      <c r="AC51" s="49" t="s">
        <v>385</v>
      </c>
      <c r="AD51" s="49" t="s">
        <v>385</v>
      </c>
      <c r="AE51" s="49" t="s">
        <v>385</v>
      </c>
      <c r="AF51" s="49" t="s">
        <v>385</v>
      </c>
      <c r="AG51" s="49" t="s">
        <v>385</v>
      </c>
      <c r="AH51" s="49" t="s">
        <v>385</v>
      </c>
      <c r="AI51" s="49" t="s">
        <v>385</v>
      </c>
      <c r="AJ51" s="49" t="s">
        <v>385</v>
      </c>
      <c r="AK51" s="49" t="s">
        <v>385</v>
      </c>
      <c r="AL51" s="49" t="s">
        <v>385</v>
      </c>
      <c r="AM51" s="49" t="s">
        <v>385</v>
      </c>
      <c r="AN51" s="49" t="s">
        <v>385</v>
      </c>
    </row>
    <row r="52" spans="1:40" ht="22.5" x14ac:dyDescent="0.2">
      <c r="A52" s="47" t="s">
        <v>41</v>
      </c>
      <c r="B52" s="47">
        <v>2013</v>
      </c>
      <c r="C52" s="115" t="s">
        <v>104</v>
      </c>
      <c r="D52" s="114" t="s">
        <v>234</v>
      </c>
      <c r="E52" s="47" t="s">
        <v>40</v>
      </c>
      <c r="F52" s="47" t="s">
        <v>384</v>
      </c>
      <c r="G52" s="142" t="s">
        <v>385</v>
      </c>
      <c r="H52" s="142" t="s">
        <v>385</v>
      </c>
      <c r="I52" s="49" t="s">
        <v>385</v>
      </c>
      <c r="J52" s="49" t="s">
        <v>385</v>
      </c>
      <c r="K52" s="49" t="s">
        <v>385</v>
      </c>
      <c r="L52" s="49" t="s">
        <v>385</v>
      </c>
      <c r="M52" s="49" t="s">
        <v>385</v>
      </c>
      <c r="N52" s="49" t="s">
        <v>385</v>
      </c>
      <c r="O52" s="49" t="s">
        <v>385</v>
      </c>
      <c r="P52" s="49" t="s">
        <v>385</v>
      </c>
      <c r="Q52" s="49" t="s">
        <v>385</v>
      </c>
      <c r="R52" s="49" t="s">
        <v>385</v>
      </c>
      <c r="S52" s="49" t="s">
        <v>385</v>
      </c>
      <c r="T52" s="49" t="s">
        <v>385</v>
      </c>
      <c r="U52" s="49" t="s">
        <v>385</v>
      </c>
      <c r="V52" s="49" t="s">
        <v>385</v>
      </c>
      <c r="W52" s="49" t="s">
        <v>385</v>
      </c>
      <c r="X52" s="49" t="s">
        <v>385</v>
      </c>
      <c r="Y52" s="49" t="s">
        <v>385</v>
      </c>
      <c r="Z52" s="49" t="s">
        <v>385</v>
      </c>
      <c r="AA52" s="49" t="s">
        <v>385</v>
      </c>
      <c r="AB52" s="49" t="s">
        <v>385</v>
      </c>
      <c r="AC52" s="49" t="s">
        <v>385</v>
      </c>
      <c r="AD52" s="49" t="s">
        <v>385</v>
      </c>
      <c r="AE52" s="49" t="s">
        <v>385</v>
      </c>
      <c r="AF52" s="49" t="s">
        <v>385</v>
      </c>
      <c r="AG52" s="49" t="s">
        <v>385</v>
      </c>
      <c r="AH52" s="49" t="s">
        <v>385</v>
      </c>
      <c r="AI52" s="49" t="s">
        <v>385</v>
      </c>
      <c r="AJ52" s="49" t="s">
        <v>385</v>
      </c>
      <c r="AK52" s="49" t="s">
        <v>385</v>
      </c>
      <c r="AL52" s="49" t="s">
        <v>385</v>
      </c>
      <c r="AM52" s="49" t="s">
        <v>385</v>
      </c>
      <c r="AN52" s="49" t="s">
        <v>385</v>
      </c>
    </row>
    <row r="53" spans="1:40" x14ac:dyDescent="0.2">
      <c r="A53" s="47" t="s">
        <v>41</v>
      </c>
      <c r="B53" s="47">
        <v>2013</v>
      </c>
      <c r="C53" s="115" t="s">
        <v>105</v>
      </c>
      <c r="D53" s="114" t="s">
        <v>235</v>
      </c>
      <c r="E53" s="47" t="s">
        <v>40</v>
      </c>
      <c r="F53" s="47" t="s">
        <v>384</v>
      </c>
      <c r="G53" s="142" t="s">
        <v>386</v>
      </c>
      <c r="H53" s="142" t="s">
        <v>386</v>
      </c>
      <c r="I53" s="49" t="s">
        <v>386</v>
      </c>
      <c r="J53" s="49" t="s">
        <v>386</v>
      </c>
      <c r="K53" s="49" t="s">
        <v>386</v>
      </c>
      <c r="L53" s="49" t="s">
        <v>386</v>
      </c>
      <c r="M53" s="49" t="s">
        <v>386</v>
      </c>
      <c r="N53" s="49" t="s">
        <v>386</v>
      </c>
      <c r="O53" s="49" t="s">
        <v>386</v>
      </c>
      <c r="P53" s="49" t="s">
        <v>386</v>
      </c>
      <c r="Q53" s="49" t="s">
        <v>386</v>
      </c>
      <c r="R53" s="49" t="s">
        <v>386</v>
      </c>
      <c r="S53" s="49" t="s">
        <v>386</v>
      </c>
      <c r="T53" s="49" t="s">
        <v>386</v>
      </c>
      <c r="U53" s="49" t="s">
        <v>386</v>
      </c>
      <c r="V53" s="49" t="s">
        <v>386</v>
      </c>
      <c r="W53" s="49" t="s">
        <v>386</v>
      </c>
      <c r="X53" s="49" t="s">
        <v>386</v>
      </c>
      <c r="Y53" s="49" t="s">
        <v>386</v>
      </c>
      <c r="Z53" s="49" t="s">
        <v>386</v>
      </c>
      <c r="AA53" s="49" t="s">
        <v>386</v>
      </c>
      <c r="AB53" s="49" t="s">
        <v>386</v>
      </c>
      <c r="AC53" s="49" t="s">
        <v>386</v>
      </c>
      <c r="AD53" s="49" t="s">
        <v>386</v>
      </c>
      <c r="AE53" s="49" t="s">
        <v>386</v>
      </c>
      <c r="AF53" s="49" t="s">
        <v>386</v>
      </c>
      <c r="AG53" s="49" t="s">
        <v>386</v>
      </c>
      <c r="AH53" s="49" t="s">
        <v>386</v>
      </c>
      <c r="AI53" s="49" t="s">
        <v>386</v>
      </c>
      <c r="AJ53" s="49" t="s">
        <v>386</v>
      </c>
      <c r="AK53" s="49" t="s">
        <v>386</v>
      </c>
      <c r="AL53" s="49" t="s">
        <v>386</v>
      </c>
      <c r="AM53" s="49" t="s">
        <v>386</v>
      </c>
      <c r="AN53" s="49" t="s">
        <v>386</v>
      </c>
    </row>
    <row r="54" spans="1:40" x14ac:dyDescent="0.2">
      <c r="A54" s="47" t="s">
        <v>41</v>
      </c>
      <c r="B54" s="47">
        <v>2013</v>
      </c>
      <c r="C54" s="115" t="s">
        <v>106</v>
      </c>
      <c r="D54" s="114" t="s">
        <v>236</v>
      </c>
      <c r="E54" s="47" t="s">
        <v>40</v>
      </c>
      <c r="F54" s="47" t="s">
        <v>384</v>
      </c>
      <c r="G54" s="142">
        <v>2.105</v>
      </c>
      <c r="H54" s="142">
        <v>0.96</v>
      </c>
      <c r="I54" s="49">
        <v>1.673</v>
      </c>
      <c r="J54" s="49">
        <v>1.823</v>
      </c>
      <c r="K54" s="49">
        <v>0.96</v>
      </c>
      <c r="L54" s="49">
        <v>0.28000000000000003</v>
      </c>
      <c r="M54" s="49">
        <v>0.28000000000000003</v>
      </c>
      <c r="N54" s="49">
        <v>0.28000000000000003</v>
      </c>
      <c r="O54" s="49">
        <v>0.28000000000000003</v>
      </c>
      <c r="P54" s="49">
        <v>0.28000000000000003</v>
      </c>
      <c r="Q54" s="49">
        <v>0.28000000000000003</v>
      </c>
      <c r="R54" s="49">
        <v>0.30199999999999999</v>
      </c>
      <c r="S54" s="49">
        <v>0.374</v>
      </c>
      <c r="T54" s="49">
        <v>0.187</v>
      </c>
      <c r="U54" s="49" t="s">
        <v>386</v>
      </c>
      <c r="V54" s="49" t="s">
        <v>386</v>
      </c>
      <c r="W54" s="49" t="s">
        <v>386</v>
      </c>
      <c r="X54" s="49" t="s">
        <v>386</v>
      </c>
      <c r="Y54" s="49" t="s">
        <v>386</v>
      </c>
      <c r="Z54" s="49" t="s">
        <v>386</v>
      </c>
      <c r="AA54" s="49" t="s">
        <v>386</v>
      </c>
      <c r="AB54" s="49" t="s">
        <v>386</v>
      </c>
      <c r="AC54" s="49" t="s">
        <v>386</v>
      </c>
      <c r="AD54" s="49" t="s">
        <v>386</v>
      </c>
      <c r="AE54" s="49" t="s">
        <v>386</v>
      </c>
      <c r="AF54" s="49" t="s">
        <v>386</v>
      </c>
      <c r="AG54" s="49" t="s">
        <v>386</v>
      </c>
      <c r="AH54" s="49" t="s">
        <v>386</v>
      </c>
      <c r="AI54" s="49" t="s">
        <v>386</v>
      </c>
      <c r="AJ54" s="49" t="s">
        <v>386</v>
      </c>
      <c r="AK54" s="49" t="s">
        <v>386</v>
      </c>
      <c r="AL54" s="49" t="s">
        <v>386</v>
      </c>
      <c r="AM54" s="49" t="s">
        <v>386</v>
      </c>
      <c r="AN54" s="49" t="s">
        <v>386</v>
      </c>
    </row>
    <row r="55" spans="1:40" x14ac:dyDescent="0.2">
      <c r="A55" s="47" t="s">
        <v>41</v>
      </c>
      <c r="B55" s="47">
        <v>2013</v>
      </c>
      <c r="C55" s="115" t="s">
        <v>107</v>
      </c>
      <c r="D55" s="114" t="s">
        <v>237</v>
      </c>
      <c r="E55" s="47" t="s">
        <v>40</v>
      </c>
      <c r="F55" s="47" t="s">
        <v>384</v>
      </c>
      <c r="G55" s="142" t="s">
        <v>386</v>
      </c>
      <c r="H55" s="142" t="s">
        <v>386</v>
      </c>
      <c r="I55" s="49" t="s">
        <v>386</v>
      </c>
      <c r="J55" s="49" t="s">
        <v>386</v>
      </c>
      <c r="K55" s="49" t="s">
        <v>386</v>
      </c>
      <c r="L55" s="49" t="s">
        <v>386</v>
      </c>
      <c r="M55" s="49" t="s">
        <v>386</v>
      </c>
      <c r="N55" s="49" t="s">
        <v>386</v>
      </c>
      <c r="O55" s="49" t="s">
        <v>386</v>
      </c>
      <c r="P55" s="49" t="s">
        <v>386</v>
      </c>
      <c r="Q55" s="49" t="s">
        <v>386</v>
      </c>
      <c r="R55" s="49" t="s">
        <v>386</v>
      </c>
      <c r="S55" s="49" t="s">
        <v>386</v>
      </c>
      <c r="T55" s="49" t="s">
        <v>386</v>
      </c>
      <c r="U55" s="49" t="s">
        <v>386</v>
      </c>
      <c r="V55" s="49" t="s">
        <v>386</v>
      </c>
      <c r="W55" s="49" t="s">
        <v>386</v>
      </c>
      <c r="X55" s="49" t="s">
        <v>386</v>
      </c>
      <c r="Y55" s="49" t="s">
        <v>386</v>
      </c>
      <c r="Z55" s="49" t="s">
        <v>386</v>
      </c>
      <c r="AA55" s="49" t="s">
        <v>386</v>
      </c>
      <c r="AB55" s="49" t="s">
        <v>386</v>
      </c>
      <c r="AC55" s="49" t="s">
        <v>386</v>
      </c>
      <c r="AD55" s="49" t="s">
        <v>386</v>
      </c>
      <c r="AE55" s="49" t="s">
        <v>386</v>
      </c>
      <c r="AF55" s="49" t="s">
        <v>386</v>
      </c>
      <c r="AG55" s="49" t="s">
        <v>386</v>
      </c>
      <c r="AH55" s="49" t="s">
        <v>386</v>
      </c>
      <c r="AI55" s="49" t="s">
        <v>386</v>
      </c>
      <c r="AJ55" s="49" t="s">
        <v>386</v>
      </c>
      <c r="AK55" s="49" t="s">
        <v>386</v>
      </c>
      <c r="AL55" s="49" t="s">
        <v>386</v>
      </c>
      <c r="AM55" s="49" t="s">
        <v>386</v>
      </c>
      <c r="AN55" s="49" t="s">
        <v>386</v>
      </c>
    </row>
    <row r="56" spans="1:40" x14ac:dyDescent="0.2">
      <c r="A56" s="47" t="s">
        <v>41</v>
      </c>
      <c r="B56" s="47">
        <v>2013</v>
      </c>
      <c r="C56" s="115" t="s">
        <v>108</v>
      </c>
      <c r="D56" s="114" t="s">
        <v>238</v>
      </c>
      <c r="E56" s="47" t="s">
        <v>40</v>
      </c>
      <c r="F56" s="47" t="s">
        <v>384</v>
      </c>
      <c r="G56" s="142" t="s">
        <v>386</v>
      </c>
      <c r="H56" s="142" t="s">
        <v>386</v>
      </c>
      <c r="I56" s="49" t="s">
        <v>386</v>
      </c>
      <c r="J56" s="49" t="s">
        <v>386</v>
      </c>
      <c r="K56" s="49" t="s">
        <v>386</v>
      </c>
      <c r="L56" s="49" t="s">
        <v>386</v>
      </c>
      <c r="M56" s="49" t="s">
        <v>386</v>
      </c>
      <c r="N56" s="49" t="s">
        <v>386</v>
      </c>
      <c r="O56" s="49" t="s">
        <v>386</v>
      </c>
      <c r="P56" s="49" t="s">
        <v>386</v>
      </c>
      <c r="Q56" s="49" t="s">
        <v>386</v>
      </c>
      <c r="R56" s="49" t="s">
        <v>386</v>
      </c>
      <c r="S56" s="49" t="s">
        <v>386</v>
      </c>
      <c r="T56" s="49" t="s">
        <v>386</v>
      </c>
      <c r="U56" s="49" t="s">
        <v>386</v>
      </c>
      <c r="V56" s="49" t="s">
        <v>386</v>
      </c>
      <c r="W56" s="49" t="s">
        <v>386</v>
      </c>
      <c r="X56" s="49" t="s">
        <v>386</v>
      </c>
      <c r="Y56" s="49" t="s">
        <v>386</v>
      </c>
      <c r="Z56" s="49" t="s">
        <v>386</v>
      </c>
      <c r="AA56" s="49" t="s">
        <v>386</v>
      </c>
      <c r="AB56" s="49" t="s">
        <v>386</v>
      </c>
      <c r="AC56" s="49" t="s">
        <v>386</v>
      </c>
      <c r="AD56" s="49" t="s">
        <v>386</v>
      </c>
      <c r="AE56" s="49" t="s">
        <v>386</v>
      </c>
      <c r="AF56" s="49" t="s">
        <v>386</v>
      </c>
      <c r="AG56" s="49" t="s">
        <v>386</v>
      </c>
      <c r="AH56" s="49" t="s">
        <v>386</v>
      </c>
      <c r="AI56" s="49" t="s">
        <v>386</v>
      </c>
      <c r="AJ56" s="49" t="s">
        <v>386</v>
      </c>
      <c r="AK56" s="49" t="s">
        <v>386</v>
      </c>
      <c r="AL56" s="49" t="s">
        <v>386</v>
      </c>
      <c r="AM56" s="49" t="s">
        <v>386</v>
      </c>
      <c r="AN56" s="49" t="s">
        <v>386</v>
      </c>
    </row>
    <row r="57" spans="1:40" x14ac:dyDescent="0.2">
      <c r="A57" s="47" t="s">
        <v>41</v>
      </c>
      <c r="B57" s="47">
        <v>2013</v>
      </c>
      <c r="C57" s="115" t="s">
        <v>109</v>
      </c>
      <c r="D57" s="114" t="s">
        <v>239</v>
      </c>
      <c r="E57" s="47" t="s">
        <v>40</v>
      </c>
      <c r="F57" s="47" t="s">
        <v>384</v>
      </c>
      <c r="G57" s="142" t="s">
        <v>386</v>
      </c>
      <c r="H57" s="142" t="s">
        <v>386</v>
      </c>
      <c r="I57" s="49" t="s">
        <v>386</v>
      </c>
      <c r="J57" s="49" t="s">
        <v>386</v>
      </c>
      <c r="K57" s="49" t="s">
        <v>386</v>
      </c>
      <c r="L57" s="49" t="s">
        <v>386</v>
      </c>
      <c r="M57" s="49" t="s">
        <v>386</v>
      </c>
      <c r="N57" s="49" t="s">
        <v>386</v>
      </c>
      <c r="O57" s="49" t="s">
        <v>386</v>
      </c>
      <c r="P57" s="49" t="s">
        <v>386</v>
      </c>
      <c r="Q57" s="49" t="s">
        <v>386</v>
      </c>
      <c r="R57" s="49" t="s">
        <v>386</v>
      </c>
      <c r="S57" s="49" t="s">
        <v>386</v>
      </c>
      <c r="T57" s="49" t="s">
        <v>386</v>
      </c>
      <c r="U57" s="49" t="s">
        <v>386</v>
      </c>
      <c r="V57" s="49" t="s">
        <v>386</v>
      </c>
      <c r="W57" s="49" t="s">
        <v>386</v>
      </c>
      <c r="X57" s="49" t="s">
        <v>386</v>
      </c>
      <c r="Y57" s="49" t="s">
        <v>386</v>
      </c>
      <c r="Z57" s="49" t="s">
        <v>386</v>
      </c>
      <c r="AA57" s="49" t="s">
        <v>386</v>
      </c>
      <c r="AB57" s="49" t="s">
        <v>386</v>
      </c>
      <c r="AC57" s="49" t="s">
        <v>386</v>
      </c>
      <c r="AD57" s="49" t="s">
        <v>386</v>
      </c>
      <c r="AE57" s="49" t="s">
        <v>386</v>
      </c>
      <c r="AF57" s="49" t="s">
        <v>386</v>
      </c>
      <c r="AG57" s="49" t="s">
        <v>386</v>
      </c>
      <c r="AH57" s="49" t="s">
        <v>386</v>
      </c>
      <c r="AI57" s="49" t="s">
        <v>386</v>
      </c>
      <c r="AJ57" s="49" t="s">
        <v>386</v>
      </c>
      <c r="AK57" s="49" t="s">
        <v>386</v>
      </c>
      <c r="AL57" s="49" t="s">
        <v>386</v>
      </c>
      <c r="AM57" s="49" t="s">
        <v>386</v>
      </c>
      <c r="AN57" s="49" t="s">
        <v>386</v>
      </c>
    </row>
    <row r="58" spans="1:40" x14ac:dyDescent="0.2">
      <c r="A58" s="47" t="s">
        <v>41</v>
      </c>
      <c r="B58" s="47">
        <v>2013</v>
      </c>
      <c r="C58" s="115" t="s">
        <v>110</v>
      </c>
      <c r="D58" s="114" t="s">
        <v>240</v>
      </c>
      <c r="E58" s="47" t="s">
        <v>40</v>
      </c>
      <c r="F58" s="47" t="s">
        <v>384</v>
      </c>
      <c r="G58" s="142" t="s">
        <v>386</v>
      </c>
      <c r="H58" s="142" t="s">
        <v>386</v>
      </c>
      <c r="I58" s="49" t="s">
        <v>386</v>
      </c>
      <c r="J58" s="49" t="s">
        <v>386</v>
      </c>
      <c r="K58" s="49" t="s">
        <v>386</v>
      </c>
      <c r="L58" s="49" t="s">
        <v>386</v>
      </c>
      <c r="M58" s="49" t="s">
        <v>386</v>
      </c>
      <c r="N58" s="49" t="s">
        <v>386</v>
      </c>
      <c r="O58" s="49" t="s">
        <v>386</v>
      </c>
      <c r="P58" s="49" t="s">
        <v>386</v>
      </c>
      <c r="Q58" s="49" t="s">
        <v>386</v>
      </c>
      <c r="R58" s="49" t="s">
        <v>386</v>
      </c>
      <c r="S58" s="49" t="s">
        <v>386</v>
      </c>
      <c r="T58" s="49" t="s">
        <v>386</v>
      </c>
      <c r="U58" s="49" t="s">
        <v>386</v>
      </c>
      <c r="V58" s="49" t="s">
        <v>386</v>
      </c>
      <c r="W58" s="49" t="s">
        <v>386</v>
      </c>
      <c r="X58" s="49" t="s">
        <v>386</v>
      </c>
      <c r="Y58" s="49" t="s">
        <v>386</v>
      </c>
      <c r="Z58" s="49" t="s">
        <v>386</v>
      </c>
      <c r="AA58" s="49" t="s">
        <v>386</v>
      </c>
      <c r="AB58" s="49" t="s">
        <v>386</v>
      </c>
      <c r="AC58" s="49" t="s">
        <v>386</v>
      </c>
      <c r="AD58" s="49" t="s">
        <v>386</v>
      </c>
      <c r="AE58" s="49" t="s">
        <v>386</v>
      </c>
      <c r="AF58" s="49" t="s">
        <v>386</v>
      </c>
      <c r="AG58" s="49" t="s">
        <v>386</v>
      </c>
      <c r="AH58" s="49" t="s">
        <v>386</v>
      </c>
      <c r="AI58" s="49" t="s">
        <v>386</v>
      </c>
      <c r="AJ58" s="49" t="s">
        <v>386</v>
      </c>
      <c r="AK58" s="49" t="s">
        <v>386</v>
      </c>
      <c r="AL58" s="49" t="s">
        <v>386</v>
      </c>
      <c r="AM58" s="49" t="s">
        <v>386</v>
      </c>
      <c r="AN58" s="49" t="s">
        <v>386</v>
      </c>
    </row>
    <row r="59" spans="1:40" ht="22.5" x14ac:dyDescent="0.2">
      <c r="A59" s="47" t="s">
        <v>41</v>
      </c>
      <c r="B59" s="47">
        <v>2013</v>
      </c>
      <c r="C59" s="113" t="s">
        <v>111</v>
      </c>
      <c r="D59" s="112" t="s">
        <v>241</v>
      </c>
      <c r="E59" s="47" t="s">
        <v>40</v>
      </c>
      <c r="F59" s="47" t="s">
        <v>384</v>
      </c>
      <c r="G59" s="142" t="s">
        <v>386</v>
      </c>
      <c r="H59" s="142" t="s">
        <v>386</v>
      </c>
      <c r="I59" s="49" t="s">
        <v>386</v>
      </c>
      <c r="J59" s="49" t="s">
        <v>386</v>
      </c>
      <c r="K59" s="49" t="s">
        <v>386</v>
      </c>
      <c r="L59" s="49" t="s">
        <v>386</v>
      </c>
      <c r="M59" s="49" t="s">
        <v>386</v>
      </c>
      <c r="N59" s="49" t="s">
        <v>386</v>
      </c>
      <c r="O59" s="49" t="s">
        <v>386</v>
      </c>
      <c r="P59" s="49" t="s">
        <v>386</v>
      </c>
      <c r="Q59" s="49" t="s">
        <v>386</v>
      </c>
      <c r="R59" s="49" t="s">
        <v>386</v>
      </c>
      <c r="S59" s="49" t="s">
        <v>386</v>
      </c>
      <c r="T59" s="49" t="s">
        <v>386</v>
      </c>
      <c r="U59" s="49" t="s">
        <v>386</v>
      </c>
      <c r="V59" s="49" t="s">
        <v>386</v>
      </c>
      <c r="W59" s="49" t="s">
        <v>386</v>
      </c>
      <c r="X59" s="49" t="s">
        <v>386</v>
      </c>
      <c r="Y59" s="49" t="s">
        <v>386</v>
      </c>
      <c r="Z59" s="49" t="s">
        <v>386</v>
      </c>
      <c r="AA59" s="49" t="s">
        <v>386</v>
      </c>
      <c r="AB59" s="49" t="s">
        <v>386</v>
      </c>
      <c r="AC59" s="49" t="s">
        <v>386</v>
      </c>
      <c r="AD59" s="49" t="s">
        <v>386</v>
      </c>
      <c r="AE59" s="49" t="s">
        <v>386</v>
      </c>
      <c r="AF59" s="49" t="s">
        <v>386</v>
      </c>
      <c r="AG59" s="49" t="s">
        <v>386</v>
      </c>
      <c r="AH59" s="49" t="s">
        <v>386</v>
      </c>
      <c r="AI59" s="49" t="s">
        <v>386</v>
      </c>
      <c r="AJ59" s="49" t="s">
        <v>386</v>
      </c>
      <c r="AK59" s="49" t="s">
        <v>386</v>
      </c>
      <c r="AL59" s="49" t="s">
        <v>386</v>
      </c>
      <c r="AM59" s="49" t="s">
        <v>386</v>
      </c>
      <c r="AN59" s="49" t="s">
        <v>386</v>
      </c>
    </row>
    <row r="60" spans="1:40" ht="33.75" x14ac:dyDescent="0.2">
      <c r="A60" s="47" t="s">
        <v>41</v>
      </c>
      <c r="B60" s="47">
        <v>2013</v>
      </c>
      <c r="C60" s="113" t="s">
        <v>112</v>
      </c>
      <c r="D60" s="112" t="s">
        <v>242</v>
      </c>
      <c r="E60" s="47" t="s">
        <v>40</v>
      </c>
      <c r="F60" s="47" t="s">
        <v>384</v>
      </c>
      <c r="G60" s="142" t="s">
        <v>385</v>
      </c>
      <c r="H60" s="142" t="s">
        <v>385</v>
      </c>
      <c r="I60" s="49" t="s">
        <v>385</v>
      </c>
      <c r="J60" s="49" t="s">
        <v>385</v>
      </c>
      <c r="K60" s="49" t="s">
        <v>385</v>
      </c>
      <c r="L60" s="49" t="s">
        <v>385</v>
      </c>
      <c r="M60" s="49" t="s">
        <v>385</v>
      </c>
      <c r="N60" s="49" t="s">
        <v>385</v>
      </c>
      <c r="O60" s="49" t="s">
        <v>385</v>
      </c>
      <c r="P60" s="49" t="s">
        <v>385</v>
      </c>
      <c r="Q60" s="49" t="s">
        <v>385</v>
      </c>
      <c r="R60" s="49" t="s">
        <v>385</v>
      </c>
      <c r="S60" s="49" t="s">
        <v>385</v>
      </c>
      <c r="T60" s="49" t="s">
        <v>385</v>
      </c>
      <c r="U60" s="49" t="s">
        <v>385</v>
      </c>
      <c r="V60" s="49" t="s">
        <v>385</v>
      </c>
      <c r="W60" s="49" t="s">
        <v>385</v>
      </c>
      <c r="X60" s="49" t="s">
        <v>385</v>
      </c>
      <c r="Y60" s="49" t="s">
        <v>385</v>
      </c>
      <c r="Z60" s="49" t="s">
        <v>385</v>
      </c>
      <c r="AA60" s="49" t="s">
        <v>385</v>
      </c>
      <c r="AB60" s="49" t="s">
        <v>385</v>
      </c>
      <c r="AC60" s="49" t="s">
        <v>385</v>
      </c>
      <c r="AD60" s="49" t="s">
        <v>385</v>
      </c>
      <c r="AE60" s="49" t="s">
        <v>385</v>
      </c>
      <c r="AF60" s="49" t="s">
        <v>385</v>
      </c>
      <c r="AG60" s="49" t="s">
        <v>385</v>
      </c>
      <c r="AH60" s="49" t="s">
        <v>385</v>
      </c>
      <c r="AI60" s="49" t="s">
        <v>385</v>
      </c>
      <c r="AJ60" s="49" t="s">
        <v>385</v>
      </c>
      <c r="AK60" s="49" t="s">
        <v>385</v>
      </c>
      <c r="AL60" s="49" t="s">
        <v>385</v>
      </c>
      <c r="AM60" s="49" t="s">
        <v>385</v>
      </c>
      <c r="AN60" s="49" t="s">
        <v>385</v>
      </c>
    </row>
    <row r="61" spans="1:40" x14ac:dyDescent="0.2">
      <c r="A61" s="47" t="s">
        <v>41</v>
      </c>
      <c r="B61" s="47">
        <v>2013</v>
      </c>
      <c r="C61" s="113" t="s">
        <v>113</v>
      </c>
      <c r="D61" s="112" t="s">
        <v>243</v>
      </c>
      <c r="E61" s="47" t="s">
        <v>40</v>
      </c>
      <c r="F61" s="47" t="s">
        <v>384</v>
      </c>
      <c r="G61" s="142" t="s">
        <v>41</v>
      </c>
      <c r="H61" s="142" t="s">
        <v>41</v>
      </c>
      <c r="I61" s="49" t="s">
        <v>41</v>
      </c>
      <c r="J61" s="49" t="s">
        <v>41</v>
      </c>
      <c r="K61" s="49" t="s">
        <v>41</v>
      </c>
      <c r="L61" s="49" t="s">
        <v>41</v>
      </c>
      <c r="M61" s="49" t="s">
        <v>41</v>
      </c>
      <c r="N61" s="49" t="s">
        <v>41</v>
      </c>
      <c r="O61" s="49" t="s">
        <v>41</v>
      </c>
      <c r="P61" s="49" t="s">
        <v>41</v>
      </c>
      <c r="Q61" s="49" t="s">
        <v>41</v>
      </c>
      <c r="R61" s="49" t="s">
        <v>41</v>
      </c>
      <c r="S61" s="49" t="s">
        <v>41</v>
      </c>
      <c r="T61" s="49" t="s">
        <v>386</v>
      </c>
      <c r="U61" s="49" t="s">
        <v>386</v>
      </c>
      <c r="V61" s="49" t="s">
        <v>386</v>
      </c>
      <c r="W61" s="49" t="s">
        <v>386</v>
      </c>
      <c r="X61" s="49" t="s">
        <v>386</v>
      </c>
      <c r="Y61" s="49" t="s">
        <v>386</v>
      </c>
      <c r="Z61" s="49" t="s">
        <v>386</v>
      </c>
      <c r="AA61" s="49" t="s">
        <v>386</v>
      </c>
      <c r="AB61" s="49" t="s">
        <v>386</v>
      </c>
      <c r="AC61" s="49" t="s">
        <v>386</v>
      </c>
      <c r="AD61" s="49" t="s">
        <v>386</v>
      </c>
      <c r="AE61" s="49" t="s">
        <v>386</v>
      </c>
      <c r="AF61" s="49" t="s">
        <v>386</v>
      </c>
      <c r="AG61" s="49" t="s">
        <v>386</v>
      </c>
      <c r="AH61" s="49" t="s">
        <v>386</v>
      </c>
      <c r="AI61" s="49" t="s">
        <v>386</v>
      </c>
      <c r="AJ61" s="49" t="s">
        <v>386</v>
      </c>
      <c r="AK61" s="49" t="s">
        <v>386</v>
      </c>
      <c r="AL61" s="49" t="s">
        <v>386</v>
      </c>
      <c r="AM61" s="49" t="s">
        <v>386</v>
      </c>
      <c r="AN61" s="49" t="s">
        <v>386</v>
      </c>
    </row>
    <row r="62" spans="1:40" x14ac:dyDescent="0.2">
      <c r="A62" s="47" t="s">
        <v>41</v>
      </c>
      <c r="B62" s="47">
        <v>2013</v>
      </c>
      <c r="C62" s="113" t="s">
        <v>114</v>
      </c>
      <c r="D62" s="112" t="s">
        <v>244</v>
      </c>
      <c r="E62" s="47" t="s">
        <v>40</v>
      </c>
      <c r="F62" s="47" t="s">
        <v>384</v>
      </c>
      <c r="G62" s="142" t="s">
        <v>385</v>
      </c>
      <c r="H62" s="142" t="s">
        <v>385</v>
      </c>
      <c r="I62" s="49" t="s">
        <v>385</v>
      </c>
      <c r="J62" s="49" t="s">
        <v>385</v>
      </c>
      <c r="K62" s="49" t="s">
        <v>385</v>
      </c>
      <c r="L62" s="49" t="s">
        <v>385</v>
      </c>
      <c r="M62" s="49" t="s">
        <v>385</v>
      </c>
      <c r="N62" s="49" t="s">
        <v>385</v>
      </c>
      <c r="O62" s="49" t="s">
        <v>385</v>
      </c>
      <c r="P62" s="49" t="s">
        <v>385</v>
      </c>
      <c r="Q62" s="49" t="s">
        <v>385</v>
      </c>
      <c r="R62" s="49" t="s">
        <v>385</v>
      </c>
      <c r="S62" s="49" t="s">
        <v>385</v>
      </c>
      <c r="T62" s="49" t="s">
        <v>385</v>
      </c>
      <c r="U62" s="49" t="s">
        <v>385</v>
      </c>
      <c r="V62" s="49" t="s">
        <v>385</v>
      </c>
      <c r="W62" s="49" t="s">
        <v>385</v>
      </c>
      <c r="X62" s="49" t="s">
        <v>385</v>
      </c>
      <c r="Y62" s="49" t="s">
        <v>385</v>
      </c>
      <c r="Z62" s="49" t="s">
        <v>385</v>
      </c>
      <c r="AA62" s="49" t="s">
        <v>385</v>
      </c>
      <c r="AB62" s="49" t="s">
        <v>385</v>
      </c>
      <c r="AC62" s="49" t="s">
        <v>385</v>
      </c>
      <c r="AD62" s="49" t="s">
        <v>385</v>
      </c>
      <c r="AE62" s="49" t="s">
        <v>385</v>
      </c>
      <c r="AF62" s="49" t="s">
        <v>385</v>
      </c>
      <c r="AG62" s="49" t="s">
        <v>385</v>
      </c>
      <c r="AH62" s="49" t="s">
        <v>385</v>
      </c>
      <c r="AI62" s="49" t="s">
        <v>385</v>
      </c>
      <c r="AJ62" s="49" t="s">
        <v>385</v>
      </c>
      <c r="AK62" s="49" t="s">
        <v>385</v>
      </c>
      <c r="AL62" s="49" t="s">
        <v>385</v>
      </c>
      <c r="AM62" s="49" t="s">
        <v>385</v>
      </c>
      <c r="AN62" s="49" t="s">
        <v>385</v>
      </c>
    </row>
    <row r="63" spans="1:40" x14ac:dyDescent="0.2">
      <c r="A63" s="47" t="s">
        <v>41</v>
      </c>
      <c r="B63" s="47">
        <v>2013</v>
      </c>
      <c r="C63" s="113" t="s">
        <v>115</v>
      </c>
      <c r="D63" s="112" t="s">
        <v>245</v>
      </c>
      <c r="E63" s="47" t="s">
        <v>40</v>
      </c>
      <c r="F63" s="47" t="s">
        <v>384</v>
      </c>
      <c r="G63" s="142" t="s">
        <v>386</v>
      </c>
      <c r="H63" s="142" t="s">
        <v>386</v>
      </c>
      <c r="I63" s="49" t="s">
        <v>386</v>
      </c>
      <c r="J63" s="49" t="s">
        <v>386</v>
      </c>
      <c r="K63" s="49" t="s">
        <v>386</v>
      </c>
      <c r="L63" s="49" t="s">
        <v>386</v>
      </c>
      <c r="M63" s="49" t="s">
        <v>386</v>
      </c>
      <c r="N63" s="49" t="s">
        <v>386</v>
      </c>
      <c r="O63" s="49" t="s">
        <v>386</v>
      </c>
      <c r="P63" s="49" t="s">
        <v>386</v>
      </c>
      <c r="Q63" s="49" t="s">
        <v>386</v>
      </c>
      <c r="R63" s="49" t="s">
        <v>386</v>
      </c>
      <c r="S63" s="49" t="s">
        <v>386</v>
      </c>
      <c r="T63" s="49" t="s">
        <v>386</v>
      </c>
      <c r="U63" s="49" t="s">
        <v>386</v>
      </c>
      <c r="V63" s="49" t="s">
        <v>386</v>
      </c>
      <c r="W63" s="49" t="s">
        <v>386</v>
      </c>
      <c r="X63" s="49" t="s">
        <v>386</v>
      </c>
      <c r="Y63" s="49" t="s">
        <v>386</v>
      </c>
      <c r="Z63" s="49" t="s">
        <v>386</v>
      </c>
      <c r="AA63" s="49" t="s">
        <v>386</v>
      </c>
      <c r="AB63" s="49" t="s">
        <v>386</v>
      </c>
      <c r="AC63" s="49" t="s">
        <v>386</v>
      </c>
      <c r="AD63" s="49" t="s">
        <v>386</v>
      </c>
      <c r="AE63" s="49" t="s">
        <v>386</v>
      </c>
      <c r="AF63" s="49" t="s">
        <v>386</v>
      </c>
      <c r="AG63" s="49" t="s">
        <v>386</v>
      </c>
      <c r="AH63" s="49" t="s">
        <v>386</v>
      </c>
      <c r="AI63" s="49" t="s">
        <v>386</v>
      </c>
      <c r="AJ63" s="49" t="s">
        <v>386</v>
      </c>
      <c r="AK63" s="49" t="s">
        <v>386</v>
      </c>
      <c r="AL63" s="49" t="s">
        <v>386</v>
      </c>
      <c r="AM63" s="49" t="s">
        <v>386</v>
      </c>
      <c r="AN63" s="49" t="s">
        <v>386</v>
      </c>
    </row>
    <row r="64" spans="1:40" x14ac:dyDescent="0.2">
      <c r="A64" s="47" t="s">
        <v>41</v>
      </c>
      <c r="B64" s="47">
        <v>2013</v>
      </c>
      <c r="C64" s="113" t="s">
        <v>116</v>
      </c>
      <c r="D64" s="112" t="s">
        <v>246</v>
      </c>
      <c r="E64" s="47" t="s">
        <v>40</v>
      </c>
      <c r="F64" s="47" t="s">
        <v>384</v>
      </c>
      <c r="G64" s="142" t="s">
        <v>386</v>
      </c>
      <c r="H64" s="142" t="s">
        <v>386</v>
      </c>
      <c r="I64" s="49" t="s">
        <v>386</v>
      </c>
      <c r="J64" s="49" t="s">
        <v>386</v>
      </c>
      <c r="K64" s="49" t="s">
        <v>386</v>
      </c>
      <c r="L64" s="49" t="s">
        <v>386</v>
      </c>
      <c r="M64" s="49" t="s">
        <v>386</v>
      </c>
      <c r="N64" s="49" t="s">
        <v>386</v>
      </c>
      <c r="O64" s="49" t="s">
        <v>386</v>
      </c>
      <c r="P64" s="49" t="s">
        <v>386</v>
      </c>
      <c r="Q64" s="49" t="s">
        <v>386</v>
      </c>
      <c r="R64" s="49" t="s">
        <v>386</v>
      </c>
      <c r="S64" s="49" t="s">
        <v>386</v>
      </c>
      <c r="T64" s="49" t="s">
        <v>386</v>
      </c>
      <c r="U64" s="49" t="s">
        <v>386</v>
      </c>
      <c r="V64" s="49" t="s">
        <v>386</v>
      </c>
      <c r="W64" s="49" t="s">
        <v>386</v>
      </c>
      <c r="X64" s="49" t="s">
        <v>386</v>
      </c>
      <c r="Y64" s="49" t="s">
        <v>386</v>
      </c>
      <c r="Z64" s="49" t="s">
        <v>386</v>
      </c>
      <c r="AA64" s="49" t="s">
        <v>386</v>
      </c>
      <c r="AB64" s="49" t="s">
        <v>386</v>
      </c>
      <c r="AC64" s="49" t="s">
        <v>386</v>
      </c>
      <c r="AD64" s="49" t="s">
        <v>386</v>
      </c>
      <c r="AE64" s="49" t="s">
        <v>386</v>
      </c>
      <c r="AF64" s="49" t="s">
        <v>386</v>
      </c>
      <c r="AG64" s="49" t="s">
        <v>386</v>
      </c>
      <c r="AH64" s="49" t="s">
        <v>386</v>
      </c>
      <c r="AI64" s="49" t="s">
        <v>386</v>
      </c>
      <c r="AJ64" s="49" t="s">
        <v>386</v>
      </c>
      <c r="AK64" s="49" t="s">
        <v>386</v>
      </c>
      <c r="AL64" s="49" t="s">
        <v>386</v>
      </c>
      <c r="AM64" s="49" t="s">
        <v>386</v>
      </c>
      <c r="AN64" s="49" t="s">
        <v>386</v>
      </c>
    </row>
    <row r="65" spans="1:40" x14ac:dyDescent="0.2">
      <c r="A65" s="47" t="s">
        <v>41</v>
      </c>
      <c r="B65" s="47">
        <v>2013</v>
      </c>
      <c r="C65" s="113" t="s">
        <v>117</v>
      </c>
      <c r="D65" s="112" t="s">
        <v>247</v>
      </c>
      <c r="E65" s="47" t="s">
        <v>40</v>
      </c>
      <c r="F65" s="47" t="s">
        <v>384</v>
      </c>
      <c r="G65" s="142" t="s">
        <v>386</v>
      </c>
      <c r="H65" s="142" t="s">
        <v>386</v>
      </c>
      <c r="I65" s="49" t="s">
        <v>386</v>
      </c>
      <c r="J65" s="49" t="s">
        <v>386</v>
      </c>
      <c r="K65" s="49" t="s">
        <v>386</v>
      </c>
      <c r="L65" s="49" t="s">
        <v>386</v>
      </c>
      <c r="M65" s="49" t="s">
        <v>386</v>
      </c>
      <c r="N65" s="49" t="s">
        <v>386</v>
      </c>
      <c r="O65" s="49" t="s">
        <v>386</v>
      </c>
      <c r="P65" s="49" t="s">
        <v>386</v>
      </c>
      <c r="Q65" s="49" t="s">
        <v>386</v>
      </c>
      <c r="R65" s="49" t="s">
        <v>386</v>
      </c>
      <c r="S65" s="49" t="s">
        <v>386</v>
      </c>
      <c r="T65" s="49" t="s">
        <v>386</v>
      </c>
      <c r="U65" s="49" t="s">
        <v>386</v>
      </c>
      <c r="V65" s="49" t="s">
        <v>386</v>
      </c>
      <c r="W65" s="49" t="s">
        <v>386</v>
      </c>
      <c r="X65" s="49" t="s">
        <v>386</v>
      </c>
      <c r="Y65" s="49" t="s">
        <v>386</v>
      </c>
      <c r="Z65" s="49" t="s">
        <v>386</v>
      </c>
      <c r="AA65" s="49" t="s">
        <v>386</v>
      </c>
      <c r="AB65" s="49" t="s">
        <v>386</v>
      </c>
      <c r="AC65" s="49" t="s">
        <v>386</v>
      </c>
      <c r="AD65" s="49" t="s">
        <v>386</v>
      </c>
      <c r="AE65" s="49" t="s">
        <v>386</v>
      </c>
      <c r="AF65" s="49" t="s">
        <v>386</v>
      </c>
      <c r="AG65" s="49" t="s">
        <v>386</v>
      </c>
      <c r="AH65" s="49" t="s">
        <v>386</v>
      </c>
      <c r="AI65" s="49" t="s">
        <v>386</v>
      </c>
      <c r="AJ65" s="49" t="s">
        <v>386</v>
      </c>
      <c r="AK65" s="49" t="s">
        <v>386</v>
      </c>
      <c r="AL65" s="49" t="s">
        <v>386</v>
      </c>
      <c r="AM65" s="49" t="s">
        <v>386</v>
      </c>
      <c r="AN65" s="49" t="s">
        <v>386</v>
      </c>
    </row>
    <row r="66" spans="1:40" x14ac:dyDescent="0.2">
      <c r="A66" s="47" t="s">
        <v>41</v>
      </c>
      <c r="B66" s="47">
        <v>2013</v>
      </c>
      <c r="C66" s="113" t="s">
        <v>118</v>
      </c>
      <c r="D66" s="112" t="s">
        <v>248</v>
      </c>
      <c r="E66" s="47" t="s">
        <v>40</v>
      </c>
      <c r="F66" s="47" t="s">
        <v>384</v>
      </c>
      <c r="G66" s="142" t="s">
        <v>386</v>
      </c>
      <c r="H66" s="142" t="s">
        <v>386</v>
      </c>
      <c r="I66" s="49" t="s">
        <v>386</v>
      </c>
      <c r="J66" s="49" t="s">
        <v>386</v>
      </c>
      <c r="K66" s="49" t="s">
        <v>386</v>
      </c>
      <c r="L66" s="49" t="s">
        <v>386</v>
      </c>
      <c r="M66" s="49" t="s">
        <v>386</v>
      </c>
      <c r="N66" s="49" t="s">
        <v>386</v>
      </c>
      <c r="O66" s="49" t="s">
        <v>386</v>
      </c>
      <c r="P66" s="49" t="s">
        <v>386</v>
      </c>
      <c r="Q66" s="49" t="s">
        <v>386</v>
      </c>
      <c r="R66" s="49" t="s">
        <v>386</v>
      </c>
      <c r="S66" s="49" t="s">
        <v>386</v>
      </c>
      <c r="T66" s="49" t="s">
        <v>386</v>
      </c>
      <c r="U66" s="49" t="s">
        <v>386</v>
      </c>
      <c r="V66" s="49" t="s">
        <v>386</v>
      </c>
      <c r="W66" s="49" t="s">
        <v>386</v>
      </c>
      <c r="X66" s="49" t="s">
        <v>386</v>
      </c>
      <c r="Y66" s="49" t="s">
        <v>386</v>
      </c>
      <c r="Z66" s="49" t="s">
        <v>386</v>
      </c>
      <c r="AA66" s="49" t="s">
        <v>386</v>
      </c>
      <c r="AB66" s="49" t="s">
        <v>386</v>
      </c>
      <c r="AC66" s="49" t="s">
        <v>386</v>
      </c>
      <c r="AD66" s="49" t="s">
        <v>386</v>
      </c>
      <c r="AE66" s="49" t="s">
        <v>386</v>
      </c>
      <c r="AF66" s="49" t="s">
        <v>386</v>
      </c>
      <c r="AG66" s="49" t="s">
        <v>386</v>
      </c>
      <c r="AH66" s="49" t="s">
        <v>386</v>
      </c>
      <c r="AI66" s="49" t="s">
        <v>386</v>
      </c>
      <c r="AJ66" s="49" t="s">
        <v>386</v>
      </c>
      <c r="AK66" s="49" t="s">
        <v>386</v>
      </c>
      <c r="AL66" s="49" t="s">
        <v>386</v>
      </c>
      <c r="AM66" s="49" t="s">
        <v>386</v>
      </c>
      <c r="AN66" s="49" t="s">
        <v>386</v>
      </c>
    </row>
    <row r="67" spans="1:40" x14ac:dyDescent="0.2">
      <c r="A67" s="47" t="s">
        <v>41</v>
      </c>
      <c r="B67" s="47">
        <v>2013</v>
      </c>
      <c r="C67" s="113" t="s">
        <v>119</v>
      </c>
      <c r="D67" s="112" t="s">
        <v>249</v>
      </c>
      <c r="E67" s="47" t="s">
        <v>40</v>
      </c>
      <c r="F67" s="47" t="s">
        <v>384</v>
      </c>
      <c r="G67" s="142" t="s">
        <v>385</v>
      </c>
      <c r="H67" s="142" t="s">
        <v>385</v>
      </c>
      <c r="I67" s="49" t="s">
        <v>385</v>
      </c>
      <c r="J67" s="49" t="s">
        <v>385</v>
      </c>
      <c r="K67" s="49" t="s">
        <v>385</v>
      </c>
      <c r="L67" s="49" t="s">
        <v>385</v>
      </c>
      <c r="M67" s="49" t="s">
        <v>385</v>
      </c>
      <c r="N67" s="49" t="s">
        <v>385</v>
      </c>
      <c r="O67" s="49" t="s">
        <v>385</v>
      </c>
      <c r="P67" s="49" t="s">
        <v>385</v>
      </c>
      <c r="Q67" s="49" t="s">
        <v>385</v>
      </c>
      <c r="R67" s="49" t="s">
        <v>385</v>
      </c>
      <c r="S67" s="49" t="s">
        <v>385</v>
      </c>
      <c r="T67" s="49" t="s">
        <v>385</v>
      </c>
      <c r="U67" s="49" t="s">
        <v>385</v>
      </c>
      <c r="V67" s="49" t="s">
        <v>385</v>
      </c>
      <c r="W67" s="49" t="s">
        <v>385</v>
      </c>
      <c r="X67" s="49" t="s">
        <v>385</v>
      </c>
      <c r="Y67" s="49" t="s">
        <v>386</v>
      </c>
      <c r="Z67" s="49" t="s">
        <v>386</v>
      </c>
      <c r="AA67" s="49" t="s">
        <v>386</v>
      </c>
      <c r="AB67" s="49" t="s">
        <v>386</v>
      </c>
      <c r="AC67" s="49" t="s">
        <v>386</v>
      </c>
      <c r="AD67" s="49" t="s">
        <v>386</v>
      </c>
      <c r="AE67" s="49" t="s">
        <v>386</v>
      </c>
      <c r="AF67" s="49" t="s">
        <v>386</v>
      </c>
      <c r="AG67" s="49" t="s">
        <v>386</v>
      </c>
      <c r="AH67" s="49" t="s">
        <v>386</v>
      </c>
      <c r="AI67" s="49" t="s">
        <v>386</v>
      </c>
      <c r="AJ67" s="49" t="s">
        <v>386</v>
      </c>
      <c r="AK67" s="49" t="s">
        <v>386</v>
      </c>
      <c r="AL67" s="49" t="s">
        <v>386</v>
      </c>
      <c r="AM67" s="49" t="s">
        <v>386</v>
      </c>
      <c r="AN67" s="49" t="s">
        <v>386</v>
      </c>
    </row>
    <row r="68" spans="1:40" x14ac:dyDescent="0.2">
      <c r="A68" s="47" t="s">
        <v>41</v>
      </c>
      <c r="B68" s="47">
        <v>2013</v>
      </c>
      <c r="C68" s="113" t="s">
        <v>120</v>
      </c>
      <c r="D68" s="112" t="s">
        <v>250</v>
      </c>
      <c r="E68" s="47" t="s">
        <v>40</v>
      </c>
      <c r="F68" s="47" t="s">
        <v>384</v>
      </c>
      <c r="G68" s="142" t="s">
        <v>386</v>
      </c>
      <c r="H68" s="142" t="s">
        <v>386</v>
      </c>
      <c r="I68" s="49" t="s">
        <v>386</v>
      </c>
      <c r="J68" s="49" t="s">
        <v>386</v>
      </c>
      <c r="K68" s="49" t="s">
        <v>386</v>
      </c>
      <c r="L68" s="49" t="s">
        <v>386</v>
      </c>
      <c r="M68" s="49" t="s">
        <v>386</v>
      </c>
      <c r="N68" s="49" t="s">
        <v>386</v>
      </c>
      <c r="O68" s="49" t="s">
        <v>386</v>
      </c>
      <c r="P68" s="49" t="s">
        <v>386</v>
      </c>
      <c r="Q68" s="49" t="s">
        <v>386</v>
      </c>
      <c r="R68" s="49" t="s">
        <v>386</v>
      </c>
      <c r="S68" s="49" t="s">
        <v>386</v>
      </c>
      <c r="T68" s="49" t="s">
        <v>386</v>
      </c>
      <c r="U68" s="49" t="s">
        <v>386</v>
      </c>
      <c r="V68" s="49" t="s">
        <v>386</v>
      </c>
      <c r="W68" s="49" t="s">
        <v>386</v>
      </c>
      <c r="X68" s="49" t="s">
        <v>386</v>
      </c>
      <c r="Y68" s="49" t="s">
        <v>386</v>
      </c>
      <c r="Z68" s="49" t="s">
        <v>386</v>
      </c>
      <c r="AA68" s="49" t="s">
        <v>386</v>
      </c>
      <c r="AB68" s="49" t="s">
        <v>386</v>
      </c>
      <c r="AC68" s="49" t="s">
        <v>386</v>
      </c>
      <c r="AD68" s="49" t="s">
        <v>386</v>
      </c>
      <c r="AE68" s="49" t="s">
        <v>386</v>
      </c>
      <c r="AF68" s="49" t="s">
        <v>386</v>
      </c>
      <c r="AG68" s="49" t="s">
        <v>386</v>
      </c>
      <c r="AH68" s="49" t="s">
        <v>386</v>
      </c>
      <c r="AI68" s="49" t="s">
        <v>386</v>
      </c>
      <c r="AJ68" s="49" t="s">
        <v>386</v>
      </c>
      <c r="AK68" s="49" t="s">
        <v>386</v>
      </c>
      <c r="AL68" s="49" t="s">
        <v>386</v>
      </c>
      <c r="AM68" s="49" t="s">
        <v>386</v>
      </c>
      <c r="AN68" s="49" t="s">
        <v>386</v>
      </c>
    </row>
    <row r="69" spans="1:40" ht="22.5" x14ac:dyDescent="0.2">
      <c r="A69" s="47" t="s">
        <v>41</v>
      </c>
      <c r="B69" s="47">
        <v>2013</v>
      </c>
      <c r="C69" s="113" t="s">
        <v>121</v>
      </c>
      <c r="D69" s="112" t="s">
        <v>251</v>
      </c>
      <c r="E69" s="47" t="s">
        <v>40</v>
      </c>
      <c r="F69" s="47" t="s">
        <v>384</v>
      </c>
      <c r="G69" s="142" t="s">
        <v>385</v>
      </c>
      <c r="H69" s="142" t="s">
        <v>385</v>
      </c>
      <c r="I69" s="49" t="s">
        <v>385</v>
      </c>
      <c r="J69" s="49" t="s">
        <v>385</v>
      </c>
      <c r="K69" s="49" t="s">
        <v>385</v>
      </c>
      <c r="L69" s="49" t="s">
        <v>385</v>
      </c>
      <c r="M69" s="49" t="s">
        <v>385</v>
      </c>
      <c r="N69" s="49" t="s">
        <v>385</v>
      </c>
      <c r="O69" s="49" t="s">
        <v>385</v>
      </c>
      <c r="P69" s="49" t="s">
        <v>385</v>
      </c>
      <c r="Q69" s="49" t="s">
        <v>385</v>
      </c>
      <c r="R69" s="49" t="s">
        <v>385</v>
      </c>
      <c r="S69" s="49" t="s">
        <v>385</v>
      </c>
      <c r="T69" s="49" t="s">
        <v>385</v>
      </c>
      <c r="U69" s="49" t="s">
        <v>385</v>
      </c>
      <c r="V69" s="49" t="s">
        <v>385</v>
      </c>
      <c r="W69" s="49" t="s">
        <v>385</v>
      </c>
      <c r="X69" s="49" t="s">
        <v>385</v>
      </c>
      <c r="Y69" s="49" t="s">
        <v>385</v>
      </c>
      <c r="Z69" s="49" t="s">
        <v>385</v>
      </c>
      <c r="AA69" s="49" t="s">
        <v>385</v>
      </c>
      <c r="AB69" s="49" t="s">
        <v>385</v>
      </c>
      <c r="AC69" s="49" t="s">
        <v>385</v>
      </c>
      <c r="AD69" s="49" t="s">
        <v>385</v>
      </c>
      <c r="AE69" s="49" t="s">
        <v>385</v>
      </c>
      <c r="AF69" s="49" t="s">
        <v>385</v>
      </c>
      <c r="AG69" s="49" t="s">
        <v>385</v>
      </c>
      <c r="AH69" s="49" t="s">
        <v>385</v>
      </c>
      <c r="AI69" s="49" t="s">
        <v>385</v>
      </c>
      <c r="AJ69" s="49" t="s">
        <v>385</v>
      </c>
      <c r="AK69" s="49" t="s">
        <v>385</v>
      </c>
      <c r="AL69" s="49" t="s">
        <v>385</v>
      </c>
      <c r="AM69" s="49" t="s">
        <v>385</v>
      </c>
      <c r="AN69" s="49" t="s">
        <v>385</v>
      </c>
    </row>
    <row r="70" spans="1:40" ht="33.75" x14ac:dyDescent="0.2">
      <c r="A70" s="47" t="s">
        <v>41</v>
      </c>
      <c r="B70" s="47">
        <v>2013</v>
      </c>
      <c r="C70" s="113" t="s">
        <v>122</v>
      </c>
      <c r="D70" s="112" t="s">
        <v>252</v>
      </c>
      <c r="E70" s="47" t="s">
        <v>40</v>
      </c>
      <c r="F70" s="47" t="s">
        <v>384</v>
      </c>
      <c r="G70" s="142" t="s">
        <v>387</v>
      </c>
      <c r="H70" s="142" t="s">
        <v>387</v>
      </c>
      <c r="I70" s="49" t="s">
        <v>387</v>
      </c>
      <c r="J70" s="49" t="s">
        <v>387</v>
      </c>
      <c r="K70" s="49" t="s">
        <v>387</v>
      </c>
      <c r="L70" s="49" t="s">
        <v>387</v>
      </c>
      <c r="M70" s="49" t="s">
        <v>387</v>
      </c>
      <c r="N70" s="49" t="s">
        <v>387</v>
      </c>
      <c r="O70" s="49" t="s">
        <v>387</v>
      </c>
      <c r="P70" s="49" t="s">
        <v>387</v>
      </c>
      <c r="Q70" s="49" t="s">
        <v>387</v>
      </c>
      <c r="R70" s="49" t="s">
        <v>387</v>
      </c>
      <c r="S70" s="49" t="s">
        <v>387</v>
      </c>
      <c r="T70" s="49" t="s">
        <v>387</v>
      </c>
      <c r="U70" s="49" t="s">
        <v>387</v>
      </c>
      <c r="V70" s="49" t="s">
        <v>387</v>
      </c>
      <c r="W70" s="49" t="s">
        <v>387</v>
      </c>
      <c r="X70" s="49" t="s">
        <v>387</v>
      </c>
      <c r="Y70" s="49" t="s">
        <v>387</v>
      </c>
      <c r="Z70" s="49" t="s">
        <v>387</v>
      </c>
      <c r="AA70" s="49" t="s">
        <v>387</v>
      </c>
      <c r="AB70" s="49" t="s">
        <v>387</v>
      </c>
      <c r="AC70" s="49" t="s">
        <v>387</v>
      </c>
      <c r="AD70" s="49" t="s">
        <v>387</v>
      </c>
      <c r="AE70" s="49" t="s">
        <v>387</v>
      </c>
      <c r="AF70" s="49" t="s">
        <v>387</v>
      </c>
      <c r="AG70" s="49" t="s">
        <v>387</v>
      </c>
      <c r="AH70" s="49" t="s">
        <v>387</v>
      </c>
      <c r="AI70" s="49" t="s">
        <v>387</v>
      </c>
      <c r="AJ70" s="49" t="s">
        <v>387</v>
      </c>
      <c r="AK70" s="49" t="s">
        <v>387</v>
      </c>
      <c r="AL70" s="49" t="s">
        <v>387</v>
      </c>
      <c r="AM70" s="49" t="s">
        <v>387</v>
      </c>
      <c r="AN70" s="49" t="s">
        <v>387</v>
      </c>
    </row>
    <row r="71" spans="1:40" x14ac:dyDescent="0.2">
      <c r="A71" s="47" t="s">
        <v>41</v>
      </c>
      <c r="B71" s="47">
        <v>2013</v>
      </c>
      <c r="C71" s="113" t="s">
        <v>123</v>
      </c>
      <c r="D71" s="112" t="s">
        <v>253</v>
      </c>
      <c r="E71" s="47" t="s">
        <v>40</v>
      </c>
      <c r="F71" s="47" t="s">
        <v>384</v>
      </c>
      <c r="G71" s="142" t="s">
        <v>385</v>
      </c>
      <c r="H71" s="142" t="s">
        <v>385</v>
      </c>
      <c r="I71" s="49" t="s">
        <v>385</v>
      </c>
      <c r="J71" s="49" t="s">
        <v>385</v>
      </c>
      <c r="K71" s="49" t="s">
        <v>385</v>
      </c>
      <c r="L71" s="49" t="s">
        <v>385</v>
      </c>
      <c r="M71" s="49" t="s">
        <v>385</v>
      </c>
      <c r="N71" s="49" t="s">
        <v>385</v>
      </c>
      <c r="O71" s="49" t="s">
        <v>385</v>
      </c>
      <c r="P71" s="49" t="s">
        <v>385</v>
      </c>
      <c r="Q71" s="49" t="s">
        <v>385</v>
      </c>
      <c r="R71" s="49" t="s">
        <v>385</v>
      </c>
      <c r="S71" s="49" t="s">
        <v>385</v>
      </c>
      <c r="T71" s="49" t="s">
        <v>385</v>
      </c>
      <c r="U71" s="49" t="s">
        <v>385</v>
      </c>
      <c r="V71" s="49" t="s">
        <v>385</v>
      </c>
      <c r="W71" s="49" t="s">
        <v>385</v>
      </c>
      <c r="X71" s="49" t="s">
        <v>385</v>
      </c>
      <c r="Y71" s="49" t="s">
        <v>385</v>
      </c>
      <c r="Z71" s="49" t="s">
        <v>385</v>
      </c>
      <c r="AA71" s="49" t="s">
        <v>385</v>
      </c>
      <c r="AB71" s="49" t="s">
        <v>385</v>
      </c>
      <c r="AC71" s="49" t="s">
        <v>385</v>
      </c>
      <c r="AD71" s="49" t="s">
        <v>385</v>
      </c>
      <c r="AE71" s="49" t="s">
        <v>385</v>
      </c>
      <c r="AF71" s="49" t="s">
        <v>385</v>
      </c>
      <c r="AG71" s="49" t="s">
        <v>385</v>
      </c>
      <c r="AH71" s="49" t="s">
        <v>385</v>
      </c>
      <c r="AI71" s="49" t="s">
        <v>385</v>
      </c>
      <c r="AJ71" s="49" t="s">
        <v>385</v>
      </c>
      <c r="AK71" s="49" t="s">
        <v>385</v>
      </c>
      <c r="AL71" s="49" t="s">
        <v>385</v>
      </c>
      <c r="AM71" s="49" t="s">
        <v>385</v>
      </c>
      <c r="AN71" s="49" t="s">
        <v>385</v>
      </c>
    </row>
    <row r="72" spans="1:40" x14ac:dyDescent="0.2">
      <c r="A72" s="47" t="s">
        <v>41</v>
      </c>
      <c r="B72" s="47">
        <v>2013</v>
      </c>
      <c r="C72" s="113" t="s">
        <v>124</v>
      </c>
      <c r="D72" s="112" t="s">
        <v>254</v>
      </c>
      <c r="E72" s="47" t="s">
        <v>40</v>
      </c>
      <c r="F72" s="47" t="s">
        <v>384</v>
      </c>
      <c r="G72" s="142" t="s">
        <v>387</v>
      </c>
      <c r="H72" s="142" t="s">
        <v>387</v>
      </c>
      <c r="I72" s="49" t="s">
        <v>387</v>
      </c>
      <c r="J72" s="49" t="s">
        <v>387</v>
      </c>
      <c r="K72" s="49" t="s">
        <v>387</v>
      </c>
      <c r="L72" s="49" t="s">
        <v>387</v>
      </c>
      <c r="M72" s="49" t="s">
        <v>387</v>
      </c>
      <c r="N72" s="49" t="s">
        <v>387</v>
      </c>
      <c r="O72" s="49" t="s">
        <v>387</v>
      </c>
      <c r="P72" s="49" t="s">
        <v>387</v>
      </c>
      <c r="Q72" s="49" t="s">
        <v>387</v>
      </c>
      <c r="R72" s="49" t="s">
        <v>387</v>
      </c>
      <c r="S72" s="49" t="s">
        <v>387</v>
      </c>
      <c r="T72" s="49" t="s">
        <v>387</v>
      </c>
      <c r="U72" s="49" t="s">
        <v>387</v>
      </c>
      <c r="V72" s="49" t="s">
        <v>387</v>
      </c>
      <c r="W72" s="49" t="s">
        <v>387</v>
      </c>
      <c r="X72" s="49" t="s">
        <v>387</v>
      </c>
      <c r="Y72" s="49" t="s">
        <v>387</v>
      </c>
      <c r="Z72" s="49" t="s">
        <v>387</v>
      </c>
      <c r="AA72" s="49" t="s">
        <v>387</v>
      </c>
      <c r="AB72" s="49" t="s">
        <v>387</v>
      </c>
      <c r="AC72" s="49" t="s">
        <v>387</v>
      </c>
      <c r="AD72" s="49" t="s">
        <v>387</v>
      </c>
      <c r="AE72" s="49" t="s">
        <v>387</v>
      </c>
      <c r="AF72" s="49" t="s">
        <v>387</v>
      </c>
      <c r="AG72" s="49" t="s">
        <v>387</v>
      </c>
      <c r="AH72" s="49" t="s">
        <v>387</v>
      </c>
      <c r="AI72" s="49" t="s">
        <v>387</v>
      </c>
      <c r="AJ72" s="49" t="s">
        <v>387</v>
      </c>
      <c r="AK72" s="49" t="s">
        <v>387</v>
      </c>
      <c r="AL72" s="49" t="s">
        <v>387</v>
      </c>
      <c r="AM72" s="49" t="s">
        <v>387</v>
      </c>
      <c r="AN72" s="49" t="s">
        <v>387</v>
      </c>
    </row>
    <row r="73" spans="1:40" x14ac:dyDescent="0.2">
      <c r="A73" s="47" t="s">
        <v>41</v>
      </c>
      <c r="B73" s="47">
        <v>2013</v>
      </c>
      <c r="C73" s="113" t="s">
        <v>125</v>
      </c>
      <c r="D73" s="112" t="s">
        <v>255</v>
      </c>
      <c r="E73" s="47" t="s">
        <v>40</v>
      </c>
      <c r="F73" s="47" t="s">
        <v>384</v>
      </c>
      <c r="G73" s="142" t="s">
        <v>385</v>
      </c>
      <c r="H73" s="142" t="s">
        <v>385</v>
      </c>
      <c r="I73" s="49" t="s">
        <v>385</v>
      </c>
      <c r="J73" s="49" t="s">
        <v>385</v>
      </c>
      <c r="K73" s="49" t="s">
        <v>385</v>
      </c>
      <c r="L73" s="49" t="s">
        <v>385</v>
      </c>
      <c r="M73" s="49" t="s">
        <v>385</v>
      </c>
      <c r="N73" s="49" t="s">
        <v>385</v>
      </c>
      <c r="O73" s="49" t="s">
        <v>385</v>
      </c>
      <c r="P73" s="49" t="s">
        <v>385</v>
      </c>
      <c r="Q73" s="49" t="s">
        <v>385</v>
      </c>
      <c r="R73" s="49" t="s">
        <v>385</v>
      </c>
      <c r="S73" s="49" t="s">
        <v>385</v>
      </c>
      <c r="T73" s="49" t="s">
        <v>385</v>
      </c>
      <c r="U73" s="49" t="s">
        <v>385</v>
      </c>
      <c r="V73" s="49" t="s">
        <v>385</v>
      </c>
      <c r="W73" s="49" t="s">
        <v>385</v>
      </c>
      <c r="X73" s="49" t="s">
        <v>385</v>
      </c>
      <c r="Y73" s="49" t="s">
        <v>385</v>
      </c>
      <c r="Z73" s="49" t="s">
        <v>385</v>
      </c>
      <c r="AA73" s="49" t="s">
        <v>385</v>
      </c>
      <c r="AB73" s="49" t="s">
        <v>385</v>
      </c>
      <c r="AC73" s="49" t="s">
        <v>385</v>
      </c>
      <c r="AD73" s="49" t="s">
        <v>385</v>
      </c>
      <c r="AE73" s="49" t="s">
        <v>385</v>
      </c>
      <c r="AF73" s="49" t="s">
        <v>385</v>
      </c>
      <c r="AG73" s="49" t="s">
        <v>385</v>
      </c>
      <c r="AH73" s="49" t="s">
        <v>385</v>
      </c>
      <c r="AI73" s="49" t="s">
        <v>385</v>
      </c>
      <c r="AJ73" s="49" t="s">
        <v>385</v>
      </c>
      <c r="AK73" s="49" t="s">
        <v>385</v>
      </c>
      <c r="AL73" s="49" t="s">
        <v>385</v>
      </c>
      <c r="AM73" s="49" t="s">
        <v>385</v>
      </c>
      <c r="AN73" s="49" t="s">
        <v>385</v>
      </c>
    </row>
    <row r="74" spans="1:40" x14ac:dyDescent="0.2">
      <c r="A74" s="47" t="s">
        <v>41</v>
      </c>
      <c r="B74" s="47">
        <v>2013</v>
      </c>
      <c r="C74" s="113" t="s">
        <v>126</v>
      </c>
      <c r="D74" s="112" t="s">
        <v>256</v>
      </c>
      <c r="E74" s="47" t="s">
        <v>40</v>
      </c>
      <c r="F74" s="47" t="s">
        <v>384</v>
      </c>
      <c r="G74" s="142" t="s">
        <v>385</v>
      </c>
      <c r="H74" s="142" t="s">
        <v>385</v>
      </c>
      <c r="I74" s="49" t="s">
        <v>385</v>
      </c>
      <c r="J74" s="49" t="s">
        <v>385</v>
      </c>
      <c r="K74" s="49" t="s">
        <v>385</v>
      </c>
      <c r="L74" s="49" t="s">
        <v>385</v>
      </c>
      <c r="M74" s="49" t="s">
        <v>385</v>
      </c>
      <c r="N74" s="49" t="s">
        <v>385</v>
      </c>
      <c r="O74" s="49" t="s">
        <v>385</v>
      </c>
      <c r="P74" s="49" t="s">
        <v>385</v>
      </c>
      <c r="Q74" s="49" t="s">
        <v>385</v>
      </c>
      <c r="R74" s="49" t="s">
        <v>385</v>
      </c>
      <c r="S74" s="49" t="s">
        <v>385</v>
      </c>
      <c r="T74" s="49" t="s">
        <v>385</v>
      </c>
      <c r="U74" s="49" t="s">
        <v>385</v>
      </c>
      <c r="V74" s="49" t="s">
        <v>385</v>
      </c>
      <c r="W74" s="49" t="s">
        <v>385</v>
      </c>
      <c r="X74" s="49" t="s">
        <v>385</v>
      </c>
      <c r="Y74" s="49" t="s">
        <v>385</v>
      </c>
      <c r="Z74" s="49" t="s">
        <v>385</v>
      </c>
      <c r="AA74" s="49" t="s">
        <v>385</v>
      </c>
      <c r="AB74" s="49" t="s">
        <v>385</v>
      </c>
      <c r="AC74" s="49" t="s">
        <v>385</v>
      </c>
      <c r="AD74" s="49" t="s">
        <v>385</v>
      </c>
      <c r="AE74" s="49" t="s">
        <v>385</v>
      </c>
      <c r="AF74" s="49" t="s">
        <v>385</v>
      </c>
      <c r="AG74" s="49" t="s">
        <v>385</v>
      </c>
      <c r="AH74" s="49" t="s">
        <v>385</v>
      </c>
      <c r="AI74" s="49" t="s">
        <v>385</v>
      </c>
      <c r="AJ74" s="49" t="s">
        <v>385</v>
      </c>
      <c r="AK74" s="49" t="s">
        <v>385</v>
      </c>
      <c r="AL74" s="49" t="s">
        <v>385</v>
      </c>
      <c r="AM74" s="49" t="s">
        <v>385</v>
      </c>
      <c r="AN74" s="49" t="s">
        <v>385</v>
      </c>
    </row>
    <row r="75" spans="1:40" x14ac:dyDescent="0.2">
      <c r="A75" s="47" t="s">
        <v>41</v>
      </c>
      <c r="B75" s="47">
        <v>2013</v>
      </c>
      <c r="C75" s="113" t="s">
        <v>127</v>
      </c>
      <c r="D75" s="112" t="s">
        <v>257</v>
      </c>
      <c r="E75" s="47" t="s">
        <v>40</v>
      </c>
      <c r="F75" s="47" t="s">
        <v>384</v>
      </c>
      <c r="G75" s="142" t="s">
        <v>385</v>
      </c>
      <c r="H75" s="142" t="s">
        <v>385</v>
      </c>
      <c r="I75" s="49" t="s">
        <v>385</v>
      </c>
      <c r="J75" s="49" t="s">
        <v>385</v>
      </c>
      <c r="K75" s="49" t="s">
        <v>385</v>
      </c>
      <c r="L75" s="49" t="s">
        <v>385</v>
      </c>
      <c r="M75" s="49" t="s">
        <v>385</v>
      </c>
      <c r="N75" s="49" t="s">
        <v>385</v>
      </c>
      <c r="O75" s="49" t="s">
        <v>385</v>
      </c>
      <c r="P75" s="49" t="s">
        <v>385</v>
      </c>
      <c r="Q75" s="49" t="s">
        <v>385</v>
      </c>
      <c r="R75" s="49" t="s">
        <v>385</v>
      </c>
      <c r="S75" s="49" t="s">
        <v>385</v>
      </c>
      <c r="T75" s="49" t="s">
        <v>385</v>
      </c>
      <c r="U75" s="49" t="s">
        <v>385</v>
      </c>
      <c r="V75" s="49" t="s">
        <v>385</v>
      </c>
      <c r="W75" s="49" t="s">
        <v>385</v>
      </c>
      <c r="X75" s="49" t="s">
        <v>385</v>
      </c>
      <c r="Y75" s="49" t="s">
        <v>385</v>
      </c>
      <c r="Z75" s="49" t="s">
        <v>385</v>
      </c>
      <c r="AA75" s="49" t="s">
        <v>385</v>
      </c>
      <c r="AB75" s="49" t="s">
        <v>385</v>
      </c>
      <c r="AC75" s="49" t="s">
        <v>385</v>
      </c>
      <c r="AD75" s="49" t="s">
        <v>385</v>
      </c>
      <c r="AE75" s="49" t="s">
        <v>385</v>
      </c>
      <c r="AF75" s="49" t="s">
        <v>385</v>
      </c>
      <c r="AG75" s="49" t="s">
        <v>385</v>
      </c>
      <c r="AH75" s="49" t="s">
        <v>385</v>
      </c>
      <c r="AI75" s="49" t="s">
        <v>385</v>
      </c>
      <c r="AJ75" s="49" t="s">
        <v>385</v>
      </c>
      <c r="AK75" s="49" t="s">
        <v>385</v>
      </c>
      <c r="AL75" s="49" t="s">
        <v>385</v>
      </c>
      <c r="AM75" s="49" t="s">
        <v>385</v>
      </c>
      <c r="AN75" s="49" t="s">
        <v>385</v>
      </c>
    </row>
    <row r="76" spans="1:40" x14ac:dyDescent="0.2">
      <c r="A76" s="47" t="s">
        <v>41</v>
      </c>
      <c r="B76" s="47">
        <v>2013</v>
      </c>
      <c r="C76" s="113" t="s">
        <v>128</v>
      </c>
      <c r="D76" s="112" t="s">
        <v>258</v>
      </c>
      <c r="E76" s="47" t="s">
        <v>40</v>
      </c>
      <c r="F76" s="47" t="s">
        <v>384</v>
      </c>
      <c r="G76" s="142" t="s">
        <v>385</v>
      </c>
      <c r="H76" s="142" t="s">
        <v>385</v>
      </c>
      <c r="I76" s="49" t="s">
        <v>385</v>
      </c>
      <c r="J76" s="49" t="s">
        <v>385</v>
      </c>
      <c r="K76" s="49" t="s">
        <v>385</v>
      </c>
      <c r="L76" s="49" t="s">
        <v>385</v>
      </c>
      <c r="M76" s="49" t="s">
        <v>385</v>
      </c>
      <c r="N76" s="49" t="s">
        <v>385</v>
      </c>
      <c r="O76" s="49" t="s">
        <v>385</v>
      </c>
      <c r="P76" s="49" t="s">
        <v>385</v>
      </c>
      <c r="Q76" s="49" t="s">
        <v>385</v>
      </c>
      <c r="R76" s="49" t="s">
        <v>385</v>
      </c>
      <c r="S76" s="49" t="s">
        <v>385</v>
      </c>
      <c r="T76" s="49" t="s">
        <v>385</v>
      </c>
      <c r="U76" s="49" t="s">
        <v>385</v>
      </c>
      <c r="V76" s="49" t="s">
        <v>385</v>
      </c>
      <c r="W76" s="49" t="s">
        <v>385</v>
      </c>
      <c r="X76" s="49" t="s">
        <v>385</v>
      </c>
      <c r="Y76" s="49" t="s">
        <v>385</v>
      </c>
      <c r="Z76" s="49" t="s">
        <v>385</v>
      </c>
      <c r="AA76" s="49" t="s">
        <v>385</v>
      </c>
      <c r="AB76" s="49" t="s">
        <v>385</v>
      </c>
      <c r="AC76" s="49" t="s">
        <v>385</v>
      </c>
      <c r="AD76" s="49" t="s">
        <v>385</v>
      </c>
      <c r="AE76" s="49" t="s">
        <v>385</v>
      </c>
      <c r="AF76" s="49" t="s">
        <v>385</v>
      </c>
      <c r="AG76" s="49" t="s">
        <v>385</v>
      </c>
      <c r="AH76" s="49" t="s">
        <v>385</v>
      </c>
      <c r="AI76" s="49" t="s">
        <v>385</v>
      </c>
      <c r="AJ76" s="49" t="s">
        <v>385</v>
      </c>
      <c r="AK76" s="49" t="s">
        <v>385</v>
      </c>
      <c r="AL76" s="49" t="s">
        <v>385</v>
      </c>
      <c r="AM76" s="49" t="s">
        <v>385</v>
      </c>
      <c r="AN76" s="49" t="s">
        <v>385</v>
      </c>
    </row>
    <row r="77" spans="1:40" x14ac:dyDescent="0.2">
      <c r="A77" s="47" t="s">
        <v>41</v>
      </c>
      <c r="B77" s="47">
        <v>2013</v>
      </c>
      <c r="C77" s="113" t="s">
        <v>129</v>
      </c>
      <c r="D77" s="112" t="s">
        <v>259</v>
      </c>
      <c r="E77" s="47" t="s">
        <v>40</v>
      </c>
      <c r="F77" s="47" t="s">
        <v>384</v>
      </c>
      <c r="G77" s="142" t="s">
        <v>387</v>
      </c>
      <c r="H77" s="142" t="s">
        <v>387</v>
      </c>
      <c r="I77" s="49" t="s">
        <v>387</v>
      </c>
      <c r="J77" s="49" t="s">
        <v>387</v>
      </c>
      <c r="K77" s="49" t="s">
        <v>387</v>
      </c>
      <c r="L77" s="49" t="s">
        <v>387</v>
      </c>
      <c r="M77" s="49" t="s">
        <v>387</v>
      </c>
      <c r="N77" s="49" t="s">
        <v>387</v>
      </c>
      <c r="O77" s="49" t="s">
        <v>387</v>
      </c>
      <c r="P77" s="49" t="s">
        <v>387</v>
      </c>
      <c r="Q77" s="49" t="s">
        <v>387</v>
      </c>
      <c r="R77" s="49" t="s">
        <v>387</v>
      </c>
      <c r="S77" s="49" t="s">
        <v>387</v>
      </c>
      <c r="T77" s="49" t="s">
        <v>387</v>
      </c>
      <c r="U77" s="49" t="s">
        <v>387</v>
      </c>
      <c r="V77" s="49" t="s">
        <v>387</v>
      </c>
      <c r="W77" s="49" t="s">
        <v>387</v>
      </c>
      <c r="X77" s="49" t="s">
        <v>387</v>
      </c>
      <c r="Y77" s="49" t="s">
        <v>387</v>
      </c>
      <c r="Z77" s="49" t="s">
        <v>387</v>
      </c>
      <c r="AA77" s="49" t="s">
        <v>387</v>
      </c>
      <c r="AB77" s="49" t="s">
        <v>387</v>
      </c>
      <c r="AC77" s="49" t="s">
        <v>387</v>
      </c>
      <c r="AD77" s="49" t="s">
        <v>387</v>
      </c>
      <c r="AE77" s="49" t="s">
        <v>387</v>
      </c>
      <c r="AF77" s="49" t="s">
        <v>387</v>
      </c>
      <c r="AG77" s="49" t="s">
        <v>387</v>
      </c>
      <c r="AH77" s="49" t="s">
        <v>387</v>
      </c>
      <c r="AI77" s="49" t="s">
        <v>387</v>
      </c>
      <c r="AJ77" s="49" t="s">
        <v>387</v>
      </c>
      <c r="AK77" s="49" t="s">
        <v>387</v>
      </c>
      <c r="AL77" s="49" t="s">
        <v>387</v>
      </c>
      <c r="AM77" s="49" t="s">
        <v>387</v>
      </c>
      <c r="AN77" s="49" t="s">
        <v>387</v>
      </c>
    </row>
    <row r="78" spans="1:40" x14ac:dyDescent="0.2">
      <c r="A78" s="47" t="s">
        <v>41</v>
      </c>
      <c r="B78" s="47">
        <v>2013</v>
      </c>
      <c r="C78" s="113" t="s">
        <v>130</v>
      </c>
      <c r="D78" s="112" t="s">
        <v>260</v>
      </c>
      <c r="E78" s="47" t="s">
        <v>40</v>
      </c>
      <c r="F78" s="47" t="s">
        <v>384</v>
      </c>
      <c r="G78" s="142" t="s">
        <v>385</v>
      </c>
      <c r="H78" s="142" t="s">
        <v>385</v>
      </c>
      <c r="I78" s="49" t="s">
        <v>385</v>
      </c>
      <c r="J78" s="49" t="s">
        <v>385</v>
      </c>
      <c r="K78" s="49" t="s">
        <v>385</v>
      </c>
      <c r="L78" s="49" t="s">
        <v>385</v>
      </c>
      <c r="M78" s="49" t="s">
        <v>385</v>
      </c>
      <c r="N78" s="49" t="s">
        <v>385</v>
      </c>
      <c r="O78" s="49" t="s">
        <v>385</v>
      </c>
      <c r="P78" s="49" t="s">
        <v>385</v>
      </c>
      <c r="Q78" s="49" t="s">
        <v>385</v>
      </c>
      <c r="R78" s="49" t="s">
        <v>385</v>
      </c>
      <c r="S78" s="49" t="s">
        <v>385</v>
      </c>
      <c r="T78" s="49" t="s">
        <v>385</v>
      </c>
      <c r="U78" s="49" t="s">
        <v>385</v>
      </c>
      <c r="V78" s="49" t="s">
        <v>385</v>
      </c>
      <c r="W78" s="49" t="s">
        <v>385</v>
      </c>
      <c r="X78" s="49" t="s">
        <v>385</v>
      </c>
      <c r="Y78" s="49" t="s">
        <v>385</v>
      </c>
      <c r="Z78" s="49" t="s">
        <v>385</v>
      </c>
      <c r="AA78" s="49" t="s">
        <v>385</v>
      </c>
      <c r="AB78" s="49" t="s">
        <v>385</v>
      </c>
      <c r="AC78" s="49" t="s">
        <v>385</v>
      </c>
      <c r="AD78" s="49" t="s">
        <v>385</v>
      </c>
      <c r="AE78" s="49" t="s">
        <v>385</v>
      </c>
      <c r="AF78" s="49" t="s">
        <v>385</v>
      </c>
      <c r="AG78" s="49" t="s">
        <v>385</v>
      </c>
      <c r="AH78" s="49" t="s">
        <v>385</v>
      </c>
      <c r="AI78" s="49" t="s">
        <v>385</v>
      </c>
      <c r="AJ78" s="49" t="s">
        <v>385</v>
      </c>
      <c r="AK78" s="49" t="s">
        <v>385</v>
      </c>
      <c r="AL78" s="49" t="s">
        <v>385</v>
      </c>
      <c r="AM78" s="49" t="s">
        <v>385</v>
      </c>
      <c r="AN78" s="49" t="s">
        <v>385</v>
      </c>
    </row>
    <row r="79" spans="1:40" ht="22.5" x14ac:dyDescent="0.2">
      <c r="A79" s="47" t="s">
        <v>41</v>
      </c>
      <c r="B79" s="47">
        <v>2013</v>
      </c>
      <c r="C79" s="113" t="s">
        <v>131</v>
      </c>
      <c r="D79" s="112" t="s">
        <v>261</v>
      </c>
      <c r="E79" s="47" t="s">
        <v>40</v>
      </c>
      <c r="F79" s="47" t="s">
        <v>384</v>
      </c>
      <c r="G79" s="142" t="s">
        <v>385</v>
      </c>
      <c r="H79" s="142" t="s">
        <v>385</v>
      </c>
      <c r="I79" s="49" t="s">
        <v>385</v>
      </c>
      <c r="J79" s="49" t="s">
        <v>385</v>
      </c>
      <c r="K79" s="49" t="s">
        <v>385</v>
      </c>
      <c r="L79" s="49" t="s">
        <v>385</v>
      </c>
      <c r="M79" s="49" t="s">
        <v>385</v>
      </c>
      <c r="N79" s="49" t="s">
        <v>385</v>
      </c>
      <c r="O79" s="49" t="s">
        <v>385</v>
      </c>
      <c r="P79" s="49" t="s">
        <v>385</v>
      </c>
      <c r="Q79" s="49" t="s">
        <v>385</v>
      </c>
      <c r="R79" s="49" t="s">
        <v>385</v>
      </c>
      <c r="S79" s="49" t="s">
        <v>385</v>
      </c>
      <c r="T79" s="49" t="s">
        <v>385</v>
      </c>
      <c r="U79" s="49" t="s">
        <v>385</v>
      </c>
      <c r="V79" s="49" t="s">
        <v>385</v>
      </c>
      <c r="W79" s="49" t="s">
        <v>385</v>
      </c>
      <c r="X79" s="49" t="s">
        <v>385</v>
      </c>
      <c r="Y79" s="49" t="s">
        <v>385</v>
      </c>
      <c r="Z79" s="49" t="s">
        <v>385</v>
      </c>
      <c r="AA79" s="49" t="s">
        <v>385</v>
      </c>
      <c r="AB79" s="49" t="s">
        <v>385</v>
      </c>
      <c r="AC79" s="49" t="s">
        <v>385</v>
      </c>
      <c r="AD79" s="49" t="s">
        <v>385</v>
      </c>
      <c r="AE79" s="49" t="s">
        <v>385</v>
      </c>
      <c r="AF79" s="49" t="s">
        <v>385</v>
      </c>
      <c r="AG79" s="49" t="s">
        <v>385</v>
      </c>
      <c r="AH79" s="49" t="s">
        <v>385</v>
      </c>
      <c r="AI79" s="49" t="s">
        <v>385</v>
      </c>
      <c r="AJ79" s="49" t="s">
        <v>385</v>
      </c>
      <c r="AK79" s="49" t="s">
        <v>385</v>
      </c>
      <c r="AL79" s="49" t="s">
        <v>385</v>
      </c>
      <c r="AM79" s="49" t="s">
        <v>385</v>
      </c>
      <c r="AN79" s="49" t="s">
        <v>385</v>
      </c>
    </row>
    <row r="80" spans="1:40" ht="22.5" x14ac:dyDescent="0.2">
      <c r="A80" s="47" t="s">
        <v>41</v>
      </c>
      <c r="B80" s="47">
        <v>2013</v>
      </c>
      <c r="C80" s="113" t="s">
        <v>132</v>
      </c>
      <c r="D80" s="112" t="s">
        <v>262</v>
      </c>
      <c r="E80" s="47" t="s">
        <v>40</v>
      </c>
      <c r="F80" s="47" t="s">
        <v>384</v>
      </c>
      <c r="G80" s="142" t="s">
        <v>387</v>
      </c>
      <c r="H80" s="142">
        <v>1.2610261571571911E-2</v>
      </c>
      <c r="I80" s="49">
        <v>1.35983359748168E-2</v>
      </c>
      <c r="J80" s="49">
        <v>1.2964951520404274E-2</v>
      </c>
      <c r="K80" s="49">
        <v>1.2430583555270392E-2</v>
      </c>
      <c r="L80" s="49">
        <v>1.2860467937253517E-2</v>
      </c>
      <c r="M80" s="49">
        <v>1.3710127093200448E-2</v>
      </c>
      <c r="N80" s="49">
        <v>1.3168467103292144E-2</v>
      </c>
      <c r="O80" s="49">
        <v>1.3462905389420028E-2</v>
      </c>
      <c r="P80" s="49">
        <v>1.3784951644375399E-2</v>
      </c>
      <c r="Q80" s="49">
        <v>1.4719041104645603E-2</v>
      </c>
      <c r="R80" s="49">
        <v>1.4667213949149821E-2</v>
      </c>
      <c r="S80" s="49">
        <v>1.4552503638698666E-2</v>
      </c>
      <c r="T80" s="49">
        <v>1.5015904568879615E-2</v>
      </c>
      <c r="U80" s="49">
        <v>1.328649585473486E-2</v>
      </c>
      <c r="V80" s="49">
        <v>1.1419637638517723E-2</v>
      </c>
      <c r="W80" s="49">
        <v>1.1762133777255953E-2</v>
      </c>
      <c r="X80" s="49">
        <v>1.1957224545005063E-2</v>
      </c>
      <c r="Y80" s="49">
        <v>1.1557642669424901E-2</v>
      </c>
      <c r="Z80" s="49">
        <v>1.0597639740597412E-2</v>
      </c>
      <c r="AA80" s="49">
        <v>1.0146570350394712E-2</v>
      </c>
      <c r="AB80" s="49">
        <v>9.0802571621171942E-3</v>
      </c>
      <c r="AC80" s="49">
        <v>9.1677631079651236E-3</v>
      </c>
      <c r="AD80" s="49">
        <v>8.4109617234729029E-3</v>
      </c>
      <c r="AE80" s="49">
        <v>7.3311472410000009E-3</v>
      </c>
      <c r="AF80" s="49">
        <v>6.9730073672000003E-3</v>
      </c>
      <c r="AG80" s="49">
        <v>7.5202067288000001E-3</v>
      </c>
      <c r="AH80" s="49">
        <v>6.3408067427999995E-3</v>
      </c>
      <c r="AI80" s="49">
        <v>8.1911624029999998E-3</v>
      </c>
      <c r="AJ80" s="49">
        <v>4.1583866839999999E-3</v>
      </c>
      <c r="AK80" s="49">
        <v>6.4227019278200008E-3</v>
      </c>
      <c r="AL80" s="49">
        <v>5.9859623909999998E-3</v>
      </c>
      <c r="AM80" s="49">
        <v>6.2786148196599997E-3</v>
      </c>
      <c r="AN80" s="49">
        <v>5.1987277878200013E-3</v>
      </c>
    </row>
    <row r="81" spans="1:40" x14ac:dyDescent="0.2">
      <c r="A81" s="47" t="s">
        <v>41</v>
      </c>
      <c r="B81" s="47">
        <v>2013</v>
      </c>
      <c r="C81" s="113" t="s">
        <v>133</v>
      </c>
      <c r="D81" s="112" t="s">
        <v>263</v>
      </c>
      <c r="E81" s="47" t="s">
        <v>40</v>
      </c>
      <c r="F81" s="47" t="s">
        <v>384</v>
      </c>
      <c r="G81" s="142" t="s">
        <v>386</v>
      </c>
      <c r="H81" s="142" t="s">
        <v>386</v>
      </c>
      <c r="I81" s="49" t="s">
        <v>386</v>
      </c>
      <c r="J81" s="49" t="s">
        <v>386</v>
      </c>
      <c r="K81" s="49" t="s">
        <v>386</v>
      </c>
      <c r="L81" s="49" t="s">
        <v>386</v>
      </c>
      <c r="M81" s="49" t="s">
        <v>386</v>
      </c>
      <c r="N81" s="49" t="s">
        <v>386</v>
      </c>
      <c r="O81" s="49" t="s">
        <v>386</v>
      </c>
      <c r="P81" s="49" t="s">
        <v>386</v>
      </c>
      <c r="Q81" s="49" t="s">
        <v>386</v>
      </c>
      <c r="R81" s="49" t="s">
        <v>386</v>
      </c>
      <c r="S81" s="49" t="s">
        <v>386</v>
      </c>
      <c r="T81" s="49" t="s">
        <v>386</v>
      </c>
      <c r="U81" s="49" t="s">
        <v>386</v>
      </c>
      <c r="V81" s="49" t="s">
        <v>386</v>
      </c>
      <c r="W81" s="49" t="s">
        <v>386</v>
      </c>
      <c r="X81" s="49" t="s">
        <v>386</v>
      </c>
      <c r="Y81" s="49" t="s">
        <v>386</v>
      </c>
      <c r="Z81" s="49" t="s">
        <v>386</v>
      </c>
      <c r="AA81" s="49" t="s">
        <v>386</v>
      </c>
      <c r="AB81" s="49" t="s">
        <v>386</v>
      </c>
      <c r="AC81" s="49" t="s">
        <v>386</v>
      </c>
      <c r="AD81" s="49" t="s">
        <v>386</v>
      </c>
      <c r="AE81" s="49" t="s">
        <v>386</v>
      </c>
      <c r="AF81" s="49" t="s">
        <v>386</v>
      </c>
      <c r="AG81" s="49" t="s">
        <v>386</v>
      </c>
      <c r="AH81" s="49" t="s">
        <v>386</v>
      </c>
      <c r="AI81" s="49" t="s">
        <v>386</v>
      </c>
      <c r="AJ81" s="49" t="s">
        <v>386</v>
      </c>
      <c r="AK81" s="49" t="s">
        <v>386</v>
      </c>
      <c r="AL81" s="49" t="s">
        <v>386</v>
      </c>
      <c r="AM81" s="49" t="s">
        <v>386</v>
      </c>
      <c r="AN81" s="49" t="s">
        <v>386</v>
      </c>
    </row>
    <row r="82" spans="1:40" x14ac:dyDescent="0.2">
      <c r="A82" s="47" t="s">
        <v>41</v>
      </c>
      <c r="B82" s="47">
        <v>2013</v>
      </c>
      <c r="C82" s="113" t="s">
        <v>134</v>
      </c>
      <c r="D82" s="112" t="s">
        <v>264</v>
      </c>
      <c r="E82" s="47" t="s">
        <v>40</v>
      </c>
      <c r="F82" s="47" t="s">
        <v>384</v>
      </c>
      <c r="G82" s="142" t="s">
        <v>385</v>
      </c>
      <c r="H82" s="142" t="s">
        <v>385</v>
      </c>
      <c r="I82" s="49" t="s">
        <v>385</v>
      </c>
      <c r="J82" s="49" t="s">
        <v>385</v>
      </c>
      <c r="K82" s="49" t="s">
        <v>385</v>
      </c>
      <c r="L82" s="49" t="s">
        <v>385</v>
      </c>
      <c r="M82" s="49" t="s">
        <v>385</v>
      </c>
      <c r="N82" s="49" t="s">
        <v>385</v>
      </c>
      <c r="O82" s="49" t="s">
        <v>385</v>
      </c>
      <c r="P82" s="49" t="s">
        <v>385</v>
      </c>
      <c r="Q82" s="49" t="s">
        <v>385</v>
      </c>
      <c r="R82" s="49" t="s">
        <v>385</v>
      </c>
      <c r="S82" s="49" t="s">
        <v>385</v>
      </c>
      <c r="T82" s="49" t="s">
        <v>385</v>
      </c>
      <c r="U82" s="49" t="s">
        <v>385</v>
      </c>
      <c r="V82" s="49" t="s">
        <v>385</v>
      </c>
      <c r="W82" s="49" t="s">
        <v>385</v>
      </c>
      <c r="X82" s="49" t="s">
        <v>385</v>
      </c>
      <c r="Y82" s="49" t="s">
        <v>385</v>
      </c>
      <c r="Z82" s="49" t="s">
        <v>385</v>
      </c>
      <c r="AA82" s="49" t="s">
        <v>385</v>
      </c>
      <c r="AB82" s="49" t="s">
        <v>385</v>
      </c>
      <c r="AC82" s="49" t="s">
        <v>385</v>
      </c>
      <c r="AD82" s="49" t="s">
        <v>385</v>
      </c>
      <c r="AE82" s="49" t="s">
        <v>385</v>
      </c>
      <c r="AF82" s="49" t="s">
        <v>385</v>
      </c>
      <c r="AG82" s="49" t="s">
        <v>385</v>
      </c>
      <c r="AH82" s="49" t="s">
        <v>385</v>
      </c>
      <c r="AI82" s="49" t="s">
        <v>385</v>
      </c>
      <c r="AJ82" s="49" t="s">
        <v>385</v>
      </c>
      <c r="AK82" s="49" t="s">
        <v>385</v>
      </c>
      <c r="AL82" s="49" t="s">
        <v>385</v>
      </c>
      <c r="AM82" s="49" t="s">
        <v>385</v>
      </c>
      <c r="AN82" s="49" t="s">
        <v>385</v>
      </c>
    </row>
    <row r="83" spans="1:40" ht="22.5" x14ac:dyDescent="0.2">
      <c r="A83" s="47" t="s">
        <v>41</v>
      </c>
      <c r="B83" s="47">
        <v>2013</v>
      </c>
      <c r="C83" s="113" t="s">
        <v>135</v>
      </c>
      <c r="D83" s="112" t="s">
        <v>265</v>
      </c>
      <c r="E83" s="47" t="s">
        <v>40</v>
      </c>
      <c r="F83" s="47" t="s">
        <v>384</v>
      </c>
      <c r="G83" s="142" t="s">
        <v>386</v>
      </c>
      <c r="H83" s="142" t="s">
        <v>386</v>
      </c>
      <c r="I83" s="49" t="s">
        <v>386</v>
      </c>
      <c r="J83" s="49" t="s">
        <v>386</v>
      </c>
      <c r="K83" s="49" t="s">
        <v>386</v>
      </c>
      <c r="L83" s="49" t="s">
        <v>386</v>
      </c>
      <c r="M83" s="49" t="s">
        <v>386</v>
      </c>
      <c r="N83" s="49" t="s">
        <v>386</v>
      </c>
      <c r="O83" s="49" t="s">
        <v>386</v>
      </c>
      <c r="P83" s="49" t="s">
        <v>386</v>
      </c>
      <c r="Q83" s="49" t="s">
        <v>386</v>
      </c>
      <c r="R83" s="49" t="s">
        <v>386</v>
      </c>
      <c r="S83" s="49" t="s">
        <v>386</v>
      </c>
      <c r="T83" s="49" t="s">
        <v>386</v>
      </c>
      <c r="U83" s="49" t="s">
        <v>386</v>
      </c>
      <c r="V83" s="49" t="s">
        <v>386</v>
      </c>
      <c r="W83" s="49" t="s">
        <v>386</v>
      </c>
      <c r="X83" s="49" t="s">
        <v>386</v>
      </c>
      <c r="Y83" s="49" t="s">
        <v>386</v>
      </c>
      <c r="Z83" s="49" t="s">
        <v>386</v>
      </c>
      <c r="AA83" s="49" t="s">
        <v>386</v>
      </c>
      <c r="AB83" s="49" t="s">
        <v>386</v>
      </c>
      <c r="AC83" s="49" t="s">
        <v>386</v>
      </c>
      <c r="AD83" s="49" t="s">
        <v>386</v>
      </c>
      <c r="AE83" s="49" t="s">
        <v>386</v>
      </c>
      <c r="AF83" s="49" t="s">
        <v>386</v>
      </c>
      <c r="AG83" s="49" t="s">
        <v>386</v>
      </c>
      <c r="AH83" s="49" t="s">
        <v>386</v>
      </c>
      <c r="AI83" s="49" t="s">
        <v>386</v>
      </c>
      <c r="AJ83" s="49" t="s">
        <v>386</v>
      </c>
      <c r="AK83" s="49" t="s">
        <v>386</v>
      </c>
      <c r="AL83" s="49" t="s">
        <v>386</v>
      </c>
      <c r="AM83" s="49" t="s">
        <v>386</v>
      </c>
      <c r="AN83" s="49" t="s">
        <v>386</v>
      </c>
    </row>
    <row r="84" spans="1:40" x14ac:dyDescent="0.2">
      <c r="A84" s="47" t="s">
        <v>41</v>
      </c>
      <c r="B84" s="47">
        <v>2013</v>
      </c>
      <c r="C84" s="113" t="s">
        <v>136</v>
      </c>
      <c r="D84" s="112" t="s">
        <v>266</v>
      </c>
      <c r="E84" s="47" t="s">
        <v>40</v>
      </c>
      <c r="F84" s="47" t="s">
        <v>384</v>
      </c>
      <c r="G84" s="142" t="s">
        <v>385</v>
      </c>
      <c r="H84" s="142" t="s">
        <v>386</v>
      </c>
      <c r="I84" s="49" t="s">
        <v>386</v>
      </c>
      <c r="J84" s="49" t="s">
        <v>386</v>
      </c>
      <c r="K84" s="49" t="s">
        <v>386</v>
      </c>
      <c r="L84" s="49" t="s">
        <v>386</v>
      </c>
      <c r="M84" s="49" t="s">
        <v>386</v>
      </c>
      <c r="N84" s="49" t="s">
        <v>386</v>
      </c>
      <c r="O84" s="49" t="s">
        <v>386</v>
      </c>
      <c r="P84" s="49" t="s">
        <v>386</v>
      </c>
      <c r="Q84" s="49" t="s">
        <v>386</v>
      </c>
      <c r="R84" s="49" t="s">
        <v>386</v>
      </c>
      <c r="S84" s="49" t="s">
        <v>386</v>
      </c>
      <c r="T84" s="49" t="s">
        <v>386</v>
      </c>
      <c r="U84" s="49" t="s">
        <v>386</v>
      </c>
      <c r="V84" s="49" t="s">
        <v>386</v>
      </c>
      <c r="W84" s="49" t="s">
        <v>386</v>
      </c>
      <c r="X84" s="49" t="s">
        <v>386</v>
      </c>
      <c r="Y84" s="49" t="s">
        <v>386</v>
      </c>
      <c r="Z84" s="49" t="s">
        <v>386</v>
      </c>
      <c r="AA84" s="49" t="s">
        <v>386</v>
      </c>
      <c r="AB84" s="49" t="s">
        <v>386</v>
      </c>
      <c r="AC84" s="49" t="s">
        <v>386</v>
      </c>
      <c r="AD84" s="49" t="s">
        <v>386</v>
      </c>
      <c r="AE84" s="49" t="s">
        <v>386</v>
      </c>
      <c r="AF84" s="49" t="s">
        <v>386</v>
      </c>
      <c r="AG84" s="49" t="s">
        <v>386</v>
      </c>
      <c r="AH84" s="49" t="s">
        <v>386</v>
      </c>
      <c r="AI84" s="49" t="s">
        <v>386</v>
      </c>
      <c r="AJ84" s="49" t="s">
        <v>386</v>
      </c>
      <c r="AK84" s="49" t="s">
        <v>386</v>
      </c>
      <c r="AL84" s="49" t="s">
        <v>386</v>
      </c>
      <c r="AM84" s="49" t="s">
        <v>386</v>
      </c>
      <c r="AN84" s="49" t="s">
        <v>386</v>
      </c>
    </row>
    <row r="85" spans="1:40" x14ac:dyDescent="0.2">
      <c r="A85" s="47" t="s">
        <v>41</v>
      </c>
      <c r="B85" s="47">
        <v>2013</v>
      </c>
      <c r="C85" s="113" t="s">
        <v>137</v>
      </c>
      <c r="D85" s="112" t="s">
        <v>267</v>
      </c>
      <c r="E85" s="47" t="s">
        <v>40</v>
      </c>
      <c r="F85" s="47" t="s">
        <v>384</v>
      </c>
      <c r="G85" s="142" t="s">
        <v>386</v>
      </c>
      <c r="H85" s="142" t="s">
        <v>386</v>
      </c>
      <c r="I85" s="49" t="s">
        <v>386</v>
      </c>
      <c r="J85" s="49" t="s">
        <v>386</v>
      </c>
      <c r="K85" s="49" t="s">
        <v>386</v>
      </c>
      <c r="L85" s="49" t="s">
        <v>386</v>
      </c>
      <c r="M85" s="49" t="s">
        <v>386</v>
      </c>
      <c r="N85" s="49" t="s">
        <v>386</v>
      </c>
      <c r="O85" s="49" t="s">
        <v>386</v>
      </c>
      <c r="P85" s="49" t="s">
        <v>386</v>
      </c>
      <c r="Q85" s="49" t="s">
        <v>386</v>
      </c>
      <c r="R85" s="49" t="s">
        <v>386</v>
      </c>
      <c r="S85" s="49" t="s">
        <v>386</v>
      </c>
      <c r="T85" s="49" t="s">
        <v>386</v>
      </c>
      <c r="U85" s="49" t="s">
        <v>386</v>
      </c>
      <c r="V85" s="49" t="s">
        <v>386</v>
      </c>
      <c r="W85" s="49" t="s">
        <v>386</v>
      </c>
      <c r="X85" s="49" t="s">
        <v>386</v>
      </c>
      <c r="Y85" s="49" t="s">
        <v>386</v>
      </c>
      <c r="Z85" s="49" t="s">
        <v>386</v>
      </c>
      <c r="AA85" s="49" t="s">
        <v>386</v>
      </c>
      <c r="AB85" s="49" t="s">
        <v>386</v>
      </c>
      <c r="AC85" s="49" t="s">
        <v>386</v>
      </c>
      <c r="AD85" s="49" t="s">
        <v>386</v>
      </c>
      <c r="AE85" s="49" t="s">
        <v>386</v>
      </c>
      <c r="AF85" s="49" t="s">
        <v>386</v>
      </c>
      <c r="AG85" s="49" t="s">
        <v>386</v>
      </c>
      <c r="AH85" s="49" t="s">
        <v>386</v>
      </c>
      <c r="AI85" s="49" t="s">
        <v>386</v>
      </c>
      <c r="AJ85" s="49" t="s">
        <v>386</v>
      </c>
      <c r="AK85" s="49" t="s">
        <v>386</v>
      </c>
      <c r="AL85" s="49" t="s">
        <v>386</v>
      </c>
      <c r="AM85" s="49" t="s">
        <v>386</v>
      </c>
      <c r="AN85" s="49" t="s">
        <v>386</v>
      </c>
    </row>
    <row r="86" spans="1:40" ht="22.5" x14ac:dyDescent="0.2">
      <c r="A86" s="47" t="s">
        <v>41</v>
      </c>
      <c r="B86" s="47">
        <v>2013</v>
      </c>
      <c r="C86" s="113" t="s">
        <v>138</v>
      </c>
      <c r="D86" s="112" t="s">
        <v>268</v>
      </c>
      <c r="E86" s="47" t="s">
        <v>40</v>
      </c>
      <c r="F86" s="47" t="s">
        <v>384</v>
      </c>
      <c r="G86" s="142" t="s">
        <v>385</v>
      </c>
      <c r="H86" s="142" t="s">
        <v>385</v>
      </c>
      <c r="I86" s="49" t="s">
        <v>385</v>
      </c>
      <c r="J86" s="49" t="s">
        <v>385</v>
      </c>
      <c r="K86" s="49" t="s">
        <v>385</v>
      </c>
      <c r="L86" s="49" t="s">
        <v>385</v>
      </c>
      <c r="M86" s="49" t="s">
        <v>385</v>
      </c>
      <c r="N86" s="49" t="s">
        <v>385</v>
      </c>
      <c r="O86" s="49" t="s">
        <v>385</v>
      </c>
      <c r="P86" s="49" t="s">
        <v>385</v>
      </c>
      <c r="Q86" s="49" t="s">
        <v>385</v>
      </c>
      <c r="R86" s="49" t="s">
        <v>385</v>
      </c>
      <c r="S86" s="49" t="s">
        <v>385</v>
      </c>
      <c r="T86" s="49" t="s">
        <v>385</v>
      </c>
      <c r="U86" s="49" t="s">
        <v>385</v>
      </c>
      <c r="V86" s="49" t="s">
        <v>385</v>
      </c>
      <c r="W86" s="49" t="s">
        <v>385</v>
      </c>
      <c r="X86" s="49" t="s">
        <v>385</v>
      </c>
      <c r="Y86" s="49" t="s">
        <v>385</v>
      </c>
      <c r="Z86" s="49" t="s">
        <v>385</v>
      </c>
      <c r="AA86" s="49" t="s">
        <v>385</v>
      </c>
      <c r="AB86" s="49" t="s">
        <v>385</v>
      </c>
      <c r="AC86" s="49" t="s">
        <v>385</v>
      </c>
      <c r="AD86" s="49" t="s">
        <v>385</v>
      </c>
      <c r="AE86" s="49" t="s">
        <v>385</v>
      </c>
      <c r="AF86" s="49" t="s">
        <v>385</v>
      </c>
      <c r="AG86" s="49" t="s">
        <v>385</v>
      </c>
      <c r="AH86" s="49" t="s">
        <v>385</v>
      </c>
      <c r="AI86" s="49" t="s">
        <v>385</v>
      </c>
      <c r="AJ86" s="49" t="s">
        <v>385</v>
      </c>
      <c r="AK86" s="49" t="s">
        <v>385</v>
      </c>
      <c r="AL86" s="49" t="s">
        <v>385</v>
      </c>
      <c r="AM86" s="49" t="s">
        <v>385</v>
      </c>
      <c r="AN86" s="49" t="s">
        <v>385</v>
      </c>
    </row>
    <row r="87" spans="1:40" ht="33.75" x14ac:dyDescent="0.2">
      <c r="A87" s="47" t="s">
        <v>41</v>
      </c>
      <c r="B87" s="47">
        <v>2013</v>
      </c>
      <c r="C87" s="113" t="s">
        <v>139</v>
      </c>
      <c r="D87" s="112" t="s">
        <v>269</v>
      </c>
      <c r="E87" s="47" t="s">
        <v>40</v>
      </c>
      <c r="F87" s="47" t="s">
        <v>384</v>
      </c>
      <c r="G87" s="142" t="s">
        <v>385</v>
      </c>
      <c r="H87" s="142" t="s">
        <v>385</v>
      </c>
      <c r="I87" s="49" t="s">
        <v>385</v>
      </c>
      <c r="J87" s="49" t="s">
        <v>385</v>
      </c>
      <c r="K87" s="49" t="s">
        <v>385</v>
      </c>
      <c r="L87" s="49" t="s">
        <v>385</v>
      </c>
      <c r="M87" s="49" t="s">
        <v>385</v>
      </c>
      <c r="N87" s="49" t="s">
        <v>385</v>
      </c>
      <c r="O87" s="49" t="s">
        <v>385</v>
      </c>
      <c r="P87" s="49" t="s">
        <v>385</v>
      </c>
      <c r="Q87" s="49" t="s">
        <v>385</v>
      </c>
      <c r="R87" s="49" t="s">
        <v>385</v>
      </c>
      <c r="S87" s="49" t="s">
        <v>385</v>
      </c>
      <c r="T87" s="49" t="s">
        <v>385</v>
      </c>
      <c r="U87" s="49" t="s">
        <v>385</v>
      </c>
      <c r="V87" s="49" t="s">
        <v>385</v>
      </c>
      <c r="W87" s="49" t="s">
        <v>385</v>
      </c>
      <c r="X87" s="49" t="s">
        <v>385</v>
      </c>
      <c r="Y87" s="49" t="s">
        <v>385</v>
      </c>
      <c r="Z87" s="49" t="s">
        <v>385</v>
      </c>
      <c r="AA87" s="49" t="s">
        <v>385</v>
      </c>
      <c r="AB87" s="49" t="s">
        <v>385</v>
      </c>
      <c r="AC87" s="49" t="s">
        <v>385</v>
      </c>
      <c r="AD87" s="49" t="s">
        <v>385</v>
      </c>
      <c r="AE87" s="49" t="s">
        <v>385</v>
      </c>
      <c r="AF87" s="49" t="s">
        <v>385</v>
      </c>
      <c r="AG87" s="49" t="s">
        <v>385</v>
      </c>
      <c r="AH87" s="49" t="s">
        <v>385</v>
      </c>
      <c r="AI87" s="49" t="s">
        <v>385</v>
      </c>
      <c r="AJ87" s="49" t="s">
        <v>385</v>
      </c>
      <c r="AK87" s="49" t="s">
        <v>385</v>
      </c>
      <c r="AL87" s="49" t="s">
        <v>385</v>
      </c>
      <c r="AM87" s="49" t="s">
        <v>385</v>
      </c>
      <c r="AN87" s="49" t="s">
        <v>385</v>
      </c>
    </row>
    <row r="88" spans="1:40" x14ac:dyDescent="0.2">
      <c r="A88" s="47" t="s">
        <v>41</v>
      </c>
      <c r="B88" s="47">
        <v>2013</v>
      </c>
      <c r="C88" s="113" t="s">
        <v>140</v>
      </c>
      <c r="D88" s="112" t="s">
        <v>270</v>
      </c>
      <c r="E88" s="47" t="s">
        <v>40</v>
      </c>
      <c r="F88" s="47" t="s">
        <v>384</v>
      </c>
      <c r="G88" s="142" t="s">
        <v>387</v>
      </c>
      <c r="H88" s="142">
        <v>5.5628734513415212E-2</v>
      </c>
      <c r="I88" s="49">
        <v>5.4252904369042239E-2</v>
      </c>
      <c r="J88" s="49">
        <v>5.2224229017192862E-2</v>
      </c>
      <c r="K88" s="49">
        <v>5.1901037959974118E-2</v>
      </c>
      <c r="L88" s="49">
        <v>5.1454563015423088E-2</v>
      </c>
      <c r="M88" s="49">
        <v>5.1039893757656433E-2</v>
      </c>
      <c r="N88" s="49">
        <v>5.1068444915461315E-2</v>
      </c>
      <c r="O88" s="49">
        <v>5.0398031817836517E-2</v>
      </c>
      <c r="P88" s="49">
        <v>4.9899566580588833E-2</v>
      </c>
      <c r="Q88" s="49">
        <v>4.8628166045426705E-2</v>
      </c>
      <c r="R88" s="49">
        <v>4.7646814983730558E-2</v>
      </c>
      <c r="S88" s="49">
        <v>4.7570660259451128E-2</v>
      </c>
      <c r="T88" s="49">
        <v>4.6720144554728942E-2</v>
      </c>
      <c r="U88" s="49">
        <v>4.660662885974224E-2</v>
      </c>
      <c r="V88" s="49">
        <v>4.5536982899721544E-2</v>
      </c>
      <c r="W88" s="49">
        <v>4.0714540528395606E-2</v>
      </c>
      <c r="X88" s="49">
        <v>4.1157313442399007E-2</v>
      </c>
      <c r="Y88" s="49">
        <v>4.0583861926656646E-2</v>
      </c>
      <c r="Z88" s="49">
        <v>3.9833331383729173E-2</v>
      </c>
      <c r="AA88" s="49">
        <v>3.9176547345371932E-2</v>
      </c>
      <c r="AB88" s="49">
        <v>3.8566228597892466E-2</v>
      </c>
      <c r="AC88" s="49">
        <v>3.9329135924762622E-2</v>
      </c>
      <c r="AD88" s="49">
        <v>3.9286308099810818E-2</v>
      </c>
      <c r="AE88" s="49">
        <v>3.9503361384194711E-2</v>
      </c>
      <c r="AF88" s="49">
        <v>4.0453771850348097E-2</v>
      </c>
      <c r="AG88" s="49">
        <v>4.3407237359410294E-2</v>
      </c>
      <c r="AH88" s="49">
        <v>4.5479222153828408E-2</v>
      </c>
      <c r="AI88" s="49">
        <v>4.5039403133146381E-2</v>
      </c>
      <c r="AJ88" s="49">
        <v>4.9597819925474192E-2</v>
      </c>
      <c r="AK88" s="49">
        <v>4.8640743511557526E-2</v>
      </c>
      <c r="AL88" s="49">
        <v>5.0493736938718788E-2</v>
      </c>
      <c r="AM88" s="49">
        <v>5.069300404959038E-2</v>
      </c>
      <c r="AN88" s="49">
        <v>5.117364750844499E-2</v>
      </c>
    </row>
    <row r="89" spans="1:40" x14ac:dyDescent="0.2">
      <c r="A89" s="47" t="s">
        <v>41</v>
      </c>
      <c r="B89" s="47">
        <v>2013</v>
      </c>
      <c r="C89" s="113" t="s">
        <v>141</v>
      </c>
      <c r="D89" s="112" t="s">
        <v>271</v>
      </c>
      <c r="E89" s="47" t="s">
        <v>40</v>
      </c>
      <c r="F89" s="47" t="s">
        <v>384</v>
      </c>
      <c r="G89" s="142" t="s">
        <v>387</v>
      </c>
      <c r="H89" s="142">
        <v>0.48285092269785501</v>
      </c>
      <c r="I89" s="49">
        <v>0.50006561130913141</v>
      </c>
      <c r="J89" s="49">
        <v>0.51875466962900796</v>
      </c>
      <c r="K89" s="49">
        <v>0.53194756269129428</v>
      </c>
      <c r="L89" s="49">
        <v>0.54107893566391074</v>
      </c>
      <c r="M89" s="49">
        <v>0.55903204774276749</v>
      </c>
      <c r="N89" s="49">
        <v>0.59591731404775528</v>
      </c>
      <c r="O89" s="49">
        <v>0.63363265416720982</v>
      </c>
      <c r="P89" s="49">
        <v>0.64905168664604729</v>
      </c>
      <c r="Q89" s="49">
        <v>0.62507063067142721</v>
      </c>
      <c r="R89" s="49">
        <v>0.60157206306903743</v>
      </c>
      <c r="S89" s="49">
        <v>0.61625038026032219</v>
      </c>
      <c r="T89" s="49">
        <v>0.62803330875068353</v>
      </c>
      <c r="U89" s="49">
        <v>0.63008294602918147</v>
      </c>
      <c r="V89" s="49">
        <v>0.61323744473401764</v>
      </c>
      <c r="W89" s="49">
        <v>0.66685663268876683</v>
      </c>
      <c r="X89" s="49">
        <v>0.69383068628404154</v>
      </c>
      <c r="Y89" s="49">
        <v>0.64510420991338802</v>
      </c>
      <c r="Z89" s="49">
        <v>0.65816711522966387</v>
      </c>
      <c r="AA89" s="49">
        <v>0.63990073645268064</v>
      </c>
      <c r="AB89" s="49">
        <v>0.60119973785693592</v>
      </c>
      <c r="AC89" s="49">
        <v>0.59101150867929464</v>
      </c>
      <c r="AD89" s="49">
        <v>0.68897028743895206</v>
      </c>
      <c r="AE89" s="49">
        <v>0.66868222546065492</v>
      </c>
      <c r="AF89" s="49">
        <v>0.59482724961889399</v>
      </c>
      <c r="AG89" s="49">
        <v>0.64463008617583573</v>
      </c>
      <c r="AH89" s="49">
        <v>0.65553489028055367</v>
      </c>
      <c r="AI89" s="49">
        <v>0.67511674245699249</v>
      </c>
      <c r="AJ89" s="49">
        <v>0.70117131088984352</v>
      </c>
      <c r="AK89" s="49">
        <v>0.6459371692192768</v>
      </c>
      <c r="AL89" s="49">
        <v>0.6197883110376371</v>
      </c>
      <c r="AM89" s="49">
        <v>0.64322907405911156</v>
      </c>
      <c r="AN89" s="49">
        <v>0.64280859763231879</v>
      </c>
    </row>
    <row r="90" spans="1:40" x14ac:dyDescent="0.2">
      <c r="A90" s="47" t="s">
        <v>41</v>
      </c>
      <c r="B90" s="47">
        <v>2013</v>
      </c>
      <c r="C90" s="113" t="s">
        <v>142</v>
      </c>
      <c r="D90" s="112" t="s">
        <v>272</v>
      </c>
      <c r="E90" s="47" t="s">
        <v>40</v>
      </c>
      <c r="F90" s="47" t="s">
        <v>384</v>
      </c>
      <c r="G90" s="142" t="s">
        <v>387</v>
      </c>
      <c r="H90" s="142">
        <v>7.3385393649949102E-2</v>
      </c>
      <c r="I90" s="49">
        <v>7.8326406787761038E-2</v>
      </c>
      <c r="J90" s="49">
        <v>8.125604775586108E-2</v>
      </c>
      <c r="K90" s="49">
        <v>8.0828720333469287E-2</v>
      </c>
      <c r="L90" s="49">
        <v>7.9007056972877673E-2</v>
      </c>
      <c r="M90" s="49">
        <v>7.7397657892609648E-2</v>
      </c>
      <c r="N90" s="49">
        <v>7.5746954892155216E-2</v>
      </c>
      <c r="O90" s="49">
        <v>7.6411936033719652E-2</v>
      </c>
      <c r="P90" s="49">
        <v>7.7849604632771102E-2</v>
      </c>
      <c r="Q90" s="49">
        <v>7.5635222494307444E-2</v>
      </c>
      <c r="R90" s="49">
        <v>7.2620853804291632E-2</v>
      </c>
      <c r="S90" s="49">
        <v>6.9942749790189301E-2</v>
      </c>
      <c r="T90" s="49">
        <v>6.7843746076943809E-2</v>
      </c>
      <c r="U90" s="49">
        <v>6.6053517756227337E-2</v>
      </c>
      <c r="V90" s="49">
        <v>6.4710116233395246E-2</v>
      </c>
      <c r="W90" s="49">
        <v>6.0954991087193697E-2</v>
      </c>
      <c r="X90" s="49">
        <v>5.6712892901349544E-2</v>
      </c>
      <c r="Y90" s="49">
        <v>5.2131186467103893E-2</v>
      </c>
      <c r="Z90" s="49">
        <v>4.8626914784313691E-2</v>
      </c>
      <c r="AA90" s="49">
        <v>4.5758299509044233E-2</v>
      </c>
      <c r="AB90" s="49">
        <v>4.5013279789939305E-2</v>
      </c>
      <c r="AC90" s="49">
        <v>4.6761576044044365E-2</v>
      </c>
      <c r="AD90" s="49">
        <v>4.7818708493481958E-2</v>
      </c>
      <c r="AE90" s="49">
        <v>4.8151477795437402E-2</v>
      </c>
      <c r="AF90" s="49">
        <v>4.8210742746868256E-2</v>
      </c>
      <c r="AG90" s="49">
        <v>4.726913987011342E-2</v>
      </c>
      <c r="AH90" s="49">
        <v>4.8269987672624304E-2</v>
      </c>
      <c r="AI90" s="49">
        <v>5.1446438163865127E-2</v>
      </c>
      <c r="AJ90" s="49">
        <v>5.0740427807946485E-2</v>
      </c>
      <c r="AK90" s="49">
        <v>4.9031350978991937E-2</v>
      </c>
      <c r="AL90" s="49">
        <v>5.4057296920993439E-2</v>
      </c>
      <c r="AM90" s="49">
        <v>5.5088646505911033E-2</v>
      </c>
      <c r="AN90" s="49">
        <v>5.6432631557691411E-2</v>
      </c>
    </row>
    <row r="91" spans="1:40" x14ac:dyDescent="0.2">
      <c r="A91" s="47" t="s">
        <v>41</v>
      </c>
      <c r="B91" s="47">
        <v>2013</v>
      </c>
      <c r="C91" s="113" t="s">
        <v>143</v>
      </c>
      <c r="D91" s="112" t="s">
        <v>273</v>
      </c>
      <c r="E91" s="47" t="s">
        <v>40</v>
      </c>
      <c r="F91" s="47" t="s">
        <v>384</v>
      </c>
      <c r="G91" s="142" t="s">
        <v>387</v>
      </c>
      <c r="H91" s="142">
        <v>1.8977206935428569E-3</v>
      </c>
      <c r="I91" s="49">
        <v>2.0399737254000001E-3</v>
      </c>
      <c r="J91" s="49">
        <v>2.1554440080428575E-3</v>
      </c>
      <c r="K91" s="49">
        <v>2.2893601099714285E-3</v>
      </c>
      <c r="L91" s="49">
        <v>2.2905343243714285E-3</v>
      </c>
      <c r="M91" s="49">
        <v>2.3564769255000001E-3</v>
      </c>
      <c r="N91" s="49">
        <v>2.5018736328428575E-3</v>
      </c>
      <c r="O91" s="49">
        <v>2.6138226907285711E-3</v>
      </c>
      <c r="P91" s="49">
        <v>2.757546495042857E-3</v>
      </c>
      <c r="Q91" s="49">
        <v>2.6795196705857141E-3</v>
      </c>
      <c r="R91" s="49">
        <v>2.5729853916428573E-3</v>
      </c>
      <c r="S91" s="49">
        <v>2.6027100455571425E-3</v>
      </c>
      <c r="T91" s="49">
        <v>2.6365411684285715E-3</v>
      </c>
      <c r="U91" s="49">
        <v>2.5581829961142865E-3</v>
      </c>
      <c r="V91" s="49">
        <v>2.5223694332571428E-3</v>
      </c>
      <c r="W91" s="49">
        <v>2.4870565215857144E-3</v>
      </c>
      <c r="X91" s="49">
        <v>2.4645977460857151E-3</v>
      </c>
      <c r="Y91" s="49">
        <v>2.3048607648E-3</v>
      </c>
      <c r="Z91" s="49">
        <v>2.2400438385428568E-3</v>
      </c>
      <c r="AA91" s="49">
        <v>2.1889220500285718E-3</v>
      </c>
      <c r="AB91" s="49">
        <v>2.2797320441571437E-3</v>
      </c>
      <c r="AC91" s="49">
        <v>2.3048356557000002E-3</v>
      </c>
      <c r="AD91" s="49">
        <v>2.2719567150857136E-3</v>
      </c>
      <c r="AE91" s="49">
        <v>2.2278316803428571E-3</v>
      </c>
      <c r="AF91" s="49">
        <v>2.2617124625142855E-3</v>
      </c>
      <c r="AG91" s="49">
        <v>2.2278042488999999E-3</v>
      </c>
      <c r="AH91" s="49">
        <v>2.3114511667285714E-3</v>
      </c>
      <c r="AI91" s="49">
        <v>2.3581262019428573E-3</v>
      </c>
      <c r="AJ91" s="49">
        <v>2.3575359798857142E-3</v>
      </c>
      <c r="AK91" s="49">
        <v>2.3714788823357147E-3</v>
      </c>
      <c r="AL91" s="49">
        <v>2.4165285688285722E-3</v>
      </c>
      <c r="AM91" s="49">
        <v>2.5044335850857137E-3</v>
      </c>
      <c r="AN91" s="49">
        <v>2.3710957869428569E-3</v>
      </c>
    </row>
    <row r="92" spans="1:40" x14ac:dyDescent="0.2">
      <c r="A92" s="47" t="s">
        <v>41</v>
      </c>
      <c r="B92" s="47">
        <v>2013</v>
      </c>
      <c r="C92" s="113" t="s">
        <v>144</v>
      </c>
      <c r="D92" s="112" t="s">
        <v>274</v>
      </c>
      <c r="E92" s="47" t="s">
        <v>40</v>
      </c>
      <c r="F92" s="47" t="s">
        <v>384</v>
      </c>
      <c r="G92" s="142" t="s">
        <v>386</v>
      </c>
      <c r="H92" s="142" t="s">
        <v>386</v>
      </c>
      <c r="I92" s="49" t="s">
        <v>386</v>
      </c>
      <c r="J92" s="49" t="s">
        <v>386</v>
      </c>
      <c r="K92" s="49" t="s">
        <v>386</v>
      </c>
      <c r="L92" s="49" t="s">
        <v>386</v>
      </c>
      <c r="M92" s="49" t="s">
        <v>386</v>
      </c>
      <c r="N92" s="49" t="s">
        <v>386</v>
      </c>
      <c r="O92" s="49" t="s">
        <v>386</v>
      </c>
      <c r="P92" s="49" t="s">
        <v>386</v>
      </c>
      <c r="Q92" s="49" t="s">
        <v>386</v>
      </c>
      <c r="R92" s="49" t="s">
        <v>386</v>
      </c>
      <c r="S92" s="49" t="s">
        <v>386</v>
      </c>
      <c r="T92" s="49" t="s">
        <v>386</v>
      </c>
      <c r="U92" s="49" t="s">
        <v>386</v>
      </c>
      <c r="V92" s="49" t="s">
        <v>386</v>
      </c>
      <c r="W92" s="49" t="s">
        <v>386</v>
      </c>
      <c r="X92" s="49" t="s">
        <v>386</v>
      </c>
      <c r="Y92" s="49" t="s">
        <v>386</v>
      </c>
      <c r="Z92" s="49" t="s">
        <v>386</v>
      </c>
      <c r="AA92" s="49" t="s">
        <v>386</v>
      </c>
      <c r="AB92" s="49" t="s">
        <v>386</v>
      </c>
      <c r="AC92" s="49" t="s">
        <v>386</v>
      </c>
      <c r="AD92" s="49" t="s">
        <v>386</v>
      </c>
      <c r="AE92" s="49" t="s">
        <v>386</v>
      </c>
      <c r="AF92" s="49" t="s">
        <v>386</v>
      </c>
      <c r="AG92" s="49" t="s">
        <v>386</v>
      </c>
      <c r="AH92" s="49" t="s">
        <v>386</v>
      </c>
      <c r="AI92" s="49" t="s">
        <v>386</v>
      </c>
      <c r="AJ92" s="49" t="s">
        <v>386</v>
      </c>
      <c r="AK92" s="49" t="s">
        <v>386</v>
      </c>
      <c r="AL92" s="49" t="s">
        <v>386</v>
      </c>
      <c r="AM92" s="49" t="s">
        <v>386</v>
      </c>
      <c r="AN92" s="49" t="s">
        <v>386</v>
      </c>
    </row>
    <row r="93" spans="1:40" x14ac:dyDescent="0.2">
      <c r="A93" s="47" t="s">
        <v>41</v>
      </c>
      <c r="B93" s="47">
        <v>2013</v>
      </c>
      <c r="C93" s="113" t="s">
        <v>145</v>
      </c>
      <c r="D93" s="112" t="s">
        <v>275</v>
      </c>
      <c r="E93" s="47" t="s">
        <v>40</v>
      </c>
      <c r="F93" s="47" t="s">
        <v>384</v>
      </c>
      <c r="G93" s="142" t="s">
        <v>387</v>
      </c>
      <c r="H93" s="142">
        <v>2.4875598355146964E-3</v>
      </c>
      <c r="I93" s="49">
        <v>2.4875598355146964E-3</v>
      </c>
      <c r="J93" s="49">
        <v>2.5447451190897473E-3</v>
      </c>
      <c r="K93" s="49">
        <v>2.5161524773022227E-3</v>
      </c>
      <c r="L93" s="49">
        <v>2.3017076638957826E-3</v>
      </c>
      <c r="M93" s="49">
        <v>2.2302260594269695E-3</v>
      </c>
      <c r="N93" s="49">
        <v>2.1301518131706314E-3</v>
      </c>
      <c r="O93" s="49">
        <v>2.1730407758519189E-3</v>
      </c>
      <c r="P93" s="49">
        <v>2.158744454958156E-3</v>
      </c>
      <c r="Q93" s="49">
        <v>1.9300033206579548E-3</v>
      </c>
      <c r="R93" s="49">
        <v>1.1580019923947726E-3</v>
      </c>
      <c r="S93" s="49">
        <v>1.1151130297134848E-3</v>
      </c>
      <c r="T93" s="49">
        <v>1.1008167088197222E-3</v>
      </c>
      <c r="U93" s="49">
        <v>1.0865203879259595E-3</v>
      </c>
      <c r="V93" s="49">
        <v>1.0722240670321969E-3</v>
      </c>
      <c r="W93" s="49">
        <v>1.0436314252446714E-3</v>
      </c>
      <c r="X93" s="49">
        <v>9.5785349988209583E-4</v>
      </c>
      <c r="Y93" s="49">
        <v>1.0436314252446714E-3</v>
      </c>
      <c r="Z93" s="49">
        <v>1.2723725595448737E-3</v>
      </c>
      <c r="AA93" s="49">
        <v>1.4439284102700251E-3</v>
      </c>
      <c r="AB93" s="49">
        <v>1.5011136938450757E-3</v>
      </c>
      <c r="AC93" s="49">
        <v>1.6297805818889395E-3</v>
      </c>
      <c r="AD93" s="49">
        <v>1.4725210520575504E-3</v>
      </c>
      <c r="AE93" s="49">
        <v>1.2437799177573482E-3</v>
      </c>
      <c r="AF93" s="49">
        <v>1.2294835968635856E-3</v>
      </c>
      <c r="AG93" s="49">
        <v>1.5440026565263637E-3</v>
      </c>
      <c r="AH93" s="49">
        <v>1.4153357684824998E-3</v>
      </c>
      <c r="AI93" s="49">
        <v>1.1865946341822981E-3</v>
      </c>
      <c r="AJ93" s="49">
        <v>1.3295578431199244E-3</v>
      </c>
      <c r="AK93" s="49">
        <v>1.2437799177573482E-3</v>
      </c>
      <c r="AL93" s="49">
        <v>1.2580762386511114E-3</v>
      </c>
      <c r="AM93" s="49">
        <v>1.3438541640136868E-3</v>
      </c>
      <c r="AN93" s="49">
        <v>1.3214089402104798E-3</v>
      </c>
    </row>
    <row r="94" spans="1:40" x14ac:dyDescent="0.2">
      <c r="A94" s="47" t="s">
        <v>41</v>
      </c>
      <c r="B94" s="47">
        <v>2013</v>
      </c>
      <c r="C94" s="113" t="s">
        <v>146</v>
      </c>
      <c r="D94" s="112" t="s">
        <v>276</v>
      </c>
      <c r="E94" s="47" t="s">
        <v>40</v>
      </c>
      <c r="F94" s="47" t="s">
        <v>384</v>
      </c>
      <c r="G94" s="142" t="s">
        <v>387</v>
      </c>
      <c r="H94" s="142">
        <v>2.2457520200732058E-2</v>
      </c>
      <c r="I94" s="49">
        <v>2.3004375400425207E-2</v>
      </c>
      <c r="J94" s="49">
        <v>2.3733515666682744E-2</v>
      </c>
      <c r="K94" s="49">
        <v>2.4134542813124386E-2</v>
      </c>
      <c r="L94" s="49">
        <v>2.4426198919627395E-2</v>
      </c>
      <c r="M94" s="49">
        <v>2.4790769052756161E-2</v>
      </c>
      <c r="N94" s="49">
        <v>2.5483452305700826E-2</v>
      </c>
      <c r="O94" s="49">
        <v>2.6212592571958352E-2</v>
      </c>
      <c r="P94" s="49">
        <v>2.6540705691774243E-2</v>
      </c>
      <c r="Q94" s="49">
        <v>2.7525045051221921E-2</v>
      </c>
      <c r="R94" s="49">
        <v>2.5483452305700826E-2</v>
      </c>
      <c r="S94" s="49">
        <v>2.5884479452142468E-2</v>
      </c>
      <c r="T94" s="49">
        <v>2.64677916651485E-2</v>
      </c>
      <c r="U94" s="49">
        <v>2.5665737372265206E-2</v>
      </c>
      <c r="V94" s="49">
        <v>2.6540705691774243E-2</v>
      </c>
      <c r="W94" s="49">
        <v>2.9129153636988498E-2</v>
      </c>
      <c r="X94" s="49">
        <v>3.1571773528951234E-2</v>
      </c>
      <c r="Y94" s="49">
        <v>3.2519655875086033E-2</v>
      </c>
      <c r="Z94" s="49">
        <v>3.4889361740423022E-2</v>
      </c>
      <c r="AA94" s="49">
        <v>3.5764330059932056E-2</v>
      </c>
      <c r="AB94" s="49">
        <v>3.864443411164932E-2</v>
      </c>
      <c r="AC94" s="49">
        <v>3.864443411164932E-2</v>
      </c>
      <c r="AD94" s="49">
        <v>4.0503741790606028E-2</v>
      </c>
      <c r="AE94" s="49">
        <v>3.7040325525882753E-2</v>
      </c>
      <c r="AF94" s="49">
        <v>3.4634162647232881E-2</v>
      </c>
      <c r="AG94" s="49">
        <v>3.3941479394288224E-2</v>
      </c>
      <c r="AH94" s="49">
        <v>3.3613366274472326E-2</v>
      </c>
      <c r="AI94" s="49">
        <v>3.0952004302632341E-2</v>
      </c>
      <c r="AJ94" s="49">
        <v>3.0733262222755072E-2</v>
      </c>
      <c r="AK94" s="49">
        <v>2.989475091655891E-2</v>
      </c>
      <c r="AL94" s="49">
        <v>3.2191542755270135E-2</v>
      </c>
      <c r="AM94" s="49">
        <v>3.0222864036374798E-2</v>
      </c>
      <c r="AN94" s="49">
        <v>3.0222864036374798E-2</v>
      </c>
    </row>
    <row r="95" spans="1:40" x14ac:dyDescent="0.2">
      <c r="A95" s="47" t="s">
        <v>41</v>
      </c>
      <c r="B95" s="47">
        <v>2013</v>
      </c>
      <c r="C95" s="113" t="s">
        <v>147</v>
      </c>
      <c r="D95" s="112" t="s">
        <v>277</v>
      </c>
      <c r="E95" s="47" t="s">
        <v>40</v>
      </c>
      <c r="F95" s="47" t="s">
        <v>384</v>
      </c>
      <c r="G95" s="142" t="s">
        <v>387</v>
      </c>
      <c r="H95" s="142">
        <v>2.063135526115068E-3</v>
      </c>
      <c r="I95" s="49">
        <v>1.8145649807999999E-3</v>
      </c>
      <c r="J95" s="49">
        <v>1.9885643625205474E-3</v>
      </c>
      <c r="K95" s="49">
        <v>2.1128496351780815E-3</v>
      </c>
      <c r="L95" s="49">
        <v>1.9388502534575336E-3</v>
      </c>
      <c r="M95" s="49">
        <v>1.7399938172054789E-3</v>
      </c>
      <c r="N95" s="49">
        <v>1.8891361443945202E-3</v>
      </c>
      <c r="O95" s="49">
        <v>1.7648508717369859E-3</v>
      </c>
      <c r="P95" s="49">
        <v>1.8642790898630132E-3</v>
      </c>
      <c r="Q95" s="49">
        <v>1.8145649807999999E-3</v>
      </c>
      <c r="R95" s="49">
        <v>1.242852726575342E-3</v>
      </c>
      <c r="S95" s="49">
        <v>1.2179956720438354E-3</v>
      </c>
      <c r="T95" s="49">
        <v>1.1682815629808216E-3</v>
      </c>
      <c r="U95" s="49">
        <v>1.4417091628273968E-3</v>
      </c>
      <c r="V95" s="49">
        <v>1.41685210829589E-3</v>
      </c>
      <c r="W95" s="49">
        <v>1.491423271890411E-3</v>
      </c>
      <c r="X95" s="49">
        <v>1.7399938172054789E-3</v>
      </c>
      <c r="Y95" s="49">
        <v>1.7897079262684924E-3</v>
      </c>
      <c r="Z95" s="49">
        <v>2.187420798772603E-3</v>
      </c>
      <c r="AA95" s="49">
        <v>2.187420798772603E-3</v>
      </c>
      <c r="AB95" s="49">
        <v>1.8642790898630132E-3</v>
      </c>
      <c r="AC95" s="49">
        <v>2.1625637442410947E-3</v>
      </c>
      <c r="AD95" s="49">
        <v>2.4359913440876709E-3</v>
      </c>
      <c r="AE95" s="49">
        <v>2.0382784715835614E-3</v>
      </c>
      <c r="AF95" s="49">
        <v>2.0134214170520544E-3</v>
      </c>
      <c r="AG95" s="49">
        <v>2.2122778533041091E-3</v>
      </c>
      <c r="AH95" s="49">
        <v>2.2868490168986293E-3</v>
      </c>
      <c r="AI95" s="49">
        <v>2.6845618894027396E-3</v>
      </c>
      <c r="AJ95" s="49">
        <v>2.2868490168986293E-3</v>
      </c>
      <c r="AK95" s="49">
        <v>2.4359913440876709E-3</v>
      </c>
      <c r="AL95" s="49">
        <v>2.485705453150684E-3</v>
      </c>
      <c r="AM95" s="49">
        <v>2.485705453150684E-3</v>
      </c>
      <c r="AN95" s="49">
        <v>2.485705453150684E-3</v>
      </c>
    </row>
    <row r="96" spans="1:40" x14ac:dyDescent="0.2">
      <c r="A96" s="47" t="s">
        <v>41</v>
      </c>
      <c r="B96" s="47">
        <v>2013</v>
      </c>
      <c r="C96" s="113" t="s">
        <v>148</v>
      </c>
      <c r="D96" s="112" t="s">
        <v>278</v>
      </c>
      <c r="E96" s="47" t="s">
        <v>40</v>
      </c>
      <c r="F96" s="47" t="s">
        <v>384</v>
      </c>
      <c r="G96" s="142" t="s">
        <v>387</v>
      </c>
      <c r="H96" s="142">
        <v>2.8188245294279997E-2</v>
      </c>
      <c r="I96" s="49">
        <v>2.6923617279168005E-2</v>
      </c>
      <c r="J96" s="49">
        <v>3.3365143531200014E-2</v>
      </c>
      <c r="K96" s="49">
        <v>2.6812125498240004E-2</v>
      </c>
      <c r="L96" s="49">
        <v>2.5326449326560002E-2</v>
      </c>
      <c r="M96" s="49">
        <v>1.9913501598912003E-2</v>
      </c>
      <c r="N96" s="49">
        <v>2.4464548838304005E-2</v>
      </c>
      <c r="O96" s="49">
        <v>2.0318568712080005E-2</v>
      </c>
      <c r="P96" s="49">
        <v>1.92919683429E-2</v>
      </c>
      <c r="Q96" s="49">
        <v>1.8452612605800004E-2</v>
      </c>
      <c r="R96" s="49">
        <v>1.8871833827520005E-2</v>
      </c>
      <c r="S96" s="49">
        <v>1.9784583397679998E-2</v>
      </c>
      <c r="T96" s="49">
        <v>1.8008814068736004E-2</v>
      </c>
      <c r="U96" s="49">
        <v>2.1274223652479999E-2</v>
      </c>
      <c r="V96" s="49">
        <v>2.1269093662560003E-2</v>
      </c>
      <c r="W96" s="49">
        <v>2.1728771850240008E-2</v>
      </c>
      <c r="X96" s="49">
        <v>2.1951631048704005E-2</v>
      </c>
      <c r="Y96" s="49">
        <v>2.0202186340761607E-2</v>
      </c>
      <c r="Z96" s="49">
        <v>2.0202186340761607E-2</v>
      </c>
      <c r="AA96" s="49">
        <v>2.3901649035264004E-2</v>
      </c>
      <c r="AB96" s="49">
        <v>2.3901649035264004E-2</v>
      </c>
      <c r="AC96" s="49">
        <v>2.3901649035264004E-2</v>
      </c>
      <c r="AD96" s="49">
        <v>2.8971695800320003E-2</v>
      </c>
      <c r="AE96" s="49">
        <v>3.1507020042765933E-2</v>
      </c>
      <c r="AF96" s="49">
        <v>3.2499913486722667E-2</v>
      </c>
      <c r="AG96" s="49">
        <v>3.6415193029017599E-2</v>
      </c>
      <c r="AH96" s="49">
        <v>3.6973343891570684E-2</v>
      </c>
      <c r="AI96" s="49">
        <v>3.8673469858893021E-2</v>
      </c>
      <c r="AJ96" s="49">
        <v>4.0134857909860773E-2</v>
      </c>
      <c r="AK96" s="49">
        <v>4.0688729875803346E-2</v>
      </c>
      <c r="AL96" s="49">
        <v>4.1815416839557938E-2</v>
      </c>
      <c r="AM96" s="49">
        <v>4.3236511947443414E-2</v>
      </c>
      <c r="AN96" s="49">
        <v>4.2457864193930051E-2</v>
      </c>
    </row>
    <row r="97" spans="1:40" x14ac:dyDescent="0.2">
      <c r="A97" s="47" t="s">
        <v>41</v>
      </c>
      <c r="B97" s="47">
        <v>2013</v>
      </c>
      <c r="C97" s="113" t="s">
        <v>149</v>
      </c>
      <c r="D97" s="112" t="s">
        <v>279</v>
      </c>
      <c r="E97" s="47" t="s">
        <v>40</v>
      </c>
      <c r="F97" s="47" t="s">
        <v>384</v>
      </c>
      <c r="G97" s="142" t="s">
        <v>387</v>
      </c>
      <c r="H97" s="142">
        <v>5.1771002642129464E-2</v>
      </c>
      <c r="I97" s="49">
        <v>5.7375007930616728E-2</v>
      </c>
      <c r="J97" s="49">
        <v>5.8418240138381448E-2</v>
      </c>
      <c r="K97" s="49">
        <v>6.1354079653398536E-2</v>
      </c>
      <c r="L97" s="49">
        <v>6.6960015523546912E-2</v>
      </c>
      <c r="M97" s="49">
        <v>7.1467799526432008E-2</v>
      </c>
      <c r="N97" s="49">
        <v>7.5576596262201812E-2</v>
      </c>
      <c r="O97" s="49">
        <v>7.7937726920452394E-2</v>
      </c>
      <c r="P97" s="49">
        <v>7.9164789629432741E-2</v>
      </c>
      <c r="Q97" s="49">
        <v>7.8606286881100357E-2</v>
      </c>
      <c r="R97" s="49">
        <v>8.0062351953463659E-2</v>
      </c>
      <c r="S97" s="49">
        <v>8.1368991411021843E-2</v>
      </c>
      <c r="T97" s="49">
        <v>7.9391427967456352E-2</v>
      </c>
      <c r="U97" s="49">
        <v>8.1648088151219975E-2</v>
      </c>
      <c r="V97" s="49">
        <v>8.6176931660489453E-2</v>
      </c>
      <c r="W97" s="49">
        <v>8.2585222713425444E-2</v>
      </c>
      <c r="X97" s="49">
        <v>7.9633911601322174E-2</v>
      </c>
      <c r="Y97" s="49">
        <v>6.2472123072000008E-2</v>
      </c>
      <c r="Z97" s="49">
        <v>6.2472123072000008E-2</v>
      </c>
      <c r="AA97" s="49">
        <v>7.6698448128000002E-2</v>
      </c>
      <c r="AB97" s="49">
        <v>7.6698448128000002E-2</v>
      </c>
      <c r="AC97" s="49">
        <v>7.4224304640000002E-2</v>
      </c>
      <c r="AD97" s="49">
        <v>7.4224304640000002E-2</v>
      </c>
      <c r="AE97" s="49">
        <v>6.9355338704225278E-2</v>
      </c>
      <c r="AF97" s="49">
        <v>7.8135461592623995E-2</v>
      </c>
      <c r="AG97" s="49">
        <v>7.87510068436829E-2</v>
      </c>
      <c r="AH97" s="49">
        <v>7.9366552094741791E-2</v>
      </c>
      <c r="AI97" s="49">
        <v>7.8363244987370892E-2</v>
      </c>
      <c r="AJ97" s="49">
        <v>7.7359937880000007E-2</v>
      </c>
      <c r="AK97" s="49">
        <v>8.2677628224000016E-2</v>
      </c>
      <c r="AL97" s="49">
        <v>8.8309924812206425E-2</v>
      </c>
      <c r="AM97" s="49">
        <v>8.5775556548135998E-2</v>
      </c>
      <c r="AN97" s="49">
        <v>8.4008535296092784E-2</v>
      </c>
    </row>
    <row r="98" spans="1:40" x14ac:dyDescent="0.2">
      <c r="A98" s="47" t="s">
        <v>41</v>
      </c>
      <c r="B98" s="47">
        <v>2013</v>
      </c>
      <c r="C98" s="113" t="s">
        <v>150</v>
      </c>
      <c r="D98" s="112" t="s">
        <v>280</v>
      </c>
      <c r="E98" s="47" t="s">
        <v>40</v>
      </c>
      <c r="F98" s="47" t="s">
        <v>384</v>
      </c>
      <c r="G98" s="142" t="s">
        <v>387</v>
      </c>
      <c r="H98" s="142">
        <v>3.4661737943040012E-2</v>
      </c>
      <c r="I98" s="49">
        <v>3.7505904783360008E-2</v>
      </c>
      <c r="J98" s="49">
        <v>3.7091464949760004E-2</v>
      </c>
      <c r="K98" s="49">
        <v>3.119404674048001E-2</v>
      </c>
      <c r="L98" s="49">
        <v>3.563912062464001E-2</v>
      </c>
      <c r="M98" s="49">
        <v>3.7103295590400001E-2</v>
      </c>
      <c r="N98" s="49">
        <v>3.6390747494400008E-2</v>
      </c>
      <c r="O98" s="49">
        <v>3.473646938112001E-2</v>
      </c>
      <c r="P98" s="49">
        <v>3.4023889136640013E-2</v>
      </c>
      <c r="Q98" s="49">
        <v>3.1996275317760003E-2</v>
      </c>
      <c r="R98" s="49">
        <v>3.0366719385600004E-2</v>
      </c>
      <c r="S98" s="49">
        <v>3.1190014402560019E-2</v>
      </c>
      <c r="T98" s="49">
        <v>2.8648934246399999E-2</v>
      </c>
      <c r="U98" s="49">
        <v>2.7763776368640004E-2</v>
      </c>
      <c r="V98" s="49">
        <v>3.3558457221120004E-2</v>
      </c>
      <c r="W98" s="49">
        <v>2.9266304471040012E-2</v>
      </c>
      <c r="X98" s="49">
        <v>2.5182694318080002E-2</v>
      </c>
      <c r="Y98" s="49">
        <v>3.0543352320000005E-2</v>
      </c>
      <c r="Z98" s="49">
        <v>3.0543352320000005E-2</v>
      </c>
      <c r="AA98" s="49">
        <v>2.007442944000001E-2</v>
      </c>
      <c r="AB98" s="49">
        <v>2.007442944000001E-2</v>
      </c>
      <c r="AC98" s="49">
        <v>2.4758462976000005E-2</v>
      </c>
      <c r="AD98" s="49">
        <v>2.806103040000001E-2</v>
      </c>
      <c r="AE98" s="49">
        <v>2.5830070556160004E-2</v>
      </c>
      <c r="AF98" s="49">
        <v>2.7296583175680008E-2</v>
      </c>
      <c r="AG98" s="49">
        <v>2.8261623596544008E-2</v>
      </c>
      <c r="AH98" s="49">
        <v>2.9226664017408008E-2</v>
      </c>
      <c r="AI98" s="49">
        <v>2.9226664017408008E-2</v>
      </c>
      <c r="AJ98" s="49">
        <v>3.1689216000000006E-2</v>
      </c>
      <c r="AK98" s="49">
        <v>2.9852160000000006E-2</v>
      </c>
      <c r="AL98" s="49">
        <v>3.1568590310399998E-2</v>
      </c>
      <c r="AM98" s="49">
        <v>3.5237558553600008E-2</v>
      </c>
      <c r="AN98" s="49">
        <v>3.4281967948800007E-2</v>
      </c>
    </row>
    <row r="99" spans="1:40" x14ac:dyDescent="0.2">
      <c r="A99" s="47" t="s">
        <v>41</v>
      </c>
      <c r="B99" s="47">
        <v>2013</v>
      </c>
      <c r="C99" s="113" t="s">
        <v>151</v>
      </c>
      <c r="D99" s="112" t="s">
        <v>281</v>
      </c>
      <c r="E99" s="47" t="s">
        <v>40</v>
      </c>
      <c r="F99" s="47" t="s">
        <v>384</v>
      </c>
      <c r="G99" s="142" t="s">
        <v>387</v>
      </c>
      <c r="H99" s="142">
        <v>5.0302319709272011E-3</v>
      </c>
      <c r="I99" s="49">
        <v>5.0302319709272011E-3</v>
      </c>
      <c r="J99" s="49">
        <v>5.0302319709272011E-3</v>
      </c>
      <c r="K99" s="49">
        <v>5.0302319709272011E-3</v>
      </c>
      <c r="L99" s="49">
        <v>5.0302319709272011E-3</v>
      </c>
      <c r="M99" s="49">
        <v>5.0302319709272011E-3</v>
      </c>
      <c r="N99" s="49">
        <v>5.0302319709272011E-3</v>
      </c>
      <c r="O99" s="49">
        <v>5.0302319709272011E-3</v>
      </c>
      <c r="P99" s="49">
        <v>5.0302319709272011E-3</v>
      </c>
      <c r="Q99" s="49">
        <v>5.0302319709272011E-3</v>
      </c>
      <c r="R99" s="49">
        <v>5.0302319709272011E-3</v>
      </c>
      <c r="S99" s="49">
        <v>5.0478643068306512E-3</v>
      </c>
      <c r="T99" s="49">
        <v>5.0654966427341004E-3</v>
      </c>
      <c r="U99" s="49">
        <v>5.0831289786375513E-3</v>
      </c>
      <c r="V99" s="49">
        <v>6.2860746095857378E-3</v>
      </c>
      <c r="W99" s="49">
        <v>7.4890202405339243E-3</v>
      </c>
      <c r="X99" s="49">
        <v>7.1642514357828516E-3</v>
      </c>
      <c r="Y99" s="49">
        <v>6.8394826310317789E-3</v>
      </c>
      <c r="Z99" s="49">
        <v>5.9063928418427881E-3</v>
      </c>
      <c r="AA99" s="49">
        <v>4.9733030526537946E-3</v>
      </c>
      <c r="AB99" s="49">
        <v>4.0402132634648012E-3</v>
      </c>
      <c r="AC99" s="49">
        <v>3.9677931561876E-3</v>
      </c>
      <c r="AD99" s="49">
        <v>3.8953730489104002E-3</v>
      </c>
      <c r="AE99" s="49">
        <v>3.8229529416332004E-3</v>
      </c>
      <c r="AF99" s="49">
        <v>4.0752853299911348E-3</v>
      </c>
      <c r="AG99" s="49">
        <v>4.3276177183490683E-3</v>
      </c>
      <c r="AH99" s="49">
        <v>4.579950106707001E-3</v>
      </c>
      <c r="AI99" s="49">
        <v>5.0775753626184006E-3</v>
      </c>
      <c r="AJ99" s="49">
        <v>5.5752006185298009E-3</v>
      </c>
      <c r="AK99" s="49">
        <v>6.0728258744411996E-3</v>
      </c>
      <c r="AL99" s="49">
        <v>6.5704511303526008E-3</v>
      </c>
      <c r="AM99" s="49">
        <v>6.5704511303526008E-3</v>
      </c>
      <c r="AN99" s="49">
        <v>6.5704511303526008E-3</v>
      </c>
    </row>
    <row r="100" spans="1:40" ht="22.5" x14ac:dyDescent="0.2">
      <c r="A100" s="47" t="s">
        <v>41</v>
      </c>
      <c r="B100" s="47">
        <v>2013</v>
      </c>
      <c r="C100" s="113" t="s">
        <v>152</v>
      </c>
      <c r="D100" s="112" t="s">
        <v>282</v>
      </c>
      <c r="E100" s="47" t="s">
        <v>40</v>
      </c>
      <c r="F100" s="47" t="s">
        <v>384</v>
      </c>
      <c r="G100" s="142" t="s">
        <v>386</v>
      </c>
      <c r="H100" s="142">
        <v>1.7344750423028393E-2</v>
      </c>
      <c r="I100" s="49">
        <v>1.3861915161188391E-2</v>
      </c>
      <c r="J100" s="49">
        <v>1.1553377502832619E-2</v>
      </c>
      <c r="K100" s="49">
        <v>1.0530099828506065E-2</v>
      </c>
      <c r="L100" s="49">
        <v>1.0218454803243146E-2</v>
      </c>
      <c r="M100" s="49">
        <v>1.0272809761114294E-2</v>
      </c>
      <c r="N100" s="49">
        <v>1.1050822810438832E-2</v>
      </c>
      <c r="O100" s="49">
        <v>1.1802537648603291E-2</v>
      </c>
      <c r="P100" s="49">
        <v>1.187984744430976E-2</v>
      </c>
      <c r="Q100" s="49">
        <v>1.1843610805728995E-2</v>
      </c>
      <c r="R100" s="49">
        <v>1.1040577270382336E-2</v>
      </c>
      <c r="S100" s="49">
        <v>1.1040577270382336E-2</v>
      </c>
      <c r="T100" s="49">
        <v>1.101038007156503E-2</v>
      </c>
      <c r="U100" s="49">
        <v>1.0986222312511187E-2</v>
      </c>
      <c r="V100" s="49">
        <v>1.0949985673930421E-2</v>
      </c>
      <c r="W100" s="49">
        <v>1.0732790212474896E-2</v>
      </c>
      <c r="X100" s="49">
        <v>1.0684455177046359E-2</v>
      </c>
      <c r="Y100" s="49">
        <v>1.0777460703474117E-2</v>
      </c>
      <c r="Z100" s="49">
        <v>1.044935050414217E-2</v>
      </c>
      <c r="AA100" s="49">
        <v>1.3088069360062304E-2</v>
      </c>
      <c r="AB100" s="49">
        <v>1.2350774653425571E-2</v>
      </c>
      <c r="AC100" s="49">
        <v>6.0160584544881523E-3</v>
      </c>
      <c r="AD100" s="49">
        <v>6.4263418015766518E-3</v>
      </c>
      <c r="AE100" s="49">
        <v>6.3901460783975924E-3</v>
      </c>
      <c r="AF100" s="49">
        <v>6.4384576977725818E-3</v>
      </c>
      <c r="AG100" s="49">
        <v>5.7483861714483801E-3</v>
      </c>
      <c r="AH100" s="49">
        <v>5.1368210266085415E-3</v>
      </c>
      <c r="AI100" s="49">
        <v>4.519216929346829E-3</v>
      </c>
      <c r="AJ100" s="49">
        <v>3.9016128320851127E-3</v>
      </c>
      <c r="AK100" s="49">
        <v>3.2840087348233985E-3</v>
      </c>
      <c r="AL100" s="49">
        <v>2.4193629986569987E-3</v>
      </c>
      <c r="AM100" s="49">
        <v>1.9492427598213815E-3</v>
      </c>
      <c r="AN100" s="49">
        <v>1.9492427598213815E-3</v>
      </c>
    </row>
    <row r="101" spans="1:40" ht="22.5" x14ac:dyDescent="0.2">
      <c r="A101" s="47" t="s">
        <v>41</v>
      </c>
      <c r="B101" s="47">
        <v>2013</v>
      </c>
      <c r="C101" s="113" t="s">
        <v>153</v>
      </c>
      <c r="D101" s="112" t="s">
        <v>283</v>
      </c>
      <c r="E101" s="47" t="s">
        <v>40</v>
      </c>
      <c r="F101" s="47" t="s">
        <v>384</v>
      </c>
      <c r="G101" s="142" t="s">
        <v>387</v>
      </c>
      <c r="H101" s="142">
        <v>14.59410555532437</v>
      </c>
      <c r="I101" s="49">
        <v>14.2405175231992</v>
      </c>
      <c r="J101" s="49">
        <v>13.785777920186428</v>
      </c>
      <c r="K101" s="49">
        <v>14.543087303899132</v>
      </c>
      <c r="L101" s="49">
        <v>15.57522577504057</v>
      </c>
      <c r="M101" s="49">
        <v>16.499210170196829</v>
      </c>
      <c r="N101" s="49">
        <v>16.04104626524073</v>
      </c>
      <c r="O101" s="49">
        <v>14.634081394864966</v>
      </c>
      <c r="P101" s="49">
        <v>16.621292305771711</v>
      </c>
      <c r="Q101" s="49">
        <v>17.041404136323912</v>
      </c>
      <c r="R101" s="49">
        <v>15.6824333585785</v>
      </c>
      <c r="S101" s="49">
        <v>14.184547500312098</v>
      </c>
      <c r="T101" s="49">
        <v>13.986295807914777</v>
      </c>
      <c r="U101" s="49">
        <v>14.931491637468271</v>
      </c>
      <c r="V101" s="49">
        <v>13.948228343389786</v>
      </c>
      <c r="W101" s="49">
        <v>13.5496780724897</v>
      </c>
      <c r="X101" s="49">
        <v>13.16382465149182</v>
      </c>
      <c r="Y101" s="49">
        <v>12.373211045732594</v>
      </c>
      <c r="Z101" s="49">
        <v>11.887317990096125</v>
      </c>
      <c r="AA101" s="49">
        <v>11.804422950355793</v>
      </c>
      <c r="AB101" s="49">
        <v>13.943268876867386</v>
      </c>
      <c r="AC101" s="49">
        <v>12.067736379676251</v>
      </c>
      <c r="AD101" s="49">
        <v>11.409350846822853</v>
      </c>
      <c r="AE101" s="49">
        <v>13.583474778411219</v>
      </c>
      <c r="AF101" s="49">
        <v>12.765489842287046</v>
      </c>
      <c r="AG101" s="49">
        <v>12.740673272023635</v>
      </c>
      <c r="AH101" s="49">
        <v>13.047129058299697</v>
      </c>
      <c r="AI101" s="49">
        <v>14.200964911988681</v>
      </c>
      <c r="AJ101" s="49">
        <v>15.717007265615248</v>
      </c>
      <c r="AK101" s="49">
        <v>14.134479588864384</v>
      </c>
      <c r="AL101" s="49">
        <v>14.602031467687571</v>
      </c>
      <c r="AM101" s="49">
        <v>15.357801839290914</v>
      </c>
      <c r="AN101" s="49">
        <v>13.204531521784359</v>
      </c>
    </row>
    <row r="102" spans="1:40" x14ac:dyDescent="0.2">
      <c r="A102" s="47" t="s">
        <v>41</v>
      </c>
      <c r="B102" s="47">
        <v>2013</v>
      </c>
      <c r="C102" s="113" t="s">
        <v>154</v>
      </c>
      <c r="D102" s="112" t="s">
        <v>284</v>
      </c>
      <c r="E102" s="47" t="s">
        <v>40</v>
      </c>
      <c r="F102" s="47" t="s">
        <v>384</v>
      </c>
      <c r="G102" s="142" t="s">
        <v>387</v>
      </c>
      <c r="H102" s="142">
        <v>5.6269085293914642</v>
      </c>
      <c r="I102" s="49">
        <v>5.7317716832584811</v>
      </c>
      <c r="J102" s="49">
        <v>5.7894570622332742</v>
      </c>
      <c r="K102" s="49">
        <v>5.8454828750392798</v>
      </c>
      <c r="L102" s="49">
        <v>5.8911860920275538</v>
      </c>
      <c r="M102" s="49">
        <v>5.979477999896579</v>
      </c>
      <c r="N102" s="49">
        <v>6.2321420345421901</v>
      </c>
      <c r="O102" s="49">
        <v>6.459658115876131</v>
      </c>
      <c r="P102" s="49">
        <v>6.5871558559490797</v>
      </c>
      <c r="Q102" s="49">
        <v>6.3815072836117706</v>
      </c>
      <c r="R102" s="49">
        <v>6.1283097827838962</v>
      </c>
      <c r="S102" s="49">
        <v>6.2037460230822852</v>
      </c>
      <c r="T102" s="49">
        <v>6.2541379972303197</v>
      </c>
      <c r="U102" s="49">
        <v>6.2522035636051605</v>
      </c>
      <c r="V102" s="49">
        <v>6.1646033016219119</v>
      </c>
      <c r="W102" s="49">
        <v>6.3356469980672436</v>
      </c>
      <c r="X102" s="49">
        <v>6.477021508323701</v>
      </c>
      <c r="Y102" s="49">
        <v>6.1936203486687829</v>
      </c>
      <c r="Z102" s="49">
        <v>6.2901120737118781</v>
      </c>
      <c r="AA102" s="49">
        <v>6.2352777629535048</v>
      </c>
      <c r="AB102" s="49">
        <v>6.041887606433618</v>
      </c>
      <c r="AC102" s="49">
        <v>6.0028293413489706</v>
      </c>
      <c r="AD102" s="49">
        <v>6.5880097347707602</v>
      </c>
      <c r="AE102" s="49">
        <v>6.6103041137057019</v>
      </c>
      <c r="AF102" s="49">
        <v>6.3494338588560977</v>
      </c>
      <c r="AG102" s="49">
        <v>6.6753962456776152</v>
      </c>
      <c r="AH102" s="49">
        <v>6.9242966529029681</v>
      </c>
      <c r="AI102" s="49">
        <v>7.2239456454654665</v>
      </c>
      <c r="AJ102" s="49">
        <v>7.6179442220056011</v>
      </c>
      <c r="AK102" s="49">
        <v>7.1942296221137401</v>
      </c>
      <c r="AL102" s="49">
        <v>7.2434626852124824</v>
      </c>
      <c r="AM102" s="49">
        <v>7.4010388815205275</v>
      </c>
      <c r="AN102" s="49">
        <v>7.4095445920359202</v>
      </c>
    </row>
    <row r="103" spans="1:40" x14ac:dyDescent="0.2">
      <c r="A103" s="47" t="s">
        <v>41</v>
      </c>
      <c r="B103" s="47">
        <v>2013</v>
      </c>
      <c r="C103" s="113" t="s">
        <v>155</v>
      </c>
      <c r="D103" s="112" t="s">
        <v>285</v>
      </c>
      <c r="E103" s="47" t="s">
        <v>40</v>
      </c>
      <c r="F103" s="47" t="s">
        <v>384</v>
      </c>
      <c r="G103" s="142" t="s">
        <v>387</v>
      </c>
      <c r="H103" s="142">
        <v>6.3691169689151523E-3</v>
      </c>
      <c r="I103" s="49">
        <v>6.3691169689151523E-3</v>
      </c>
      <c r="J103" s="49">
        <v>6.3691169689151523E-3</v>
      </c>
      <c r="K103" s="49">
        <v>6.3691169689151523E-3</v>
      </c>
      <c r="L103" s="49">
        <v>6.3691169689151523E-3</v>
      </c>
      <c r="M103" s="49">
        <v>6.3691169689151523E-3</v>
      </c>
      <c r="N103" s="49">
        <v>6.5012334634430534E-3</v>
      </c>
      <c r="O103" s="49">
        <v>6.5012334634430534E-3</v>
      </c>
      <c r="P103" s="49">
        <v>1.6802164703924101E-2</v>
      </c>
      <c r="Q103" s="49">
        <v>1.6802164703924101E-2</v>
      </c>
      <c r="R103" s="49">
        <v>2.9154660646664724E-2</v>
      </c>
      <c r="S103" s="49">
        <v>2.9154660646664724E-2</v>
      </c>
      <c r="T103" s="49">
        <v>5.1447251050726145E-2</v>
      </c>
      <c r="U103" s="49">
        <v>5.1447251050726145E-2</v>
      </c>
      <c r="V103" s="49">
        <v>9.0654359813990254E-2</v>
      </c>
      <c r="W103" s="49">
        <v>0.11546245973950314</v>
      </c>
      <c r="X103" s="49">
        <v>0.11587222171361992</v>
      </c>
      <c r="Y103" s="49">
        <v>0.11587222171361992</v>
      </c>
      <c r="Z103" s="49">
        <v>0.12279677272308256</v>
      </c>
      <c r="AA103" s="49">
        <v>0.12734170945861595</v>
      </c>
      <c r="AB103" s="49">
        <v>0.1590376638508593</v>
      </c>
      <c r="AC103" s="49">
        <v>0.11099932462236278</v>
      </c>
      <c r="AD103" s="49">
        <v>0.13144894802546711</v>
      </c>
      <c r="AE103" s="49">
        <v>0.10002809204777163</v>
      </c>
      <c r="AF103" s="49">
        <v>8.1727314302359466E-2</v>
      </c>
      <c r="AG103" s="49">
        <v>8.983406058840665E-2</v>
      </c>
      <c r="AH103" s="49">
        <v>8.7231206358453661E-2</v>
      </c>
      <c r="AI103" s="49">
        <v>8.9430069909699969E-2</v>
      </c>
      <c r="AJ103" s="49">
        <v>8.4651437310141076E-2</v>
      </c>
      <c r="AK103" s="49">
        <v>0.1003031904623195</v>
      </c>
      <c r="AL103" s="49">
        <v>7.3720892422269424E-2</v>
      </c>
      <c r="AM103" s="49">
        <v>7.302062373192679E-2</v>
      </c>
      <c r="AN103" s="49">
        <v>7.4313037046308081E-2</v>
      </c>
    </row>
    <row r="104" spans="1:40" ht="22.5" x14ac:dyDescent="0.2">
      <c r="A104" s="47" t="s">
        <v>41</v>
      </c>
      <c r="B104" s="47">
        <v>2013</v>
      </c>
      <c r="C104" s="113" t="s">
        <v>156</v>
      </c>
      <c r="D104" s="112" t="s">
        <v>286</v>
      </c>
      <c r="E104" s="47" t="s">
        <v>40</v>
      </c>
      <c r="F104" s="47" t="s">
        <v>384</v>
      </c>
      <c r="G104" s="142" t="s">
        <v>387</v>
      </c>
      <c r="H104" s="142" t="s">
        <v>387</v>
      </c>
      <c r="I104" s="49" t="s">
        <v>387</v>
      </c>
      <c r="J104" s="49" t="s">
        <v>387</v>
      </c>
      <c r="K104" s="49" t="s">
        <v>387</v>
      </c>
      <c r="L104" s="49" t="s">
        <v>387</v>
      </c>
      <c r="M104" s="49" t="s">
        <v>387</v>
      </c>
      <c r="N104" s="49" t="s">
        <v>387</v>
      </c>
      <c r="O104" s="49" t="s">
        <v>387</v>
      </c>
      <c r="P104" s="49" t="s">
        <v>387</v>
      </c>
      <c r="Q104" s="49" t="s">
        <v>387</v>
      </c>
      <c r="R104" s="49" t="s">
        <v>387</v>
      </c>
      <c r="S104" s="49" t="s">
        <v>387</v>
      </c>
      <c r="T104" s="49" t="s">
        <v>387</v>
      </c>
      <c r="U104" s="49" t="s">
        <v>387</v>
      </c>
      <c r="V104" s="49" t="s">
        <v>387</v>
      </c>
      <c r="W104" s="49" t="s">
        <v>387</v>
      </c>
      <c r="X104" s="49" t="s">
        <v>387</v>
      </c>
      <c r="Y104" s="49" t="s">
        <v>387</v>
      </c>
      <c r="Z104" s="49" t="s">
        <v>387</v>
      </c>
      <c r="AA104" s="49" t="s">
        <v>387</v>
      </c>
      <c r="AB104" s="49" t="s">
        <v>387</v>
      </c>
      <c r="AC104" s="49" t="s">
        <v>387</v>
      </c>
      <c r="AD104" s="49" t="s">
        <v>387</v>
      </c>
      <c r="AE104" s="49" t="s">
        <v>387</v>
      </c>
      <c r="AF104" s="49" t="s">
        <v>387</v>
      </c>
      <c r="AG104" s="49" t="s">
        <v>387</v>
      </c>
      <c r="AH104" s="49" t="s">
        <v>387</v>
      </c>
      <c r="AI104" s="49" t="s">
        <v>387</v>
      </c>
      <c r="AJ104" s="49" t="s">
        <v>387</v>
      </c>
      <c r="AK104" s="49" t="s">
        <v>387</v>
      </c>
      <c r="AL104" s="49" t="s">
        <v>387</v>
      </c>
      <c r="AM104" s="49" t="s">
        <v>387</v>
      </c>
      <c r="AN104" s="49" t="s">
        <v>387</v>
      </c>
    </row>
    <row r="105" spans="1:40" ht="22.5" x14ac:dyDescent="0.2">
      <c r="A105" s="47" t="s">
        <v>41</v>
      </c>
      <c r="B105" s="47">
        <v>2013</v>
      </c>
      <c r="C105" s="113" t="s">
        <v>157</v>
      </c>
      <c r="D105" s="112" t="s">
        <v>287</v>
      </c>
      <c r="E105" s="47" t="s">
        <v>40</v>
      </c>
      <c r="F105" s="47" t="s">
        <v>384</v>
      </c>
      <c r="G105" s="142" t="s">
        <v>387</v>
      </c>
      <c r="H105" s="142">
        <v>11.333403824683266</v>
      </c>
      <c r="I105" s="49">
        <v>11.584908714449224</v>
      </c>
      <c r="J105" s="49">
        <v>11.892478560852235</v>
      </c>
      <c r="K105" s="49">
        <v>11.88631458067881</v>
      </c>
      <c r="L105" s="49">
        <v>11.913600737159122</v>
      </c>
      <c r="M105" s="49">
        <v>11.995614347563899</v>
      </c>
      <c r="N105" s="49">
        <v>12.350032966267664</v>
      </c>
      <c r="O105" s="49">
        <v>12.675703103734227</v>
      </c>
      <c r="P105" s="49">
        <v>12.899715446191184</v>
      </c>
      <c r="Q105" s="49">
        <v>12.650266063122192</v>
      </c>
      <c r="R105" s="49">
        <v>12.136805399570823</v>
      </c>
      <c r="S105" s="49">
        <v>12.054302028612042</v>
      </c>
      <c r="T105" s="49">
        <v>11.9543528905717</v>
      </c>
      <c r="U105" s="49">
        <v>12.030024319655199</v>
      </c>
      <c r="V105" s="49">
        <v>11.941432242699845</v>
      </c>
      <c r="W105" s="49">
        <v>11.485126918123887</v>
      </c>
      <c r="X105" s="49">
        <v>11.348225527101063</v>
      </c>
      <c r="Y105" s="49">
        <v>10.928956733770654</v>
      </c>
      <c r="Z105" s="49">
        <v>10.819099287370463</v>
      </c>
      <c r="AA105" s="49">
        <v>10.602386606335065</v>
      </c>
      <c r="AB105" s="49">
        <v>10.301706017548103</v>
      </c>
      <c r="AC105" s="49">
        <v>10.090111801791055</v>
      </c>
      <c r="AD105" s="49">
        <v>10.359669579687948</v>
      </c>
      <c r="AE105" s="49">
        <v>10.53780553458375</v>
      </c>
      <c r="AF105" s="49">
        <v>10.493561473692582</v>
      </c>
      <c r="AG105" s="49">
        <v>10.567053107709679</v>
      </c>
      <c r="AH105" s="49">
        <v>10.927400418322174</v>
      </c>
      <c r="AI105" s="49">
        <v>11.276117325913217</v>
      </c>
      <c r="AJ105" s="49">
        <v>11.600400852558389</v>
      </c>
      <c r="AK105" s="49">
        <v>11.381349138821163</v>
      </c>
      <c r="AL105" s="49">
        <v>11.553458990780117</v>
      </c>
      <c r="AM105" s="49">
        <v>12.026761880055663</v>
      </c>
      <c r="AN105" s="49">
        <v>12.168364437397379</v>
      </c>
    </row>
    <row r="106" spans="1:40" x14ac:dyDescent="0.2">
      <c r="A106" s="47" t="s">
        <v>41</v>
      </c>
      <c r="B106" s="47">
        <v>2013</v>
      </c>
      <c r="C106" s="113" t="s">
        <v>158</v>
      </c>
      <c r="D106" s="112" t="s">
        <v>288</v>
      </c>
      <c r="E106" s="47" t="s">
        <v>40</v>
      </c>
      <c r="F106" s="47" t="s">
        <v>384</v>
      </c>
      <c r="G106" s="142" t="s">
        <v>387</v>
      </c>
      <c r="H106" s="142" t="s">
        <v>387</v>
      </c>
      <c r="I106" s="49" t="s">
        <v>387</v>
      </c>
      <c r="J106" s="49" t="s">
        <v>387</v>
      </c>
      <c r="K106" s="49" t="s">
        <v>387</v>
      </c>
      <c r="L106" s="49" t="s">
        <v>387</v>
      </c>
      <c r="M106" s="49" t="s">
        <v>387</v>
      </c>
      <c r="N106" s="49" t="s">
        <v>387</v>
      </c>
      <c r="O106" s="49" t="s">
        <v>387</v>
      </c>
      <c r="P106" s="49" t="s">
        <v>387</v>
      </c>
      <c r="Q106" s="49" t="s">
        <v>387</v>
      </c>
      <c r="R106" s="49" t="s">
        <v>387</v>
      </c>
      <c r="S106" s="49" t="s">
        <v>387</v>
      </c>
      <c r="T106" s="49" t="s">
        <v>387</v>
      </c>
      <c r="U106" s="49" t="s">
        <v>387</v>
      </c>
      <c r="V106" s="49" t="s">
        <v>387</v>
      </c>
      <c r="W106" s="49" t="s">
        <v>387</v>
      </c>
      <c r="X106" s="49" t="s">
        <v>387</v>
      </c>
      <c r="Y106" s="49" t="s">
        <v>387</v>
      </c>
      <c r="Z106" s="49" t="s">
        <v>387</v>
      </c>
      <c r="AA106" s="49" t="s">
        <v>387</v>
      </c>
      <c r="AB106" s="49" t="s">
        <v>387</v>
      </c>
      <c r="AC106" s="49" t="s">
        <v>387</v>
      </c>
      <c r="AD106" s="49" t="s">
        <v>387</v>
      </c>
      <c r="AE106" s="49" t="s">
        <v>387</v>
      </c>
      <c r="AF106" s="49" t="s">
        <v>387</v>
      </c>
      <c r="AG106" s="49" t="s">
        <v>387</v>
      </c>
      <c r="AH106" s="49" t="s">
        <v>387</v>
      </c>
      <c r="AI106" s="49" t="s">
        <v>387</v>
      </c>
      <c r="AJ106" s="49" t="s">
        <v>387</v>
      </c>
      <c r="AK106" s="49" t="s">
        <v>387</v>
      </c>
      <c r="AL106" s="49" t="s">
        <v>387</v>
      </c>
      <c r="AM106" s="49" t="s">
        <v>387</v>
      </c>
      <c r="AN106" s="49" t="s">
        <v>387</v>
      </c>
    </row>
    <row r="107" spans="1:40" x14ac:dyDescent="0.2">
      <c r="A107" s="47" t="s">
        <v>41</v>
      </c>
      <c r="B107" s="47">
        <v>2013</v>
      </c>
      <c r="C107" s="113" t="s">
        <v>159</v>
      </c>
      <c r="D107" s="112" t="s">
        <v>289</v>
      </c>
      <c r="E107" s="47" t="s">
        <v>40</v>
      </c>
      <c r="F107" s="47" t="s">
        <v>384</v>
      </c>
      <c r="G107" s="142" t="s">
        <v>387</v>
      </c>
      <c r="H107" s="142" t="s">
        <v>387</v>
      </c>
      <c r="I107" s="49" t="s">
        <v>387</v>
      </c>
      <c r="J107" s="49" t="s">
        <v>387</v>
      </c>
      <c r="K107" s="49" t="s">
        <v>387</v>
      </c>
      <c r="L107" s="49" t="s">
        <v>387</v>
      </c>
      <c r="M107" s="49" t="s">
        <v>387</v>
      </c>
      <c r="N107" s="49" t="s">
        <v>387</v>
      </c>
      <c r="O107" s="49" t="s">
        <v>387</v>
      </c>
      <c r="P107" s="49" t="s">
        <v>387</v>
      </c>
      <c r="Q107" s="49" t="s">
        <v>387</v>
      </c>
      <c r="R107" s="49" t="s">
        <v>387</v>
      </c>
      <c r="S107" s="49" t="s">
        <v>387</v>
      </c>
      <c r="T107" s="49" t="s">
        <v>387</v>
      </c>
      <c r="U107" s="49" t="s">
        <v>387</v>
      </c>
      <c r="V107" s="49" t="s">
        <v>387</v>
      </c>
      <c r="W107" s="49" t="s">
        <v>387</v>
      </c>
      <c r="X107" s="49" t="s">
        <v>387</v>
      </c>
      <c r="Y107" s="49" t="s">
        <v>387</v>
      </c>
      <c r="Z107" s="49" t="s">
        <v>387</v>
      </c>
      <c r="AA107" s="49" t="s">
        <v>387</v>
      </c>
      <c r="AB107" s="49" t="s">
        <v>387</v>
      </c>
      <c r="AC107" s="49" t="s">
        <v>387</v>
      </c>
      <c r="AD107" s="49" t="s">
        <v>387</v>
      </c>
      <c r="AE107" s="49" t="s">
        <v>387</v>
      </c>
      <c r="AF107" s="49" t="s">
        <v>387</v>
      </c>
      <c r="AG107" s="49" t="s">
        <v>387</v>
      </c>
      <c r="AH107" s="49" t="s">
        <v>387</v>
      </c>
      <c r="AI107" s="49" t="s">
        <v>387</v>
      </c>
      <c r="AJ107" s="49" t="s">
        <v>387</v>
      </c>
      <c r="AK107" s="49" t="s">
        <v>387</v>
      </c>
      <c r="AL107" s="49" t="s">
        <v>387</v>
      </c>
      <c r="AM107" s="49" t="s">
        <v>387</v>
      </c>
      <c r="AN107" s="49" t="s">
        <v>387</v>
      </c>
    </row>
    <row r="108" spans="1:40" ht="33.75" x14ac:dyDescent="0.2">
      <c r="A108" s="47" t="s">
        <v>41</v>
      </c>
      <c r="B108" s="47">
        <v>2013</v>
      </c>
      <c r="C108" s="113" t="s">
        <v>160</v>
      </c>
      <c r="D108" s="112" t="s">
        <v>290</v>
      </c>
      <c r="E108" s="47" t="s">
        <v>40</v>
      </c>
      <c r="F108" s="47" t="s">
        <v>384</v>
      </c>
      <c r="G108" s="142" t="s">
        <v>385</v>
      </c>
      <c r="H108" s="142" t="s">
        <v>385</v>
      </c>
      <c r="I108" s="49" t="s">
        <v>385</v>
      </c>
      <c r="J108" s="49" t="s">
        <v>385</v>
      </c>
      <c r="K108" s="49" t="s">
        <v>385</v>
      </c>
      <c r="L108" s="49" t="s">
        <v>385</v>
      </c>
      <c r="M108" s="49" t="s">
        <v>385</v>
      </c>
      <c r="N108" s="49" t="s">
        <v>385</v>
      </c>
      <c r="O108" s="49" t="s">
        <v>385</v>
      </c>
      <c r="P108" s="49" t="s">
        <v>385</v>
      </c>
      <c r="Q108" s="49" t="s">
        <v>385</v>
      </c>
      <c r="R108" s="49" t="s">
        <v>385</v>
      </c>
      <c r="S108" s="49" t="s">
        <v>385</v>
      </c>
      <c r="T108" s="49" t="s">
        <v>385</v>
      </c>
      <c r="U108" s="49" t="s">
        <v>385</v>
      </c>
      <c r="V108" s="49" t="s">
        <v>385</v>
      </c>
      <c r="W108" s="49" t="s">
        <v>385</v>
      </c>
      <c r="X108" s="49" t="s">
        <v>385</v>
      </c>
      <c r="Y108" s="49" t="s">
        <v>385</v>
      </c>
      <c r="Z108" s="49" t="s">
        <v>385</v>
      </c>
      <c r="AA108" s="49" t="s">
        <v>385</v>
      </c>
      <c r="AB108" s="49" t="s">
        <v>385</v>
      </c>
      <c r="AC108" s="49" t="s">
        <v>385</v>
      </c>
      <c r="AD108" s="49" t="s">
        <v>385</v>
      </c>
      <c r="AE108" s="49" t="s">
        <v>385</v>
      </c>
      <c r="AF108" s="49" t="s">
        <v>385</v>
      </c>
      <c r="AG108" s="49" t="s">
        <v>385</v>
      </c>
      <c r="AH108" s="49" t="s">
        <v>385</v>
      </c>
      <c r="AI108" s="49" t="s">
        <v>385</v>
      </c>
      <c r="AJ108" s="49" t="s">
        <v>385</v>
      </c>
      <c r="AK108" s="49" t="s">
        <v>385</v>
      </c>
      <c r="AL108" s="49" t="s">
        <v>385</v>
      </c>
      <c r="AM108" s="49" t="s">
        <v>385</v>
      </c>
      <c r="AN108" s="49" t="s">
        <v>385</v>
      </c>
    </row>
    <row r="109" spans="1:40" ht="22.5" x14ac:dyDescent="0.2">
      <c r="A109" s="47" t="s">
        <v>41</v>
      </c>
      <c r="B109" s="47">
        <v>2013</v>
      </c>
      <c r="C109" s="113" t="s">
        <v>161</v>
      </c>
      <c r="D109" s="112" t="s">
        <v>291</v>
      </c>
      <c r="E109" s="47" t="s">
        <v>40</v>
      </c>
      <c r="F109" s="47" t="s">
        <v>384</v>
      </c>
      <c r="G109" s="142" t="s">
        <v>385</v>
      </c>
      <c r="H109" s="142" t="s">
        <v>385</v>
      </c>
      <c r="I109" s="49" t="s">
        <v>385</v>
      </c>
      <c r="J109" s="49" t="s">
        <v>385</v>
      </c>
      <c r="K109" s="49" t="s">
        <v>385</v>
      </c>
      <c r="L109" s="49" t="s">
        <v>385</v>
      </c>
      <c r="M109" s="49" t="s">
        <v>385</v>
      </c>
      <c r="N109" s="49" t="s">
        <v>385</v>
      </c>
      <c r="O109" s="49" t="s">
        <v>385</v>
      </c>
      <c r="P109" s="49" t="s">
        <v>385</v>
      </c>
      <c r="Q109" s="49" t="s">
        <v>385</v>
      </c>
      <c r="R109" s="49" t="s">
        <v>385</v>
      </c>
      <c r="S109" s="49" t="s">
        <v>385</v>
      </c>
      <c r="T109" s="49" t="s">
        <v>385</v>
      </c>
      <c r="U109" s="49" t="s">
        <v>385</v>
      </c>
      <c r="V109" s="49" t="s">
        <v>385</v>
      </c>
      <c r="W109" s="49" t="s">
        <v>385</v>
      </c>
      <c r="X109" s="49" t="s">
        <v>385</v>
      </c>
      <c r="Y109" s="49" t="s">
        <v>385</v>
      </c>
      <c r="Z109" s="49" t="s">
        <v>385</v>
      </c>
      <c r="AA109" s="49" t="s">
        <v>385</v>
      </c>
      <c r="AB109" s="49" t="s">
        <v>385</v>
      </c>
      <c r="AC109" s="49" t="s">
        <v>385</v>
      </c>
      <c r="AD109" s="49" t="s">
        <v>385</v>
      </c>
      <c r="AE109" s="49" t="s">
        <v>385</v>
      </c>
      <c r="AF109" s="49" t="s">
        <v>385</v>
      </c>
      <c r="AG109" s="49" t="s">
        <v>385</v>
      </c>
      <c r="AH109" s="49" t="s">
        <v>385</v>
      </c>
      <c r="AI109" s="49" t="s">
        <v>385</v>
      </c>
      <c r="AJ109" s="49" t="s">
        <v>385</v>
      </c>
      <c r="AK109" s="49" t="s">
        <v>385</v>
      </c>
      <c r="AL109" s="49" t="s">
        <v>385</v>
      </c>
      <c r="AM109" s="49" t="s">
        <v>385</v>
      </c>
      <c r="AN109" s="49" t="s">
        <v>385</v>
      </c>
    </row>
    <row r="110" spans="1:40" x14ac:dyDescent="0.2">
      <c r="A110" s="47" t="s">
        <v>41</v>
      </c>
      <c r="B110" s="47">
        <v>2013</v>
      </c>
      <c r="C110" s="113" t="s">
        <v>162</v>
      </c>
      <c r="D110" s="112" t="s">
        <v>292</v>
      </c>
      <c r="E110" s="47" t="s">
        <v>40</v>
      </c>
      <c r="F110" s="47" t="s">
        <v>384</v>
      </c>
      <c r="G110" s="142" t="s">
        <v>387</v>
      </c>
      <c r="H110" s="142" t="s">
        <v>387</v>
      </c>
      <c r="I110" s="49" t="s">
        <v>387</v>
      </c>
      <c r="J110" s="49" t="s">
        <v>387</v>
      </c>
      <c r="K110" s="49" t="s">
        <v>387</v>
      </c>
      <c r="L110" s="49" t="s">
        <v>387</v>
      </c>
      <c r="M110" s="49" t="s">
        <v>387</v>
      </c>
      <c r="N110" s="49" t="s">
        <v>387</v>
      </c>
      <c r="O110" s="49" t="s">
        <v>387</v>
      </c>
      <c r="P110" s="49" t="s">
        <v>387</v>
      </c>
      <c r="Q110" s="49" t="s">
        <v>387</v>
      </c>
      <c r="R110" s="49" t="s">
        <v>387</v>
      </c>
      <c r="S110" s="49" t="s">
        <v>387</v>
      </c>
      <c r="T110" s="49" t="s">
        <v>387</v>
      </c>
      <c r="U110" s="49" t="s">
        <v>387</v>
      </c>
      <c r="V110" s="49" t="s">
        <v>387</v>
      </c>
      <c r="W110" s="49" t="s">
        <v>387</v>
      </c>
      <c r="X110" s="49" t="s">
        <v>387</v>
      </c>
      <c r="Y110" s="49" t="s">
        <v>387</v>
      </c>
      <c r="Z110" s="49" t="s">
        <v>387</v>
      </c>
      <c r="AA110" s="49" t="s">
        <v>387</v>
      </c>
      <c r="AB110" s="49" t="s">
        <v>387</v>
      </c>
      <c r="AC110" s="49" t="s">
        <v>387</v>
      </c>
      <c r="AD110" s="49" t="s">
        <v>387</v>
      </c>
      <c r="AE110" s="49" t="s">
        <v>387</v>
      </c>
      <c r="AF110" s="49" t="s">
        <v>387</v>
      </c>
      <c r="AG110" s="49" t="s">
        <v>387</v>
      </c>
      <c r="AH110" s="49" t="s">
        <v>387</v>
      </c>
      <c r="AI110" s="49" t="s">
        <v>387</v>
      </c>
      <c r="AJ110" s="49" t="s">
        <v>387</v>
      </c>
      <c r="AK110" s="49" t="s">
        <v>387</v>
      </c>
      <c r="AL110" s="49" t="s">
        <v>387</v>
      </c>
      <c r="AM110" s="49" t="s">
        <v>387</v>
      </c>
      <c r="AN110" s="49" t="s">
        <v>387</v>
      </c>
    </row>
    <row r="111" spans="1:40" x14ac:dyDescent="0.2">
      <c r="A111" s="47" t="s">
        <v>41</v>
      </c>
      <c r="B111" s="47">
        <v>2013</v>
      </c>
      <c r="C111" s="113" t="s">
        <v>163</v>
      </c>
      <c r="D111" s="112" t="s">
        <v>293</v>
      </c>
      <c r="E111" s="47" t="s">
        <v>40</v>
      </c>
      <c r="F111" s="47" t="s">
        <v>384</v>
      </c>
      <c r="G111" s="142" t="s">
        <v>387</v>
      </c>
      <c r="H111" s="142" t="s">
        <v>387</v>
      </c>
      <c r="I111" s="49" t="s">
        <v>387</v>
      </c>
      <c r="J111" s="49" t="s">
        <v>387</v>
      </c>
      <c r="K111" s="49" t="s">
        <v>387</v>
      </c>
      <c r="L111" s="49" t="s">
        <v>387</v>
      </c>
      <c r="M111" s="49" t="s">
        <v>387</v>
      </c>
      <c r="N111" s="49" t="s">
        <v>387</v>
      </c>
      <c r="O111" s="49" t="s">
        <v>387</v>
      </c>
      <c r="P111" s="49" t="s">
        <v>387</v>
      </c>
      <c r="Q111" s="49" t="s">
        <v>387</v>
      </c>
      <c r="R111" s="49" t="s">
        <v>387</v>
      </c>
      <c r="S111" s="49" t="s">
        <v>387</v>
      </c>
      <c r="T111" s="49" t="s">
        <v>387</v>
      </c>
      <c r="U111" s="49" t="s">
        <v>387</v>
      </c>
      <c r="V111" s="49" t="s">
        <v>387</v>
      </c>
      <c r="W111" s="49" t="s">
        <v>387</v>
      </c>
      <c r="X111" s="49" t="s">
        <v>387</v>
      </c>
      <c r="Y111" s="49" t="s">
        <v>387</v>
      </c>
      <c r="Z111" s="49" t="s">
        <v>387</v>
      </c>
      <c r="AA111" s="49" t="s">
        <v>387</v>
      </c>
      <c r="AB111" s="49" t="s">
        <v>387</v>
      </c>
      <c r="AC111" s="49" t="s">
        <v>387</v>
      </c>
      <c r="AD111" s="49" t="s">
        <v>387</v>
      </c>
      <c r="AE111" s="49" t="s">
        <v>387</v>
      </c>
      <c r="AF111" s="49" t="s">
        <v>387</v>
      </c>
      <c r="AG111" s="49" t="s">
        <v>387</v>
      </c>
      <c r="AH111" s="49" t="s">
        <v>387</v>
      </c>
      <c r="AI111" s="49" t="s">
        <v>387</v>
      </c>
      <c r="AJ111" s="49" t="s">
        <v>387</v>
      </c>
      <c r="AK111" s="49" t="s">
        <v>387</v>
      </c>
      <c r="AL111" s="49" t="s">
        <v>387</v>
      </c>
      <c r="AM111" s="49" t="s">
        <v>387</v>
      </c>
      <c r="AN111" s="49" t="s">
        <v>387</v>
      </c>
    </row>
    <row r="112" spans="1:40" x14ac:dyDescent="0.2">
      <c r="A112" s="47" t="s">
        <v>41</v>
      </c>
      <c r="B112" s="47">
        <v>2013</v>
      </c>
      <c r="C112" s="113" t="s">
        <v>164</v>
      </c>
      <c r="D112" s="112" t="s">
        <v>294</v>
      </c>
      <c r="E112" s="47" t="s">
        <v>40</v>
      </c>
      <c r="F112" s="47" t="s">
        <v>384</v>
      </c>
      <c r="G112" s="142" t="s">
        <v>386</v>
      </c>
      <c r="H112" s="142" t="s">
        <v>386</v>
      </c>
      <c r="I112" s="49" t="s">
        <v>386</v>
      </c>
      <c r="J112" s="49" t="s">
        <v>386</v>
      </c>
      <c r="K112" s="49" t="s">
        <v>386</v>
      </c>
      <c r="L112" s="49" t="s">
        <v>386</v>
      </c>
      <c r="M112" s="49" t="s">
        <v>386</v>
      </c>
      <c r="N112" s="49" t="s">
        <v>386</v>
      </c>
      <c r="O112" s="49" t="s">
        <v>386</v>
      </c>
      <c r="P112" s="49" t="s">
        <v>386</v>
      </c>
      <c r="Q112" s="49" t="s">
        <v>386</v>
      </c>
      <c r="R112" s="49" t="s">
        <v>386</v>
      </c>
      <c r="S112" s="49" t="s">
        <v>386</v>
      </c>
      <c r="T112" s="49" t="s">
        <v>386</v>
      </c>
      <c r="U112" s="49" t="s">
        <v>386</v>
      </c>
      <c r="V112" s="49" t="s">
        <v>386</v>
      </c>
      <c r="W112" s="49" t="s">
        <v>386</v>
      </c>
      <c r="X112" s="49" t="s">
        <v>386</v>
      </c>
      <c r="Y112" s="49" t="s">
        <v>386</v>
      </c>
      <c r="Z112" s="49" t="s">
        <v>386</v>
      </c>
      <c r="AA112" s="49" t="s">
        <v>386</v>
      </c>
      <c r="AB112" s="49" t="s">
        <v>386</v>
      </c>
      <c r="AC112" s="49" t="s">
        <v>386</v>
      </c>
      <c r="AD112" s="49" t="s">
        <v>386</v>
      </c>
      <c r="AE112" s="49" t="s">
        <v>386</v>
      </c>
      <c r="AF112" s="49" t="s">
        <v>386</v>
      </c>
      <c r="AG112" s="49" t="s">
        <v>386</v>
      </c>
      <c r="AH112" s="49" t="s">
        <v>386</v>
      </c>
      <c r="AI112" s="49" t="s">
        <v>386</v>
      </c>
      <c r="AJ112" s="49" t="s">
        <v>386</v>
      </c>
      <c r="AK112" s="49" t="s">
        <v>386</v>
      </c>
      <c r="AL112" s="49" t="s">
        <v>386</v>
      </c>
      <c r="AM112" s="49" t="s">
        <v>386</v>
      </c>
      <c r="AN112" s="49" t="s">
        <v>386</v>
      </c>
    </row>
    <row r="113" spans="1:40" ht="22.5" x14ac:dyDescent="0.2">
      <c r="A113" s="47" t="s">
        <v>41</v>
      </c>
      <c r="B113" s="47">
        <v>2013</v>
      </c>
      <c r="C113" s="113" t="s">
        <v>165</v>
      </c>
      <c r="D113" s="112" t="s">
        <v>295</v>
      </c>
      <c r="E113" s="47" t="s">
        <v>40</v>
      </c>
      <c r="F113" s="47" t="s">
        <v>384</v>
      </c>
      <c r="G113" s="142" t="s">
        <v>386</v>
      </c>
      <c r="H113" s="142" t="s">
        <v>386</v>
      </c>
      <c r="I113" s="49" t="s">
        <v>386</v>
      </c>
      <c r="J113" s="49" t="s">
        <v>386</v>
      </c>
      <c r="K113" s="49" t="s">
        <v>386</v>
      </c>
      <c r="L113" s="49" t="s">
        <v>386</v>
      </c>
      <c r="M113" s="49" t="s">
        <v>386</v>
      </c>
      <c r="N113" s="49" t="s">
        <v>386</v>
      </c>
      <c r="O113" s="49" t="s">
        <v>386</v>
      </c>
      <c r="P113" s="49" t="s">
        <v>386</v>
      </c>
      <c r="Q113" s="49" t="s">
        <v>386</v>
      </c>
      <c r="R113" s="49" t="s">
        <v>386</v>
      </c>
      <c r="S113" s="49" t="s">
        <v>386</v>
      </c>
      <c r="T113" s="49" t="s">
        <v>386</v>
      </c>
      <c r="U113" s="49" t="s">
        <v>386</v>
      </c>
      <c r="V113" s="49" t="s">
        <v>386</v>
      </c>
      <c r="W113" s="49" t="s">
        <v>386</v>
      </c>
      <c r="X113" s="49" t="s">
        <v>386</v>
      </c>
      <c r="Y113" s="49" t="s">
        <v>386</v>
      </c>
      <c r="Z113" s="49" t="s">
        <v>386</v>
      </c>
      <c r="AA113" s="49" t="s">
        <v>386</v>
      </c>
      <c r="AB113" s="49" t="s">
        <v>386</v>
      </c>
      <c r="AC113" s="49" t="s">
        <v>386</v>
      </c>
      <c r="AD113" s="49" t="s">
        <v>386</v>
      </c>
      <c r="AE113" s="49" t="s">
        <v>386</v>
      </c>
      <c r="AF113" s="49" t="s">
        <v>386</v>
      </c>
      <c r="AG113" s="49" t="s">
        <v>386</v>
      </c>
      <c r="AH113" s="49" t="s">
        <v>386</v>
      </c>
      <c r="AI113" s="49" t="s">
        <v>386</v>
      </c>
      <c r="AJ113" s="49" t="s">
        <v>386</v>
      </c>
      <c r="AK113" s="49" t="s">
        <v>386</v>
      </c>
      <c r="AL113" s="49" t="s">
        <v>386</v>
      </c>
      <c r="AM113" s="49" t="s">
        <v>386</v>
      </c>
      <c r="AN113" s="49" t="s">
        <v>386</v>
      </c>
    </row>
    <row r="114" spans="1:40" ht="22.5" x14ac:dyDescent="0.2">
      <c r="A114" s="47" t="s">
        <v>41</v>
      </c>
      <c r="B114" s="47">
        <v>2013</v>
      </c>
      <c r="C114" s="113" t="s">
        <v>166</v>
      </c>
      <c r="D114" s="112" t="s">
        <v>296</v>
      </c>
      <c r="E114" s="47" t="s">
        <v>40</v>
      </c>
      <c r="F114" s="47" t="s">
        <v>384</v>
      </c>
      <c r="G114" s="142" t="s">
        <v>385</v>
      </c>
      <c r="H114" s="142" t="s">
        <v>385</v>
      </c>
      <c r="I114" s="49" t="s">
        <v>385</v>
      </c>
      <c r="J114" s="49" t="s">
        <v>385</v>
      </c>
      <c r="K114" s="49" t="s">
        <v>385</v>
      </c>
      <c r="L114" s="49" t="s">
        <v>385</v>
      </c>
      <c r="M114" s="49" t="s">
        <v>385</v>
      </c>
      <c r="N114" s="49" t="s">
        <v>385</v>
      </c>
      <c r="O114" s="49" t="s">
        <v>385</v>
      </c>
      <c r="P114" s="49" t="s">
        <v>385</v>
      </c>
      <c r="Q114" s="49" t="s">
        <v>385</v>
      </c>
      <c r="R114" s="49" t="s">
        <v>385</v>
      </c>
      <c r="S114" s="49" t="s">
        <v>385</v>
      </c>
      <c r="T114" s="49" t="s">
        <v>385</v>
      </c>
      <c r="U114" s="49" t="s">
        <v>385</v>
      </c>
      <c r="V114" s="49" t="s">
        <v>385</v>
      </c>
      <c r="W114" s="49" t="s">
        <v>385</v>
      </c>
      <c r="X114" s="49" t="s">
        <v>385</v>
      </c>
      <c r="Y114" s="49" t="s">
        <v>385</v>
      </c>
      <c r="Z114" s="49" t="s">
        <v>385</v>
      </c>
      <c r="AA114" s="49" t="s">
        <v>385</v>
      </c>
      <c r="AB114" s="49" t="s">
        <v>385</v>
      </c>
      <c r="AC114" s="49" t="s">
        <v>385</v>
      </c>
      <c r="AD114" s="49" t="s">
        <v>385</v>
      </c>
      <c r="AE114" s="49" t="s">
        <v>385</v>
      </c>
      <c r="AF114" s="49" t="s">
        <v>385</v>
      </c>
      <c r="AG114" s="49" t="s">
        <v>385</v>
      </c>
      <c r="AH114" s="49" t="s">
        <v>385</v>
      </c>
      <c r="AI114" s="49" t="s">
        <v>385</v>
      </c>
      <c r="AJ114" s="49" t="s">
        <v>385</v>
      </c>
      <c r="AK114" s="49" t="s">
        <v>385</v>
      </c>
      <c r="AL114" s="49" t="s">
        <v>385</v>
      </c>
      <c r="AM114" s="49" t="s">
        <v>385</v>
      </c>
      <c r="AN114" s="49" t="s">
        <v>385</v>
      </c>
    </row>
    <row r="115" spans="1:40" ht="22.5" x14ac:dyDescent="0.2">
      <c r="A115" s="47" t="s">
        <v>41</v>
      </c>
      <c r="B115" s="47">
        <v>2013</v>
      </c>
      <c r="C115" s="113" t="s">
        <v>167</v>
      </c>
      <c r="D115" s="112" t="s">
        <v>297</v>
      </c>
      <c r="E115" s="47" t="s">
        <v>40</v>
      </c>
      <c r="F115" s="47" t="s">
        <v>384</v>
      </c>
      <c r="G115" s="142" t="s">
        <v>385</v>
      </c>
      <c r="H115" s="142" t="s">
        <v>385</v>
      </c>
      <c r="I115" s="49" t="s">
        <v>385</v>
      </c>
      <c r="J115" s="49" t="s">
        <v>385</v>
      </c>
      <c r="K115" s="49" t="s">
        <v>385</v>
      </c>
      <c r="L115" s="49" t="s">
        <v>385</v>
      </c>
      <c r="M115" s="49" t="s">
        <v>385</v>
      </c>
      <c r="N115" s="49" t="s">
        <v>385</v>
      </c>
      <c r="O115" s="49" t="s">
        <v>385</v>
      </c>
      <c r="P115" s="49" t="s">
        <v>385</v>
      </c>
      <c r="Q115" s="49" t="s">
        <v>385</v>
      </c>
      <c r="R115" s="49" t="s">
        <v>385</v>
      </c>
      <c r="S115" s="49" t="s">
        <v>385</v>
      </c>
      <c r="T115" s="49" t="s">
        <v>385</v>
      </c>
      <c r="U115" s="49" t="s">
        <v>385</v>
      </c>
      <c r="V115" s="49" t="s">
        <v>385</v>
      </c>
      <c r="W115" s="49" t="s">
        <v>385</v>
      </c>
      <c r="X115" s="49" t="s">
        <v>385</v>
      </c>
      <c r="Y115" s="49" t="s">
        <v>385</v>
      </c>
      <c r="Z115" s="49" t="s">
        <v>385</v>
      </c>
      <c r="AA115" s="49" t="s">
        <v>385</v>
      </c>
      <c r="AB115" s="49" t="s">
        <v>385</v>
      </c>
      <c r="AC115" s="49" t="s">
        <v>385</v>
      </c>
      <c r="AD115" s="49" t="s">
        <v>385</v>
      </c>
      <c r="AE115" s="49" t="s">
        <v>385</v>
      </c>
      <c r="AF115" s="49" t="s">
        <v>385</v>
      </c>
      <c r="AG115" s="49" t="s">
        <v>385</v>
      </c>
      <c r="AH115" s="49" t="s">
        <v>385</v>
      </c>
      <c r="AI115" s="49" t="s">
        <v>385</v>
      </c>
      <c r="AJ115" s="49" t="s">
        <v>385</v>
      </c>
      <c r="AK115" s="49" t="s">
        <v>385</v>
      </c>
      <c r="AL115" s="49" t="s">
        <v>385</v>
      </c>
      <c r="AM115" s="49" t="s">
        <v>385</v>
      </c>
      <c r="AN115" s="49" t="s">
        <v>385</v>
      </c>
    </row>
    <row r="116" spans="1:40" ht="22.5" x14ac:dyDescent="0.2">
      <c r="A116" s="47" t="s">
        <v>41</v>
      </c>
      <c r="B116" s="47">
        <v>2013</v>
      </c>
      <c r="C116" s="113" t="s">
        <v>168</v>
      </c>
      <c r="D116" s="112" t="s">
        <v>298</v>
      </c>
      <c r="E116" s="47" t="s">
        <v>40</v>
      </c>
      <c r="F116" s="47" t="s">
        <v>384</v>
      </c>
      <c r="G116" s="142" t="s">
        <v>385</v>
      </c>
      <c r="H116" s="142" t="s">
        <v>385</v>
      </c>
      <c r="I116" s="49" t="s">
        <v>385</v>
      </c>
      <c r="J116" s="49" t="s">
        <v>385</v>
      </c>
      <c r="K116" s="49" t="s">
        <v>385</v>
      </c>
      <c r="L116" s="49" t="s">
        <v>385</v>
      </c>
      <c r="M116" s="49" t="s">
        <v>385</v>
      </c>
      <c r="N116" s="49" t="s">
        <v>385</v>
      </c>
      <c r="O116" s="49" t="s">
        <v>385</v>
      </c>
      <c r="P116" s="49" t="s">
        <v>385</v>
      </c>
      <c r="Q116" s="49" t="s">
        <v>385</v>
      </c>
      <c r="R116" s="49" t="s">
        <v>385</v>
      </c>
      <c r="S116" s="49" t="s">
        <v>385</v>
      </c>
      <c r="T116" s="49" t="s">
        <v>385</v>
      </c>
      <c r="U116" s="49" t="s">
        <v>385</v>
      </c>
      <c r="V116" s="49" t="s">
        <v>385</v>
      </c>
      <c r="W116" s="49" t="s">
        <v>385</v>
      </c>
      <c r="X116" s="49" t="s">
        <v>385</v>
      </c>
      <c r="Y116" s="49" t="s">
        <v>385</v>
      </c>
      <c r="Z116" s="49" t="s">
        <v>385</v>
      </c>
      <c r="AA116" s="49" t="s">
        <v>385</v>
      </c>
      <c r="AB116" s="49" t="s">
        <v>385</v>
      </c>
      <c r="AC116" s="49" t="s">
        <v>385</v>
      </c>
      <c r="AD116" s="49" t="s">
        <v>385</v>
      </c>
      <c r="AE116" s="49" t="s">
        <v>385</v>
      </c>
      <c r="AF116" s="49" t="s">
        <v>385</v>
      </c>
      <c r="AG116" s="49" t="s">
        <v>385</v>
      </c>
      <c r="AH116" s="49" t="s">
        <v>385</v>
      </c>
      <c r="AI116" s="49" t="s">
        <v>385</v>
      </c>
      <c r="AJ116" s="49" t="s">
        <v>385</v>
      </c>
      <c r="AK116" s="49" t="s">
        <v>385</v>
      </c>
      <c r="AL116" s="49" t="s">
        <v>385</v>
      </c>
      <c r="AM116" s="49" t="s">
        <v>385</v>
      </c>
      <c r="AN116" s="49" t="s">
        <v>385</v>
      </c>
    </row>
    <row r="117" spans="1:40" x14ac:dyDescent="0.2">
      <c r="A117" s="47" t="s">
        <v>41</v>
      </c>
      <c r="B117" s="47">
        <v>2013</v>
      </c>
      <c r="C117" s="113" t="s">
        <v>169</v>
      </c>
      <c r="D117" s="112" t="s">
        <v>299</v>
      </c>
      <c r="E117" s="47" t="s">
        <v>40</v>
      </c>
      <c r="F117" s="47" t="s">
        <v>384</v>
      </c>
      <c r="G117" s="142" t="s">
        <v>386</v>
      </c>
      <c r="H117" s="142" t="s">
        <v>386</v>
      </c>
      <c r="I117" s="49" t="s">
        <v>386</v>
      </c>
      <c r="J117" s="49" t="s">
        <v>386</v>
      </c>
      <c r="K117" s="49" t="s">
        <v>386</v>
      </c>
      <c r="L117" s="49" t="s">
        <v>386</v>
      </c>
      <c r="M117" s="49" t="s">
        <v>386</v>
      </c>
      <c r="N117" s="49" t="s">
        <v>386</v>
      </c>
      <c r="O117" s="49" t="s">
        <v>386</v>
      </c>
      <c r="P117" s="49" t="s">
        <v>386</v>
      </c>
      <c r="Q117" s="49" t="s">
        <v>386</v>
      </c>
      <c r="R117" s="49" t="s">
        <v>386</v>
      </c>
      <c r="S117" s="49" t="s">
        <v>386</v>
      </c>
      <c r="T117" s="49" t="s">
        <v>386</v>
      </c>
      <c r="U117" s="49" t="s">
        <v>386</v>
      </c>
      <c r="V117" s="49" t="s">
        <v>386</v>
      </c>
      <c r="W117" s="49" t="s">
        <v>386</v>
      </c>
      <c r="X117" s="49" t="s">
        <v>386</v>
      </c>
      <c r="Y117" s="49" t="s">
        <v>386</v>
      </c>
      <c r="Z117" s="49" t="s">
        <v>386</v>
      </c>
      <c r="AA117" s="49" t="s">
        <v>386</v>
      </c>
      <c r="AB117" s="49" t="s">
        <v>386</v>
      </c>
      <c r="AC117" s="49" t="s">
        <v>386</v>
      </c>
      <c r="AD117" s="49" t="s">
        <v>386</v>
      </c>
      <c r="AE117" s="49" t="s">
        <v>386</v>
      </c>
      <c r="AF117" s="49" t="s">
        <v>386</v>
      </c>
      <c r="AG117" s="49" t="s">
        <v>386</v>
      </c>
      <c r="AH117" s="49" t="s">
        <v>386</v>
      </c>
      <c r="AI117" s="49" t="s">
        <v>386</v>
      </c>
      <c r="AJ117" s="49" t="s">
        <v>386</v>
      </c>
      <c r="AK117" s="49" t="s">
        <v>386</v>
      </c>
      <c r="AL117" s="49" t="s">
        <v>386</v>
      </c>
      <c r="AM117" s="49" t="s">
        <v>386</v>
      </c>
      <c r="AN117" s="49" t="s">
        <v>386</v>
      </c>
    </row>
    <row r="118" spans="1:40" x14ac:dyDescent="0.2">
      <c r="A118" s="47" t="s">
        <v>41</v>
      </c>
      <c r="B118" s="47">
        <v>2013</v>
      </c>
      <c r="C118" s="113" t="s">
        <v>170</v>
      </c>
      <c r="D118" s="112" t="s">
        <v>300</v>
      </c>
      <c r="E118" s="47" t="s">
        <v>40</v>
      </c>
      <c r="F118" s="47" t="s">
        <v>384</v>
      </c>
      <c r="G118" s="142" t="s">
        <v>386</v>
      </c>
      <c r="H118" s="142">
        <v>2.3563079999999997E-2</v>
      </c>
      <c r="I118" s="49">
        <v>2.3563079999999997E-2</v>
      </c>
      <c r="J118" s="49">
        <v>2.3563079999999997E-2</v>
      </c>
      <c r="K118" s="49">
        <v>2.3563079999999997E-2</v>
      </c>
      <c r="L118" s="49">
        <v>2.3563079999999997E-2</v>
      </c>
      <c r="M118" s="49">
        <v>2.3563079999999997E-2</v>
      </c>
      <c r="N118" s="49">
        <v>2.3563079999999997E-2</v>
      </c>
      <c r="O118" s="49">
        <v>1.9559340000000001E-2</v>
      </c>
      <c r="P118" s="49">
        <v>1.5555600000000001E-2</v>
      </c>
      <c r="Q118" s="49">
        <v>1.6477800000000001E-2</v>
      </c>
      <c r="R118" s="49">
        <v>1.7399999999999999E-2</v>
      </c>
      <c r="S118" s="49">
        <v>1.8697169999999999E-2</v>
      </c>
      <c r="T118" s="49">
        <v>1.8992099999999998E-2</v>
      </c>
      <c r="U118" s="49">
        <v>2.855427E-2</v>
      </c>
      <c r="V118" s="49">
        <v>3.2551049999999998E-2</v>
      </c>
      <c r="W118" s="49">
        <v>3.1518794999999995E-2</v>
      </c>
      <c r="X118" s="49">
        <v>3.0486539999999999E-2</v>
      </c>
      <c r="Y118" s="49">
        <v>2.4333900000000002E-2</v>
      </c>
      <c r="Z118" s="49">
        <v>1.8181259999999998E-2</v>
      </c>
      <c r="AA118" s="49">
        <v>1.8598860000000002E-2</v>
      </c>
      <c r="AB118" s="49">
        <v>1.5866045014500001E-2</v>
      </c>
      <c r="AC118" s="49">
        <v>1.097505E-2</v>
      </c>
      <c r="AD118" s="49">
        <v>1.3162229999999999E-2</v>
      </c>
      <c r="AE118" s="49">
        <v>1.2567149999999999E-2</v>
      </c>
      <c r="AF118" s="49">
        <v>1.141527E-2</v>
      </c>
      <c r="AG118" s="49">
        <v>1.1564039999999999E-2</v>
      </c>
      <c r="AH118" s="49">
        <v>6.51456E-3</v>
      </c>
      <c r="AI118" s="49">
        <v>7.1689304999999993E-3</v>
      </c>
      <c r="AJ118" s="49">
        <v>5.9568900000000003E-3</v>
      </c>
      <c r="AK118" s="49">
        <v>8.1031799999999998E-3</v>
      </c>
      <c r="AL118" s="49">
        <v>8.309236020000001E-3</v>
      </c>
      <c r="AM118" s="49">
        <v>9.3891668460000001E-3</v>
      </c>
      <c r="AN118" s="49">
        <v>1.0385670239999999E-2</v>
      </c>
    </row>
    <row r="119" spans="1:40" x14ac:dyDescent="0.2">
      <c r="A119" s="47" t="s">
        <v>41</v>
      </c>
      <c r="B119" s="47">
        <v>2013</v>
      </c>
      <c r="C119" s="113" t="s">
        <v>171</v>
      </c>
      <c r="D119" s="112" t="s">
        <v>301</v>
      </c>
      <c r="E119" s="47" t="s">
        <v>40</v>
      </c>
      <c r="F119" s="47" t="s">
        <v>384</v>
      </c>
      <c r="G119" s="142" t="s">
        <v>41</v>
      </c>
      <c r="H119" s="142" t="s">
        <v>41</v>
      </c>
      <c r="I119" s="49" t="s">
        <v>41</v>
      </c>
      <c r="J119" s="49" t="s">
        <v>41</v>
      </c>
      <c r="K119" s="49" t="s">
        <v>41</v>
      </c>
      <c r="L119" s="49" t="s">
        <v>41</v>
      </c>
      <c r="M119" s="49" t="s">
        <v>41</v>
      </c>
      <c r="N119" s="49" t="s">
        <v>41</v>
      </c>
      <c r="O119" s="49" t="s">
        <v>41</v>
      </c>
      <c r="P119" s="49" t="s">
        <v>41</v>
      </c>
      <c r="Q119" s="49" t="s">
        <v>41</v>
      </c>
      <c r="R119" s="49" t="s">
        <v>41</v>
      </c>
      <c r="S119" s="49" t="s">
        <v>41</v>
      </c>
      <c r="T119" s="49" t="s">
        <v>41</v>
      </c>
      <c r="U119" s="49" t="s">
        <v>41</v>
      </c>
      <c r="V119" s="49" t="s">
        <v>41</v>
      </c>
      <c r="W119" s="49" t="s">
        <v>41</v>
      </c>
      <c r="X119" s="49" t="s">
        <v>41</v>
      </c>
      <c r="Y119" s="49" t="s">
        <v>41</v>
      </c>
      <c r="Z119" s="49" t="s">
        <v>41</v>
      </c>
      <c r="AA119" s="49" t="s">
        <v>41</v>
      </c>
      <c r="AB119" s="49" t="s">
        <v>41</v>
      </c>
      <c r="AC119" s="49" t="s">
        <v>41</v>
      </c>
      <c r="AD119" s="49" t="s">
        <v>41</v>
      </c>
      <c r="AE119" s="49" t="s">
        <v>41</v>
      </c>
      <c r="AF119" s="49" t="s">
        <v>41</v>
      </c>
      <c r="AG119" s="49" t="s">
        <v>41</v>
      </c>
      <c r="AH119" s="49" t="s">
        <v>41</v>
      </c>
      <c r="AI119" s="49" t="s">
        <v>41</v>
      </c>
      <c r="AJ119" s="49" t="s">
        <v>41</v>
      </c>
      <c r="AK119" s="49" t="s">
        <v>41</v>
      </c>
      <c r="AL119" s="49" t="s">
        <v>41</v>
      </c>
      <c r="AM119" s="49" t="s">
        <v>41</v>
      </c>
      <c r="AN119" s="49" t="s">
        <v>41</v>
      </c>
    </row>
    <row r="120" spans="1:40" x14ac:dyDescent="0.2">
      <c r="A120" s="47" t="s">
        <v>41</v>
      </c>
      <c r="B120" s="47">
        <v>2013</v>
      </c>
      <c r="C120" s="113" t="s">
        <v>172</v>
      </c>
      <c r="D120" s="112" t="s">
        <v>302</v>
      </c>
      <c r="E120" s="47" t="s">
        <v>40</v>
      </c>
      <c r="F120" s="47" t="s">
        <v>384</v>
      </c>
      <c r="G120" s="142" t="s">
        <v>386</v>
      </c>
      <c r="H120" s="142">
        <v>9.1999999999999998E-3</v>
      </c>
      <c r="I120" s="49">
        <v>9.1999999999999998E-3</v>
      </c>
      <c r="J120" s="49">
        <v>9.1999999999999998E-3</v>
      </c>
      <c r="K120" s="49">
        <v>9.1999999999999998E-3</v>
      </c>
      <c r="L120" s="49">
        <v>9.1999999999999998E-3</v>
      </c>
      <c r="M120" s="49">
        <v>9.1999999999999998E-3</v>
      </c>
      <c r="N120" s="49">
        <v>9.1999999999999998E-3</v>
      </c>
      <c r="O120" s="49">
        <v>9.1999999999999998E-3</v>
      </c>
      <c r="P120" s="49" t="s">
        <v>386</v>
      </c>
      <c r="Q120" s="49" t="s">
        <v>386</v>
      </c>
      <c r="R120" s="49" t="s">
        <v>386</v>
      </c>
      <c r="S120" s="49" t="s">
        <v>386</v>
      </c>
      <c r="T120" s="49" t="s">
        <v>386</v>
      </c>
      <c r="U120" s="49" t="s">
        <v>386</v>
      </c>
      <c r="V120" s="49" t="s">
        <v>386</v>
      </c>
      <c r="W120" s="49" t="s">
        <v>386</v>
      </c>
      <c r="X120" s="49" t="s">
        <v>386</v>
      </c>
      <c r="Y120" s="49" t="s">
        <v>386</v>
      </c>
      <c r="Z120" s="49" t="s">
        <v>386</v>
      </c>
      <c r="AA120" s="49" t="s">
        <v>386</v>
      </c>
      <c r="AB120" s="49" t="s">
        <v>386</v>
      </c>
      <c r="AC120" s="49" t="s">
        <v>386</v>
      </c>
      <c r="AD120" s="49" t="s">
        <v>386</v>
      </c>
      <c r="AE120" s="49" t="s">
        <v>386</v>
      </c>
      <c r="AF120" s="49" t="s">
        <v>386</v>
      </c>
      <c r="AG120" s="49" t="s">
        <v>386</v>
      </c>
      <c r="AH120" s="49" t="s">
        <v>386</v>
      </c>
      <c r="AI120" s="49" t="s">
        <v>386</v>
      </c>
      <c r="AJ120" s="49" t="s">
        <v>386</v>
      </c>
      <c r="AK120" s="49" t="s">
        <v>386</v>
      </c>
      <c r="AL120" s="49" t="s">
        <v>386</v>
      </c>
      <c r="AM120" s="49" t="s">
        <v>386</v>
      </c>
      <c r="AN120" s="49" t="s">
        <v>386</v>
      </c>
    </row>
    <row r="121" spans="1:40" x14ac:dyDescent="0.2">
      <c r="A121" s="47" t="s">
        <v>41</v>
      </c>
      <c r="B121" s="47">
        <v>2013</v>
      </c>
      <c r="C121" s="113" t="s">
        <v>173</v>
      </c>
      <c r="D121" s="112" t="s">
        <v>303</v>
      </c>
      <c r="E121" s="47" t="s">
        <v>40</v>
      </c>
      <c r="F121" s="47" t="s">
        <v>384</v>
      </c>
      <c r="G121" s="142" t="s">
        <v>386</v>
      </c>
      <c r="H121" s="142" t="s">
        <v>386</v>
      </c>
      <c r="I121" s="49" t="s">
        <v>386</v>
      </c>
      <c r="J121" s="49" t="s">
        <v>386</v>
      </c>
      <c r="K121" s="49" t="s">
        <v>386</v>
      </c>
      <c r="L121" s="49" t="s">
        <v>386</v>
      </c>
      <c r="M121" s="49" t="s">
        <v>386</v>
      </c>
      <c r="N121" s="49" t="s">
        <v>386</v>
      </c>
      <c r="O121" s="49" t="s">
        <v>386</v>
      </c>
      <c r="P121" s="49" t="s">
        <v>386</v>
      </c>
      <c r="Q121" s="49" t="s">
        <v>386</v>
      </c>
      <c r="R121" s="49" t="s">
        <v>386</v>
      </c>
      <c r="S121" s="49" t="s">
        <v>386</v>
      </c>
      <c r="T121" s="49" t="s">
        <v>386</v>
      </c>
      <c r="U121" s="49" t="s">
        <v>386</v>
      </c>
      <c r="V121" s="49" t="s">
        <v>386</v>
      </c>
      <c r="W121" s="49" t="s">
        <v>386</v>
      </c>
      <c r="X121" s="49" t="s">
        <v>386</v>
      </c>
      <c r="Y121" s="49" t="s">
        <v>386</v>
      </c>
      <c r="Z121" s="49" t="s">
        <v>386</v>
      </c>
      <c r="AA121" s="49" t="s">
        <v>386</v>
      </c>
      <c r="AB121" s="49" t="s">
        <v>386</v>
      </c>
      <c r="AC121" s="49" t="s">
        <v>386</v>
      </c>
      <c r="AD121" s="49" t="s">
        <v>386</v>
      </c>
      <c r="AE121" s="49" t="s">
        <v>386</v>
      </c>
      <c r="AF121" s="49" t="s">
        <v>386</v>
      </c>
      <c r="AG121" s="49" t="s">
        <v>386</v>
      </c>
      <c r="AH121" s="49" t="s">
        <v>386</v>
      </c>
      <c r="AI121" s="49" t="s">
        <v>386</v>
      </c>
      <c r="AJ121" s="49" t="s">
        <v>386</v>
      </c>
      <c r="AK121" s="49" t="s">
        <v>386</v>
      </c>
      <c r="AL121" s="49" t="s">
        <v>386</v>
      </c>
      <c r="AM121" s="49" t="s">
        <v>386</v>
      </c>
      <c r="AN121" s="49" t="s">
        <v>386</v>
      </c>
    </row>
    <row r="122" spans="1:40" x14ac:dyDescent="0.2">
      <c r="A122" s="47" t="s">
        <v>41</v>
      </c>
      <c r="B122" s="47">
        <v>2013</v>
      </c>
      <c r="C122" s="113" t="s">
        <v>174</v>
      </c>
      <c r="D122" s="112" t="s">
        <v>304</v>
      </c>
      <c r="E122" s="47" t="s">
        <v>40</v>
      </c>
      <c r="F122" s="47" t="s">
        <v>384</v>
      </c>
      <c r="G122" s="142" t="s">
        <v>387</v>
      </c>
      <c r="H122" s="142">
        <v>1.2375000000000001E-3</v>
      </c>
      <c r="I122" s="49">
        <v>1.2375000000000001E-3</v>
      </c>
      <c r="J122" s="49">
        <v>1.2375000000000001E-3</v>
      </c>
      <c r="K122" s="49">
        <v>1.2375000000000001E-3</v>
      </c>
      <c r="L122" s="49">
        <v>1.2375000000000001E-3</v>
      </c>
      <c r="M122" s="49">
        <v>1.2375000000000001E-3</v>
      </c>
      <c r="N122" s="49">
        <v>1.2375000000000001E-3</v>
      </c>
      <c r="O122" s="49">
        <v>1.2375000000000001E-3</v>
      </c>
      <c r="P122" s="49">
        <v>1.2375000000000001E-3</v>
      </c>
      <c r="Q122" s="49">
        <v>1.2375000000000001E-3</v>
      </c>
      <c r="R122" s="49">
        <v>1.815E-3</v>
      </c>
      <c r="S122" s="49">
        <v>1.8975000000000001E-3</v>
      </c>
      <c r="T122" s="49">
        <v>1.9387499999999999E-3</v>
      </c>
      <c r="U122" s="49">
        <v>1.98E-3</v>
      </c>
      <c r="V122" s="49">
        <v>1.9923749999999998E-3</v>
      </c>
      <c r="W122" s="49">
        <v>2.0274375000000002E-3</v>
      </c>
      <c r="X122" s="49">
        <v>2.0625000000000001E-3</v>
      </c>
      <c r="Y122" s="49">
        <v>3.1350000000000002E-3</v>
      </c>
      <c r="Z122" s="49">
        <v>3.1350000000000002E-3</v>
      </c>
      <c r="AA122" s="49">
        <v>3.1350000000000002E-3</v>
      </c>
      <c r="AB122" s="49">
        <v>2.5434749999999999E-3</v>
      </c>
      <c r="AC122" s="49">
        <v>2.7505499999999996E-3</v>
      </c>
      <c r="AD122" s="49">
        <v>3.0681749999999998E-3</v>
      </c>
      <c r="AE122" s="49">
        <v>3.3668249999999999E-3</v>
      </c>
      <c r="AF122" s="49">
        <v>3.7265249999999996E-3</v>
      </c>
      <c r="AG122" s="49">
        <v>4.112625E-3</v>
      </c>
      <c r="AH122" s="49">
        <v>4.5152249999999994E-3</v>
      </c>
      <c r="AI122" s="49">
        <v>4.9211250000000002E-3</v>
      </c>
      <c r="AJ122" s="49">
        <v>5.3443499999999994E-3</v>
      </c>
      <c r="AK122" s="49">
        <v>5.8121249999999996E-3</v>
      </c>
      <c r="AL122" s="49">
        <v>6.8078999999999995E-3</v>
      </c>
      <c r="AM122" s="49">
        <v>7.5099749999999995E-3</v>
      </c>
      <c r="AN122" s="49">
        <v>7.8952499999999995E-3</v>
      </c>
    </row>
    <row r="123" spans="1:40" ht="22.5" x14ac:dyDescent="0.2">
      <c r="A123" s="47" t="s">
        <v>41</v>
      </c>
      <c r="B123" s="47">
        <v>2013</v>
      </c>
      <c r="C123" s="113" t="s">
        <v>175</v>
      </c>
      <c r="D123" s="112" t="s">
        <v>305</v>
      </c>
      <c r="E123" s="47" t="s">
        <v>40</v>
      </c>
      <c r="F123" s="47" t="s">
        <v>384</v>
      </c>
      <c r="G123" s="142" t="s">
        <v>386</v>
      </c>
      <c r="H123" s="142" t="s">
        <v>386</v>
      </c>
      <c r="I123" s="49" t="s">
        <v>386</v>
      </c>
      <c r="J123" s="49" t="s">
        <v>386</v>
      </c>
      <c r="K123" s="49" t="s">
        <v>386</v>
      </c>
      <c r="L123" s="49" t="s">
        <v>386</v>
      </c>
      <c r="M123" s="49" t="s">
        <v>386</v>
      </c>
      <c r="N123" s="49" t="s">
        <v>386</v>
      </c>
      <c r="O123" s="49" t="s">
        <v>386</v>
      </c>
      <c r="P123" s="49" t="s">
        <v>386</v>
      </c>
      <c r="Q123" s="49" t="s">
        <v>386</v>
      </c>
      <c r="R123" s="49" t="s">
        <v>386</v>
      </c>
      <c r="S123" s="49" t="s">
        <v>386</v>
      </c>
      <c r="T123" s="49" t="s">
        <v>386</v>
      </c>
      <c r="U123" s="49" t="s">
        <v>386</v>
      </c>
      <c r="V123" s="49" t="s">
        <v>386</v>
      </c>
      <c r="W123" s="49" t="s">
        <v>386</v>
      </c>
      <c r="X123" s="49" t="s">
        <v>386</v>
      </c>
      <c r="Y123" s="49" t="s">
        <v>386</v>
      </c>
      <c r="Z123" s="49" t="s">
        <v>386</v>
      </c>
      <c r="AA123" s="49" t="s">
        <v>386</v>
      </c>
      <c r="AB123" s="49" t="s">
        <v>386</v>
      </c>
      <c r="AC123" s="49" t="s">
        <v>386</v>
      </c>
      <c r="AD123" s="49" t="s">
        <v>386</v>
      </c>
      <c r="AE123" s="49" t="s">
        <v>386</v>
      </c>
      <c r="AF123" s="49" t="s">
        <v>386</v>
      </c>
      <c r="AG123" s="49" t="s">
        <v>386</v>
      </c>
      <c r="AH123" s="49" t="s">
        <v>386</v>
      </c>
      <c r="AI123" s="49" t="s">
        <v>386</v>
      </c>
      <c r="AJ123" s="49" t="s">
        <v>386</v>
      </c>
      <c r="AK123" s="49" t="s">
        <v>386</v>
      </c>
      <c r="AL123" s="49" t="s">
        <v>386</v>
      </c>
      <c r="AM123" s="49" t="s">
        <v>386</v>
      </c>
      <c r="AN123" s="49" t="s">
        <v>386</v>
      </c>
    </row>
    <row r="124" spans="1:40" x14ac:dyDescent="0.2">
      <c r="A124" s="47" t="s">
        <v>41</v>
      </c>
      <c r="B124" s="47">
        <v>2013</v>
      </c>
      <c r="C124" s="113" t="s">
        <v>176</v>
      </c>
      <c r="D124" s="112" t="s">
        <v>306</v>
      </c>
      <c r="E124" s="47" t="s">
        <v>40</v>
      </c>
      <c r="F124" s="47" t="s">
        <v>384</v>
      </c>
      <c r="G124" s="142" t="s">
        <v>387</v>
      </c>
      <c r="H124" s="142" t="s">
        <v>387</v>
      </c>
      <c r="I124" s="49" t="s">
        <v>387</v>
      </c>
      <c r="J124" s="49" t="s">
        <v>387</v>
      </c>
      <c r="K124" s="49" t="s">
        <v>387</v>
      </c>
      <c r="L124" s="49" t="s">
        <v>387</v>
      </c>
      <c r="M124" s="49" t="s">
        <v>387</v>
      </c>
      <c r="N124" s="49" t="s">
        <v>387</v>
      </c>
      <c r="O124" s="49" t="s">
        <v>387</v>
      </c>
      <c r="P124" s="49" t="s">
        <v>387</v>
      </c>
      <c r="Q124" s="49" t="s">
        <v>387</v>
      </c>
      <c r="R124" s="49" t="s">
        <v>387</v>
      </c>
      <c r="S124" s="49" t="s">
        <v>387</v>
      </c>
      <c r="T124" s="49" t="s">
        <v>387</v>
      </c>
      <c r="U124" s="49" t="s">
        <v>387</v>
      </c>
      <c r="V124" s="49" t="s">
        <v>387</v>
      </c>
      <c r="W124" s="49" t="s">
        <v>387</v>
      </c>
      <c r="X124" s="49" t="s">
        <v>387</v>
      </c>
      <c r="Y124" s="49" t="s">
        <v>387</v>
      </c>
      <c r="Z124" s="49" t="s">
        <v>387</v>
      </c>
      <c r="AA124" s="49" t="s">
        <v>387</v>
      </c>
      <c r="AB124" s="49" t="s">
        <v>387</v>
      </c>
      <c r="AC124" s="49" t="s">
        <v>387</v>
      </c>
      <c r="AD124" s="49" t="s">
        <v>387</v>
      </c>
      <c r="AE124" s="49" t="s">
        <v>387</v>
      </c>
      <c r="AF124" s="49" t="s">
        <v>387</v>
      </c>
      <c r="AG124" s="49" t="s">
        <v>387</v>
      </c>
      <c r="AH124" s="49" t="s">
        <v>387</v>
      </c>
      <c r="AI124" s="49" t="s">
        <v>387</v>
      </c>
      <c r="AJ124" s="49" t="s">
        <v>387</v>
      </c>
      <c r="AK124" s="49" t="s">
        <v>387</v>
      </c>
      <c r="AL124" s="49" t="s">
        <v>387</v>
      </c>
      <c r="AM124" s="49" t="s">
        <v>387</v>
      </c>
      <c r="AN124" s="49" t="s">
        <v>387</v>
      </c>
    </row>
    <row r="125" spans="1:40" x14ac:dyDescent="0.2">
      <c r="A125" s="47" t="s">
        <v>41</v>
      </c>
      <c r="B125" s="47">
        <v>2013</v>
      </c>
      <c r="C125" s="113" t="s">
        <v>177</v>
      </c>
      <c r="D125" s="112" t="s">
        <v>307</v>
      </c>
      <c r="E125" s="47" t="s">
        <v>40</v>
      </c>
      <c r="F125" s="47" t="s">
        <v>384</v>
      </c>
      <c r="G125" s="142" t="s">
        <v>385</v>
      </c>
      <c r="H125" s="142" t="s">
        <v>385</v>
      </c>
      <c r="I125" s="49" t="s">
        <v>385</v>
      </c>
      <c r="J125" s="49" t="s">
        <v>385</v>
      </c>
      <c r="K125" s="49" t="s">
        <v>385</v>
      </c>
      <c r="L125" s="49" t="s">
        <v>385</v>
      </c>
      <c r="M125" s="49" t="s">
        <v>385</v>
      </c>
      <c r="N125" s="49" t="s">
        <v>385</v>
      </c>
      <c r="O125" s="49" t="s">
        <v>385</v>
      </c>
      <c r="P125" s="49" t="s">
        <v>385</v>
      </c>
      <c r="Q125" s="49" t="s">
        <v>385</v>
      </c>
      <c r="R125" s="49" t="s">
        <v>385</v>
      </c>
      <c r="S125" s="49" t="s">
        <v>385</v>
      </c>
      <c r="T125" s="49" t="s">
        <v>385</v>
      </c>
      <c r="U125" s="49" t="s">
        <v>385</v>
      </c>
      <c r="V125" s="49" t="s">
        <v>385</v>
      </c>
      <c r="W125" s="49" t="s">
        <v>385</v>
      </c>
      <c r="X125" s="49" t="s">
        <v>385</v>
      </c>
      <c r="Y125" s="49" t="s">
        <v>385</v>
      </c>
      <c r="Z125" s="49" t="s">
        <v>385</v>
      </c>
      <c r="AA125" s="49" t="s">
        <v>385</v>
      </c>
      <c r="AB125" s="49" t="s">
        <v>385</v>
      </c>
      <c r="AC125" s="49" t="s">
        <v>385</v>
      </c>
      <c r="AD125" s="49" t="s">
        <v>385</v>
      </c>
      <c r="AE125" s="49" t="s">
        <v>385</v>
      </c>
      <c r="AF125" s="49" t="s">
        <v>385</v>
      </c>
      <c r="AG125" s="49" t="s">
        <v>385</v>
      </c>
      <c r="AH125" s="49" t="s">
        <v>385</v>
      </c>
      <c r="AI125" s="49" t="s">
        <v>385</v>
      </c>
      <c r="AJ125" s="49" t="s">
        <v>385</v>
      </c>
      <c r="AK125" s="49" t="s">
        <v>385</v>
      </c>
      <c r="AL125" s="49" t="s">
        <v>385</v>
      </c>
      <c r="AM125" s="49" t="s">
        <v>385</v>
      </c>
      <c r="AN125" s="49" t="s">
        <v>385</v>
      </c>
    </row>
    <row r="126" spans="1:40" x14ac:dyDescent="0.2">
      <c r="A126" s="47" t="s">
        <v>41</v>
      </c>
      <c r="B126" s="47">
        <v>2013</v>
      </c>
      <c r="C126" s="48" t="s">
        <v>178</v>
      </c>
      <c r="D126" s="124" t="s">
        <v>308</v>
      </c>
      <c r="E126" s="47" t="s">
        <v>40</v>
      </c>
      <c r="F126" s="47" t="s">
        <v>384</v>
      </c>
      <c r="G126" s="142" t="s">
        <v>385</v>
      </c>
      <c r="H126" s="142" t="s">
        <v>385</v>
      </c>
      <c r="I126" s="49" t="s">
        <v>385</v>
      </c>
      <c r="J126" s="49" t="s">
        <v>385</v>
      </c>
      <c r="K126" s="49" t="s">
        <v>385</v>
      </c>
      <c r="L126" s="49" t="s">
        <v>385</v>
      </c>
      <c r="M126" s="49" t="s">
        <v>385</v>
      </c>
      <c r="N126" s="49" t="s">
        <v>385</v>
      </c>
      <c r="O126" s="49" t="s">
        <v>385</v>
      </c>
      <c r="P126" s="49" t="s">
        <v>385</v>
      </c>
      <c r="Q126" s="49" t="s">
        <v>385</v>
      </c>
      <c r="R126" s="49" t="s">
        <v>385</v>
      </c>
      <c r="S126" s="49" t="s">
        <v>385</v>
      </c>
      <c r="T126" s="49" t="s">
        <v>385</v>
      </c>
      <c r="U126" s="49" t="s">
        <v>385</v>
      </c>
      <c r="V126" s="49" t="s">
        <v>385</v>
      </c>
      <c r="W126" s="49" t="s">
        <v>385</v>
      </c>
      <c r="X126" s="49" t="s">
        <v>385</v>
      </c>
      <c r="Y126" s="49" t="s">
        <v>385</v>
      </c>
      <c r="Z126" s="49" t="s">
        <v>385</v>
      </c>
      <c r="AA126" s="49" t="s">
        <v>385</v>
      </c>
      <c r="AB126" s="49" t="s">
        <v>385</v>
      </c>
      <c r="AC126" s="49" t="s">
        <v>385</v>
      </c>
      <c r="AD126" s="49" t="s">
        <v>385</v>
      </c>
      <c r="AE126" s="49" t="s">
        <v>385</v>
      </c>
      <c r="AF126" s="49" t="s">
        <v>385</v>
      </c>
      <c r="AG126" s="49" t="s">
        <v>385</v>
      </c>
      <c r="AH126" s="49" t="s">
        <v>385</v>
      </c>
      <c r="AI126" s="49" t="s">
        <v>385</v>
      </c>
      <c r="AJ126" s="49" t="s">
        <v>385</v>
      </c>
      <c r="AK126" s="49" t="s">
        <v>385</v>
      </c>
      <c r="AL126" s="49" t="s">
        <v>385</v>
      </c>
      <c r="AM126" s="49" t="s">
        <v>385</v>
      </c>
      <c r="AN126" s="49" t="s">
        <v>385</v>
      </c>
    </row>
    <row r="127" spans="1:40" x14ac:dyDescent="0.2">
      <c r="A127" s="47" t="s">
        <v>41</v>
      </c>
      <c r="B127" s="47">
        <v>2013</v>
      </c>
      <c r="C127" s="48" t="s">
        <v>179</v>
      </c>
      <c r="D127" s="124" t="s">
        <v>309</v>
      </c>
      <c r="E127" s="47" t="s">
        <v>40</v>
      </c>
      <c r="F127" s="47" t="s">
        <v>384</v>
      </c>
      <c r="G127" s="142" t="s">
        <v>385</v>
      </c>
      <c r="H127" s="142" t="s">
        <v>385</v>
      </c>
      <c r="I127" s="49" t="s">
        <v>385</v>
      </c>
      <c r="J127" s="49" t="s">
        <v>385</v>
      </c>
      <c r="K127" s="49" t="s">
        <v>385</v>
      </c>
      <c r="L127" s="49" t="s">
        <v>385</v>
      </c>
      <c r="M127" s="49" t="s">
        <v>385</v>
      </c>
      <c r="N127" s="49" t="s">
        <v>385</v>
      </c>
      <c r="O127" s="49" t="s">
        <v>385</v>
      </c>
      <c r="P127" s="49" t="s">
        <v>385</v>
      </c>
      <c r="Q127" s="49" t="s">
        <v>385</v>
      </c>
      <c r="R127" s="49" t="s">
        <v>385</v>
      </c>
      <c r="S127" s="49" t="s">
        <v>385</v>
      </c>
      <c r="T127" s="49" t="s">
        <v>385</v>
      </c>
      <c r="U127" s="49" t="s">
        <v>385</v>
      </c>
      <c r="V127" s="49" t="s">
        <v>385</v>
      </c>
      <c r="W127" s="49" t="s">
        <v>385</v>
      </c>
      <c r="X127" s="49" t="s">
        <v>385</v>
      </c>
      <c r="Y127" s="49" t="s">
        <v>385</v>
      </c>
      <c r="Z127" s="49" t="s">
        <v>385</v>
      </c>
      <c r="AA127" s="49" t="s">
        <v>385</v>
      </c>
      <c r="AB127" s="49" t="s">
        <v>385</v>
      </c>
      <c r="AC127" s="49" t="s">
        <v>385</v>
      </c>
      <c r="AD127" s="49" t="s">
        <v>385</v>
      </c>
      <c r="AE127" s="49" t="s">
        <v>385</v>
      </c>
      <c r="AF127" s="49" t="s">
        <v>385</v>
      </c>
      <c r="AG127" s="49" t="s">
        <v>385</v>
      </c>
      <c r="AH127" s="49" t="s">
        <v>385</v>
      </c>
      <c r="AI127" s="49" t="s">
        <v>385</v>
      </c>
      <c r="AJ127" s="49" t="s">
        <v>385</v>
      </c>
      <c r="AK127" s="49" t="s">
        <v>385</v>
      </c>
      <c r="AL127" s="49" t="s">
        <v>385</v>
      </c>
      <c r="AM127" s="49" t="s">
        <v>385</v>
      </c>
      <c r="AN127" s="49" t="s">
        <v>385</v>
      </c>
    </row>
    <row r="128" spans="1:40" x14ac:dyDescent="0.2">
      <c r="A128" s="47" t="s">
        <v>41</v>
      </c>
      <c r="B128" s="47">
        <v>2013</v>
      </c>
      <c r="C128" s="48" t="s">
        <v>180</v>
      </c>
      <c r="D128" s="124" t="s">
        <v>310</v>
      </c>
      <c r="E128" s="47" t="s">
        <v>40</v>
      </c>
      <c r="F128" s="47" t="s">
        <v>384</v>
      </c>
      <c r="G128" s="142" t="s">
        <v>387</v>
      </c>
      <c r="H128" s="142" t="s">
        <v>387</v>
      </c>
      <c r="I128" s="49" t="s">
        <v>387</v>
      </c>
      <c r="J128" s="49" t="s">
        <v>387</v>
      </c>
      <c r="K128" s="49" t="s">
        <v>387</v>
      </c>
      <c r="L128" s="49" t="s">
        <v>387</v>
      </c>
      <c r="M128" s="49" t="s">
        <v>387</v>
      </c>
      <c r="N128" s="49" t="s">
        <v>387</v>
      </c>
      <c r="O128" s="49" t="s">
        <v>387</v>
      </c>
      <c r="P128" s="49" t="s">
        <v>387</v>
      </c>
      <c r="Q128" s="49" t="s">
        <v>387</v>
      </c>
      <c r="R128" s="49" t="s">
        <v>387</v>
      </c>
      <c r="S128" s="49" t="s">
        <v>387</v>
      </c>
      <c r="T128" s="49" t="s">
        <v>387</v>
      </c>
      <c r="U128" s="49" t="s">
        <v>387</v>
      </c>
      <c r="V128" s="49" t="s">
        <v>387</v>
      </c>
      <c r="W128" s="49" t="s">
        <v>387</v>
      </c>
      <c r="X128" s="49" t="s">
        <v>387</v>
      </c>
      <c r="Y128" s="49" t="s">
        <v>387</v>
      </c>
      <c r="Z128" s="49" t="s">
        <v>387</v>
      </c>
      <c r="AA128" s="49" t="s">
        <v>387</v>
      </c>
      <c r="AB128" s="49" t="s">
        <v>387</v>
      </c>
      <c r="AC128" s="49" t="s">
        <v>387</v>
      </c>
      <c r="AD128" s="49" t="s">
        <v>387</v>
      </c>
      <c r="AE128" s="49" t="s">
        <v>387</v>
      </c>
      <c r="AF128" s="49" t="s">
        <v>387</v>
      </c>
      <c r="AG128" s="49" t="s">
        <v>387</v>
      </c>
      <c r="AH128" s="49" t="s">
        <v>387</v>
      </c>
      <c r="AI128" s="49" t="s">
        <v>387</v>
      </c>
      <c r="AJ128" s="49" t="s">
        <v>387</v>
      </c>
      <c r="AK128" s="49" t="s">
        <v>387</v>
      </c>
      <c r="AL128" s="49" t="s">
        <v>387</v>
      </c>
      <c r="AM128" s="49" t="s">
        <v>387</v>
      </c>
      <c r="AN128" s="49" t="s">
        <v>387</v>
      </c>
    </row>
    <row r="129" spans="1:40" ht="22.5" x14ac:dyDescent="0.2">
      <c r="A129" s="47" t="s">
        <v>41</v>
      </c>
      <c r="B129" s="47">
        <v>2013</v>
      </c>
      <c r="C129" s="48" t="s">
        <v>54</v>
      </c>
      <c r="D129" s="124" t="s">
        <v>311</v>
      </c>
      <c r="E129" s="47" t="s">
        <v>40</v>
      </c>
      <c r="F129" s="47" t="s">
        <v>384</v>
      </c>
      <c r="G129" s="142" t="s">
        <v>386</v>
      </c>
      <c r="H129" s="142" t="s">
        <v>386</v>
      </c>
      <c r="I129" s="49" t="s">
        <v>386</v>
      </c>
      <c r="J129" s="49" t="s">
        <v>386</v>
      </c>
      <c r="K129" s="49" t="s">
        <v>386</v>
      </c>
      <c r="L129" s="49" t="s">
        <v>386</v>
      </c>
      <c r="M129" s="49" t="s">
        <v>386</v>
      </c>
      <c r="N129" s="49" t="s">
        <v>386</v>
      </c>
      <c r="O129" s="49" t="s">
        <v>386</v>
      </c>
      <c r="P129" s="49" t="s">
        <v>386</v>
      </c>
      <c r="Q129" s="49" t="s">
        <v>386</v>
      </c>
      <c r="R129" s="49" t="s">
        <v>386</v>
      </c>
      <c r="S129" s="49" t="s">
        <v>386</v>
      </c>
      <c r="T129" s="49" t="s">
        <v>386</v>
      </c>
      <c r="U129" s="49" t="s">
        <v>386</v>
      </c>
      <c r="V129" s="49" t="s">
        <v>386</v>
      </c>
      <c r="W129" s="49" t="s">
        <v>386</v>
      </c>
      <c r="X129" s="49" t="s">
        <v>386</v>
      </c>
      <c r="Y129" s="49" t="s">
        <v>386</v>
      </c>
      <c r="Z129" s="49" t="s">
        <v>386</v>
      </c>
      <c r="AA129" s="49" t="s">
        <v>386</v>
      </c>
      <c r="AB129" s="49" t="s">
        <v>386</v>
      </c>
      <c r="AC129" s="49" t="s">
        <v>386</v>
      </c>
      <c r="AD129" s="49" t="s">
        <v>386</v>
      </c>
      <c r="AE129" s="49" t="s">
        <v>386</v>
      </c>
      <c r="AF129" s="49" t="s">
        <v>386</v>
      </c>
      <c r="AG129" s="49" t="s">
        <v>386</v>
      </c>
      <c r="AH129" s="49" t="s">
        <v>386</v>
      </c>
      <c r="AI129" s="49" t="s">
        <v>386</v>
      </c>
      <c r="AJ129" s="49" t="s">
        <v>386</v>
      </c>
      <c r="AK129" s="49" t="s">
        <v>386</v>
      </c>
      <c r="AL129" s="49" t="s">
        <v>386</v>
      </c>
      <c r="AM129" s="49" t="s">
        <v>386</v>
      </c>
      <c r="AN129" s="49" t="s">
        <v>386</v>
      </c>
    </row>
    <row r="130" spans="1:40" ht="22.5" x14ac:dyDescent="0.2">
      <c r="A130" s="47" t="s">
        <v>41</v>
      </c>
      <c r="B130" s="47">
        <v>2013</v>
      </c>
      <c r="C130" s="48" t="s">
        <v>181</v>
      </c>
      <c r="D130" s="124" t="s">
        <v>312</v>
      </c>
      <c r="E130" s="47" t="s">
        <v>40</v>
      </c>
      <c r="F130" s="47" t="s">
        <v>384</v>
      </c>
      <c r="G130" s="142">
        <v>122.16378745179648</v>
      </c>
      <c r="H130" s="142">
        <v>167.13773658117799</v>
      </c>
      <c r="I130" s="49">
        <v>169.62255499536678</v>
      </c>
      <c r="J130" s="49">
        <v>178.29352310554094</v>
      </c>
      <c r="K130" s="49">
        <v>170.85206509453889</v>
      </c>
      <c r="L130" s="49">
        <v>170.79566780303517</v>
      </c>
      <c r="M130" s="49">
        <v>169.28237905851344</v>
      </c>
      <c r="N130" s="49">
        <v>173.08521722006324</v>
      </c>
      <c r="O130" s="49">
        <v>167.87167490531826</v>
      </c>
      <c r="P130" s="49">
        <v>177.19197690033394</v>
      </c>
      <c r="Q130" s="49">
        <v>178.3803052259469</v>
      </c>
      <c r="R130" s="49">
        <v>180.18924785076172</v>
      </c>
      <c r="S130" s="49">
        <v>179.05595196668949</v>
      </c>
      <c r="T130" s="49">
        <v>171.82217955880887</v>
      </c>
      <c r="U130" s="49">
        <v>170.72960255908004</v>
      </c>
      <c r="V130" s="49">
        <v>172.56983127122174</v>
      </c>
      <c r="W130" s="49">
        <v>174.1951868432792</v>
      </c>
      <c r="X130" s="49">
        <v>169.51555985419071</v>
      </c>
      <c r="Y130" s="49">
        <v>165.68524847473392</v>
      </c>
      <c r="Z130" s="49">
        <v>150.94790904151688</v>
      </c>
      <c r="AA130" s="49">
        <v>126.37203441309774</v>
      </c>
      <c r="AB130" s="49">
        <v>119.57444821152839</v>
      </c>
      <c r="AC130" s="49">
        <v>107.54157603809651</v>
      </c>
      <c r="AD130" s="49">
        <v>109.25868742803577</v>
      </c>
      <c r="AE130" s="49">
        <v>110.85410132202075</v>
      </c>
      <c r="AF130" s="49">
        <v>109.57376250066604</v>
      </c>
      <c r="AG130" s="49">
        <v>112.43139645761509</v>
      </c>
      <c r="AH130" s="49">
        <v>112.48219079846331</v>
      </c>
      <c r="AI130" s="49">
        <v>110.43932789804096</v>
      </c>
      <c r="AJ130" s="49">
        <v>111.51925182078308</v>
      </c>
      <c r="AK130" s="49">
        <v>103.31706884910766</v>
      </c>
      <c r="AL130" s="49">
        <v>95.369467372764959</v>
      </c>
      <c r="AM130" s="49">
        <v>98.594551712633617</v>
      </c>
      <c r="AN130" s="49">
        <v>94.42578451748598</v>
      </c>
    </row>
    <row r="131" spans="1:40" ht="15" customHeight="1" x14ac:dyDescent="0.2">
      <c r="A131" s="47"/>
      <c r="B131" s="47"/>
      <c r="C131" s="48"/>
      <c r="D131" s="124"/>
      <c r="E131" s="47"/>
      <c r="F131" s="47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</row>
    <row r="132" spans="1:40" ht="22.5" x14ac:dyDescent="0.2">
      <c r="A132" s="47" t="s">
        <v>41</v>
      </c>
      <c r="B132" s="47">
        <v>2013</v>
      </c>
      <c r="C132" s="48" t="s">
        <v>48</v>
      </c>
      <c r="D132" s="124" t="s">
        <v>47</v>
      </c>
      <c r="E132" s="47" t="s">
        <v>40</v>
      </c>
      <c r="F132" s="47" t="s">
        <v>384</v>
      </c>
      <c r="G132" s="49">
        <v>128.61958764696615</v>
      </c>
      <c r="H132" s="49">
        <v>173.24626334340229</v>
      </c>
      <c r="I132" s="49">
        <v>173.93256108586658</v>
      </c>
      <c r="J132" s="49">
        <v>181.77349476315351</v>
      </c>
      <c r="K132" s="49">
        <v>173.97087953861708</v>
      </c>
      <c r="L132" s="49">
        <v>171.24545929959871</v>
      </c>
      <c r="M132" s="49">
        <v>169.43601707650595</v>
      </c>
      <c r="N132" s="49">
        <v>174.04369713293374</v>
      </c>
      <c r="O132" s="49">
        <v>164.48865795083728</v>
      </c>
      <c r="P132" s="49">
        <v>168.53611342850775</v>
      </c>
      <c r="Q132" s="49">
        <v>166.82526332551348</v>
      </c>
      <c r="R132" s="49">
        <v>165.12325516484083</v>
      </c>
      <c r="S132" s="49">
        <v>165.68671368342444</v>
      </c>
      <c r="T132" s="49">
        <v>157.78561045082162</v>
      </c>
      <c r="U132" s="49">
        <v>159.31346540458898</v>
      </c>
      <c r="V132" s="49">
        <v>162.36267220538926</v>
      </c>
      <c r="W132" s="49">
        <v>166.16382769749362</v>
      </c>
      <c r="X132" s="49">
        <v>161.38900130859</v>
      </c>
      <c r="Y132" s="49">
        <v>155.75990234841851</v>
      </c>
      <c r="Z132" s="49">
        <v>146.20689886288307</v>
      </c>
      <c r="AA132" s="49">
        <v>122.41189362463714</v>
      </c>
      <c r="AB132" s="49">
        <v>115.94940552030559</v>
      </c>
      <c r="AC132" s="49">
        <v>104.22528892729714</v>
      </c>
      <c r="AD132" s="49">
        <v>106.76826776401704</v>
      </c>
      <c r="AE132" s="49">
        <v>107.9804177086431</v>
      </c>
      <c r="AF132" s="49">
        <v>106.27973899841973</v>
      </c>
      <c r="AG132" s="49">
        <v>106.41113982964683</v>
      </c>
      <c r="AH132" s="49">
        <v>108.612648620116</v>
      </c>
      <c r="AI132" s="49">
        <v>108.18527418713785</v>
      </c>
      <c r="AJ132" s="49">
        <v>109.48683782504125</v>
      </c>
      <c r="AK132" s="49">
        <v>100.64883173660942</v>
      </c>
      <c r="AL132" s="49">
        <v>94.473979913576102</v>
      </c>
      <c r="AM132" s="49">
        <v>96.777165146725153</v>
      </c>
      <c r="AN132" s="49">
        <v>92.836953693379471</v>
      </c>
    </row>
    <row r="133" spans="1:40" x14ac:dyDescent="0.2">
      <c r="A133" s="47" t="s">
        <v>41</v>
      </c>
      <c r="B133" s="47">
        <v>2013</v>
      </c>
      <c r="C133" s="48" t="s">
        <v>46</v>
      </c>
      <c r="D133" s="124" t="s">
        <v>45</v>
      </c>
      <c r="E133" s="47" t="s">
        <v>40</v>
      </c>
      <c r="F133" s="47" t="s">
        <v>384</v>
      </c>
      <c r="G133" s="49">
        <v>122.16378745179648</v>
      </c>
      <c r="H133" s="49">
        <v>167.13773658117799</v>
      </c>
      <c r="I133" s="49">
        <v>169.62255499536678</v>
      </c>
      <c r="J133" s="49">
        <v>178.29352310554094</v>
      </c>
      <c r="K133" s="49">
        <v>170.85206509453889</v>
      </c>
      <c r="L133" s="49">
        <v>170.79566780303517</v>
      </c>
      <c r="M133" s="49">
        <v>169.28237905851344</v>
      </c>
      <c r="N133" s="49">
        <v>173.08521722006324</v>
      </c>
      <c r="O133" s="49">
        <v>167.87167490531826</v>
      </c>
      <c r="P133" s="49">
        <v>177.19197690033394</v>
      </c>
      <c r="Q133" s="49">
        <v>178.3803052259469</v>
      </c>
      <c r="R133" s="49">
        <v>180.18924785076172</v>
      </c>
      <c r="S133" s="49">
        <v>179.05595196668949</v>
      </c>
      <c r="T133" s="49">
        <v>171.82217955880887</v>
      </c>
      <c r="U133" s="49">
        <v>170.72960255908004</v>
      </c>
      <c r="V133" s="49">
        <v>172.56983127122174</v>
      </c>
      <c r="W133" s="49">
        <v>174.1951868432792</v>
      </c>
      <c r="X133" s="49">
        <v>169.51555985419071</v>
      </c>
      <c r="Y133" s="49">
        <v>165.68524847473392</v>
      </c>
      <c r="Z133" s="49">
        <v>150.94790904151688</v>
      </c>
      <c r="AA133" s="49">
        <v>126.37203441309774</v>
      </c>
      <c r="AB133" s="49">
        <v>119.57444821152839</v>
      </c>
      <c r="AC133" s="49">
        <v>107.54157603809651</v>
      </c>
      <c r="AD133" s="49">
        <v>109.25868742803577</v>
      </c>
      <c r="AE133" s="49">
        <v>110.85410132202075</v>
      </c>
      <c r="AF133" s="49">
        <v>109.57376250066604</v>
      </c>
      <c r="AG133" s="49">
        <v>112.43139645761509</v>
      </c>
      <c r="AH133" s="49">
        <v>112.48219079846331</v>
      </c>
      <c r="AI133" s="49">
        <v>110.43932789804096</v>
      </c>
      <c r="AJ133" s="49">
        <v>111.51925182078308</v>
      </c>
      <c r="AK133" s="49">
        <v>103.31706884910766</v>
      </c>
      <c r="AL133" s="49">
        <v>95.369467372764959</v>
      </c>
      <c r="AM133" s="49">
        <v>98.594551712633617</v>
      </c>
      <c r="AN133" s="49">
        <v>94.42578451748598</v>
      </c>
    </row>
    <row r="134" spans="1:40" x14ac:dyDescent="0.2">
      <c r="A134" s="47" t="s">
        <v>41</v>
      </c>
      <c r="B134" s="47">
        <v>2013</v>
      </c>
      <c r="C134" s="48" t="s">
        <v>44</v>
      </c>
      <c r="D134" s="124" t="s">
        <v>43</v>
      </c>
      <c r="E134" s="47" t="s">
        <v>40</v>
      </c>
      <c r="F134" s="47" t="s">
        <v>384</v>
      </c>
      <c r="G134" s="49">
        <v>120.58578745179648</v>
      </c>
      <c r="H134" s="49">
        <v>166.41829659254378</v>
      </c>
      <c r="I134" s="49">
        <v>168.91183156686074</v>
      </c>
      <c r="J134" s="49">
        <v>177.64707261780075</v>
      </c>
      <c r="K134" s="49">
        <v>170.23325112108847</v>
      </c>
      <c r="L134" s="49">
        <v>170.14303492878861</v>
      </c>
      <c r="M134" s="49">
        <v>168.64350107507494</v>
      </c>
      <c r="N134" s="49">
        <v>172.37526272800196</v>
      </c>
      <c r="O134" s="49">
        <v>167.15319897033029</v>
      </c>
      <c r="P134" s="49">
        <v>176.42035904983405</v>
      </c>
      <c r="Q134" s="49">
        <v>177.56604915780866</v>
      </c>
      <c r="R134" s="49">
        <v>179.32790885192401</v>
      </c>
      <c r="S134" s="49">
        <v>178.1914851589606</v>
      </c>
      <c r="T134" s="49">
        <v>171.02485649840503</v>
      </c>
      <c r="U134" s="49">
        <v>169.94163472708033</v>
      </c>
      <c r="V134" s="49">
        <v>171.75911076837428</v>
      </c>
      <c r="W134" s="49">
        <v>173.42377564115154</v>
      </c>
      <c r="X134" s="49">
        <v>168.70267175576868</v>
      </c>
      <c r="Y134" s="49">
        <v>164.75403381842173</v>
      </c>
      <c r="Z134" s="49">
        <v>149.97374802535739</v>
      </c>
      <c r="AA134" s="49">
        <v>125.5478677230724</v>
      </c>
      <c r="AB134" s="49">
        <v>118.82085703155597</v>
      </c>
      <c r="AC134" s="49">
        <v>106.69368016217116</v>
      </c>
      <c r="AD134" s="49">
        <v>108.37523374623458</v>
      </c>
      <c r="AE134" s="49">
        <v>109.92410189806155</v>
      </c>
      <c r="AF134" s="49">
        <v>108.58528518522502</v>
      </c>
      <c r="AG134" s="49">
        <v>111.33513443362968</v>
      </c>
      <c r="AH134" s="49">
        <v>111.28966263139931</v>
      </c>
      <c r="AI134" s="49">
        <v>109.14401063861996</v>
      </c>
      <c r="AJ134" s="49">
        <v>110.11576209945208</v>
      </c>
      <c r="AK134" s="49">
        <v>101.89072633638065</v>
      </c>
      <c r="AL134" s="49">
        <v>94.869675405000962</v>
      </c>
      <c r="AM134" s="49">
        <v>98.093163360594616</v>
      </c>
      <c r="AN134" s="49">
        <v>93.17645869027497</v>
      </c>
    </row>
    <row r="135" spans="1:40" ht="5.25" customHeight="1" x14ac:dyDescent="0.2">
      <c r="A135" s="47"/>
      <c r="B135" s="47"/>
      <c r="C135" s="48"/>
      <c r="D135" s="124"/>
      <c r="E135" s="47"/>
      <c r="F135" s="47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</row>
    <row r="136" spans="1:40" x14ac:dyDescent="0.2">
      <c r="A136" s="47" t="s">
        <v>41</v>
      </c>
      <c r="B136" s="47">
        <v>2013</v>
      </c>
      <c r="C136" s="48" t="s">
        <v>313</v>
      </c>
      <c r="D136" s="124" t="s">
        <v>314</v>
      </c>
      <c r="E136" s="47" t="s">
        <v>40</v>
      </c>
      <c r="F136" s="47" t="s">
        <v>384</v>
      </c>
      <c r="G136" s="49">
        <v>2.9910000000000001</v>
      </c>
      <c r="H136" s="49">
        <v>3.6881628858534046</v>
      </c>
      <c r="I136" s="49">
        <v>3.5680647773264003</v>
      </c>
      <c r="J136" s="49">
        <v>3.0597049720194498</v>
      </c>
      <c r="K136" s="49">
        <v>4.9972331707511781</v>
      </c>
      <c r="L136" s="49">
        <v>4.2951570820527483</v>
      </c>
      <c r="M136" s="49">
        <v>4.1366765744529319</v>
      </c>
      <c r="N136" s="49">
        <v>3.6406138893019331</v>
      </c>
      <c r="O136" s="49">
        <v>4.5753084768561658</v>
      </c>
      <c r="P136" s="49">
        <v>4.6668485736684922</v>
      </c>
      <c r="Q136" s="49">
        <v>5.6412305330914352</v>
      </c>
      <c r="R136" s="49">
        <v>6.6633829171464347</v>
      </c>
      <c r="S136" s="49">
        <v>8.290650927293731</v>
      </c>
      <c r="T136" s="49">
        <v>8.9599650677930622</v>
      </c>
      <c r="U136" s="49">
        <v>8.7163936630953991</v>
      </c>
      <c r="V136" s="49">
        <v>8.1905454684343315</v>
      </c>
      <c r="W136" s="49">
        <v>9.6553355768081541</v>
      </c>
      <c r="X136" s="49">
        <v>11.275382116971269</v>
      </c>
      <c r="Y136" s="49">
        <v>11.885302733740357</v>
      </c>
      <c r="Z136" s="49">
        <v>10.938039868618519</v>
      </c>
      <c r="AA136" s="49">
        <v>8.5284974746268176</v>
      </c>
      <c r="AB136" s="49">
        <v>8.8409414179719636</v>
      </c>
      <c r="AC136" s="49">
        <v>7.7594258162686609</v>
      </c>
      <c r="AD136" s="49">
        <v>6.4375234931792393</v>
      </c>
      <c r="AE136" s="49">
        <v>7.6950145212351488</v>
      </c>
      <c r="AF136" s="49">
        <v>8.7066378062009111</v>
      </c>
      <c r="AG136" s="49">
        <v>9.2844243881497537</v>
      </c>
      <c r="AH136" s="49">
        <v>9.4738826977416775</v>
      </c>
      <c r="AI136" s="49">
        <v>11.377358476954036</v>
      </c>
      <c r="AJ136" s="49">
        <v>12.089023063372544</v>
      </c>
      <c r="AK136" s="49">
        <v>12.226130308340613</v>
      </c>
      <c r="AL136" s="49">
        <v>4.447110653492504</v>
      </c>
      <c r="AM136" s="49">
        <v>5.0786449496869333</v>
      </c>
      <c r="AN136" s="49">
        <v>11.360732808280599</v>
      </c>
    </row>
    <row r="137" spans="1:40" x14ac:dyDescent="0.2">
      <c r="A137" s="47" t="s">
        <v>41</v>
      </c>
      <c r="B137" s="47">
        <v>2013</v>
      </c>
      <c r="C137" s="48" t="s">
        <v>315</v>
      </c>
      <c r="D137" s="124" t="s">
        <v>316</v>
      </c>
      <c r="E137" s="47" t="s">
        <v>40</v>
      </c>
      <c r="F137" s="47" t="s">
        <v>384</v>
      </c>
      <c r="G137" s="49" t="s">
        <v>41</v>
      </c>
      <c r="H137" s="49">
        <v>0.15872789329237358</v>
      </c>
      <c r="I137" s="49">
        <v>0.1439535295541505</v>
      </c>
      <c r="J137" s="49">
        <v>0.14269608674714798</v>
      </c>
      <c r="K137" s="49">
        <v>0.12273387878721288</v>
      </c>
      <c r="L137" s="49">
        <v>0.12754611306730484</v>
      </c>
      <c r="M137" s="49">
        <v>0.14998481404063801</v>
      </c>
      <c r="N137" s="49">
        <v>0.16047270046225062</v>
      </c>
      <c r="O137" s="49">
        <v>0.16859775304944127</v>
      </c>
      <c r="P137" s="49">
        <v>0.18635888759043936</v>
      </c>
      <c r="Q137" s="49">
        <v>0.21108114724966742</v>
      </c>
      <c r="R137" s="49">
        <v>0.22839797607496137</v>
      </c>
      <c r="S137" s="49">
        <v>0.22692628421810104</v>
      </c>
      <c r="T137" s="49">
        <v>0.2248893528161354</v>
      </c>
      <c r="U137" s="49">
        <v>0.23342962050234561</v>
      </c>
      <c r="V137" s="49">
        <v>0.22137901153704437</v>
      </c>
      <c r="W137" s="49">
        <v>0.26282401021749463</v>
      </c>
      <c r="X137" s="49">
        <v>0.31164153699310965</v>
      </c>
      <c r="Y137" s="49">
        <v>0.27771901458740639</v>
      </c>
      <c r="Z137" s="49">
        <v>0.26170162999243052</v>
      </c>
      <c r="AA137" s="49">
        <v>0.2188705762115869</v>
      </c>
      <c r="AB137" s="49">
        <v>0.16218062264607302</v>
      </c>
      <c r="AC137" s="49">
        <v>7.7605759512194478E-2</v>
      </c>
      <c r="AD137" s="49">
        <v>4.7491841665611406E-2</v>
      </c>
      <c r="AE137" s="49">
        <v>4.5891166087213532E-2</v>
      </c>
      <c r="AF137" s="49">
        <v>4.5702421585431599E-2</v>
      </c>
      <c r="AG137" s="49">
        <v>4.7083446189019995E-2</v>
      </c>
      <c r="AH137" s="49">
        <v>5.0452315113999988E-2</v>
      </c>
      <c r="AI137" s="49">
        <v>5.0229749639999988E-2</v>
      </c>
      <c r="AJ137" s="49">
        <v>5.0960229794999999E-2</v>
      </c>
      <c r="AK137" s="49">
        <v>5.9467203529000007E-2</v>
      </c>
      <c r="AL137" s="49">
        <v>4.346669669900001E-2</v>
      </c>
      <c r="AM137" s="49">
        <v>6.4720277361999992E-2</v>
      </c>
      <c r="AN137" s="49">
        <v>7.1252076766999989E-2</v>
      </c>
    </row>
    <row r="138" spans="1:40" x14ac:dyDescent="0.2">
      <c r="A138" s="47" t="s">
        <v>41</v>
      </c>
      <c r="B138" s="47">
        <v>2013</v>
      </c>
      <c r="C138" s="48" t="s">
        <v>317</v>
      </c>
      <c r="D138" s="124" t="s">
        <v>318</v>
      </c>
      <c r="E138" s="47" t="s">
        <v>40</v>
      </c>
      <c r="F138" s="47" t="s">
        <v>384</v>
      </c>
      <c r="G138" s="49">
        <v>1.35</v>
      </c>
      <c r="H138" s="49">
        <v>1.4110288587691149</v>
      </c>
      <c r="I138" s="49">
        <v>2.7634461125731957</v>
      </c>
      <c r="J138" s="49">
        <v>1.4013569321551271</v>
      </c>
      <c r="K138" s="49">
        <v>4.0956494452276377</v>
      </c>
      <c r="L138" s="49">
        <v>3.067046131934013</v>
      </c>
      <c r="M138" s="49">
        <v>9.0047996371167436</v>
      </c>
      <c r="N138" s="49">
        <v>11.973386367067556</v>
      </c>
      <c r="O138" s="49">
        <v>11.316666604713767</v>
      </c>
      <c r="P138" s="49">
        <v>11.779685654836445</v>
      </c>
      <c r="Q138" s="49">
        <v>12.722325883824618</v>
      </c>
      <c r="R138" s="49">
        <v>11.006646509911864</v>
      </c>
      <c r="S138" s="49">
        <v>10.449547048592754</v>
      </c>
      <c r="T138" s="49">
        <v>9.9819608362537178</v>
      </c>
      <c r="U138" s="49">
        <v>11.869301594732816</v>
      </c>
      <c r="V138" s="49">
        <v>10.220167672567987</v>
      </c>
      <c r="W138" s="49">
        <v>6.8796333490529742</v>
      </c>
      <c r="X138" s="49">
        <v>4.8150958750980406</v>
      </c>
      <c r="Y138" s="49">
        <v>2.8088424135392609</v>
      </c>
      <c r="Z138" s="49">
        <v>1.4947501559789786</v>
      </c>
      <c r="AA138" s="49">
        <v>3.7806854882565144</v>
      </c>
      <c r="AB138" s="49">
        <v>5.4133170637464012</v>
      </c>
      <c r="AC138" s="49">
        <v>4.6087900768905348</v>
      </c>
      <c r="AD138" s="49">
        <v>5.6725987417546548</v>
      </c>
      <c r="AE138" s="49">
        <v>6.6615170599988263</v>
      </c>
      <c r="AF138" s="49">
        <v>6.1328769739267432</v>
      </c>
      <c r="AG138" s="49">
        <v>7.7346055566368968</v>
      </c>
      <c r="AH138" s="49">
        <v>7.9078087339420851</v>
      </c>
      <c r="AI138" s="49">
        <v>7.5072923971820176</v>
      </c>
      <c r="AJ138" s="49">
        <v>8.2778745757053436</v>
      </c>
      <c r="AK138" s="49">
        <v>7.0405479730809226</v>
      </c>
      <c r="AL138" s="49">
        <v>7.8638489609408584</v>
      </c>
      <c r="AM138" s="49">
        <v>9.0166814786493266</v>
      </c>
      <c r="AN138" s="49">
        <v>6.9520107200708319</v>
      </c>
    </row>
    <row r="139" spans="1:40" x14ac:dyDescent="0.2">
      <c r="A139" s="47" t="s">
        <v>41</v>
      </c>
      <c r="B139" s="47">
        <v>2013</v>
      </c>
      <c r="C139" s="48" t="s">
        <v>319</v>
      </c>
      <c r="D139" s="124" t="s">
        <v>320</v>
      </c>
      <c r="E139" s="47" t="s">
        <v>40</v>
      </c>
      <c r="F139" s="47" t="s">
        <v>384</v>
      </c>
      <c r="G139" s="49" t="s">
        <v>387</v>
      </c>
      <c r="H139" s="49" t="s">
        <v>387</v>
      </c>
      <c r="I139" s="49" t="s">
        <v>387</v>
      </c>
      <c r="J139" s="49" t="s">
        <v>387</v>
      </c>
      <c r="K139" s="49" t="s">
        <v>387</v>
      </c>
      <c r="L139" s="49" t="s">
        <v>387</v>
      </c>
      <c r="M139" s="49" t="s">
        <v>387</v>
      </c>
      <c r="N139" s="49" t="s">
        <v>387</v>
      </c>
      <c r="O139" s="49" t="s">
        <v>387</v>
      </c>
      <c r="P139" s="49" t="s">
        <v>387</v>
      </c>
      <c r="Q139" s="49" t="s">
        <v>387</v>
      </c>
      <c r="R139" s="49" t="s">
        <v>387</v>
      </c>
      <c r="S139" s="49" t="s">
        <v>387</v>
      </c>
      <c r="T139" s="49" t="s">
        <v>387</v>
      </c>
      <c r="U139" s="49" t="s">
        <v>387</v>
      </c>
      <c r="V139" s="49" t="s">
        <v>387</v>
      </c>
      <c r="W139" s="49" t="s">
        <v>387</v>
      </c>
      <c r="X139" s="49" t="s">
        <v>387</v>
      </c>
      <c r="Y139" s="49" t="s">
        <v>387</v>
      </c>
      <c r="Z139" s="49" t="s">
        <v>387</v>
      </c>
      <c r="AA139" s="49" t="s">
        <v>387</v>
      </c>
      <c r="AB139" s="49" t="s">
        <v>387</v>
      </c>
      <c r="AC139" s="49" t="s">
        <v>387</v>
      </c>
      <c r="AD139" s="49" t="s">
        <v>387</v>
      </c>
      <c r="AE139" s="49" t="s">
        <v>387</v>
      </c>
      <c r="AF139" s="49" t="s">
        <v>387</v>
      </c>
      <c r="AG139" s="49" t="s">
        <v>387</v>
      </c>
      <c r="AH139" s="49" t="s">
        <v>387</v>
      </c>
      <c r="AI139" s="49" t="s">
        <v>387</v>
      </c>
      <c r="AJ139" s="49" t="s">
        <v>387</v>
      </c>
      <c r="AK139" s="49" t="s">
        <v>387</v>
      </c>
      <c r="AL139" s="49" t="s">
        <v>387</v>
      </c>
      <c r="AM139" s="49" t="s">
        <v>387</v>
      </c>
      <c r="AN139" s="49" t="s">
        <v>387</v>
      </c>
    </row>
    <row r="140" spans="1:40" x14ac:dyDescent="0.2">
      <c r="A140" s="47" t="s">
        <v>41</v>
      </c>
      <c r="B140" s="47">
        <v>2013</v>
      </c>
      <c r="C140" s="48" t="s">
        <v>321</v>
      </c>
      <c r="D140" s="124" t="s">
        <v>322</v>
      </c>
      <c r="E140" s="47" t="s">
        <v>40</v>
      </c>
      <c r="F140" s="47" t="s">
        <v>384</v>
      </c>
      <c r="G140" s="49">
        <v>60.805587646966146</v>
      </c>
      <c r="H140" s="49">
        <v>67.469532438497197</v>
      </c>
      <c r="I140" s="49">
        <v>67.121053138379935</v>
      </c>
      <c r="J140" s="49">
        <v>69.479112750997317</v>
      </c>
      <c r="K140" s="49">
        <v>66.93770210348714</v>
      </c>
      <c r="L140" s="49">
        <v>63.973846322655014</v>
      </c>
      <c r="M140" s="49">
        <v>62.286062152017827</v>
      </c>
      <c r="N140" s="49">
        <v>68.323907217519221</v>
      </c>
      <c r="O140" s="49">
        <v>60.383112152307753</v>
      </c>
      <c r="P140" s="49">
        <v>62.026157566391319</v>
      </c>
      <c r="Q140" s="49">
        <v>60.787330645420916</v>
      </c>
      <c r="R140" s="49">
        <v>58.114313481118174</v>
      </c>
      <c r="S140" s="49">
        <v>59.185338131000833</v>
      </c>
      <c r="T140" s="49">
        <v>54.433407837784628</v>
      </c>
      <c r="U140" s="49">
        <v>55.302063529129889</v>
      </c>
      <c r="V140" s="49">
        <v>58.965701942960877</v>
      </c>
      <c r="W140" s="49">
        <v>61.841313700777285</v>
      </c>
      <c r="X140" s="49">
        <v>62.238787967495043</v>
      </c>
      <c r="Y140" s="49">
        <v>59.752169768168827</v>
      </c>
      <c r="Z140" s="49">
        <v>57.903782575989922</v>
      </c>
      <c r="AA140" s="49">
        <v>50.656699508493283</v>
      </c>
      <c r="AB140" s="49">
        <v>45.591226634867297</v>
      </c>
      <c r="AC140" s="49">
        <v>43.460764170677699</v>
      </c>
      <c r="AD140" s="49">
        <v>42.363012001049171</v>
      </c>
      <c r="AE140" s="49">
        <v>43.276379931667712</v>
      </c>
      <c r="AF140" s="49">
        <v>44.781797777674996</v>
      </c>
      <c r="AG140" s="49">
        <v>42.672852849684659</v>
      </c>
      <c r="AH140" s="49">
        <v>45.11814091648948</v>
      </c>
      <c r="AI140" s="49">
        <v>44.465797305919828</v>
      </c>
      <c r="AJ140" s="49">
        <v>44.206741370282082</v>
      </c>
      <c r="AK140" s="49">
        <v>40.342526816154262</v>
      </c>
      <c r="AL140" s="49">
        <v>34.107583159053682</v>
      </c>
      <c r="AM140" s="49">
        <v>32.402090452158077</v>
      </c>
      <c r="AN140" s="49">
        <v>32.282103138534822</v>
      </c>
    </row>
    <row r="141" spans="1:40" ht="22.5" x14ac:dyDescent="0.2">
      <c r="A141" s="47" t="s">
        <v>41</v>
      </c>
      <c r="B141" s="47">
        <v>2013</v>
      </c>
      <c r="C141" s="48" t="s">
        <v>323</v>
      </c>
      <c r="D141" s="124" t="s">
        <v>324</v>
      </c>
      <c r="E141" s="47" t="s">
        <v>40</v>
      </c>
      <c r="F141" s="47" t="s">
        <v>384</v>
      </c>
      <c r="G141" s="49" t="s">
        <v>386</v>
      </c>
      <c r="H141" s="49" t="s">
        <v>386</v>
      </c>
      <c r="I141" s="49" t="s">
        <v>386</v>
      </c>
      <c r="J141" s="49" t="s">
        <v>386</v>
      </c>
      <c r="K141" s="49" t="s">
        <v>386</v>
      </c>
      <c r="L141" s="49" t="s">
        <v>386</v>
      </c>
      <c r="M141" s="49" t="s">
        <v>386</v>
      </c>
      <c r="N141" s="49" t="s">
        <v>386</v>
      </c>
      <c r="O141" s="49" t="s">
        <v>386</v>
      </c>
      <c r="P141" s="49" t="s">
        <v>386</v>
      </c>
      <c r="Q141" s="49" t="s">
        <v>386</v>
      </c>
      <c r="R141" s="49" t="s">
        <v>386</v>
      </c>
      <c r="S141" s="49" t="s">
        <v>386</v>
      </c>
      <c r="T141" s="49" t="s">
        <v>386</v>
      </c>
      <c r="U141" s="49" t="s">
        <v>386</v>
      </c>
      <c r="V141" s="49" t="s">
        <v>386</v>
      </c>
      <c r="W141" s="49" t="s">
        <v>386</v>
      </c>
      <c r="X141" s="49" t="s">
        <v>386</v>
      </c>
      <c r="Y141" s="49" t="s">
        <v>386</v>
      </c>
      <c r="Z141" s="49" t="s">
        <v>386</v>
      </c>
      <c r="AA141" s="49" t="s">
        <v>386</v>
      </c>
      <c r="AB141" s="49" t="s">
        <v>386</v>
      </c>
      <c r="AC141" s="49" t="s">
        <v>386</v>
      </c>
      <c r="AD141" s="49" t="s">
        <v>386</v>
      </c>
      <c r="AE141" s="49" t="s">
        <v>386</v>
      </c>
      <c r="AF141" s="49" t="s">
        <v>386</v>
      </c>
      <c r="AG141" s="49" t="s">
        <v>386</v>
      </c>
      <c r="AH141" s="49" t="s">
        <v>386</v>
      </c>
      <c r="AI141" s="49" t="s">
        <v>386</v>
      </c>
      <c r="AJ141" s="49" t="s">
        <v>386</v>
      </c>
      <c r="AK141" s="49" t="s">
        <v>386</v>
      </c>
      <c r="AL141" s="49" t="s">
        <v>386</v>
      </c>
      <c r="AM141" s="49" t="s">
        <v>386</v>
      </c>
      <c r="AN141" s="49" t="s">
        <v>386</v>
      </c>
    </row>
    <row r="142" spans="1:40" x14ac:dyDescent="0.2">
      <c r="A142" s="47" t="s">
        <v>41</v>
      </c>
      <c r="B142" s="47">
        <v>2013</v>
      </c>
      <c r="C142" s="48" t="s">
        <v>42</v>
      </c>
      <c r="D142" s="124" t="s">
        <v>325</v>
      </c>
      <c r="E142" s="47" t="s">
        <v>40</v>
      </c>
      <c r="F142" s="47" t="s">
        <v>384</v>
      </c>
      <c r="G142" s="49" t="s">
        <v>386</v>
      </c>
      <c r="H142" s="49" t="s">
        <v>386</v>
      </c>
      <c r="I142" s="49" t="s">
        <v>386</v>
      </c>
      <c r="J142" s="49" t="s">
        <v>386</v>
      </c>
      <c r="K142" s="49" t="s">
        <v>386</v>
      </c>
      <c r="L142" s="49" t="s">
        <v>386</v>
      </c>
      <c r="M142" s="49" t="s">
        <v>386</v>
      </c>
      <c r="N142" s="49" t="s">
        <v>386</v>
      </c>
      <c r="O142" s="49" t="s">
        <v>386</v>
      </c>
      <c r="P142" s="49" t="s">
        <v>386</v>
      </c>
      <c r="Q142" s="49" t="s">
        <v>386</v>
      </c>
      <c r="R142" s="49" t="s">
        <v>386</v>
      </c>
      <c r="S142" s="49" t="s">
        <v>386</v>
      </c>
      <c r="T142" s="49" t="s">
        <v>386</v>
      </c>
      <c r="U142" s="49" t="s">
        <v>386</v>
      </c>
      <c r="V142" s="49" t="s">
        <v>386</v>
      </c>
      <c r="W142" s="49" t="s">
        <v>386</v>
      </c>
      <c r="X142" s="49" t="s">
        <v>386</v>
      </c>
      <c r="Y142" s="49" t="s">
        <v>386</v>
      </c>
      <c r="Z142" s="49" t="s">
        <v>386</v>
      </c>
      <c r="AA142" s="49" t="s">
        <v>386</v>
      </c>
      <c r="AB142" s="49" t="s">
        <v>386</v>
      </c>
      <c r="AC142" s="49" t="s">
        <v>386</v>
      </c>
      <c r="AD142" s="49" t="s">
        <v>386</v>
      </c>
      <c r="AE142" s="49" t="s">
        <v>386</v>
      </c>
      <c r="AF142" s="49" t="s">
        <v>386</v>
      </c>
      <c r="AG142" s="49" t="s">
        <v>386</v>
      </c>
      <c r="AH142" s="49" t="s">
        <v>386</v>
      </c>
      <c r="AI142" s="49" t="s">
        <v>386</v>
      </c>
      <c r="AJ142" s="49" t="s">
        <v>386</v>
      </c>
      <c r="AK142" s="49" t="s">
        <v>386</v>
      </c>
      <c r="AL142" s="49" t="s">
        <v>386</v>
      </c>
      <c r="AM142" s="49" t="s">
        <v>386</v>
      </c>
      <c r="AN142" s="49" t="s">
        <v>386</v>
      </c>
    </row>
    <row r="143" spans="1:40" x14ac:dyDescent="0.2">
      <c r="A143" s="47" t="s">
        <v>41</v>
      </c>
      <c r="B143" s="47">
        <v>2013</v>
      </c>
      <c r="C143" s="48" t="s">
        <v>326</v>
      </c>
      <c r="D143" s="124" t="s">
        <v>327</v>
      </c>
      <c r="E143" s="47" t="s">
        <v>40</v>
      </c>
      <c r="F143" s="47" t="s">
        <v>384</v>
      </c>
      <c r="G143" s="49" t="s">
        <v>387</v>
      </c>
      <c r="H143" s="49" t="s">
        <v>387</v>
      </c>
      <c r="I143" s="49" t="s">
        <v>387</v>
      </c>
      <c r="J143" s="49" t="s">
        <v>387</v>
      </c>
      <c r="K143" s="49" t="s">
        <v>387</v>
      </c>
      <c r="L143" s="49" t="s">
        <v>387</v>
      </c>
      <c r="M143" s="49" t="s">
        <v>387</v>
      </c>
      <c r="N143" s="49" t="s">
        <v>387</v>
      </c>
      <c r="O143" s="49" t="s">
        <v>387</v>
      </c>
      <c r="P143" s="49" t="s">
        <v>387</v>
      </c>
      <c r="Q143" s="49" t="s">
        <v>387</v>
      </c>
      <c r="R143" s="49" t="s">
        <v>387</v>
      </c>
      <c r="S143" s="49" t="s">
        <v>387</v>
      </c>
      <c r="T143" s="49" t="s">
        <v>387</v>
      </c>
      <c r="U143" s="49" t="s">
        <v>387</v>
      </c>
      <c r="V143" s="49" t="s">
        <v>387</v>
      </c>
      <c r="W143" s="49" t="s">
        <v>387</v>
      </c>
      <c r="X143" s="49" t="s">
        <v>387</v>
      </c>
      <c r="Y143" s="49" t="s">
        <v>387</v>
      </c>
      <c r="Z143" s="49" t="s">
        <v>387</v>
      </c>
      <c r="AA143" s="49" t="s">
        <v>387</v>
      </c>
      <c r="AB143" s="49" t="s">
        <v>387</v>
      </c>
      <c r="AC143" s="49" t="s">
        <v>387</v>
      </c>
      <c r="AD143" s="49" t="s">
        <v>387</v>
      </c>
      <c r="AE143" s="49" t="s">
        <v>387</v>
      </c>
      <c r="AF143" s="49" t="s">
        <v>387</v>
      </c>
      <c r="AG143" s="49" t="s">
        <v>387</v>
      </c>
      <c r="AH143" s="49" t="s">
        <v>387</v>
      </c>
      <c r="AI143" s="49" t="s">
        <v>387</v>
      </c>
      <c r="AJ143" s="49" t="s">
        <v>387</v>
      </c>
      <c r="AK143" s="49" t="s">
        <v>387</v>
      </c>
      <c r="AL143" s="49" t="s">
        <v>387</v>
      </c>
      <c r="AM143" s="49" t="s">
        <v>387</v>
      </c>
      <c r="AN143" s="49" t="s">
        <v>387</v>
      </c>
    </row>
    <row r="144" spans="1:40" ht="22.5" x14ac:dyDescent="0.2">
      <c r="A144" s="47" t="s">
        <v>41</v>
      </c>
      <c r="B144" s="47">
        <v>2013</v>
      </c>
      <c r="C144" s="48" t="s">
        <v>328</v>
      </c>
      <c r="D144" s="124" t="s">
        <v>329</v>
      </c>
      <c r="E144" s="47" t="s">
        <v>40</v>
      </c>
      <c r="F144" s="47" t="s">
        <v>384</v>
      </c>
      <c r="G144" s="49" t="s">
        <v>386</v>
      </c>
      <c r="H144" s="49" t="s">
        <v>386</v>
      </c>
      <c r="I144" s="49" t="s">
        <v>386</v>
      </c>
      <c r="J144" s="49" t="s">
        <v>386</v>
      </c>
      <c r="K144" s="49" t="s">
        <v>386</v>
      </c>
      <c r="L144" s="49" t="s">
        <v>386</v>
      </c>
      <c r="M144" s="49" t="s">
        <v>386</v>
      </c>
      <c r="N144" s="49" t="s">
        <v>386</v>
      </c>
      <c r="O144" s="49" t="s">
        <v>386</v>
      </c>
      <c r="P144" s="49" t="s">
        <v>386</v>
      </c>
      <c r="Q144" s="49" t="s">
        <v>386</v>
      </c>
      <c r="R144" s="49" t="s">
        <v>386</v>
      </c>
      <c r="S144" s="49" t="s">
        <v>386</v>
      </c>
      <c r="T144" s="49" t="s">
        <v>386</v>
      </c>
      <c r="U144" s="49" t="s">
        <v>386</v>
      </c>
      <c r="V144" s="49" t="s">
        <v>386</v>
      </c>
      <c r="W144" s="49" t="s">
        <v>386</v>
      </c>
      <c r="X144" s="49" t="s">
        <v>386</v>
      </c>
      <c r="Y144" s="49" t="s">
        <v>386</v>
      </c>
      <c r="Z144" s="49" t="s">
        <v>386</v>
      </c>
      <c r="AA144" s="49" t="s">
        <v>386</v>
      </c>
      <c r="AB144" s="49" t="s">
        <v>386</v>
      </c>
      <c r="AC144" s="49" t="s">
        <v>386</v>
      </c>
      <c r="AD144" s="49" t="s">
        <v>386</v>
      </c>
      <c r="AE144" s="49" t="s">
        <v>386</v>
      </c>
      <c r="AF144" s="49" t="s">
        <v>386</v>
      </c>
      <c r="AG144" s="49" t="s">
        <v>386</v>
      </c>
      <c r="AH144" s="49" t="s">
        <v>386</v>
      </c>
      <c r="AI144" s="49" t="s">
        <v>386</v>
      </c>
      <c r="AJ144" s="49" t="s">
        <v>386</v>
      </c>
      <c r="AK144" s="49" t="s">
        <v>386</v>
      </c>
      <c r="AL144" s="49" t="s">
        <v>386</v>
      </c>
      <c r="AM144" s="49" t="s">
        <v>386</v>
      </c>
      <c r="AN144" s="49" t="s">
        <v>386</v>
      </c>
    </row>
    <row r="145" spans="1:40" x14ac:dyDescent="0.2">
      <c r="A145" s="47"/>
      <c r="B145" s="47"/>
      <c r="C145" s="48"/>
      <c r="D145" s="124"/>
      <c r="E145" s="47"/>
      <c r="F145" s="47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I145" s="49"/>
      <c r="AJ145" s="49"/>
      <c r="AK145" s="49"/>
      <c r="AL145" s="49"/>
      <c r="AM145" s="49"/>
      <c r="AN145" s="49"/>
    </row>
    <row r="146" spans="1:40" x14ac:dyDescent="0.2">
      <c r="A146" s="47"/>
      <c r="B146" s="47"/>
      <c r="C146" s="48"/>
      <c r="D146" s="124"/>
      <c r="E146" s="47"/>
      <c r="F146" s="47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I146" s="49"/>
      <c r="AJ146" s="49"/>
      <c r="AK146" s="49"/>
      <c r="AL146" s="49"/>
      <c r="AM146" s="49"/>
      <c r="AN146" s="49"/>
    </row>
    <row r="147" spans="1:40" x14ac:dyDescent="0.2">
      <c r="A147" s="47"/>
      <c r="B147" s="47"/>
      <c r="C147" s="48"/>
      <c r="D147" s="124"/>
      <c r="E147" s="47"/>
      <c r="F147" s="47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I147" s="49"/>
      <c r="AJ147" s="49"/>
      <c r="AK147" s="49"/>
      <c r="AL147" s="49"/>
      <c r="AM147" s="49"/>
      <c r="AN147" s="49"/>
    </row>
    <row r="148" spans="1:40" x14ac:dyDescent="0.2">
      <c r="A148" s="47"/>
      <c r="B148" s="47"/>
      <c r="C148" s="48"/>
      <c r="D148" s="124"/>
      <c r="E148" s="47"/>
      <c r="F148" s="47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I148" s="49"/>
      <c r="AJ148" s="49"/>
      <c r="AK148" s="49"/>
      <c r="AL148" s="49"/>
      <c r="AM148" s="49"/>
      <c r="AN148" s="49"/>
    </row>
    <row r="149" spans="1:40" x14ac:dyDescent="0.2">
      <c r="A149" s="47"/>
      <c r="B149" s="47"/>
      <c r="C149" s="48"/>
      <c r="D149" s="124"/>
      <c r="E149" s="47"/>
      <c r="F149" s="47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I149" s="49"/>
      <c r="AJ149" s="49"/>
      <c r="AK149" s="49"/>
      <c r="AL149" s="49"/>
      <c r="AM149" s="49"/>
      <c r="AN149" s="49"/>
    </row>
    <row r="150" spans="1:40" x14ac:dyDescent="0.2">
      <c r="D150" s="125" t="s">
        <v>31</v>
      </c>
      <c r="G150" s="50">
        <v>1987</v>
      </c>
      <c r="H150" s="50">
        <v>1990</v>
      </c>
      <c r="I150" s="50">
        <v>1991</v>
      </c>
      <c r="J150" s="50">
        <v>1992</v>
      </c>
      <c r="K150" s="50">
        <v>1993</v>
      </c>
      <c r="L150" s="50">
        <v>1994</v>
      </c>
      <c r="M150" s="50">
        <v>1995</v>
      </c>
      <c r="N150" s="50">
        <v>1996</v>
      </c>
      <c r="O150" s="50">
        <v>1997</v>
      </c>
      <c r="P150" s="50">
        <v>1998</v>
      </c>
      <c r="Q150" s="50">
        <v>1999</v>
      </c>
      <c r="R150" s="50">
        <v>2000</v>
      </c>
      <c r="S150" s="50">
        <v>2001</v>
      </c>
      <c r="T150" s="50">
        <v>2002</v>
      </c>
      <c r="U150" s="50">
        <v>2003</v>
      </c>
      <c r="V150" s="50">
        <v>2004</v>
      </c>
      <c r="W150" s="50">
        <v>2005</v>
      </c>
      <c r="X150" s="50">
        <v>2006</v>
      </c>
      <c r="Y150" s="50">
        <v>2007</v>
      </c>
      <c r="Z150" s="50">
        <v>2008</v>
      </c>
      <c r="AA150" s="50">
        <v>2009</v>
      </c>
      <c r="AB150" s="50">
        <v>2010</v>
      </c>
      <c r="AC150" s="50">
        <v>2011</v>
      </c>
      <c r="AD150" s="50">
        <v>2012</v>
      </c>
      <c r="AE150" s="50">
        <v>2013</v>
      </c>
      <c r="AF150" s="50">
        <v>2014</v>
      </c>
      <c r="AG150" s="50">
        <v>2015</v>
      </c>
      <c r="AH150" s="50">
        <v>2016</v>
      </c>
      <c r="AI150" s="50">
        <v>2017</v>
      </c>
      <c r="AJ150" s="50">
        <v>2018</v>
      </c>
      <c r="AK150" s="50">
        <v>2019</v>
      </c>
      <c r="AL150" s="46">
        <f>AK150+1</f>
        <v>2020</v>
      </c>
      <c r="AM150" s="46">
        <f>AL150+1</f>
        <v>2021</v>
      </c>
      <c r="AN150" s="46">
        <f>AM150+1</f>
        <v>2022</v>
      </c>
    </row>
    <row r="151" spans="1:40" x14ac:dyDescent="0.2">
      <c r="D151" s="124" t="s">
        <v>32</v>
      </c>
      <c r="G151" s="153">
        <f t="shared" ref="G151" si="0">G3</f>
        <v>40.142000000000003</v>
      </c>
      <c r="H151" s="153">
        <f t="shared" ref="H151:AE151" si="1">H3</f>
        <v>46.374000000000002</v>
      </c>
      <c r="I151" s="153">
        <f t="shared" ref="I151:T151" si="2">I3</f>
        <v>46.188000000000002</v>
      </c>
      <c r="J151" s="153">
        <f t="shared" si="2"/>
        <v>53.064999999999998</v>
      </c>
      <c r="K151" s="153">
        <f t="shared" si="2"/>
        <v>46.944000000000003</v>
      </c>
      <c r="L151" s="153">
        <f t="shared" si="2"/>
        <v>45.1</v>
      </c>
      <c r="M151" s="153">
        <f t="shared" si="2"/>
        <v>41.390999999999998</v>
      </c>
      <c r="N151" s="153">
        <f t="shared" si="2"/>
        <v>41.86407198904368</v>
      </c>
      <c r="O151" s="153">
        <f t="shared" si="2"/>
        <v>40.192419351450397</v>
      </c>
      <c r="P151" s="153">
        <f t="shared" si="2"/>
        <v>39.384215967131034</v>
      </c>
      <c r="Q151" s="153">
        <f t="shared" si="2"/>
        <v>38.768690530542884</v>
      </c>
      <c r="R151" s="153">
        <f t="shared" si="2"/>
        <v>39.719915102986882</v>
      </c>
      <c r="S151" s="153">
        <f t="shared" si="2"/>
        <v>41.145427812248805</v>
      </c>
      <c r="T151" s="153">
        <f t="shared" si="2"/>
        <v>37.621453266901277</v>
      </c>
      <c r="U151" s="153">
        <f t="shared" si="1"/>
        <v>33.812131250761119</v>
      </c>
      <c r="V151" s="153">
        <f t="shared" si="1"/>
        <v>32.332900719629599</v>
      </c>
      <c r="W151" s="153">
        <f t="shared" si="1"/>
        <v>32.384444731674478</v>
      </c>
      <c r="X151" s="153">
        <f t="shared" si="1"/>
        <v>29.873750586223437</v>
      </c>
      <c r="Y151" s="153">
        <f t="shared" si="1"/>
        <v>27.673372056795841</v>
      </c>
      <c r="Z151" s="153">
        <f t="shared" si="1"/>
        <v>22.482200621326168</v>
      </c>
      <c r="AA151" s="153">
        <f t="shared" si="1"/>
        <v>13.782700595516683</v>
      </c>
      <c r="AB151" s="153">
        <f t="shared" si="1"/>
        <v>11.922622680969427</v>
      </c>
      <c r="AC151" s="153">
        <f t="shared" si="1"/>
        <v>8.3703291658573065</v>
      </c>
      <c r="AD151" s="153">
        <f t="shared" si="1"/>
        <v>10.52580501818</v>
      </c>
      <c r="AE151" s="153">
        <f t="shared" si="1"/>
        <v>9.0884051543483082</v>
      </c>
      <c r="AF151" s="153">
        <f t="shared" ref="AF151:AG151" si="3">AF3</f>
        <v>7.8104382166061717</v>
      </c>
      <c r="AG151" s="153">
        <f t="shared" si="3"/>
        <v>9.8194393328618315</v>
      </c>
      <c r="AH151" s="153">
        <f t="shared" ref="AH151:AI151" si="4">AH3</f>
        <v>8.3070376159746306</v>
      </c>
      <c r="AI151" s="153">
        <f t="shared" si="4"/>
        <v>8.1190498312768575</v>
      </c>
      <c r="AJ151" s="153">
        <f t="shared" ref="AJ151:AK151" si="5">AJ3</f>
        <v>6.7376102471207284</v>
      </c>
      <c r="AK151" s="153">
        <f t="shared" si="5"/>
        <v>5.9897232099439481</v>
      </c>
      <c r="AL151" s="153">
        <f t="shared" ref="AL151:AM151" si="6">AL3</f>
        <v>5.587029530190275</v>
      </c>
      <c r="AM151" s="153">
        <f t="shared" si="6"/>
        <v>8.5254191885939274</v>
      </c>
      <c r="AN151" s="153">
        <f t="shared" ref="AN151" si="7">AN3</f>
        <v>7.4763021168651962</v>
      </c>
    </row>
    <row r="152" spans="1:40" x14ac:dyDescent="0.2">
      <c r="D152" s="124" t="s">
        <v>33</v>
      </c>
      <c r="G152" s="153">
        <f t="shared" ref="G152:T152" si="8">SUM(G28,G30)</f>
        <v>7.2379999999999995</v>
      </c>
      <c r="H152" s="153">
        <f t="shared" si="8"/>
        <v>7.7603742398352829</v>
      </c>
      <c r="I152" s="153">
        <f t="shared" si="8"/>
        <v>7.9125176949624896</v>
      </c>
      <c r="J152" s="153">
        <f t="shared" si="8"/>
        <v>7.3044828406421587</v>
      </c>
      <c r="K152" s="153">
        <f t="shared" si="8"/>
        <v>7.3358212121829922</v>
      </c>
      <c r="L152" s="153">
        <f t="shared" si="8"/>
        <v>7.6096897759481745</v>
      </c>
      <c r="M152" s="153">
        <f t="shared" si="8"/>
        <v>7.4756577635759749</v>
      </c>
      <c r="N152" s="153">
        <f t="shared" si="8"/>
        <v>7.6559254631983302</v>
      </c>
      <c r="O152" s="153">
        <f t="shared" si="8"/>
        <v>7.530834550364248</v>
      </c>
      <c r="P152" s="153">
        <f t="shared" si="8"/>
        <v>7.9179651024518778</v>
      </c>
      <c r="Q152" s="153">
        <f t="shared" si="8"/>
        <v>8.0506595520992832</v>
      </c>
      <c r="R152" s="153">
        <f t="shared" si="8"/>
        <v>8.220341021582513</v>
      </c>
      <c r="S152" s="153">
        <f t="shared" si="8"/>
        <v>8.5136704959022964</v>
      </c>
      <c r="T152" s="153">
        <f t="shared" si="8"/>
        <v>8.4605400664952359</v>
      </c>
      <c r="U152" s="153">
        <f t="shared" ref="U152:AE152" si="9">U28+U30</f>
        <v>8.8448918548603785</v>
      </c>
      <c r="V152" s="153">
        <f t="shared" si="9"/>
        <v>8.8961180239077624</v>
      </c>
      <c r="W152" s="153">
        <f t="shared" si="9"/>
        <v>9.3357252788921485</v>
      </c>
      <c r="X152" s="153">
        <f t="shared" si="9"/>
        <v>9.209025834192504</v>
      </c>
      <c r="Y152" s="153">
        <f t="shared" si="9"/>
        <v>9.0792223929381564</v>
      </c>
      <c r="Z152" s="153">
        <f t="shared" si="9"/>
        <v>9.8759103898908798</v>
      </c>
      <c r="AA152" s="153">
        <f t="shared" si="9"/>
        <v>9.2909857716147677</v>
      </c>
      <c r="AB152" s="153">
        <f t="shared" si="9"/>
        <v>9.6750941005154196</v>
      </c>
      <c r="AC152" s="153">
        <f t="shared" si="9"/>
        <v>8.4430697804021726</v>
      </c>
      <c r="AD152" s="153">
        <f t="shared" si="9"/>
        <v>8.1100573685926527</v>
      </c>
      <c r="AE152" s="153">
        <f t="shared" si="9"/>
        <v>8.070215676818286</v>
      </c>
      <c r="AF152" s="153">
        <f t="shared" ref="AF152:AG152" si="10">AF28+AF30</f>
        <v>7.2524849152600313</v>
      </c>
      <c r="AG152" s="153">
        <f t="shared" si="10"/>
        <v>7.8188375601127653</v>
      </c>
      <c r="AH152" s="153">
        <f t="shared" ref="AH152:AI152" si="11">AH28+AH30</f>
        <v>8.0590607319841787</v>
      </c>
      <c r="AI152" s="153">
        <f t="shared" si="11"/>
        <v>7.5598577260238891</v>
      </c>
      <c r="AJ152" s="153">
        <f t="shared" ref="AJ152:AK152" si="12">AJ28+AJ30</f>
        <v>8.1151205401846838</v>
      </c>
      <c r="AK152" s="153">
        <f t="shared" si="12"/>
        <v>7.8695221258710664</v>
      </c>
      <c r="AL152" s="153">
        <f t="shared" ref="AL152:AM152" si="13">AL28+AL30</f>
        <v>8.1857903662844436</v>
      </c>
      <c r="AM152" s="153">
        <f t="shared" si="13"/>
        <v>7.8861407433460551</v>
      </c>
      <c r="AN152" s="153">
        <f t="shared" ref="AN152" si="14">AN28+AN30</f>
        <v>6.9149574531864628</v>
      </c>
    </row>
    <row r="153" spans="1:40" ht="12.75" customHeight="1" x14ac:dyDescent="0.2">
      <c r="D153" s="124" t="s">
        <v>34</v>
      </c>
      <c r="G153" s="153">
        <f t="shared" ref="G153" si="15">SUM(G6:G13)</f>
        <v>9.2070000000000007</v>
      </c>
      <c r="H153" s="153">
        <f t="shared" ref="H153:AE153" si="16">SUM(H6:H13)</f>
        <v>9.0817585836182619</v>
      </c>
      <c r="I153" s="153">
        <f t="shared" ref="I153:T153" si="17">SUM(I6:I13)</f>
        <v>8.845262331852993</v>
      </c>
      <c r="J153" s="153">
        <f t="shared" si="17"/>
        <v>7.4796738552888993</v>
      </c>
      <c r="K153" s="153">
        <f t="shared" si="17"/>
        <v>7.8639028601997216</v>
      </c>
      <c r="L153" s="153">
        <f t="shared" si="17"/>
        <v>7.8258576603426855</v>
      </c>
      <c r="M153" s="153">
        <f t="shared" si="17"/>
        <v>7.9786727310638881</v>
      </c>
      <c r="N153" s="153">
        <f t="shared" si="17"/>
        <v>8.1019422819841296</v>
      </c>
      <c r="O153" s="153">
        <f t="shared" si="17"/>
        <v>8.9113232908387374</v>
      </c>
      <c r="P153" s="153">
        <f t="shared" si="17"/>
        <v>8.8388341131359578</v>
      </c>
      <c r="Q153" s="153">
        <f t="shared" si="17"/>
        <v>8.770972859450481</v>
      </c>
      <c r="R153" s="153">
        <f t="shared" si="17"/>
        <v>10.248501931633514</v>
      </c>
      <c r="S153" s="153">
        <f t="shared" si="17"/>
        <v>9.1427415613641898</v>
      </c>
      <c r="T153" s="153">
        <f t="shared" si="17"/>
        <v>10.533007402346941</v>
      </c>
      <c r="U153" s="153">
        <f t="shared" si="16"/>
        <v>13.128517585160742</v>
      </c>
      <c r="V153" s="153">
        <f t="shared" si="16"/>
        <v>15.42381865166899</v>
      </c>
      <c r="W153" s="153">
        <f t="shared" si="16"/>
        <v>16.420555737710814</v>
      </c>
      <c r="X153" s="153">
        <f t="shared" si="16"/>
        <v>15.496337502120094</v>
      </c>
      <c r="Y153" s="153">
        <f t="shared" si="16"/>
        <v>17.305691875455796</v>
      </c>
      <c r="Z153" s="153">
        <f t="shared" si="16"/>
        <v>14.664860484050932</v>
      </c>
      <c r="AA153" s="153">
        <f t="shared" si="16"/>
        <v>9.5973454380558625</v>
      </c>
      <c r="AB153" s="153">
        <f t="shared" si="16"/>
        <v>9.0230564014690628</v>
      </c>
      <c r="AC153" s="153">
        <f t="shared" si="16"/>
        <v>7.5295871657307769</v>
      </c>
      <c r="AD153" s="153">
        <f t="shared" si="16"/>
        <v>9.3729055710557336</v>
      </c>
      <c r="AE153" s="153">
        <f t="shared" si="16"/>
        <v>9.5538350696820959</v>
      </c>
      <c r="AF153" s="153">
        <f t="shared" ref="AF153:AG153" si="18">SUM(AF6:AF13)</f>
        <v>10.390920668239977</v>
      </c>
      <c r="AG153" s="153">
        <f t="shared" si="18"/>
        <v>10.306356001873215</v>
      </c>
      <c r="AH153" s="153">
        <f t="shared" ref="AH153:AI153" si="19">SUM(AH6:AH13)</f>
        <v>10.611188222675894</v>
      </c>
      <c r="AI153" s="153">
        <f t="shared" si="19"/>
        <v>9.8222776709777033</v>
      </c>
      <c r="AJ153" s="153">
        <f t="shared" ref="AJ153:AK153" si="20">SUM(AJ6:AJ13)</f>
        <v>9.2055771914812965</v>
      </c>
      <c r="AK153" s="153">
        <f t="shared" si="20"/>
        <v>8.2174261187267525</v>
      </c>
      <c r="AL153" s="153">
        <f t="shared" ref="AL153:AM153" si="21">SUM(AL6:AL13)</f>
        <v>8.1695909893903682</v>
      </c>
      <c r="AM153" s="153">
        <f t="shared" si="21"/>
        <v>8.3416231217072365</v>
      </c>
      <c r="AN153" s="153">
        <f t="shared" ref="AN153" si="22">SUM(AN6:AN13)</f>
        <v>8.1602157782918923</v>
      </c>
    </row>
    <row r="154" spans="1:40" x14ac:dyDescent="0.2">
      <c r="D154" s="124" t="s">
        <v>35</v>
      </c>
      <c r="G154" s="153">
        <f t="shared" ref="G154:T154" si="23">SUM(G32:G34)</f>
        <v>8.7029999999999994</v>
      </c>
      <c r="H154" s="153">
        <f t="shared" si="23"/>
        <v>8.5874436515398962</v>
      </c>
      <c r="I154" s="153">
        <f t="shared" si="23"/>
        <v>9.1818463491185227</v>
      </c>
      <c r="J154" s="153">
        <f t="shared" si="23"/>
        <v>9.6452967613599405</v>
      </c>
      <c r="K154" s="153">
        <f t="shared" si="23"/>
        <v>10.162646738284897</v>
      </c>
      <c r="L154" s="153">
        <f t="shared" si="23"/>
        <v>11.532784931599146</v>
      </c>
      <c r="M154" s="153">
        <f t="shared" si="23"/>
        <v>13.998932185018662</v>
      </c>
      <c r="N154" s="153">
        <f t="shared" si="23"/>
        <v>11.615560520171709</v>
      </c>
      <c r="O154" s="153">
        <f t="shared" si="23"/>
        <v>11.722428100532367</v>
      </c>
      <c r="P154" s="153">
        <f t="shared" si="23"/>
        <v>12.086635551569495</v>
      </c>
      <c r="Q154" s="153">
        <f t="shared" si="23"/>
        <v>12.328605467192334</v>
      </c>
      <c r="R154" s="153">
        <f t="shared" si="23"/>
        <v>12.690233334119627</v>
      </c>
      <c r="S154" s="153">
        <f t="shared" si="23"/>
        <v>12.848720658398816</v>
      </c>
      <c r="T154" s="153">
        <f t="shared" si="23"/>
        <v>12.252852257589575</v>
      </c>
      <c r="U154" s="153">
        <f t="shared" ref="U154:AE154" si="24">U32+U33+U34</f>
        <v>12.884541199684342</v>
      </c>
      <c r="V154" s="153">
        <f t="shared" si="24"/>
        <v>12.55638575527329</v>
      </c>
      <c r="W154" s="153">
        <f t="shared" si="24"/>
        <v>12.473433002471385</v>
      </c>
      <c r="X154" s="153">
        <f t="shared" si="24"/>
        <v>11.335492148575295</v>
      </c>
      <c r="Y154" s="153">
        <f t="shared" si="24"/>
        <v>10.29081865748508</v>
      </c>
      <c r="Z154" s="153">
        <f t="shared" si="24"/>
        <v>10.065475109840987</v>
      </c>
      <c r="AA154" s="153">
        <f t="shared" si="24"/>
        <v>8.3798213969760109</v>
      </c>
      <c r="AB154" s="153">
        <f t="shared" si="24"/>
        <v>7.2779703365126869</v>
      </c>
      <c r="AC154" s="153">
        <f t="shared" si="24"/>
        <v>6.4359551009795988</v>
      </c>
      <c r="AD154" s="153">
        <f t="shared" si="24"/>
        <v>6.0573819204373729</v>
      </c>
      <c r="AE154" s="153">
        <f t="shared" si="24"/>
        <v>5.3994361134075985</v>
      </c>
      <c r="AF154" s="153">
        <f t="shared" ref="AF154:AG154" si="25">AF32+AF33+AF34</f>
        <v>4.6968708173554798</v>
      </c>
      <c r="AG154" s="153">
        <f t="shared" si="25"/>
        <v>4.1465073065859803</v>
      </c>
      <c r="AH154" s="153">
        <f t="shared" ref="AH154:AM154" si="26">AH32+AH33+AH34</f>
        <v>3.9367426999374615</v>
      </c>
      <c r="AI154" s="153">
        <f t="shared" si="26"/>
        <v>4.0709062149030437</v>
      </c>
      <c r="AJ154" s="153">
        <f t="shared" si="26"/>
        <v>4.3297146905988972</v>
      </c>
      <c r="AK154" s="153">
        <f t="shared" si="26"/>
        <v>3.9593143888199913</v>
      </c>
      <c r="AL154" s="153">
        <f t="shared" si="26"/>
        <v>3.5239539671052933</v>
      </c>
      <c r="AM154" s="153">
        <f t="shared" si="26"/>
        <v>3.3018763067049974</v>
      </c>
      <c r="AN154" s="153">
        <f t="shared" ref="AN154" si="27">AN32+AN33+AN34</f>
        <v>3.7284518281491437</v>
      </c>
    </row>
    <row r="155" spans="1:40" x14ac:dyDescent="0.2">
      <c r="D155" s="124" t="s">
        <v>36</v>
      </c>
      <c r="G155" s="153">
        <f>G140</f>
        <v>60.805587646966146</v>
      </c>
      <c r="H155" s="153">
        <f t="shared" ref="H155:AF155" si="28">H140</f>
        <v>67.469532438497197</v>
      </c>
      <c r="I155" s="153">
        <f t="shared" si="28"/>
        <v>67.121053138379935</v>
      </c>
      <c r="J155" s="153">
        <f t="shared" si="28"/>
        <v>69.479112750997317</v>
      </c>
      <c r="K155" s="153">
        <f t="shared" si="28"/>
        <v>66.93770210348714</v>
      </c>
      <c r="L155" s="153">
        <f t="shared" si="28"/>
        <v>63.973846322655014</v>
      </c>
      <c r="M155" s="153">
        <f t="shared" si="28"/>
        <v>62.286062152017827</v>
      </c>
      <c r="N155" s="153">
        <f t="shared" si="28"/>
        <v>68.323907217519221</v>
      </c>
      <c r="O155" s="153">
        <f t="shared" si="28"/>
        <v>60.383112152307753</v>
      </c>
      <c r="P155" s="153">
        <f t="shared" si="28"/>
        <v>62.026157566391319</v>
      </c>
      <c r="Q155" s="153">
        <f t="shared" si="28"/>
        <v>60.787330645420916</v>
      </c>
      <c r="R155" s="153">
        <f t="shared" si="28"/>
        <v>58.114313481118174</v>
      </c>
      <c r="S155" s="153">
        <f t="shared" si="28"/>
        <v>59.185338131000833</v>
      </c>
      <c r="T155" s="153">
        <f t="shared" si="28"/>
        <v>54.433407837784628</v>
      </c>
      <c r="U155" s="153">
        <f t="shared" si="28"/>
        <v>55.302063529129889</v>
      </c>
      <c r="V155" s="153">
        <f t="shared" si="28"/>
        <v>58.965701942960877</v>
      </c>
      <c r="W155" s="153">
        <f t="shared" si="28"/>
        <v>61.841313700777285</v>
      </c>
      <c r="X155" s="153">
        <f t="shared" si="28"/>
        <v>62.238787967495043</v>
      </c>
      <c r="Y155" s="153">
        <f t="shared" si="28"/>
        <v>59.752169768168827</v>
      </c>
      <c r="Z155" s="153">
        <f t="shared" si="28"/>
        <v>57.903782575989922</v>
      </c>
      <c r="AA155" s="153">
        <f t="shared" si="28"/>
        <v>50.656699508493283</v>
      </c>
      <c r="AB155" s="153">
        <f t="shared" si="28"/>
        <v>45.591226634867297</v>
      </c>
      <c r="AC155" s="153">
        <f t="shared" si="28"/>
        <v>43.460764170677699</v>
      </c>
      <c r="AD155" s="153">
        <f t="shared" si="28"/>
        <v>42.363012001049171</v>
      </c>
      <c r="AE155" s="153">
        <f>AE140</f>
        <v>43.276379931667712</v>
      </c>
      <c r="AF155" s="153">
        <f t="shared" si="28"/>
        <v>44.781797777674996</v>
      </c>
      <c r="AG155" s="153">
        <f>AG140</f>
        <v>42.672852849684659</v>
      </c>
      <c r="AH155" s="153">
        <f t="shared" ref="AH155:AI155" si="29">AH140</f>
        <v>45.11814091648948</v>
      </c>
      <c r="AI155" s="153">
        <f t="shared" si="29"/>
        <v>44.465797305919828</v>
      </c>
      <c r="AJ155" s="153">
        <f t="shared" ref="AJ155:AK155" si="30">AJ140</f>
        <v>44.206741370282082</v>
      </c>
      <c r="AK155" s="153">
        <f t="shared" si="30"/>
        <v>40.342526816154262</v>
      </c>
      <c r="AL155" s="153">
        <f t="shared" ref="AL155:AM155" si="31">AL140</f>
        <v>34.107583159053682</v>
      </c>
      <c r="AM155" s="153">
        <f t="shared" si="31"/>
        <v>32.402090452158077</v>
      </c>
      <c r="AN155" s="153">
        <f t="shared" ref="AN155" si="32">AN140</f>
        <v>32.282103138534822</v>
      </c>
    </row>
    <row r="156" spans="1:40" x14ac:dyDescent="0.2">
      <c r="D156" s="124" t="s">
        <v>357</v>
      </c>
      <c r="G156" s="153"/>
      <c r="H156" s="153">
        <f>SUM(H88:H109)</f>
        <v>32.338553981758551</v>
      </c>
      <c r="I156" s="153">
        <f t="shared" ref="I156:AH156" si="33">SUM(I88:I109)</f>
        <v>32.36625511140916</v>
      </c>
      <c r="J156" s="153">
        <f t="shared" si="33"/>
        <v>32.302198333892349</v>
      </c>
      <c r="K156" s="153">
        <f t="shared" si="33"/>
        <v>33.111904686298004</v>
      </c>
      <c r="L156" s="153">
        <f t="shared" si="33"/>
        <v>34.232053840258644</v>
      </c>
      <c r="M156" s="153">
        <f t="shared" si="33"/>
        <v>35.343046338321926</v>
      </c>
      <c r="N156" s="153">
        <f t="shared" si="33"/>
        <v>35.536972774641775</v>
      </c>
      <c r="O156" s="153">
        <f t="shared" si="33"/>
        <v>34.718976311500988</v>
      </c>
      <c r="P156" s="153">
        <f t="shared" si="33"/>
        <v>37.084478632731148</v>
      </c>
      <c r="Q156" s="153">
        <f t="shared" si="33"/>
        <v>37.01919181757755</v>
      </c>
      <c r="R156" s="153">
        <f t="shared" si="33"/>
        <v>34.874371940261149</v>
      </c>
      <c r="S156" s="153">
        <f t="shared" si="33"/>
        <v>33.384766331950985</v>
      </c>
      <c r="T156" s="153">
        <f t="shared" si="33"/>
        <v>33.162329630252145</v>
      </c>
      <c r="U156" s="153">
        <f t="shared" si="33"/>
        <v>34.185417453807126</v>
      </c>
      <c r="V156" s="153">
        <f t="shared" si="33"/>
        <v>33.058195485520713</v>
      </c>
      <c r="W156" s="153">
        <f t="shared" si="33"/>
        <v>32.440393987068113</v>
      </c>
      <c r="X156" s="153">
        <f t="shared" si="33"/>
        <v>32.07799596343105</v>
      </c>
      <c r="Y156" s="153">
        <f t="shared" si="33"/>
        <v>30.517972069251467</v>
      </c>
      <c r="Z156" s="153">
        <f t="shared" si="33"/>
        <v>30.036116089315282</v>
      </c>
      <c r="AA156" s="153">
        <f t="shared" si="33"/>
        <v>29.674585112745056</v>
      </c>
      <c r="AB156" s="153">
        <f t="shared" si="33"/>
        <v>31.312034484404403</v>
      </c>
      <c r="AC156" s="153">
        <f t="shared" si="33"/>
        <v>29.126388950442163</v>
      </c>
      <c r="AD156" s="153">
        <f t="shared" si="33"/>
        <v>29.452817369931921</v>
      </c>
      <c r="AE156" s="153">
        <f t="shared" si="33"/>
        <v>31.767405327307479</v>
      </c>
      <c r="AF156" s="153">
        <f t="shared" si="33"/>
        <v>30.562288734760649</v>
      </c>
      <c r="AG156" s="153">
        <f t="shared" si="33"/>
        <v>31.001692540916753</v>
      </c>
      <c r="AH156" s="153">
        <f t="shared" si="33"/>
        <v>31.930251769353916</v>
      </c>
      <c r="AI156" s="153">
        <f t="shared" ref="AI156:AJ156" si="34">SUM(AI88:AI109)</f>
        <v>33.755101995214865</v>
      </c>
      <c r="AJ156" s="153">
        <f t="shared" si="34"/>
        <v>36.016881366415781</v>
      </c>
      <c r="AK156" s="153">
        <f t="shared" ref="AK156:AL156" si="35">SUM(AK88:AK109)</f>
        <v>33.752492157741244</v>
      </c>
      <c r="AL156" s="153">
        <f t="shared" si="35"/>
        <v>34.40604898010686</v>
      </c>
      <c r="AM156" s="153">
        <f t="shared" ref="AM156:AN156" si="36">SUM(AM88:AM109)</f>
        <v>35.816960127391624</v>
      </c>
      <c r="AN156" s="153">
        <f t="shared" si="36"/>
        <v>33.812837600508097</v>
      </c>
    </row>
    <row r="157" spans="1:40" x14ac:dyDescent="0.2">
      <c r="D157" s="124" t="s">
        <v>37</v>
      </c>
      <c r="G157" s="153">
        <f t="shared" ref="G157" si="37">SUM(G4,G5,G54,G120,G118,G122,G41)</f>
        <v>2.524</v>
      </c>
      <c r="H157" s="153">
        <f>SUM(H4,H5,H54,H120,H118,H122,H80)</f>
        <v>1.6346004481530041</v>
      </c>
      <c r="I157" s="153">
        <f t="shared" ref="I157:AH157" si="38">SUM(I4,I5,I54,I120,I118,I122,I80)</f>
        <v>2.3176264601434577</v>
      </c>
      <c r="J157" s="153">
        <f t="shared" si="38"/>
        <v>2.4977302209728167</v>
      </c>
      <c r="K157" s="153">
        <f t="shared" si="38"/>
        <v>1.6149019381642735</v>
      </c>
      <c r="L157" s="153">
        <f t="shared" si="38"/>
        <v>0.97122676879503733</v>
      </c>
      <c r="M157" s="153">
        <f t="shared" si="38"/>
        <v>0.96264590650769599</v>
      </c>
      <c r="N157" s="153">
        <f t="shared" si="38"/>
        <v>0.94531688637487343</v>
      </c>
      <c r="O157" s="153">
        <f t="shared" si="38"/>
        <v>1.0295641938428113</v>
      </c>
      <c r="P157" s="153">
        <f t="shared" si="38"/>
        <v>1.1978264950968862</v>
      </c>
      <c r="Q157" s="153">
        <f t="shared" si="38"/>
        <v>1.099812453230026</v>
      </c>
      <c r="R157" s="153">
        <f t="shared" si="38"/>
        <v>1.2555783531390079</v>
      </c>
      <c r="S157" s="153">
        <f t="shared" si="38"/>
        <v>1.4660486925585094</v>
      </c>
      <c r="T157" s="153">
        <f t="shared" si="38"/>
        <v>1.322019989451765</v>
      </c>
      <c r="U157" s="153">
        <f t="shared" si="38"/>
        <v>1.1559025311854021</v>
      </c>
      <c r="V157" s="153">
        <f t="shared" si="38"/>
        <v>1.1295516264280463</v>
      </c>
      <c r="W157" s="153">
        <f t="shared" si="38"/>
        <v>1.2679612588994154</v>
      </c>
      <c r="X157" s="153">
        <f t="shared" si="38"/>
        <v>1.1576113065525733</v>
      </c>
      <c r="Y157" s="153">
        <f t="shared" si="38"/>
        <v>1.1406555283233446</v>
      </c>
      <c r="Z157" s="153">
        <f t="shared" si="38"/>
        <v>1.1785535924689503</v>
      </c>
      <c r="AA157" s="153">
        <f t="shared" si="38"/>
        <v>1.0297558012354493</v>
      </c>
      <c r="AB157" s="153">
        <f t="shared" si="38"/>
        <v>1.1474008815673058</v>
      </c>
      <c r="AC157" s="153">
        <f t="shared" si="38"/>
        <v>0.85919459320739011</v>
      </c>
      <c r="AD157" s="153">
        <f t="shared" si="38"/>
        <v>0.88628851477022053</v>
      </c>
      <c r="AE157" s="153">
        <f t="shared" si="38"/>
        <v>0.8247404354115887</v>
      </c>
      <c r="AF157" s="153">
        <f t="shared" si="38"/>
        <v>0.78493786852242908</v>
      </c>
      <c r="AG157" s="153">
        <f t="shared" si="38"/>
        <v>0.64545423761160592</v>
      </c>
      <c r="AH157" s="153">
        <f t="shared" si="38"/>
        <v>0.65022666370041327</v>
      </c>
      <c r="AI157" s="153">
        <f t="shared" ref="AI157:AJ157" si="39">SUM(AI4,AI5,AI54,AI120,AI118,AI122,AI80)</f>
        <v>0.39228344282169519</v>
      </c>
      <c r="AJ157" s="153">
        <f t="shared" si="39"/>
        <v>0.87519241895778188</v>
      </c>
      <c r="AK157" s="153">
        <f t="shared" ref="AK157:AL157" si="40">SUM(AK4,AK5,AK54,AK120,AK118,AK122,AK80)</f>
        <v>0.51782691935219893</v>
      </c>
      <c r="AL157" s="153">
        <f t="shared" si="40"/>
        <v>0.49398292144516431</v>
      </c>
      <c r="AM157" s="153">
        <f t="shared" ref="AM157:AN157" si="41">SUM(AM4,AM5,AM54,AM120,AM118,AM122,AM80)</f>
        <v>0.50305520682326288</v>
      </c>
      <c r="AN157" s="153">
        <f t="shared" si="41"/>
        <v>0.46208577784387994</v>
      </c>
    </row>
    <row r="158" spans="1:40" x14ac:dyDescent="0.2">
      <c r="D158" s="125" t="s">
        <v>38</v>
      </c>
      <c r="G158" s="51">
        <f>SUM(G151:G157)</f>
        <v>128.61958764696615</v>
      </c>
      <c r="H158" s="51">
        <f>SUM(H151:H157)</f>
        <v>173.24626334340221</v>
      </c>
      <c r="I158" s="51">
        <f t="shared" ref="I158:AD158" si="42">SUM(I151:I157)</f>
        <v>173.93256108586655</v>
      </c>
      <c r="J158" s="51">
        <f t="shared" si="42"/>
        <v>181.77349476315351</v>
      </c>
      <c r="K158" s="51">
        <f t="shared" si="42"/>
        <v>173.97087953861703</v>
      </c>
      <c r="L158" s="51">
        <f t="shared" si="42"/>
        <v>171.24545929959871</v>
      </c>
      <c r="M158" s="51">
        <f t="shared" si="42"/>
        <v>169.43601707650598</v>
      </c>
      <c r="N158" s="51">
        <f t="shared" si="42"/>
        <v>174.04369713293372</v>
      </c>
      <c r="O158" s="51">
        <f t="shared" si="42"/>
        <v>164.48865795083731</v>
      </c>
      <c r="P158" s="51">
        <f t="shared" si="42"/>
        <v>168.53611342850769</v>
      </c>
      <c r="Q158" s="51">
        <f t="shared" si="42"/>
        <v>166.82526332551345</v>
      </c>
      <c r="R158" s="51">
        <f t="shared" si="42"/>
        <v>165.12325516484088</v>
      </c>
      <c r="S158" s="51">
        <f t="shared" si="42"/>
        <v>165.68671368342444</v>
      </c>
      <c r="T158" s="51">
        <f t="shared" si="42"/>
        <v>157.78561045082157</v>
      </c>
      <c r="U158" s="51">
        <f t="shared" si="42"/>
        <v>159.31346540458901</v>
      </c>
      <c r="V158" s="51">
        <f t="shared" si="42"/>
        <v>162.36267220538926</v>
      </c>
      <c r="W158" s="51">
        <f t="shared" si="42"/>
        <v>166.16382769749364</v>
      </c>
      <c r="X158" s="51">
        <f t="shared" si="42"/>
        <v>161.38900130859</v>
      </c>
      <c r="Y158" s="51">
        <f t="shared" si="42"/>
        <v>155.75990234841851</v>
      </c>
      <c r="Z158" s="51">
        <f t="shared" si="42"/>
        <v>146.20689886288312</v>
      </c>
      <c r="AA158" s="51">
        <f t="shared" si="42"/>
        <v>122.41189362463713</v>
      </c>
      <c r="AB158" s="51">
        <f t="shared" si="42"/>
        <v>115.9494055203056</v>
      </c>
      <c r="AC158" s="51">
        <f t="shared" si="42"/>
        <v>104.22528892729711</v>
      </c>
      <c r="AD158" s="51">
        <f t="shared" si="42"/>
        <v>106.76826776401707</v>
      </c>
      <c r="AE158" s="51">
        <f t="shared" ref="AE158:AF158" si="43">SUM(AE151:AE157)</f>
        <v>107.98041770864306</v>
      </c>
      <c r="AF158" s="51">
        <f t="shared" si="43"/>
        <v>106.27973899841973</v>
      </c>
      <c r="AG158" s="51">
        <f t="shared" ref="AG158:AH158" si="44">SUM(AG151:AG157)</f>
        <v>106.4111398296468</v>
      </c>
      <c r="AH158" s="51">
        <f t="shared" si="44"/>
        <v>108.61264862011596</v>
      </c>
      <c r="AI158" s="51">
        <f t="shared" ref="AI158:AJ158" si="45">SUM(AI151:AI157)</f>
        <v>108.18527418713789</v>
      </c>
      <c r="AJ158" s="51">
        <f t="shared" si="45"/>
        <v>109.48683782504126</v>
      </c>
      <c r="AK158" s="51">
        <f t="shared" ref="AK158:AL158" si="46">SUM(AK151:AK157)</f>
        <v>100.64883173660947</v>
      </c>
      <c r="AL158" s="51">
        <f t="shared" si="46"/>
        <v>94.473979913576088</v>
      </c>
      <c r="AM158" s="51">
        <f t="shared" ref="AM158:AN158" si="47">SUM(AM151:AM157)</f>
        <v>96.777165146725181</v>
      </c>
      <c r="AN158" s="51">
        <f t="shared" si="47"/>
        <v>92.836953693379499</v>
      </c>
    </row>
    <row r="159" spans="1:40" x14ac:dyDescent="0.2">
      <c r="G159" s="126">
        <f>G158-G132</f>
        <v>0</v>
      </c>
      <c r="H159" s="126">
        <f>H158-H132</f>
        <v>0</v>
      </c>
      <c r="I159" s="126">
        <f t="shared" ref="I159:AF159" si="48">I158-I132</f>
        <v>0</v>
      </c>
      <c r="J159" s="126">
        <f t="shared" si="48"/>
        <v>0</v>
      </c>
      <c r="K159" s="126">
        <f t="shared" si="48"/>
        <v>0</v>
      </c>
      <c r="L159" s="126">
        <f t="shared" si="48"/>
        <v>0</v>
      </c>
      <c r="M159" s="126">
        <f t="shared" si="48"/>
        <v>0</v>
      </c>
      <c r="N159" s="126">
        <f t="shared" si="48"/>
        <v>0</v>
      </c>
      <c r="O159" s="126">
        <f t="shared" si="48"/>
        <v>0</v>
      </c>
      <c r="P159" s="126">
        <f t="shared" si="48"/>
        <v>0</v>
      </c>
      <c r="Q159" s="126">
        <f t="shared" si="48"/>
        <v>0</v>
      </c>
      <c r="R159" s="126">
        <f t="shared" si="48"/>
        <v>0</v>
      </c>
      <c r="S159" s="126">
        <f t="shared" si="48"/>
        <v>0</v>
      </c>
      <c r="T159" s="126">
        <f t="shared" si="48"/>
        <v>0</v>
      </c>
      <c r="U159" s="126">
        <f t="shared" si="48"/>
        <v>0</v>
      </c>
      <c r="V159" s="126">
        <f t="shared" si="48"/>
        <v>0</v>
      </c>
      <c r="W159" s="126">
        <f t="shared" si="48"/>
        <v>0</v>
      </c>
      <c r="X159" s="126">
        <f t="shared" si="48"/>
        <v>0</v>
      </c>
      <c r="Y159" s="126">
        <f t="shared" si="48"/>
        <v>0</v>
      </c>
      <c r="Z159" s="126">
        <f t="shared" si="48"/>
        <v>0</v>
      </c>
      <c r="AA159" s="126">
        <f t="shared" si="48"/>
        <v>0</v>
      </c>
      <c r="AB159" s="126">
        <f t="shared" si="48"/>
        <v>0</v>
      </c>
      <c r="AC159" s="126">
        <f t="shared" si="48"/>
        <v>0</v>
      </c>
      <c r="AD159" s="126">
        <f t="shared" si="48"/>
        <v>0</v>
      </c>
      <c r="AE159" s="126">
        <f t="shared" si="48"/>
        <v>0</v>
      </c>
      <c r="AF159" s="126">
        <f t="shared" si="48"/>
        <v>0</v>
      </c>
      <c r="AG159" s="126">
        <f t="shared" ref="AG159:AL159" si="49">AG158-AG132</f>
        <v>0</v>
      </c>
      <c r="AH159" s="126">
        <f t="shared" si="49"/>
        <v>0</v>
      </c>
      <c r="AI159" s="126">
        <f t="shared" si="49"/>
        <v>0</v>
      </c>
      <c r="AJ159" s="126">
        <f t="shared" si="49"/>
        <v>0</v>
      </c>
      <c r="AK159" s="126">
        <f t="shared" si="49"/>
        <v>0</v>
      </c>
      <c r="AL159" s="126">
        <f t="shared" si="49"/>
        <v>0</v>
      </c>
      <c r="AM159" s="126">
        <f t="shared" ref="AM159:AN159" si="50">AM158-AM132</f>
        <v>0</v>
      </c>
      <c r="AN159" s="126">
        <f t="shared" si="50"/>
        <v>0</v>
      </c>
    </row>
    <row r="160" spans="1:40" x14ac:dyDescent="0.2">
      <c r="D160" s="124" t="s">
        <v>39</v>
      </c>
      <c r="G160" s="49">
        <f>$G$158</f>
        <v>128.61958764696615</v>
      </c>
      <c r="H160" s="49">
        <f t="shared" ref="H160:AM160" si="51">$G$158</f>
        <v>128.61958764696615</v>
      </c>
      <c r="I160" s="49">
        <f t="shared" si="51"/>
        <v>128.61958764696615</v>
      </c>
      <c r="J160" s="49">
        <f t="shared" si="51"/>
        <v>128.61958764696615</v>
      </c>
      <c r="K160" s="49">
        <f t="shared" si="51"/>
        <v>128.61958764696615</v>
      </c>
      <c r="L160" s="49">
        <f t="shared" si="51"/>
        <v>128.61958764696615</v>
      </c>
      <c r="M160" s="49">
        <f t="shared" si="51"/>
        <v>128.61958764696615</v>
      </c>
      <c r="N160" s="49">
        <f t="shared" si="51"/>
        <v>128.61958764696615</v>
      </c>
      <c r="O160" s="49">
        <f t="shared" si="51"/>
        <v>128.61958764696615</v>
      </c>
      <c r="P160" s="49">
        <f t="shared" si="51"/>
        <v>128.61958764696615</v>
      </c>
      <c r="Q160" s="49">
        <f t="shared" si="51"/>
        <v>128.61958764696615</v>
      </c>
      <c r="R160" s="49">
        <f t="shared" si="51"/>
        <v>128.61958764696615</v>
      </c>
      <c r="S160" s="49">
        <f t="shared" si="51"/>
        <v>128.61958764696615</v>
      </c>
      <c r="T160" s="49">
        <f t="shared" si="51"/>
        <v>128.61958764696615</v>
      </c>
      <c r="U160" s="49">
        <f t="shared" si="51"/>
        <v>128.61958764696615</v>
      </c>
      <c r="V160" s="49">
        <f t="shared" si="51"/>
        <v>128.61958764696615</v>
      </c>
      <c r="W160" s="49">
        <f t="shared" si="51"/>
        <v>128.61958764696615</v>
      </c>
      <c r="X160" s="49">
        <f t="shared" si="51"/>
        <v>128.61958764696615</v>
      </c>
      <c r="Y160" s="49">
        <f t="shared" si="51"/>
        <v>128.61958764696615</v>
      </c>
      <c r="Z160" s="49">
        <f t="shared" si="51"/>
        <v>128.61958764696615</v>
      </c>
      <c r="AA160" s="49">
        <f t="shared" si="51"/>
        <v>128.61958764696615</v>
      </c>
      <c r="AB160" s="49">
        <f t="shared" si="51"/>
        <v>128.61958764696615</v>
      </c>
      <c r="AC160" s="49">
        <f t="shared" si="51"/>
        <v>128.61958764696615</v>
      </c>
      <c r="AD160" s="49">
        <f t="shared" si="51"/>
        <v>128.61958764696615</v>
      </c>
      <c r="AE160" s="49">
        <f t="shared" si="51"/>
        <v>128.61958764696615</v>
      </c>
      <c r="AF160" s="49">
        <f t="shared" si="51"/>
        <v>128.61958764696615</v>
      </c>
      <c r="AG160" s="49">
        <f t="shared" si="51"/>
        <v>128.61958764696615</v>
      </c>
      <c r="AH160" s="49">
        <f t="shared" si="51"/>
        <v>128.61958764696615</v>
      </c>
      <c r="AI160" s="49">
        <f t="shared" si="51"/>
        <v>128.61958764696615</v>
      </c>
      <c r="AJ160" s="49">
        <f t="shared" si="51"/>
        <v>128.61958764696615</v>
      </c>
      <c r="AK160" s="49">
        <f t="shared" si="51"/>
        <v>128.61958764696615</v>
      </c>
      <c r="AL160" s="49">
        <f>$G$158</f>
        <v>128.61958764696615</v>
      </c>
      <c r="AM160" s="49">
        <f t="shared" si="51"/>
        <v>128.61958764696615</v>
      </c>
      <c r="AN160" s="49">
        <f>$G$158</f>
        <v>128.61958764696615</v>
      </c>
    </row>
    <row r="161" spans="35:40" x14ac:dyDescent="0.2">
      <c r="AI161" s="145"/>
      <c r="AJ161" s="145"/>
      <c r="AK161" s="145"/>
      <c r="AL161" s="145"/>
      <c r="AM161" s="145"/>
      <c r="AN161" s="145"/>
    </row>
    <row r="162" spans="35:40" x14ac:dyDescent="0.2">
      <c r="AI162" s="145"/>
      <c r="AJ162" s="145"/>
      <c r="AK162" s="145"/>
      <c r="AL162" s="145"/>
      <c r="AM162" s="145"/>
      <c r="AN162" s="145"/>
    </row>
    <row r="163" spans="35:40" x14ac:dyDescent="0.2">
      <c r="AI163" s="145"/>
      <c r="AJ163" s="145"/>
      <c r="AK163" s="145"/>
      <c r="AL163" s="145"/>
      <c r="AM163" s="145"/>
      <c r="AN163" s="145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3">
    <tabColor theme="5"/>
  </sheetPr>
  <dimension ref="B2:AJ14"/>
  <sheetViews>
    <sheetView showGridLines="0" workbookViewId="0">
      <selection activeCell="AI4" sqref="AI4"/>
    </sheetView>
  </sheetViews>
  <sheetFormatPr defaultRowHeight="12.75" x14ac:dyDescent="0.2"/>
  <cols>
    <col min="1" max="1" width="9.140625" style="45"/>
    <col min="2" max="2" width="25.140625" style="45" customWidth="1"/>
    <col min="3" max="36" width="5.5703125" style="45" customWidth="1"/>
    <col min="37" max="16384" width="9.140625" style="45"/>
  </cols>
  <sheetData>
    <row r="2" spans="2:36" x14ac:dyDescent="0.2">
      <c r="B2" s="52" t="s">
        <v>358</v>
      </c>
    </row>
    <row r="3" spans="2:36" x14ac:dyDescent="0.2">
      <c r="B3" s="52"/>
    </row>
    <row r="4" spans="2:36" s="50" customFormat="1" x14ac:dyDescent="0.25">
      <c r="B4" s="53"/>
      <c r="C4" s="54">
        <f>'A.3 Fig.A3.2'!G150</f>
        <v>1987</v>
      </c>
      <c r="D4" s="55">
        <f>'A.3 Fig.A3.2'!H150</f>
        <v>1990</v>
      </c>
      <c r="E4" s="55">
        <f>'A.3 Fig.A3.2'!I150</f>
        <v>1991</v>
      </c>
      <c r="F4" s="55">
        <f>'A.3 Fig.A3.2'!J150</f>
        <v>1992</v>
      </c>
      <c r="G4" s="55">
        <f>'A.3 Fig.A3.2'!K150</f>
        <v>1993</v>
      </c>
      <c r="H4" s="55">
        <f>'A.3 Fig.A3.2'!L150</f>
        <v>1994</v>
      </c>
      <c r="I4" s="55">
        <f>'A.3 Fig.A3.2'!M150</f>
        <v>1995</v>
      </c>
      <c r="J4" s="55">
        <f>'A.3 Fig.A3.2'!N150</f>
        <v>1996</v>
      </c>
      <c r="K4" s="55">
        <f>'A.3 Fig.A3.2'!O150</f>
        <v>1997</v>
      </c>
      <c r="L4" s="55">
        <f>'A.3 Fig.A3.2'!P150</f>
        <v>1998</v>
      </c>
      <c r="M4" s="55">
        <f>'A.3 Fig.A3.2'!Q150</f>
        <v>1999</v>
      </c>
      <c r="N4" s="55">
        <f>'A.3 Fig.A3.2'!R150</f>
        <v>2000</v>
      </c>
      <c r="O4" s="55">
        <f>'A.3 Fig.A3.2'!S150</f>
        <v>2001</v>
      </c>
      <c r="P4" s="55">
        <f>'A.3 Fig.A3.2'!T150</f>
        <v>2002</v>
      </c>
      <c r="Q4" s="55">
        <f>'A.3 Fig.A3.2'!U150</f>
        <v>2003</v>
      </c>
      <c r="R4" s="55">
        <f>'A.3 Fig.A3.2'!V150</f>
        <v>2004</v>
      </c>
      <c r="S4" s="55">
        <f>'A.3 Fig.A3.2'!W150</f>
        <v>2005</v>
      </c>
      <c r="T4" s="55">
        <f>'A.3 Fig.A3.2'!X150</f>
        <v>2006</v>
      </c>
      <c r="U4" s="55">
        <f>'A.3 Fig.A3.2'!Y150</f>
        <v>2007</v>
      </c>
      <c r="V4" s="55">
        <f>'A.3 Fig.A3.2'!Z150</f>
        <v>2008</v>
      </c>
      <c r="W4" s="55">
        <v>2009</v>
      </c>
      <c r="X4" s="55">
        <v>2010</v>
      </c>
      <c r="Y4" s="55">
        <v>2011</v>
      </c>
      <c r="Z4" s="55">
        <v>2012</v>
      </c>
      <c r="AA4" s="55">
        <v>2013</v>
      </c>
      <c r="AB4" s="55">
        <v>2014</v>
      </c>
      <c r="AC4" s="55">
        <v>2015</v>
      </c>
      <c r="AD4" s="55">
        <v>2016</v>
      </c>
      <c r="AE4" s="55">
        <v>2017</v>
      </c>
      <c r="AF4" s="55">
        <v>2018</v>
      </c>
      <c r="AG4" s="55">
        <v>2019</v>
      </c>
      <c r="AH4" s="55">
        <v>2020</v>
      </c>
      <c r="AI4" s="55">
        <v>2021</v>
      </c>
      <c r="AJ4" s="56">
        <v>2022</v>
      </c>
    </row>
    <row r="5" spans="2:36" s="47" customFormat="1" x14ac:dyDescent="0.25">
      <c r="B5" s="57" t="s">
        <v>32</v>
      </c>
      <c r="C5" s="58">
        <f>'A.3 Fig.A3.2'!G151</f>
        <v>40.142000000000003</v>
      </c>
      <c r="D5" s="58">
        <f>'A.3 Fig.A3.2'!H151</f>
        <v>46.374000000000002</v>
      </c>
      <c r="E5" s="58">
        <f>'A.3 Fig.A3.2'!I151</f>
        <v>46.188000000000002</v>
      </c>
      <c r="F5" s="58">
        <f>'A.3 Fig.A3.2'!J151</f>
        <v>53.064999999999998</v>
      </c>
      <c r="G5" s="58">
        <f>'A.3 Fig.A3.2'!K151</f>
        <v>46.944000000000003</v>
      </c>
      <c r="H5" s="58">
        <f>'A.3 Fig.A3.2'!L151</f>
        <v>45.1</v>
      </c>
      <c r="I5" s="58">
        <f>'A.3 Fig.A3.2'!M151</f>
        <v>41.390999999999998</v>
      </c>
      <c r="J5" s="58">
        <f>'A.3 Fig.A3.2'!N151</f>
        <v>41.86407198904368</v>
      </c>
      <c r="K5" s="58">
        <f>'A.3 Fig.A3.2'!O151</f>
        <v>40.192419351450397</v>
      </c>
      <c r="L5" s="58">
        <f>'A.3 Fig.A3.2'!P151</f>
        <v>39.384215967131034</v>
      </c>
      <c r="M5" s="58">
        <f>'A.3 Fig.A3.2'!Q151</f>
        <v>38.768690530542884</v>
      </c>
      <c r="N5" s="58">
        <f>'A.3 Fig.A3.2'!R151</f>
        <v>39.719915102986882</v>
      </c>
      <c r="O5" s="58">
        <f>'A.3 Fig.A3.2'!S151</f>
        <v>41.145427812248805</v>
      </c>
      <c r="P5" s="58">
        <f>'A.3 Fig.A3.2'!T151</f>
        <v>37.621453266901277</v>
      </c>
      <c r="Q5" s="58">
        <f>'A.3 Fig.A3.2'!U151</f>
        <v>33.812131250761119</v>
      </c>
      <c r="R5" s="58">
        <f>'A.3 Fig.A3.2'!V151</f>
        <v>32.332900719629599</v>
      </c>
      <c r="S5" s="58">
        <f>'A.3 Fig.A3.2'!W151</f>
        <v>32.384444731674478</v>
      </c>
      <c r="T5" s="58">
        <f>'A.3 Fig.A3.2'!X151</f>
        <v>29.873750586223437</v>
      </c>
      <c r="U5" s="58">
        <f>'A.3 Fig.A3.2'!Y151</f>
        <v>27.673372056795841</v>
      </c>
      <c r="V5" s="58">
        <f>'A.3 Fig.A3.2'!Z151</f>
        <v>22.482200621326168</v>
      </c>
      <c r="W5" s="58">
        <f>'A.3 Fig.A3.2'!AA151</f>
        <v>13.782700595516683</v>
      </c>
      <c r="X5" s="58">
        <f>'A.3 Fig.A3.2'!AB151</f>
        <v>11.922622680969427</v>
      </c>
      <c r="Y5" s="58">
        <f>'A.3 Fig.A3.2'!AC151</f>
        <v>8.3703291658573065</v>
      </c>
      <c r="Z5" s="58">
        <f>'A.3 Fig.A3.2'!AD151</f>
        <v>10.52580501818</v>
      </c>
      <c r="AA5" s="58">
        <f>'A.3 Fig.A3.2'!AE151</f>
        <v>9.0884051543483082</v>
      </c>
      <c r="AB5" s="58">
        <f>'A.3 Fig.A3.2'!AF151</f>
        <v>7.8104382166061717</v>
      </c>
      <c r="AC5" s="58">
        <f>'A.3 Fig.A3.2'!AG151</f>
        <v>9.8194393328618315</v>
      </c>
      <c r="AD5" s="58">
        <f>'A.3 Fig.A3.2'!AH151</f>
        <v>8.3070376159746306</v>
      </c>
      <c r="AE5" s="58">
        <f>'A.3 Fig.A3.2'!AI151</f>
        <v>8.1190498312768575</v>
      </c>
      <c r="AF5" s="58">
        <f>'A.3 Fig.A3.2'!AJ151</f>
        <v>6.7376102471207284</v>
      </c>
      <c r="AG5" s="58">
        <f>'A.3 Fig.A3.2'!AK151</f>
        <v>5.9897232099439481</v>
      </c>
      <c r="AH5" s="58">
        <f>'A.3 Fig.A3.2'!AL151</f>
        <v>5.587029530190275</v>
      </c>
      <c r="AI5" s="58">
        <f>'A.3 Fig.A3.2'!AM151</f>
        <v>8.5254191885939274</v>
      </c>
      <c r="AJ5" s="59">
        <f>'A.3 Fig.A3.2'!AN151</f>
        <v>7.4763021168651962</v>
      </c>
    </row>
    <row r="6" spans="2:36" s="47" customFormat="1" x14ac:dyDescent="0.25">
      <c r="B6" s="57" t="s">
        <v>33</v>
      </c>
      <c r="C6" s="58">
        <f>'A.3 Fig.A3.2'!G152</f>
        <v>7.2379999999999995</v>
      </c>
      <c r="D6" s="58">
        <f>'A.3 Fig.A3.2'!H152</f>
        <v>7.7603742398352829</v>
      </c>
      <c r="E6" s="58">
        <f>'A.3 Fig.A3.2'!I152</f>
        <v>7.9125176949624896</v>
      </c>
      <c r="F6" s="58">
        <f>'A.3 Fig.A3.2'!J152</f>
        <v>7.3044828406421587</v>
      </c>
      <c r="G6" s="58">
        <f>'A.3 Fig.A3.2'!K152</f>
        <v>7.3358212121829922</v>
      </c>
      <c r="H6" s="58">
        <f>'A.3 Fig.A3.2'!L152</f>
        <v>7.6096897759481745</v>
      </c>
      <c r="I6" s="58">
        <f>'A.3 Fig.A3.2'!M152</f>
        <v>7.4756577635759749</v>
      </c>
      <c r="J6" s="58">
        <f>'A.3 Fig.A3.2'!N152</f>
        <v>7.6559254631983302</v>
      </c>
      <c r="K6" s="58">
        <f>'A.3 Fig.A3.2'!O152</f>
        <v>7.530834550364248</v>
      </c>
      <c r="L6" s="58">
        <f>'A.3 Fig.A3.2'!P152</f>
        <v>7.9179651024518778</v>
      </c>
      <c r="M6" s="58">
        <f>'A.3 Fig.A3.2'!Q152</f>
        <v>8.0506595520992832</v>
      </c>
      <c r="N6" s="58">
        <f>'A.3 Fig.A3.2'!R152</f>
        <v>8.220341021582513</v>
      </c>
      <c r="O6" s="58">
        <f>'A.3 Fig.A3.2'!S152</f>
        <v>8.5136704959022964</v>
      </c>
      <c r="P6" s="58">
        <f>'A.3 Fig.A3.2'!T152</f>
        <v>8.4605400664952359</v>
      </c>
      <c r="Q6" s="58">
        <f>'A.3 Fig.A3.2'!U152</f>
        <v>8.8448918548603785</v>
      </c>
      <c r="R6" s="58">
        <f>'A.3 Fig.A3.2'!V152</f>
        <v>8.8961180239077624</v>
      </c>
      <c r="S6" s="58">
        <f>'A.3 Fig.A3.2'!W152</f>
        <v>9.3357252788921485</v>
      </c>
      <c r="T6" s="58">
        <f>'A.3 Fig.A3.2'!X152</f>
        <v>9.209025834192504</v>
      </c>
      <c r="U6" s="58">
        <f>'A.3 Fig.A3.2'!Y152</f>
        <v>9.0792223929381564</v>
      </c>
      <c r="V6" s="58">
        <f>'A.3 Fig.A3.2'!Z152</f>
        <v>9.8759103898908798</v>
      </c>
      <c r="W6" s="58">
        <f>'A.3 Fig.A3.2'!AA152</f>
        <v>9.2909857716147677</v>
      </c>
      <c r="X6" s="58">
        <f>'A.3 Fig.A3.2'!AB152</f>
        <v>9.6750941005154196</v>
      </c>
      <c r="Y6" s="58">
        <f>'A.3 Fig.A3.2'!AC152</f>
        <v>8.4430697804021726</v>
      </c>
      <c r="Z6" s="58">
        <f>'A.3 Fig.A3.2'!AD152</f>
        <v>8.1100573685926527</v>
      </c>
      <c r="AA6" s="58">
        <f>'A.3 Fig.A3.2'!AE152</f>
        <v>8.070215676818286</v>
      </c>
      <c r="AB6" s="58">
        <f>'A.3 Fig.A3.2'!AF152</f>
        <v>7.2524849152600313</v>
      </c>
      <c r="AC6" s="58">
        <f>'A.3 Fig.A3.2'!AG152</f>
        <v>7.8188375601127653</v>
      </c>
      <c r="AD6" s="58">
        <f>'A.3 Fig.A3.2'!AH152</f>
        <v>8.0590607319841787</v>
      </c>
      <c r="AE6" s="58">
        <f>'A.3 Fig.A3.2'!AI152</f>
        <v>7.5598577260238891</v>
      </c>
      <c r="AF6" s="58">
        <f>'A.3 Fig.A3.2'!AJ152</f>
        <v>8.1151205401846838</v>
      </c>
      <c r="AG6" s="58">
        <f>'A.3 Fig.A3.2'!AK152</f>
        <v>7.8695221258710664</v>
      </c>
      <c r="AH6" s="58">
        <f>'A.3 Fig.A3.2'!AL152</f>
        <v>8.1857903662844436</v>
      </c>
      <c r="AI6" s="58">
        <f>'A.3 Fig.A3.2'!AM152</f>
        <v>7.8861407433460551</v>
      </c>
      <c r="AJ6" s="59">
        <f>'A.3 Fig.A3.2'!AN152</f>
        <v>6.9149574531864628</v>
      </c>
    </row>
    <row r="7" spans="2:36" s="47" customFormat="1" x14ac:dyDescent="0.25">
      <c r="B7" s="57" t="s">
        <v>34</v>
      </c>
      <c r="C7" s="58">
        <f>'A.3 Fig.A3.2'!G153</f>
        <v>9.2070000000000007</v>
      </c>
      <c r="D7" s="58">
        <f>'A.3 Fig.A3.2'!H153</f>
        <v>9.0817585836182619</v>
      </c>
      <c r="E7" s="58">
        <f>'A.3 Fig.A3.2'!I153</f>
        <v>8.845262331852993</v>
      </c>
      <c r="F7" s="58">
        <f>'A.3 Fig.A3.2'!J153</f>
        <v>7.4796738552888993</v>
      </c>
      <c r="G7" s="58">
        <f>'A.3 Fig.A3.2'!K153</f>
        <v>7.8639028601997216</v>
      </c>
      <c r="H7" s="58">
        <f>'A.3 Fig.A3.2'!L153</f>
        <v>7.8258576603426855</v>
      </c>
      <c r="I7" s="58">
        <f>'A.3 Fig.A3.2'!M153</f>
        <v>7.9786727310638881</v>
      </c>
      <c r="J7" s="58">
        <f>'A.3 Fig.A3.2'!N153</f>
        <v>8.1019422819841296</v>
      </c>
      <c r="K7" s="58">
        <f>'A.3 Fig.A3.2'!O153</f>
        <v>8.9113232908387374</v>
      </c>
      <c r="L7" s="58">
        <f>'A.3 Fig.A3.2'!P153</f>
        <v>8.8388341131359578</v>
      </c>
      <c r="M7" s="58">
        <f>'A.3 Fig.A3.2'!Q153</f>
        <v>8.770972859450481</v>
      </c>
      <c r="N7" s="58">
        <f>'A.3 Fig.A3.2'!R153</f>
        <v>10.248501931633514</v>
      </c>
      <c r="O7" s="58">
        <f>'A.3 Fig.A3.2'!S153</f>
        <v>9.1427415613641898</v>
      </c>
      <c r="P7" s="58">
        <f>'A.3 Fig.A3.2'!T153</f>
        <v>10.533007402346941</v>
      </c>
      <c r="Q7" s="58">
        <f>'A.3 Fig.A3.2'!U153</f>
        <v>13.128517585160742</v>
      </c>
      <c r="R7" s="58">
        <f>'A.3 Fig.A3.2'!V153</f>
        <v>15.42381865166899</v>
      </c>
      <c r="S7" s="58">
        <f>'A.3 Fig.A3.2'!W153</f>
        <v>16.420555737710814</v>
      </c>
      <c r="T7" s="58">
        <f>'A.3 Fig.A3.2'!X153</f>
        <v>15.496337502120094</v>
      </c>
      <c r="U7" s="58">
        <f>'A.3 Fig.A3.2'!Y153</f>
        <v>17.305691875455796</v>
      </c>
      <c r="V7" s="58">
        <f>'A.3 Fig.A3.2'!Z153</f>
        <v>14.664860484050932</v>
      </c>
      <c r="W7" s="58">
        <f>'A.3 Fig.A3.2'!AA153</f>
        <v>9.5973454380558625</v>
      </c>
      <c r="X7" s="58">
        <f>'A.3 Fig.A3.2'!AB153</f>
        <v>9.0230564014690628</v>
      </c>
      <c r="Y7" s="58">
        <f>'A.3 Fig.A3.2'!AC153</f>
        <v>7.5295871657307769</v>
      </c>
      <c r="Z7" s="58">
        <f>'A.3 Fig.A3.2'!AD153</f>
        <v>9.3729055710557336</v>
      </c>
      <c r="AA7" s="58">
        <f>'A.3 Fig.A3.2'!AE153</f>
        <v>9.5538350696820959</v>
      </c>
      <c r="AB7" s="58">
        <f>'A.3 Fig.A3.2'!AF153</f>
        <v>10.390920668239977</v>
      </c>
      <c r="AC7" s="58">
        <f>'A.3 Fig.A3.2'!AG153</f>
        <v>10.306356001873215</v>
      </c>
      <c r="AD7" s="58">
        <f>'A.3 Fig.A3.2'!AH153</f>
        <v>10.611188222675894</v>
      </c>
      <c r="AE7" s="58">
        <f>'A.3 Fig.A3.2'!AI153</f>
        <v>9.8222776709777033</v>
      </c>
      <c r="AF7" s="58">
        <f>'A.3 Fig.A3.2'!AJ153</f>
        <v>9.2055771914812965</v>
      </c>
      <c r="AG7" s="58">
        <f>'A.3 Fig.A3.2'!AK153</f>
        <v>8.2174261187267525</v>
      </c>
      <c r="AH7" s="58">
        <f>'A.3 Fig.A3.2'!AL153</f>
        <v>8.1695909893903682</v>
      </c>
      <c r="AI7" s="58">
        <f>'A.3 Fig.A3.2'!AM153</f>
        <v>8.3416231217072365</v>
      </c>
      <c r="AJ7" s="59">
        <f>'A.3 Fig.A3.2'!AN153</f>
        <v>8.1602157782918923</v>
      </c>
    </row>
    <row r="8" spans="2:36" s="47" customFormat="1" x14ac:dyDescent="0.25">
      <c r="B8" s="57" t="s">
        <v>35</v>
      </c>
      <c r="C8" s="58">
        <f>'A.3 Fig.A3.2'!G154</f>
        <v>8.7029999999999994</v>
      </c>
      <c r="D8" s="58">
        <f>'A.3 Fig.A3.2'!H154</f>
        <v>8.5874436515398962</v>
      </c>
      <c r="E8" s="58">
        <f>'A.3 Fig.A3.2'!I154</f>
        <v>9.1818463491185227</v>
      </c>
      <c r="F8" s="58">
        <f>'A.3 Fig.A3.2'!J154</f>
        <v>9.6452967613599405</v>
      </c>
      <c r="G8" s="58">
        <f>'A.3 Fig.A3.2'!K154</f>
        <v>10.162646738284897</v>
      </c>
      <c r="H8" s="58">
        <f>'A.3 Fig.A3.2'!L154</f>
        <v>11.532784931599146</v>
      </c>
      <c r="I8" s="58">
        <f>'A.3 Fig.A3.2'!M154</f>
        <v>13.998932185018662</v>
      </c>
      <c r="J8" s="58">
        <f>'A.3 Fig.A3.2'!N154</f>
        <v>11.615560520171709</v>
      </c>
      <c r="K8" s="58">
        <f>'A.3 Fig.A3.2'!O154</f>
        <v>11.722428100532367</v>
      </c>
      <c r="L8" s="58">
        <f>'A.3 Fig.A3.2'!P154</f>
        <v>12.086635551569495</v>
      </c>
      <c r="M8" s="58">
        <f>'A.3 Fig.A3.2'!Q154</f>
        <v>12.328605467192334</v>
      </c>
      <c r="N8" s="58">
        <f>'A.3 Fig.A3.2'!R154</f>
        <v>12.690233334119627</v>
      </c>
      <c r="O8" s="58">
        <f>'A.3 Fig.A3.2'!S154</f>
        <v>12.848720658398816</v>
      </c>
      <c r="P8" s="58">
        <f>'A.3 Fig.A3.2'!T154</f>
        <v>12.252852257589575</v>
      </c>
      <c r="Q8" s="58">
        <f>'A.3 Fig.A3.2'!U154</f>
        <v>12.884541199684342</v>
      </c>
      <c r="R8" s="58">
        <f>'A.3 Fig.A3.2'!V154</f>
        <v>12.55638575527329</v>
      </c>
      <c r="S8" s="58">
        <f>'A.3 Fig.A3.2'!W154</f>
        <v>12.473433002471385</v>
      </c>
      <c r="T8" s="58">
        <f>'A.3 Fig.A3.2'!X154</f>
        <v>11.335492148575295</v>
      </c>
      <c r="U8" s="58">
        <f>'A.3 Fig.A3.2'!Y154</f>
        <v>10.29081865748508</v>
      </c>
      <c r="V8" s="58">
        <f>'A.3 Fig.A3.2'!Z154</f>
        <v>10.065475109840987</v>
      </c>
      <c r="W8" s="58">
        <f>'A.3 Fig.A3.2'!AA154</f>
        <v>8.3798213969760109</v>
      </c>
      <c r="X8" s="58">
        <f>'A.3 Fig.A3.2'!AB154</f>
        <v>7.2779703365126869</v>
      </c>
      <c r="Y8" s="58">
        <f>'A.3 Fig.A3.2'!AC154</f>
        <v>6.4359551009795988</v>
      </c>
      <c r="Z8" s="58">
        <f>'A.3 Fig.A3.2'!AD154</f>
        <v>6.0573819204373729</v>
      </c>
      <c r="AA8" s="58">
        <f>'A.3 Fig.A3.2'!AE154</f>
        <v>5.3994361134075985</v>
      </c>
      <c r="AB8" s="58">
        <f>'A.3 Fig.A3.2'!AF154</f>
        <v>4.6968708173554798</v>
      </c>
      <c r="AC8" s="58">
        <f>'A.3 Fig.A3.2'!AG154</f>
        <v>4.1465073065859803</v>
      </c>
      <c r="AD8" s="58">
        <f>'A.3 Fig.A3.2'!AH154</f>
        <v>3.9367426999374615</v>
      </c>
      <c r="AE8" s="58">
        <f>'A.3 Fig.A3.2'!AI154</f>
        <v>4.0709062149030437</v>
      </c>
      <c r="AF8" s="58">
        <f>'A.3 Fig.A3.2'!AJ154</f>
        <v>4.3297146905988972</v>
      </c>
      <c r="AG8" s="58">
        <f>'A.3 Fig.A3.2'!AK154</f>
        <v>3.9593143888199913</v>
      </c>
      <c r="AH8" s="58">
        <f>'A.3 Fig.A3.2'!AL154</f>
        <v>3.5239539671052933</v>
      </c>
      <c r="AI8" s="58">
        <f>'A.3 Fig.A3.2'!AM154</f>
        <v>3.3018763067049974</v>
      </c>
      <c r="AJ8" s="59">
        <f>'A.3 Fig.A3.2'!AN154</f>
        <v>3.7284518281491437</v>
      </c>
    </row>
    <row r="9" spans="2:36" s="47" customFormat="1" x14ac:dyDescent="0.25">
      <c r="B9" s="57" t="s">
        <v>36</v>
      </c>
      <c r="C9" s="58">
        <f>'A.3 Fig.A3.2'!G155</f>
        <v>60.805587646966146</v>
      </c>
      <c r="D9" s="58">
        <f>'A.3 Fig.A3.2'!H155</f>
        <v>67.469532438497197</v>
      </c>
      <c r="E9" s="58">
        <f>'A.3 Fig.A3.2'!I155</f>
        <v>67.121053138379935</v>
      </c>
      <c r="F9" s="58">
        <f>'A.3 Fig.A3.2'!J155</f>
        <v>69.479112750997317</v>
      </c>
      <c r="G9" s="58">
        <f>'A.3 Fig.A3.2'!K155</f>
        <v>66.93770210348714</v>
      </c>
      <c r="H9" s="58">
        <f>'A.3 Fig.A3.2'!L155</f>
        <v>63.973846322655014</v>
      </c>
      <c r="I9" s="58">
        <f>'A.3 Fig.A3.2'!M155</f>
        <v>62.286062152017827</v>
      </c>
      <c r="J9" s="58">
        <f>'A.3 Fig.A3.2'!N155</f>
        <v>68.323907217519221</v>
      </c>
      <c r="K9" s="58">
        <f>'A.3 Fig.A3.2'!O155</f>
        <v>60.383112152307753</v>
      </c>
      <c r="L9" s="58">
        <f>'A.3 Fig.A3.2'!P155</f>
        <v>62.026157566391319</v>
      </c>
      <c r="M9" s="58">
        <f>'A.3 Fig.A3.2'!Q155</f>
        <v>60.787330645420916</v>
      </c>
      <c r="N9" s="58">
        <f>'A.3 Fig.A3.2'!R155</f>
        <v>58.114313481118174</v>
      </c>
      <c r="O9" s="58">
        <f>'A.3 Fig.A3.2'!S155</f>
        <v>59.185338131000833</v>
      </c>
      <c r="P9" s="58">
        <f>'A.3 Fig.A3.2'!T155</f>
        <v>54.433407837784628</v>
      </c>
      <c r="Q9" s="58">
        <f>'A.3 Fig.A3.2'!U155</f>
        <v>55.302063529129889</v>
      </c>
      <c r="R9" s="58">
        <f>'A.3 Fig.A3.2'!V155</f>
        <v>58.965701942960877</v>
      </c>
      <c r="S9" s="58">
        <f>'A.3 Fig.A3.2'!W155</f>
        <v>61.841313700777285</v>
      </c>
      <c r="T9" s="58">
        <f>'A.3 Fig.A3.2'!X155</f>
        <v>62.238787967495043</v>
      </c>
      <c r="U9" s="58">
        <f>'A.3 Fig.A3.2'!Y155</f>
        <v>59.752169768168827</v>
      </c>
      <c r="V9" s="58">
        <f>'A.3 Fig.A3.2'!Z155</f>
        <v>57.903782575989922</v>
      </c>
      <c r="W9" s="58">
        <f>'A.3 Fig.A3.2'!AA155</f>
        <v>50.656699508493283</v>
      </c>
      <c r="X9" s="58">
        <f>'A.3 Fig.A3.2'!AB155</f>
        <v>45.591226634867297</v>
      </c>
      <c r="Y9" s="58">
        <f>'A.3 Fig.A3.2'!AC155</f>
        <v>43.460764170677699</v>
      </c>
      <c r="Z9" s="58">
        <f>'A.3 Fig.A3.2'!AD155</f>
        <v>42.363012001049171</v>
      </c>
      <c r="AA9" s="58">
        <f>'A.3 Fig.A3.2'!AE155</f>
        <v>43.276379931667712</v>
      </c>
      <c r="AB9" s="58">
        <f>'A.3 Fig.A3.2'!AF155</f>
        <v>44.781797777674996</v>
      </c>
      <c r="AC9" s="58">
        <f>'A.3 Fig.A3.2'!AG155</f>
        <v>42.672852849684659</v>
      </c>
      <c r="AD9" s="58">
        <f>'A.3 Fig.A3.2'!AH155</f>
        <v>45.11814091648948</v>
      </c>
      <c r="AE9" s="58">
        <f>'A.3 Fig.A3.2'!AI155</f>
        <v>44.465797305919828</v>
      </c>
      <c r="AF9" s="58">
        <f>'A.3 Fig.A3.2'!AJ155</f>
        <v>44.206741370282082</v>
      </c>
      <c r="AG9" s="58">
        <f>'A.3 Fig.A3.2'!AK155</f>
        <v>40.342526816154262</v>
      </c>
      <c r="AH9" s="58">
        <f>'A.3 Fig.A3.2'!AL155</f>
        <v>34.107583159053682</v>
      </c>
      <c r="AI9" s="58">
        <f>'A.3 Fig.A3.2'!AM155</f>
        <v>32.402090452158077</v>
      </c>
      <c r="AJ9" s="59">
        <f>'A.3 Fig.A3.2'!AN155</f>
        <v>32.282103138534822</v>
      </c>
    </row>
    <row r="10" spans="2:36" s="47" customFormat="1" x14ac:dyDescent="0.25">
      <c r="B10" s="57" t="s">
        <v>357</v>
      </c>
      <c r="C10" s="58">
        <f>'A.3 Fig.A3.2'!G156</f>
        <v>0</v>
      </c>
      <c r="D10" s="58">
        <f>'A.3 Fig.A3.2'!H156</f>
        <v>32.338553981758551</v>
      </c>
      <c r="E10" s="58">
        <f>'A.3 Fig.A3.2'!I156</f>
        <v>32.36625511140916</v>
      </c>
      <c r="F10" s="58">
        <f>'A.3 Fig.A3.2'!J156</f>
        <v>32.302198333892349</v>
      </c>
      <c r="G10" s="58">
        <f>'A.3 Fig.A3.2'!K156</f>
        <v>33.111904686298004</v>
      </c>
      <c r="H10" s="58">
        <f>'A.3 Fig.A3.2'!L156</f>
        <v>34.232053840258644</v>
      </c>
      <c r="I10" s="58">
        <f>'A.3 Fig.A3.2'!M156</f>
        <v>35.343046338321926</v>
      </c>
      <c r="J10" s="58">
        <f>'A.3 Fig.A3.2'!N156</f>
        <v>35.536972774641775</v>
      </c>
      <c r="K10" s="58">
        <f>'A.3 Fig.A3.2'!O156</f>
        <v>34.718976311500988</v>
      </c>
      <c r="L10" s="58">
        <f>'A.3 Fig.A3.2'!P156</f>
        <v>37.084478632731148</v>
      </c>
      <c r="M10" s="58">
        <f>'A.3 Fig.A3.2'!Q156</f>
        <v>37.01919181757755</v>
      </c>
      <c r="N10" s="58">
        <f>'A.3 Fig.A3.2'!R156</f>
        <v>34.874371940261149</v>
      </c>
      <c r="O10" s="58">
        <f>'A.3 Fig.A3.2'!S156</f>
        <v>33.384766331950985</v>
      </c>
      <c r="P10" s="58">
        <f>'A.3 Fig.A3.2'!T156</f>
        <v>33.162329630252145</v>
      </c>
      <c r="Q10" s="58">
        <f>'A.3 Fig.A3.2'!U156</f>
        <v>34.185417453807126</v>
      </c>
      <c r="R10" s="58">
        <f>'A.3 Fig.A3.2'!V156</f>
        <v>33.058195485520713</v>
      </c>
      <c r="S10" s="58">
        <f>'A.3 Fig.A3.2'!W156</f>
        <v>32.440393987068113</v>
      </c>
      <c r="T10" s="58">
        <f>'A.3 Fig.A3.2'!X156</f>
        <v>32.07799596343105</v>
      </c>
      <c r="U10" s="58">
        <f>'A.3 Fig.A3.2'!Y156</f>
        <v>30.517972069251467</v>
      </c>
      <c r="V10" s="58">
        <f>'A.3 Fig.A3.2'!Z156</f>
        <v>30.036116089315282</v>
      </c>
      <c r="W10" s="58">
        <f>'A.3 Fig.A3.2'!AA156</f>
        <v>29.674585112745056</v>
      </c>
      <c r="X10" s="58">
        <f>'A.3 Fig.A3.2'!AB156</f>
        <v>31.312034484404403</v>
      </c>
      <c r="Y10" s="58">
        <f>'A.3 Fig.A3.2'!AC156</f>
        <v>29.126388950442163</v>
      </c>
      <c r="Z10" s="58">
        <f>'A.3 Fig.A3.2'!AD156</f>
        <v>29.452817369931921</v>
      </c>
      <c r="AA10" s="58">
        <f>'A.3 Fig.A3.2'!AE156</f>
        <v>31.767405327307479</v>
      </c>
      <c r="AB10" s="58">
        <f>'A.3 Fig.A3.2'!AF156</f>
        <v>30.562288734760649</v>
      </c>
      <c r="AC10" s="58">
        <f>'A.3 Fig.A3.2'!AG156</f>
        <v>31.001692540916753</v>
      </c>
      <c r="AD10" s="58">
        <f>'A.3 Fig.A3.2'!AH156</f>
        <v>31.930251769353916</v>
      </c>
      <c r="AE10" s="58">
        <f>'A.3 Fig.A3.2'!AI156</f>
        <v>33.755101995214865</v>
      </c>
      <c r="AF10" s="58">
        <f>'A.3 Fig.A3.2'!AJ156</f>
        <v>36.016881366415781</v>
      </c>
      <c r="AG10" s="58">
        <f>'A.3 Fig.A3.2'!AK156</f>
        <v>33.752492157741244</v>
      </c>
      <c r="AH10" s="58">
        <f>'A.3 Fig.A3.2'!AL156</f>
        <v>34.40604898010686</v>
      </c>
      <c r="AI10" s="58">
        <f>'A.3 Fig.A3.2'!AM156</f>
        <v>35.816960127391624</v>
      </c>
      <c r="AJ10" s="59">
        <f>'A.3 Fig.A3.2'!AN156</f>
        <v>33.812837600508097</v>
      </c>
    </row>
    <row r="11" spans="2:36" s="47" customFormat="1" x14ac:dyDescent="0.25">
      <c r="B11" s="57" t="s">
        <v>37</v>
      </c>
      <c r="C11" s="58">
        <f>'A.3 Fig.A3.2'!G157</f>
        <v>2.524</v>
      </c>
      <c r="D11" s="58">
        <f>'A.3 Fig.A3.2'!H157</f>
        <v>1.6346004481530041</v>
      </c>
      <c r="E11" s="58">
        <f>'A.3 Fig.A3.2'!I157</f>
        <v>2.3176264601434577</v>
      </c>
      <c r="F11" s="58">
        <f>'A.3 Fig.A3.2'!J157</f>
        <v>2.4977302209728167</v>
      </c>
      <c r="G11" s="58">
        <f>'A.3 Fig.A3.2'!K157</f>
        <v>1.6149019381642735</v>
      </c>
      <c r="H11" s="58">
        <f>'A.3 Fig.A3.2'!L157</f>
        <v>0.97122676879503733</v>
      </c>
      <c r="I11" s="58">
        <f>'A.3 Fig.A3.2'!M157</f>
        <v>0.96264590650769599</v>
      </c>
      <c r="J11" s="58">
        <f>'A.3 Fig.A3.2'!N157</f>
        <v>0.94531688637487343</v>
      </c>
      <c r="K11" s="58">
        <f>'A.3 Fig.A3.2'!O157</f>
        <v>1.0295641938428113</v>
      </c>
      <c r="L11" s="58">
        <f>'A.3 Fig.A3.2'!P157</f>
        <v>1.1978264950968862</v>
      </c>
      <c r="M11" s="58">
        <f>'A.3 Fig.A3.2'!Q157</f>
        <v>1.099812453230026</v>
      </c>
      <c r="N11" s="58">
        <f>'A.3 Fig.A3.2'!R157</f>
        <v>1.2555783531390079</v>
      </c>
      <c r="O11" s="58">
        <f>'A.3 Fig.A3.2'!S157</f>
        <v>1.4660486925585094</v>
      </c>
      <c r="P11" s="58">
        <f>'A.3 Fig.A3.2'!T157</f>
        <v>1.322019989451765</v>
      </c>
      <c r="Q11" s="58">
        <f>'A.3 Fig.A3.2'!U157</f>
        <v>1.1559025311854021</v>
      </c>
      <c r="R11" s="58">
        <f>'A.3 Fig.A3.2'!V157</f>
        <v>1.1295516264280463</v>
      </c>
      <c r="S11" s="58">
        <f>'A.3 Fig.A3.2'!W157</f>
        <v>1.2679612588994154</v>
      </c>
      <c r="T11" s="58">
        <f>'A.3 Fig.A3.2'!X157</f>
        <v>1.1576113065525733</v>
      </c>
      <c r="U11" s="58">
        <f>'A.3 Fig.A3.2'!Y157</f>
        <v>1.1406555283233446</v>
      </c>
      <c r="V11" s="58">
        <f>'A.3 Fig.A3.2'!Z157</f>
        <v>1.1785535924689503</v>
      </c>
      <c r="W11" s="58">
        <f>'A.3 Fig.A3.2'!AA157</f>
        <v>1.0297558012354493</v>
      </c>
      <c r="X11" s="58">
        <f>'A.3 Fig.A3.2'!AB157</f>
        <v>1.1474008815673058</v>
      </c>
      <c r="Y11" s="58">
        <f>'A.3 Fig.A3.2'!AC157</f>
        <v>0.85919459320739011</v>
      </c>
      <c r="Z11" s="58">
        <f>'A.3 Fig.A3.2'!AD157</f>
        <v>0.88628851477022053</v>
      </c>
      <c r="AA11" s="58">
        <f>'A.3 Fig.A3.2'!AE157</f>
        <v>0.8247404354115887</v>
      </c>
      <c r="AB11" s="58">
        <f>'A.3 Fig.A3.2'!AF157</f>
        <v>0.78493786852242908</v>
      </c>
      <c r="AC11" s="58">
        <f>'A.3 Fig.A3.2'!AG157</f>
        <v>0.64545423761160592</v>
      </c>
      <c r="AD11" s="58">
        <f>'A.3 Fig.A3.2'!AH157</f>
        <v>0.65022666370041327</v>
      </c>
      <c r="AE11" s="58">
        <f>'A.3 Fig.A3.2'!AI157</f>
        <v>0.39228344282169519</v>
      </c>
      <c r="AF11" s="58">
        <f>'A.3 Fig.A3.2'!AJ157</f>
        <v>0.87519241895778188</v>
      </c>
      <c r="AG11" s="58">
        <f>'A.3 Fig.A3.2'!AK157</f>
        <v>0.51782691935219893</v>
      </c>
      <c r="AH11" s="58">
        <f>'A.3 Fig.A3.2'!AL157</f>
        <v>0.49398292144516431</v>
      </c>
      <c r="AI11" s="58">
        <f>'A.3 Fig.A3.2'!AM157</f>
        <v>0.50305520682326288</v>
      </c>
      <c r="AJ11" s="59">
        <f>'A.3 Fig.A3.2'!AN157</f>
        <v>0.46208577784387994</v>
      </c>
    </row>
    <row r="12" spans="2:36" s="46" customFormat="1" x14ac:dyDescent="0.25">
      <c r="B12" s="60" t="s">
        <v>38</v>
      </c>
      <c r="C12" s="61">
        <f>'A.3 Fig.A3.2'!G158</f>
        <v>128.61958764696615</v>
      </c>
      <c r="D12" s="62">
        <f>'A.3 Fig.A3.2'!H158</f>
        <v>173.24626334340221</v>
      </c>
      <c r="E12" s="62">
        <f>'A.3 Fig.A3.2'!I158</f>
        <v>173.93256108586655</v>
      </c>
      <c r="F12" s="62">
        <f>'A.3 Fig.A3.2'!J158</f>
        <v>181.77349476315351</v>
      </c>
      <c r="G12" s="62">
        <f>'A.3 Fig.A3.2'!K158</f>
        <v>173.97087953861703</v>
      </c>
      <c r="H12" s="62">
        <f>'A.3 Fig.A3.2'!L158</f>
        <v>171.24545929959871</v>
      </c>
      <c r="I12" s="62">
        <f>'A.3 Fig.A3.2'!M158</f>
        <v>169.43601707650598</v>
      </c>
      <c r="J12" s="62">
        <f>'A.3 Fig.A3.2'!N158</f>
        <v>174.04369713293372</v>
      </c>
      <c r="K12" s="62">
        <f>'A.3 Fig.A3.2'!O158</f>
        <v>164.48865795083731</v>
      </c>
      <c r="L12" s="62">
        <f>'A.3 Fig.A3.2'!P158</f>
        <v>168.53611342850769</v>
      </c>
      <c r="M12" s="62">
        <f>'A.3 Fig.A3.2'!Q158</f>
        <v>166.82526332551345</v>
      </c>
      <c r="N12" s="62">
        <f>'A.3 Fig.A3.2'!R158</f>
        <v>165.12325516484088</v>
      </c>
      <c r="O12" s="62">
        <f>'A.3 Fig.A3.2'!S158</f>
        <v>165.68671368342444</v>
      </c>
      <c r="P12" s="62">
        <f>'A.3 Fig.A3.2'!T158</f>
        <v>157.78561045082157</v>
      </c>
      <c r="Q12" s="62">
        <f>'A.3 Fig.A3.2'!U158</f>
        <v>159.31346540458901</v>
      </c>
      <c r="R12" s="62">
        <f>'A.3 Fig.A3.2'!V158</f>
        <v>162.36267220538926</v>
      </c>
      <c r="S12" s="62">
        <f>'A.3 Fig.A3.2'!W158</f>
        <v>166.16382769749364</v>
      </c>
      <c r="T12" s="62">
        <f>'A.3 Fig.A3.2'!X158</f>
        <v>161.38900130859</v>
      </c>
      <c r="U12" s="62">
        <f>'A.3 Fig.A3.2'!Y158</f>
        <v>155.75990234841851</v>
      </c>
      <c r="V12" s="62">
        <f>'A.3 Fig.A3.2'!Z158</f>
        <v>146.20689886288312</v>
      </c>
      <c r="W12" s="62">
        <f>'A.3 Fig.A3.2'!AA158</f>
        <v>122.41189362463713</v>
      </c>
      <c r="X12" s="62">
        <f>'A.3 Fig.A3.2'!AB158</f>
        <v>115.9494055203056</v>
      </c>
      <c r="Y12" s="62">
        <f>'A.3 Fig.A3.2'!AC158</f>
        <v>104.22528892729711</v>
      </c>
      <c r="Z12" s="62">
        <f>'A.3 Fig.A3.2'!AD158</f>
        <v>106.76826776401707</v>
      </c>
      <c r="AA12" s="62">
        <f>'A.3 Fig.A3.2'!AE158</f>
        <v>107.98041770864306</v>
      </c>
      <c r="AB12" s="62">
        <f>'A.3 Fig.A3.2'!AF158</f>
        <v>106.27973899841973</v>
      </c>
      <c r="AC12" s="62">
        <f>'A.3 Fig.A3.2'!AG158</f>
        <v>106.4111398296468</v>
      </c>
      <c r="AD12" s="62">
        <f>'A.3 Fig.A3.2'!AH158</f>
        <v>108.61264862011596</v>
      </c>
      <c r="AE12" s="62">
        <f>'A.3 Fig.A3.2'!AI158</f>
        <v>108.18527418713789</v>
      </c>
      <c r="AF12" s="62">
        <f>'A.3 Fig.A3.2'!AJ158</f>
        <v>109.48683782504126</v>
      </c>
      <c r="AG12" s="62">
        <f>'A.3 Fig.A3.2'!AK158</f>
        <v>100.64883173660947</v>
      </c>
      <c r="AH12" s="62">
        <f>'A.3 Fig.A3.2'!AL158</f>
        <v>94.473979913576088</v>
      </c>
      <c r="AI12" s="62">
        <f>'A.3 Fig.A3.2'!AM158</f>
        <v>96.777165146725181</v>
      </c>
      <c r="AJ12" s="63">
        <f>'A.3 Fig.A3.2'!AN158</f>
        <v>92.836953693379499</v>
      </c>
    </row>
    <row r="13" spans="2:36" x14ac:dyDescent="0.2">
      <c r="Y13" s="72"/>
      <c r="Z13" s="72"/>
    </row>
    <row r="14" spans="2:36" x14ac:dyDescent="0.2"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theme="4"/>
  </sheetPr>
  <dimension ref="A1:S68"/>
  <sheetViews>
    <sheetView showGridLines="0" workbookViewId="0">
      <selection activeCell="N8" sqref="N8:N31"/>
    </sheetView>
  </sheetViews>
  <sheetFormatPr defaultRowHeight="12" x14ac:dyDescent="0.2"/>
  <cols>
    <col min="1" max="1" width="7" style="10" bestFit="1" customWidth="1"/>
    <col min="2" max="2" width="12.28515625" style="10" bestFit="1" customWidth="1"/>
    <col min="3" max="3" width="10" style="10" customWidth="1"/>
    <col min="4" max="4" width="14.28515625" style="10" bestFit="1" customWidth="1"/>
    <col min="5" max="5" width="11.42578125" style="10" customWidth="1"/>
    <col min="6" max="6" width="9.140625" style="10" bestFit="1" customWidth="1"/>
    <col min="7" max="7" width="2.7109375" style="10" customWidth="1"/>
    <col min="8" max="8" width="14" style="10" customWidth="1"/>
    <col min="9" max="9" width="9.140625" style="10" customWidth="1"/>
    <col min="10" max="11" width="11.5703125" style="10" bestFit="1" customWidth="1"/>
    <col min="12" max="12" width="9.140625" style="10"/>
    <col min="13" max="13" width="11.7109375" style="10" customWidth="1"/>
    <col min="14" max="16384" width="9.140625" style="10"/>
  </cols>
  <sheetData>
    <row r="1" spans="1:14" ht="15" x14ac:dyDescent="0.25">
      <c r="A1" s="11"/>
      <c r="B1" s="170" t="s">
        <v>366</v>
      </c>
      <c r="G1" s="11"/>
    </row>
    <row r="2" spans="1:14" x14ac:dyDescent="0.2">
      <c r="A2" s="11"/>
      <c r="G2" s="15"/>
      <c r="I2" s="154">
        <f>SUM(I5:I31)</f>
        <v>184.02280404119065</v>
      </c>
      <c r="J2" s="154">
        <f>SUM(J5:J31)</f>
        <v>9.4557788096646149</v>
      </c>
    </row>
    <row r="3" spans="1:14" ht="12.75" thickBot="1" x14ac:dyDescent="0.25">
      <c r="B3" s="10" t="s">
        <v>29</v>
      </c>
      <c r="G3" s="14"/>
      <c r="H3" s="10" t="s">
        <v>30</v>
      </c>
    </row>
    <row r="4" spans="1:14" s="21" customFormat="1" ht="24.75" thickBot="1" x14ac:dyDescent="0.25">
      <c r="B4" s="69" t="s">
        <v>0</v>
      </c>
      <c r="C4" s="70" t="s">
        <v>332</v>
      </c>
      <c r="D4" s="70" t="s">
        <v>1</v>
      </c>
      <c r="E4" s="70" t="s">
        <v>2</v>
      </c>
      <c r="F4" s="71" t="s">
        <v>3</v>
      </c>
      <c r="G4" s="14"/>
      <c r="H4" s="69" t="s">
        <v>0</v>
      </c>
      <c r="I4" s="70" t="s">
        <v>333</v>
      </c>
      <c r="J4" s="70" t="s">
        <v>360</v>
      </c>
      <c r="K4" s="70" t="s">
        <v>27</v>
      </c>
      <c r="L4" s="70" t="s">
        <v>28</v>
      </c>
      <c r="M4" s="70" t="s">
        <v>2</v>
      </c>
      <c r="N4" s="71" t="s">
        <v>3</v>
      </c>
    </row>
    <row r="5" spans="1:14" ht="12.75" customHeight="1" x14ac:dyDescent="0.2">
      <c r="B5" s="75" t="s">
        <v>181</v>
      </c>
      <c r="C5" s="94">
        <f>SUM(C6:C32)</f>
        <v>9.4557788096646149</v>
      </c>
      <c r="D5" s="79"/>
      <c r="E5" s="79"/>
      <c r="F5" s="80"/>
      <c r="G5" s="85"/>
      <c r="H5" s="75" t="s">
        <v>82</v>
      </c>
      <c r="I5" s="76">
        <v>26.7576354099476</v>
      </c>
      <c r="J5" s="76">
        <v>5.4162672918335097</v>
      </c>
      <c r="K5" s="76">
        <v>2.19610215983242E-2</v>
      </c>
      <c r="L5" s="79">
        <f>IF(ISNUMBER(K5/SUM(K$5:K$32)),(K5/SUM(K$5:K$32)),"NA")</f>
        <v>0.38680331517947442</v>
      </c>
      <c r="M5" s="86">
        <f t="shared" ref="M5" si="0">IF(ISNUMBER(M4),M4+L5,L5)</f>
        <v>0.38680331517947442</v>
      </c>
      <c r="N5" s="88" t="s">
        <v>364</v>
      </c>
    </row>
    <row r="6" spans="1:14" ht="12.75" customHeight="1" x14ac:dyDescent="0.2">
      <c r="B6" s="75" t="s">
        <v>82</v>
      </c>
      <c r="C6" s="94">
        <v>5.4162672918335097</v>
      </c>
      <c r="D6" s="79">
        <f>IF(ISNUMBER(C6),C6/VLOOKUP("National Total",B$5:C$32,2,0),"0")</f>
        <v>0.57279970279101933</v>
      </c>
      <c r="E6" s="79">
        <f t="shared" ref="E6:E23" si="1">IF(D6=1,0,IF(ISNUMBER(D6+E5),D6+E5,0))</f>
        <v>0.57279970279101933</v>
      </c>
      <c r="F6" s="80" t="s">
        <v>364</v>
      </c>
      <c r="G6" s="85"/>
      <c r="H6" s="75" t="s">
        <v>55</v>
      </c>
      <c r="I6" s="76">
        <v>103.044</v>
      </c>
      <c r="J6" s="76">
        <v>1.85566713665774</v>
      </c>
      <c r="K6" s="76">
        <v>1.8687987350317899E-2</v>
      </c>
      <c r="L6" s="79">
        <f t="shared" ref="L6:L31" si="2">IF(ISNUMBER(K6/SUM(K$5:K$32)),(K6/SUM(K$5:K$32)),"NA")</f>
        <v>0.32915479039857792</v>
      </c>
      <c r="M6" s="86">
        <f t="shared" ref="M6:M31" si="3">IF(ISNUMBER(M5),M5+L6,L6)</f>
        <v>0.7159581055780524</v>
      </c>
      <c r="N6" s="88" t="s">
        <v>364</v>
      </c>
    </row>
    <row r="7" spans="1:14" x14ac:dyDescent="0.2">
      <c r="B7" s="75" t="s">
        <v>55</v>
      </c>
      <c r="C7" s="94">
        <v>1.85566713665774</v>
      </c>
      <c r="D7" s="79">
        <f t="shared" ref="D7:D32" si="4">IF(ISNUMBER(C7),C7/VLOOKUP("National Total",B$5:C$32,2,0),"0")</f>
        <v>0.19624688500127449</v>
      </c>
      <c r="E7" s="79">
        <f t="shared" si="1"/>
        <v>0.76904658779229385</v>
      </c>
      <c r="F7" s="80" t="s">
        <v>364</v>
      </c>
      <c r="G7" s="85"/>
      <c r="H7" s="75" t="s">
        <v>63</v>
      </c>
      <c r="I7" s="76">
        <v>2.23819528123596</v>
      </c>
      <c r="J7" s="76">
        <v>0.99870823905203698</v>
      </c>
      <c r="K7" s="76">
        <v>4.8020808623452198E-3</v>
      </c>
      <c r="L7" s="79">
        <f t="shared" si="2"/>
        <v>8.4579890284192397E-2</v>
      </c>
      <c r="M7" s="86">
        <f t="shared" si="3"/>
        <v>0.80053799586224483</v>
      </c>
      <c r="N7" s="88" t="s">
        <v>364</v>
      </c>
    </row>
    <row r="8" spans="1:14" x14ac:dyDescent="0.2">
      <c r="B8" s="75" t="s">
        <v>63</v>
      </c>
      <c r="C8" s="94">
        <v>0.99870823905203698</v>
      </c>
      <c r="D8" s="79">
        <f t="shared" si="4"/>
        <v>0.10561882412385447</v>
      </c>
      <c r="E8" s="79">
        <f t="shared" si="1"/>
        <v>0.87466541191614833</v>
      </c>
      <c r="F8" s="80" t="s">
        <v>364</v>
      </c>
      <c r="G8" s="85"/>
      <c r="H8" s="75" t="s">
        <v>59</v>
      </c>
      <c r="I8" s="76">
        <v>15.9635023109764</v>
      </c>
      <c r="J8" s="76">
        <v>9.6362020566992494E-3</v>
      </c>
      <c r="K8" s="76">
        <v>4.40493783257913E-3</v>
      </c>
      <c r="L8" s="79">
        <f t="shared" si="2"/>
        <v>7.7584940626401144E-2</v>
      </c>
      <c r="M8" s="86">
        <f t="shared" si="3"/>
        <v>0.87812293648864603</v>
      </c>
      <c r="N8" s="88"/>
    </row>
    <row r="9" spans="1:14" x14ac:dyDescent="0.2">
      <c r="B9" s="75" t="s">
        <v>62</v>
      </c>
      <c r="C9" s="94">
        <v>0.317844702799229</v>
      </c>
      <c r="D9" s="79">
        <f t="shared" si="4"/>
        <v>3.3613804763957096E-2</v>
      </c>
      <c r="E9" s="79">
        <f t="shared" si="1"/>
        <v>0.90827921668010547</v>
      </c>
      <c r="F9" s="80"/>
      <c r="G9" s="85"/>
      <c r="H9" s="75" t="s">
        <v>80</v>
      </c>
      <c r="I9" s="76">
        <v>11.3974897261643</v>
      </c>
      <c r="J9" s="76">
        <v>0.13144087267009499</v>
      </c>
      <c r="K9" s="76">
        <v>2.4681316245474699E-3</v>
      </c>
      <c r="L9" s="79">
        <f t="shared" si="2"/>
        <v>4.3471634067657076E-2</v>
      </c>
      <c r="M9" s="86">
        <f t="shared" si="3"/>
        <v>0.92159457055630312</v>
      </c>
      <c r="N9" s="88"/>
    </row>
    <row r="10" spans="1:14" x14ac:dyDescent="0.2">
      <c r="B10" s="75" t="s">
        <v>65</v>
      </c>
      <c r="C10" s="94">
        <v>0.24383713526697801</v>
      </c>
      <c r="D10" s="79">
        <f t="shared" si="4"/>
        <v>2.5787102276309128E-2</v>
      </c>
      <c r="E10" s="79">
        <f t="shared" si="1"/>
        <v>0.93406631895641457</v>
      </c>
      <c r="F10" s="80"/>
      <c r="G10" s="85"/>
      <c r="H10" s="75" t="s">
        <v>57</v>
      </c>
      <c r="I10" s="76">
        <v>0.13313070630364299</v>
      </c>
      <c r="J10" s="76">
        <v>0.120905997995402</v>
      </c>
      <c r="K10" s="76">
        <v>6.1983615150054303E-4</v>
      </c>
      <c r="L10" s="79">
        <f t="shared" si="2"/>
        <v>1.091728256789257E-2</v>
      </c>
      <c r="M10" s="86">
        <f t="shared" si="3"/>
        <v>0.93251185312419571</v>
      </c>
      <c r="N10" s="88"/>
    </row>
    <row r="11" spans="1:14" x14ac:dyDescent="0.2">
      <c r="B11" s="75" t="s">
        <v>80</v>
      </c>
      <c r="C11" s="94">
        <v>0.13144087267009499</v>
      </c>
      <c r="D11" s="79">
        <f t="shared" si="4"/>
        <v>1.3900586648214653E-2</v>
      </c>
      <c r="E11" s="79">
        <f t="shared" si="1"/>
        <v>0.94796690560462926</v>
      </c>
      <c r="F11" s="80"/>
      <c r="G11" s="85"/>
      <c r="H11" s="75" t="s">
        <v>70</v>
      </c>
      <c r="I11" s="76">
        <v>2.1103111268338299</v>
      </c>
      <c r="J11" s="76">
        <v>1.38700835988091E-2</v>
      </c>
      <c r="K11" s="76">
        <v>5.1386674459532504E-4</v>
      </c>
      <c r="L11" s="79">
        <f t="shared" si="2"/>
        <v>9.0508248662313304E-3</v>
      </c>
      <c r="M11" s="86">
        <f t="shared" si="3"/>
        <v>0.94156267799042703</v>
      </c>
      <c r="N11" s="88"/>
    </row>
    <row r="12" spans="1:14" x14ac:dyDescent="0.2">
      <c r="B12" s="75" t="s">
        <v>57</v>
      </c>
      <c r="C12" s="94">
        <v>0.120905997995402</v>
      </c>
      <c r="D12" s="79">
        <f t="shared" si="4"/>
        <v>1.2786466395747934E-2</v>
      </c>
      <c r="E12" s="79">
        <f t="shared" si="1"/>
        <v>0.96075337200037725</v>
      </c>
      <c r="F12" s="80"/>
      <c r="G12" s="85"/>
      <c r="H12" s="75" t="s">
        <v>68</v>
      </c>
      <c r="I12" s="76">
        <v>2.1977793644091199</v>
      </c>
      <c r="J12" s="76">
        <v>1.9182125281183598E-2</v>
      </c>
      <c r="K12" s="76">
        <v>5.09423598586217E-4</v>
      </c>
      <c r="L12" s="79">
        <f t="shared" si="2"/>
        <v>8.9725669583077487E-3</v>
      </c>
      <c r="M12" s="86">
        <f t="shared" si="3"/>
        <v>0.95053524494873476</v>
      </c>
      <c r="N12" s="88"/>
    </row>
    <row r="13" spans="1:14" x14ac:dyDescent="0.2">
      <c r="B13" s="75" t="s">
        <v>77</v>
      </c>
      <c r="C13" s="94">
        <v>0.118955327534245</v>
      </c>
      <c r="D13" s="79">
        <f t="shared" si="4"/>
        <v>1.2580172392850652E-2</v>
      </c>
      <c r="E13" s="79">
        <f t="shared" si="1"/>
        <v>0.97333354439322795</v>
      </c>
      <c r="F13" s="80"/>
      <c r="G13" s="85"/>
      <c r="H13" s="75" t="s">
        <v>66</v>
      </c>
      <c r="I13" s="76">
        <v>5.7556707672296599E-2</v>
      </c>
      <c r="J13" s="76">
        <v>7.9802089494E-2</v>
      </c>
      <c r="K13" s="76">
        <v>4.1757728932007298E-4</v>
      </c>
      <c r="L13" s="79">
        <f t="shared" si="2"/>
        <v>7.3548618459984595E-3</v>
      </c>
      <c r="M13" s="86">
        <f t="shared" si="3"/>
        <v>0.95789010679473319</v>
      </c>
      <c r="N13" s="88"/>
    </row>
    <row r="14" spans="1:14" x14ac:dyDescent="0.2">
      <c r="B14" s="75" t="s">
        <v>66</v>
      </c>
      <c r="C14" s="94">
        <v>7.9802089494E-2</v>
      </c>
      <c r="D14" s="79">
        <f t="shared" si="4"/>
        <v>8.4395046775454854E-3</v>
      </c>
      <c r="E14" s="79">
        <f t="shared" si="1"/>
        <v>0.98177304907077345</v>
      </c>
      <c r="F14" s="80"/>
      <c r="G14" s="85"/>
      <c r="H14" s="75" t="s">
        <v>62</v>
      </c>
      <c r="I14" s="76">
        <v>7.5639223589200304</v>
      </c>
      <c r="J14" s="76">
        <v>0.317844702799229</v>
      </c>
      <c r="K14" s="76">
        <v>3.8480273579772099E-4</v>
      </c>
      <c r="L14" s="79">
        <f t="shared" si="2"/>
        <v>6.7775979013675663E-3</v>
      </c>
      <c r="M14" s="86">
        <f t="shared" si="3"/>
        <v>0.96466770469610075</v>
      </c>
      <c r="N14" s="88"/>
    </row>
    <row r="15" spans="1:14" x14ac:dyDescent="0.2">
      <c r="B15" s="75" t="s">
        <v>60</v>
      </c>
      <c r="C15" s="94">
        <v>4.12030688992545E-2</v>
      </c>
      <c r="D15" s="79">
        <f t="shared" si="4"/>
        <v>4.3574484691986911E-3</v>
      </c>
      <c r="E15" s="79">
        <f t="shared" si="1"/>
        <v>0.98613049753997217</v>
      </c>
      <c r="F15" s="80"/>
      <c r="G15" s="85"/>
      <c r="H15" s="75" t="s">
        <v>60</v>
      </c>
      <c r="I15" s="76">
        <v>2.1180998076736501</v>
      </c>
      <c r="J15" s="76">
        <v>4.12030688992545E-2</v>
      </c>
      <c r="K15" s="76">
        <v>3.6751280487895598E-4</v>
      </c>
      <c r="L15" s="79">
        <f t="shared" si="2"/>
        <v>6.4730673234680057E-3</v>
      </c>
      <c r="M15" s="86">
        <f t="shared" si="3"/>
        <v>0.97114077201956872</v>
      </c>
      <c r="N15" s="88"/>
    </row>
    <row r="16" spans="1:14" x14ac:dyDescent="0.2">
      <c r="B16" s="75" t="s">
        <v>56</v>
      </c>
      <c r="C16" s="94">
        <v>3.9212999999999998E-2</v>
      </c>
      <c r="D16" s="79">
        <f t="shared" si="4"/>
        <v>4.1469878673474209E-3</v>
      </c>
      <c r="E16" s="79">
        <f t="shared" si="1"/>
        <v>0.99027748540731964</v>
      </c>
      <c r="F16" s="80"/>
      <c r="G16" s="85"/>
      <c r="H16" s="75" t="s">
        <v>77</v>
      </c>
      <c r="I16" s="76">
        <v>1.16066458513354</v>
      </c>
      <c r="J16" s="76">
        <v>0.118955327534245</v>
      </c>
      <c r="K16" s="76">
        <v>3.2232989461828499E-4</v>
      </c>
      <c r="L16" s="79">
        <f t="shared" si="2"/>
        <v>5.677252820939678E-3</v>
      </c>
      <c r="M16" s="86">
        <f t="shared" si="3"/>
        <v>0.97681802484050839</v>
      </c>
      <c r="N16" s="88"/>
    </row>
    <row r="17" spans="1:14" x14ac:dyDescent="0.2">
      <c r="B17" s="75" t="s">
        <v>84</v>
      </c>
      <c r="C17" s="94">
        <v>3.1105094008036301E-2</v>
      </c>
      <c r="D17" s="79">
        <f t="shared" si="4"/>
        <v>3.2895327433256193E-3</v>
      </c>
      <c r="E17" s="79">
        <f t="shared" si="1"/>
        <v>0.9935670181506453</v>
      </c>
      <c r="F17" s="80"/>
      <c r="G17" s="85"/>
      <c r="H17" s="75" t="s">
        <v>58</v>
      </c>
      <c r="I17" s="76">
        <v>1.0987333809370901</v>
      </c>
      <c r="J17" s="76">
        <v>2.79520704284588E-6</v>
      </c>
      <c r="K17" s="76">
        <v>3.0677123717961097E-4</v>
      </c>
      <c r="L17" s="79">
        <f t="shared" si="2"/>
        <v>5.4032154657066168E-3</v>
      </c>
      <c r="M17" s="86">
        <f t="shared" si="3"/>
        <v>0.98222124030621505</v>
      </c>
      <c r="N17" s="88"/>
    </row>
    <row r="18" spans="1:14" x14ac:dyDescent="0.2">
      <c r="B18" s="75" t="s">
        <v>68</v>
      </c>
      <c r="C18" s="94">
        <v>1.9182125281183598E-2</v>
      </c>
      <c r="D18" s="79">
        <f t="shared" si="4"/>
        <v>2.0286140007397197E-3</v>
      </c>
      <c r="E18" s="79">
        <f t="shared" si="1"/>
        <v>0.99559563215138502</v>
      </c>
      <c r="F18" s="80"/>
      <c r="G18" s="85"/>
      <c r="H18" s="75" t="s">
        <v>85</v>
      </c>
      <c r="I18" s="76">
        <v>1.1219700942567901</v>
      </c>
      <c r="J18" s="76">
        <v>2.60206074874919E-3</v>
      </c>
      <c r="K18" s="76">
        <v>2.9913482508921402E-4</v>
      </c>
      <c r="L18" s="79">
        <f t="shared" si="2"/>
        <v>5.2687140036768373E-3</v>
      </c>
      <c r="M18" s="86">
        <f t="shared" si="3"/>
        <v>0.98748995430989184</v>
      </c>
      <c r="N18" s="88"/>
    </row>
    <row r="19" spans="1:14" x14ac:dyDescent="0.2">
      <c r="B19" s="75" t="s">
        <v>70</v>
      </c>
      <c r="C19" s="94">
        <v>1.38700835988091E-2</v>
      </c>
      <c r="D19" s="79">
        <f t="shared" si="4"/>
        <v>1.466836722601071E-3</v>
      </c>
      <c r="E19" s="79">
        <f t="shared" si="1"/>
        <v>0.99706246887398609</v>
      </c>
      <c r="F19" s="80"/>
      <c r="G19" s="85"/>
      <c r="H19" s="75" t="s">
        <v>69</v>
      </c>
      <c r="I19" s="76">
        <v>1.05941123351704</v>
      </c>
      <c r="J19" s="76">
        <v>1.02063144488379E-2</v>
      </c>
      <c r="K19" s="76">
        <v>2.4034538918533101E-4</v>
      </c>
      <c r="L19" s="79">
        <f t="shared" si="2"/>
        <v>4.233245384726597E-3</v>
      </c>
      <c r="M19" s="86">
        <f t="shared" si="3"/>
        <v>0.99172319969461842</v>
      </c>
      <c r="N19" s="88"/>
    </row>
    <row r="20" spans="1:14" x14ac:dyDescent="0.2">
      <c r="B20" s="75" t="s">
        <v>69</v>
      </c>
      <c r="C20" s="94">
        <v>1.02063144488379E-2</v>
      </c>
      <c r="D20" s="79">
        <f t="shared" si="4"/>
        <v>1.079373222902187E-3</v>
      </c>
      <c r="E20" s="79">
        <f t="shared" si="1"/>
        <v>0.99814184209688828</v>
      </c>
      <c r="F20" s="80"/>
      <c r="G20" s="85"/>
      <c r="H20" s="75" t="s">
        <v>84</v>
      </c>
      <c r="I20" s="76">
        <v>0.12466334380631</v>
      </c>
      <c r="J20" s="76">
        <v>3.1105094008036301E-2</v>
      </c>
      <c r="K20" s="76">
        <v>1.34218209077879E-4</v>
      </c>
      <c r="L20" s="79">
        <f t="shared" si="2"/>
        <v>2.3640087960542342E-3</v>
      </c>
      <c r="M20" s="86">
        <f t="shared" si="3"/>
        <v>0.99408720849067267</v>
      </c>
      <c r="N20" s="88"/>
    </row>
    <row r="21" spans="1:14" x14ac:dyDescent="0.2">
      <c r="B21" s="75" t="s">
        <v>59</v>
      </c>
      <c r="C21" s="94">
        <v>9.6362020566992494E-3</v>
      </c>
      <c r="D21" s="79">
        <f t="shared" si="4"/>
        <v>1.0190807389498396E-3</v>
      </c>
      <c r="E21" s="79">
        <f t="shared" si="1"/>
        <v>0.99916092283583813</v>
      </c>
      <c r="F21" s="80"/>
      <c r="G21" s="85"/>
      <c r="H21" s="75" t="s">
        <v>61</v>
      </c>
      <c r="I21" s="76">
        <v>0.338883321857608</v>
      </c>
      <c r="J21" s="76">
        <v>7.5185607088093303E-4</v>
      </c>
      <c r="K21" s="76">
        <v>9.0536792607105195E-5</v>
      </c>
      <c r="L21" s="79">
        <f t="shared" si="2"/>
        <v>1.5946403663123357E-3</v>
      </c>
      <c r="M21" s="86">
        <f t="shared" si="3"/>
        <v>0.99568184885698496</v>
      </c>
      <c r="N21" s="88"/>
    </row>
    <row r="22" spans="1:14" x14ac:dyDescent="0.2">
      <c r="B22" s="75" t="s">
        <v>85</v>
      </c>
      <c r="C22" s="94">
        <v>2.60206074874919E-3</v>
      </c>
      <c r="D22" s="79">
        <f t="shared" si="4"/>
        <v>2.7518206602820082E-4</v>
      </c>
      <c r="E22" s="79">
        <f t="shared" si="1"/>
        <v>0.9994361049018663</v>
      </c>
      <c r="F22" s="80"/>
      <c r="G22" s="85"/>
      <c r="H22" s="75" t="s">
        <v>56</v>
      </c>
      <c r="I22" s="76">
        <v>0.47577718165408101</v>
      </c>
      <c r="J22" s="76">
        <v>3.9212999999999998E-2</v>
      </c>
      <c r="K22" s="76">
        <v>8.0239541899419003E-5</v>
      </c>
      <c r="L22" s="79">
        <f t="shared" si="2"/>
        <v>1.4132730882403929E-3</v>
      </c>
      <c r="M22" s="86">
        <f t="shared" si="3"/>
        <v>0.99709512194522532</v>
      </c>
      <c r="N22" s="88"/>
    </row>
    <row r="23" spans="1:14" x14ac:dyDescent="0.2">
      <c r="B23" s="75" t="s">
        <v>67</v>
      </c>
      <c r="C23" s="94">
        <v>1.9634186620000002E-3</v>
      </c>
      <c r="D23" s="79">
        <f t="shared" si="4"/>
        <v>2.076421944211743E-4</v>
      </c>
      <c r="E23" s="79">
        <f t="shared" si="1"/>
        <v>0.99964374709628745</v>
      </c>
      <c r="F23" s="80"/>
      <c r="G23" s="85"/>
      <c r="H23" s="75" t="s">
        <v>75</v>
      </c>
      <c r="I23" s="76">
        <v>0.25146448336799998</v>
      </c>
      <c r="J23" s="76">
        <v>4.3004823281816599E-4</v>
      </c>
      <c r="K23" s="76">
        <v>6.7876574729608101E-5</v>
      </c>
      <c r="L23" s="79">
        <f t="shared" si="2"/>
        <v>1.1955219847533506E-3</v>
      </c>
      <c r="M23" s="86">
        <f t="shared" si="3"/>
        <v>0.99829064392997868</v>
      </c>
      <c r="N23" s="88"/>
    </row>
    <row r="24" spans="1:14" x14ac:dyDescent="0.2">
      <c r="B24" s="75" t="s">
        <v>174</v>
      </c>
      <c r="C24" s="94">
        <v>1.0814100000000001E-3</v>
      </c>
      <c r="D24" s="79">
        <f t="shared" si="4"/>
        <v>1.1436498481697843E-4</v>
      </c>
      <c r="E24" s="79">
        <f t="shared" ref="E24:E30" si="5">IF(D24=1,0,IF(ISNUMBER(D24+E23),D24+E23,0))</f>
        <v>0.99975811208110443</v>
      </c>
      <c r="F24" s="80"/>
      <c r="G24" s="85"/>
      <c r="H24" s="75" t="s">
        <v>86</v>
      </c>
      <c r="I24" s="76">
        <v>0.164127005954609</v>
      </c>
      <c r="J24" s="76">
        <v>1.9385154530548299E-4</v>
      </c>
      <c r="K24" s="76">
        <v>4.4773859476019699E-5</v>
      </c>
      <c r="L24" s="79">
        <f t="shared" si="2"/>
        <v>7.8860981950065094E-4</v>
      </c>
      <c r="M24" s="86">
        <f t="shared" si="3"/>
        <v>0.99907925374947937</v>
      </c>
      <c r="N24" s="88"/>
    </row>
    <row r="25" spans="1:14" s="22" customFormat="1" x14ac:dyDescent="0.2">
      <c r="B25" s="75" t="s">
        <v>61</v>
      </c>
      <c r="C25" s="94">
        <v>7.5185607088093303E-4</v>
      </c>
      <c r="D25" s="79">
        <f t="shared" si="4"/>
        <v>7.9512865731638281E-5</v>
      </c>
      <c r="E25" s="79">
        <f t="shared" si="5"/>
        <v>0.99983762494683603</v>
      </c>
      <c r="F25" s="80"/>
      <c r="G25" s="85"/>
      <c r="H25" s="75" t="s">
        <v>65</v>
      </c>
      <c r="I25" s="76">
        <v>4.6331184658973399</v>
      </c>
      <c r="J25" s="76">
        <v>0.24383713526697801</v>
      </c>
      <c r="K25" s="76">
        <v>3.1370759141790099E-5</v>
      </c>
      <c r="L25" s="79">
        <f t="shared" si="2"/>
        <v>5.5253866863220786E-4</v>
      </c>
      <c r="M25" s="86">
        <f t="shared" si="3"/>
        <v>0.99963179241811162</v>
      </c>
      <c r="N25" s="88"/>
    </row>
    <row r="26" spans="1:14" x14ac:dyDescent="0.2">
      <c r="B26" s="75" t="s">
        <v>170</v>
      </c>
      <c r="C26" s="94">
        <v>5.6106494400000003E-4</v>
      </c>
      <c r="D26" s="79">
        <f t="shared" si="4"/>
        <v>5.9335667140029086E-5</v>
      </c>
      <c r="E26" s="79">
        <f t="shared" si="5"/>
        <v>0.99989696061397604</v>
      </c>
      <c r="F26" s="80"/>
      <c r="G26" s="85"/>
      <c r="H26" s="75" t="s">
        <v>67</v>
      </c>
      <c r="I26" s="76">
        <v>4.9084532971891102E-3</v>
      </c>
      <c r="J26" s="76">
        <v>1.9634186620000002E-3</v>
      </c>
      <c r="K26" s="76">
        <v>9.2987762437773892E-6</v>
      </c>
      <c r="L26" s="79">
        <f t="shared" si="2"/>
        <v>1.6378097267021944E-4</v>
      </c>
      <c r="M26" s="86">
        <f t="shared" si="3"/>
        <v>0.99979557339078184</v>
      </c>
      <c r="N26" s="88"/>
    </row>
    <row r="27" spans="1:14" x14ac:dyDescent="0.2">
      <c r="A27" s="18"/>
      <c r="B27" s="75" t="s">
        <v>75</v>
      </c>
      <c r="C27" s="94">
        <v>4.3004823281816599E-4</v>
      </c>
      <c r="D27" s="79">
        <f t="shared" si="4"/>
        <v>4.5479937874458308E-5</v>
      </c>
      <c r="E27" s="79">
        <f t="shared" si="5"/>
        <v>0.99994244055185044</v>
      </c>
      <c r="F27" s="80"/>
      <c r="G27" s="85"/>
      <c r="H27" s="75" t="s">
        <v>174</v>
      </c>
      <c r="I27" s="76">
        <v>1.695E-4</v>
      </c>
      <c r="J27" s="76">
        <v>1.0814100000000001E-3</v>
      </c>
      <c r="K27" s="76">
        <v>5.8291034855377597E-6</v>
      </c>
      <c r="L27" s="79">
        <f t="shared" si="2"/>
        <v>1.0266901940947445E-4</v>
      </c>
      <c r="M27" s="86">
        <f t="shared" si="3"/>
        <v>0.99989824241019132</v>
      </c>
      <c r="N27" s="88"/>
    </row>
    <row r="28" spans="1:14" x14ac:dyDescent="0.2">
      <c r="A28" s="18"/>
      <c r="B28" s="75" t="s">
        <v>86</v>
      </c>
      <c r="C28" s="94">
        <v>1.9385154530548299E-4</v>
      </c>
      <c r="D28" s="79">
        <f t="shared" si="4"/>
        <v>2.0500854472965264E-5</v>
      </c>
      <c r="E28" s="79">
        <f t="shared" si="5"/>
        <v>0.99996294140632336</v>
      </c>
      <c r="F28" s="80"/>
      <c r="G28" s="89"/>
      <c r="H28" s="75" t="s">
        <v>170</v>
      </c>
      <c r="I28" s="76">
        <v>1.2729480000000001E-3</v>
      </c>
      <c r="J28" s="76">
        <v>5.6106494400000003E-4</v>
      </c>
      <c r="K28" s="76">
        <v>2.6934220197502301E-6</v>
      </c>
      <c r="L28" s="79">
        <f t="shared" si="2"/>
        <v>4.7439713209711712E-5</v>
      </c>
      <c r="M28" s="86">
        <f t="shared" si="3"/>
        <v>0.99994568212340107</v>
      </c>
      <c r="N28" s="88"/>
    </row>
    <row r="29" spans="1:14" x14ac:dyDescent="0.2">
      <c r="A29" s="18"/>
      <c r="B29" s="75" t="s">
        <v>78</v>
      </c>
      <c r="C29" s="94">
        <v>1.8279118884496001E-4</v>
      </c>
      <c r="D29" s="79">
        <f t="shared" si="4"/>
        <v>1.9331161665724642E-5</v>
      </c>
      <c r="E29" s="79">
        <f t="shared" si="5"/>
        <v>0.99998227256798911</v>
      </c>
      <c r="F29" s="80"/>
      <c r="H29" s="75" t="s">
        <v>71</v>
      </c>
      <c r="I29" s="76">
        <v>5.8103119253862497E-3</v>
      </c>
      <c r="J29" s="76">
        <v>3.4010483777037501E-5</v>
      </c>
      <c r="K29" s="76">
        <v>1.43753069387627E-6</v>
      </c>
      <c r="L29" s="79">
        <f t="shared" si="2"/>
        <v>2.5319479586779414E-5</v>
      </c>
      <c r="M29" s="86">
        <f t="shared" si="3"/>
        <v>0.9999710016029878</v>
      </c>
      <c r="N29" s="88"/>
    </row>
    <row r="30" spans="1:14" x14ac:dyDescent="0.2">
      <c r="A30" s="18"/>
      <c r="B30" s="75" t="s">
        <v>382</v>
      </c>
      <c r="C30" s="94">
        <v>1.3082098514000001E-4</v>
      </c>
      <c r="D30" s="79">
        <f t="shared" si="4"/>
        <v>1.3835030172902287E-5</v>
      </c>
      <c r="E30" s="79">
        <f t="shared" si="5"/>
        <v>0.99999610759816204</v>
      </c>
      <c r="F30" s="80"/>
      <c r="G30" s="2"/>
      <c r="H30" s="75" t="s">
        <v>78</v>
      </c>
      <c r="I30" s="76">
        <v>7.3984177537466501E-5</v>
      </c>
      <c r="J30" s="76">
        <v>1.8279118884496001E-4</v>
      </c>
      <c r="K30" s="76">
        <v>9.7263787606873607E-7</v>
      </c>
      <c r="L30" s="79">
        <f t="shared" si="2"/>
        <v>1.7131241060352966E-5</v>
      </c>
      <c r="M30" s="86">
        <f t="shared" si="3"/>
        <v>0.99998813284404819</v>
      </c>
      <c r="N30" s="88"/>
    </row>
    <row r="31" spans="1:14" x14ac:dyDescent="0.2">
      <c r="A31" s="18"/>
      <c r="B31" s="75" t="s">
        <v>71</v>
      </c>
      <c r="C31" s="94">
        <v>3.4010483777037501E-5</v>
      </c>
      <c r="D31" s="79">
        <f t="shared" si="4"/>
        <v>3.5967935017976391E-6</v>
      </c>
      <c r="E31" s="79">
        <f>IF(D31=1,0,IF(ISNUMBER(D31+E30),D31+E30,0))</f>
        <v>0.99999970439166386</v>
      </c>
      <c r="F31" s="80"/>
      <c r="G31" s="2"/>
      <c r="H31" s="75" t="s">
        <v>382</v>
      </c>
      <c r="I31" s="76">
        <v>1.32947271335271E-4</v>
      </c>
      <c r="J31" s="76">
        <v>1.3082098514000001E-4</v>
      </c>
      <c r="K31" s="76">
        <v>6.7376585967514597E-7</v>
      </c>
      <c r="L31" s="79">
        <f t="shared" si="2"/>
        <v>1.1867155952206795E-5</v>
      </c>
      <c r="M31" s="86">
        <f t="shared" si="3"/>
        <v>1.0000000000000004</v>
      </c>
      <c r="N31" s="88"/>
    </row>
    <row r="32" spans="1:14" ht="12.75" thickBot="1" x14ac:dyDescent="0.25">
      <c r="A32" s="18"/>
      <c r="B32" s="77" t="s">
        <v>58</v>
      </c>
      <c r="C32" s="95">
        <v>2.79520704284588E-6</v>
      </c>
      <c r="D32" s="81">
        <f t="shared" si="4"/>
        <v>2.9560833635289133E-7</v>
      </c>
      <c r="E32" s="81">
        <f>IF(D32=1,0,IF(ISNUMBER(D32+E31),D32+E31,0))</f>
        <v>1.0000000000000002</v>
      </c>
      <c r="F32" s="82"/>
      <c r="G32" s="2"/>
      <c r="H32" s="77"/>
      <c r="I32" s="78"/>
      <c r="J32" s="78"/>
      <c r="K32" s="78"/>
      <c r="L32" s="81"/>
      <c r="M32" s="90"/>
      <c r="N32" s="91"/>
    </row>
    <row r="33" spans="1:19" ht="12.75" x14ac:dyDescent="0.2">
      <c r="A33" s="18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</row>
    <row r="34" spans="1:19" customFormat="1" ht="12.75" x14ac:dyDescent="0.2"/>
    <row r="35" spans="1:19" ht="12.75" x14ac:dyDescent="0.2">
      <c r="A35" s="18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</row>
    <row r="36" spans="1:19" ht="12.75" x14ac:dyDescent="0.2">
      <c r="A36" s="18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</row>
    <row r="37" spans="1:19" ht="12.75" x14ac:dyDescent="0.2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</row>
    <row r="38" spans="1:19" ht="12.75" x14ac:dyDescent="0.2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1:19" ht="12.75" x14ac:dyDescent="0.2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</row>
    <row r="40" spans="1:19" ht="12.75" x14ac:dyDescent="0.2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</row>
    <row r="41" spans="1:19" ht="12.75" x14ac:dyDescent="0.2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</row>
    <row r="42" spans="1:19" ht="12.75" x14ac:dyDescent="0.2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</row>
    <row r="43" spans="1:19" ht="12.75" x14ac:dyDescent="0.2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</row>
    <row r="44" spans="1:19" ht="12.75" x14ac:dyDescent="0.2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</row>
    <row r="45" spans="1:19" ht="12.75" x14ac:dyDescent="0.2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</row>
    <row r="46" spans="1:19" ht="12.75" x14ac:dyDescent="0.2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</row>
    <row r="47" spans="1:19" ht="12.75" x14ac:dyDescent="0.2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</row>
    <row r="48" spans="1:19" ht="12.75" x14ac:dyDescent="0.2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</row>
    <row r="49" spans="2:19" ht="12.75" x14ac:dyDescent="0.2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</row>
    <row r="50" spans="2:19" ht="12.75" x14ac:dyDescent="0.2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</row>
    <row r="51" spans="2:19" ht="12.75" x14ac:dyDescent="0.2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</row>
    <row r="52" spans="2:19" ht="12.75" x14ac:dyDescent="0.2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</row>
    <row r="53" spans="2:19" ht="12.75" x14ac:dyDescent="0.2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</row>
    <row r="54" spans="2:19" ht="12.75" x14ac:dyDescent="0.2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</row>
    <row r="55" spans="2:19" ht="12.75" x14ac:dyDescent="0.2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</row>
    <row r="56" spans="2:19" ht="12.75" x14ac:dyDescent="0.2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</row>
    <row r="57" spans="2:19" ht="12.75" x14ac:dyDescent="0.2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</row>
    <row r="58" spans="2:19" ht="12.75" x14ac:dyDescent="0.2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</row>
    <row r="59" spans="2:19" ht="12.75" x14ac:dyDescent="0.2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</row>
    <row r="60" spans="2:19" ht="12.75" x14ac:dyDescent="0.2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</row>
    <row r="61" spans="2:19" ht="12.75" x14ac:dyDescent="0.2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</row>
    <row r="62" spans="2:19" ht="12.75" x14ac:dyDescent="0.2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</row>
    <row r="63" spans="2:19" ht="12.75" x14ac:dyDescent="0.2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</row>
    <row r="64" spans="2:19" ht="12.75" x14ac:dyDescent="0.2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</row>
    <row r="65" spans="2:19" ht="12.75" x14ac:dyDescent="0.2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</row>
    <row r="66" spans="2:19" ht="12.75" x14ac:dyDescent="0.2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</row>
    <row r="67" spans="2:19" ht="12.75" x14ac:dyDescent="0.2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</row>
    <row r="68" spans="2:19" ht="12.75" x14ac:dyDescent="0.2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</row>
  </sheetData>
  <sortState xmlns:xlrd2="http://schemas.microsoft.com/office/spreadsheetml/2017/richdata2" ref="P35:P60">
    <sortCondition ref="P35"/>
  </sortState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theme="4"/>
  </sheetPr>
  <dimension ref="A1:S120"/>
  <sheetViews>
    <sheetView showGridLines="0" workbookViewId="0">
      <selection activeCell="N12" sqref="N12:N54"/>
    </sheetView>
  </sheetViews>
  <sheetFormatPr defaultRowHeight="12" x14ac:dyDescent="0.2"/>
  <cols>
    <col min="1" max="1" width="7" style="12" bestFit="1" customWidth="1"/>
    <col min="2" max="2" width="12.28515625" style="10" bestFit="1" customWidth="1"/>
    <col min="3" max="3" width="10" style="10" customWidth="1"/>
    <col min="4" max="4" width="14.28515625" style="12" customWidth="1"/>
    <col min="5" max="5" width="11.42578125" style="12" customWidth="1"/>
    <col min="6" max="6" width="9.140625" style="9" bestFit="1" customWidth="1"/>
    <col min="7" max="7" width="2.140625" style="12" customWidth="1"/>
    <col min="8" max="8" width="13.5703125" style="10" customWidth="1"/>
    <col min="9" max="9" width="9.140625" style="10" customWidth="1"/>
    <col min="10" max="10" width="10.5703125" style="10" bestFit="1" customWidth="1"/>
    <col min="11" max="11" width="12" style="10" customWidth="1"/>
    <col min="12" max="12" width="9.140625" style="10"/>
    <col min="13" max="13" width="11.7109375" style="10" customWidth="1"/>
    <col min="14" max="14" width="9.5703125" style="10" customWidth="1"/>
    <col min="15" max="16384" width="9.140625" style="10"/>
  </cols>
  <sheetData>
    <row r="1" spans="2:15" ht="15" x14ac:dyDescent="0.25">
      <c r="B1" s="170" t="s">
        <v>367</v>
      </c>
      <c r="G1" s="38"/>
    </row>
    <row r="2" spans="2:15" x14ac:dyDescent="0.2">
      <c r="G2" s="15"/>
      <c r="I2" s="154"/>
      <c r="J2" s="154"/>
    </row>
    <row r="3" spans="2:15" ht="12.75" thickBot="1" x14ac:dyDescent="0.25">
      <c r="B3" s="10" t="s">
        <v>29</v>
      </c>
      <c r="G3" s="25"/>
      <c r="H3" s="10" t="s">
        <v>30</v>
      </c>
    </row>
    <row r="4" spans="2:15" ht="24.75" thickBot="1" x14ac:dyDescent="0.25">
      <c r="B4" s="69" t="s">
        <v>0</v>
      </c>
      <c r="C4" s="70" t="s">
        <v>334</v>
      </c>
      <c r="D4" s="70" t="s">
        <v>1</v>
      </c>
      <c r="E4" s="70" t="s">
        <v>2</v>
      </c>
      <c r="F4" s="71" t="s">
        <v>3</v>
      </c>
      <c r="G4" s="39"/>
      <c r="H4" s="69" t="s">
        <v>0</v>
      </c>
      <c r="I4" s="70" t="s">
        <v>335</v>
      </c>
      <c r="J4" s="70" t="s">
        <v>361</v>
      </c>
      <c r="K4" s="70" t="s">
        <v>27</v>
      </c>
      <c r="L4" s="70" t="s">
        <v>28</v>
      </c>
      <c r="M4" s="70" t="s">
        <v>2</v>
      </c>
      <c r="N4" s="71" t="s">
        <v>3</v>
      </c>
    </row>
    <row r="5" spans="2:15" x14ac:dyDescent="0.2">
      <c r="B5" s="75" t="s">
        <v>181</v>
      </c>
      <c r="C5" s="76">
        <f>SUM(C6:C60)</f>
        <v>111.07807369338462</v>
      </c>
      <c r="D5" s="79"/>
      <c r="E5" s="79"/>
      <c r="F5" s="80" t="e">
        <f>IF(AND(#REF!&lt;#REF!,E5&gt;0),"x","")</f>
        <v>#REF!</v>
      </c>
      <c r="G5" s="96"/>
      <c r="H5" s="73" t="s">
        <v>134</v>
      </c>
      <c r="I5" s="74">
        <v>9.6172112688712197</v>
      </c>
      <c r="J5" s="74">
        <v>30.948781985742201</v>
      </c>
      <c r="K5" s="74">
        <v>0.153595904922564</v>
      </c>
      <c r="L5" s="79">
        <f>IF(ISNUMBER(K5/SUM(K$5:K$58)),(K5/SUM(K$5:K$58)),"NA")</f>
        <v>0.24490748766808496</v>
      </c>
      <c r="M5" s="86">
        <f>IF(ISNUMBER(M4),M4+L5,L5)</f>
        <v>0.24490748766808496</v>
      </c>
      <c r="N5" s="66" t="s">
        <v>364</v>
      </c>
      <c r="O5" s="16"/>
    </row>
    <row r="6" spans="2:15" x14ac:dyDescent="0.2">
      <c r="B6" s="75" t="s">
        <v>134</v>
      </c>
      <c r="C6" s="76">
        <v>30.948781985742201</v>
      </c>
      <c r="D6" s="79">
        <f>IF(ISNUMBER(C6),C6/VLOOKUP("National Total",B$5:C$60,2,0),"0")</f>
        <v>0.27862188239932889</v>
      </c>
      <c r="E6" s="79">
        <f t="shared" ref="E6:E53" si="0">IF(D6=1,0,IF(ISNUMBER(D6+E5),D6+E5,0))</f>
        <v>0.27862188239932889</v>
      </c>
      <c r="F6" s="80" t="s">
        <v>364</v>
      </c>
      <c r="G6" s="96"/>
      <c r="H6" s="75" t="s">
        <v>68</v>
      </c>
      <c r="I6" s="76">
        <v>30.613227744887901</v>
      </c>
      <c r="J6" s="76">
        <v>1.9875534342240999</v>
      </c>
      <c r="K6" s="76">
        <v>0.124840735558834</v>
      </c>
      <c r="L6" s="79">
        <f t="shared" ref="L6:L58" si="1">IF(ISNUMBER(K6/SUM(K$5:K$58)),(K6/SUM(K$5:K$58)),"NA")</f>
        <v>0.19905759154037353</v>
      </c>
      <c r="M6" s="86">
        <f t="shared" ref="M6:M58" si="2">IF(ISNUMBER(M5),M5+L6,L6)</f>
        <v>0.44396507920845851</v>
      </c>
      <c r="N6" s="64" t="s">
        <v>364</v>
      </c>
      <c r="O6" s="16"/>
    </row>
    <row r="7" spans="2:15" x14ac:dyDescent="0.2">
      <c r="B7" s="75" t="s">
        <v>141</v>
      </c>
      <c r="C7" s="76">
        <v>22.097166573338399</v>
      </c>
      <c r="D7" s="79">
        <f t="shared" ref="D7:D60" si="3">IF(ISNUMBER(C7),C7/VLOOKUP("National Total",B$5:C$60,2,0),"0")</f>
        <v>0.19893364944673522</v>
      </c>
      <c r="E7" s="79">
        <f t="shared" si="0"/>
        <v>0.47755553184606414</v>
      </c>
      <c r="F7" s="80" t="s">
        <v>364</v>
      </c>
      <c r="G7" s="96"/>
      <c r="H7" s="75" t="s">
        <v>82</v>
      </c>
      <c r="I7" s="76">
        <v>35.0710828832717</v>
      </c>
      <c r="J7" s="76">
        <v>7.5073308303860298</v>
      </c>
      <c r="K7" s="76">
        <v>0.10976314117024701</v>
      </c>
      <c r="L7" s="79">
        <f t="shared" si="1"/>
        <v>0.17501648338941792</v>
      </c>
      <c r="M7" s="86">
        <f t="shared" si="2"/>
        <v>0.6189815625978764</v>
      </c>
      <c r="N7" s="64" t="s">
        <v>364</v>
      </c>
      <c r="O7" s="16"/>
    </row>
    <row r="8" spans="2:15" x14ac:dyDescent="0.2">
      <c r="B8" s="75" t="s">
        <v>140</v>
      </c>
      <c r="C8" s="76">
        <v>11.5872476882358</v>
      </c>
      <c r="D8" s="79">
        <f t="shared" si="3"/>
        <v>0.10431624624874901</v>
      </c>
      <c r="E8" s="79">
        <f t="shared" si="0"/>
        <v>0.58187177809481316</v>
      </c>
      <c r="F8" s="80" t="s">
        <v>364</v>
      </c>
      <c r="G8" s="96"/>
      <c r="H8" s="75" t="s">
        <v>141</v>
      </c>
      <c r="I8" s="76">
        <v>21.961480589321798</v>
      </c>
      <c r="J8" s="76">
        <v>22.097166573338399</v>
      </c>
      <c r="K8" s="76">
        <v>4.1877845909516702E-2</v>
      </c>
      <c r="L8" s="79">
        <f t="shared" si="1"/>
        <v>6.6773902831729973E-2</v>
      </c>
      <c r="M8" s="86">
        <f t="shared" si="2"/>
        <v>0.68575546542960641</v>
      </c>
      <c r="N8" s="64" t="s">
        <v>364</v>
      </c>
      <c r="O8" s="16"/>
    </row>
    <row r="9" spans="2:15" x14ac:dyDescent="0.2">
      <c r="B9" s="75" t="s">
        <v>123</v>
      </c>
      <c r="C9" s="76">
        <v>11.5315522</v>
      </c>
      <c r="D9" s="79">
        <f t="shared" si="3"/>
        <v>0.10381483776745377</v>
      </c>
      <c r="E9" s="79">
        <f t="shared" si="0"/>
        <v>0.68568661586226698</v>
      </c>
      <c r="F9" s="80" t="s">
        <v>364</v>
      </c>
      <c r="G9" s="96"/>
      <c r="H9" s="75" t="s">
        <v>123</v>
      </c>
      <c r="I9" s="76">
        <v>7.9266138000000002</v>
      </c>
      <c r="J9" s="76">
        <v>11.5315522</v>
      </c>
      <c r="K9" s="76">
        <v>3.7725361653676501E-2</v>
      </c>
      <c r="L9" s="79">
        <f t="shared" si="1"/>
        <v>6.0152798661069873E-2</v>
      </c>
      <c r="M9" s="86">
        <f t="shared" si="2"/>
        <v>0.74590826409067623</v>
      </c>
      <c r="N9" s="64" t="s">
        <v>364</v>
      </c>
      <c r="O9" s="16"/>
    </row>
    <row r="10" spans="2:15" x14ac:dyDescent="0.2">
      <c r="B10" s="75" t="s">
        <v>82</v>
      </c>
      <c r="C10" s="76">
        <v>7.5073308303860298</v>
      </c>
      <c r="D10" s="79">
        <f t="shared" si="3"/>
        <v>6.7586073297498467E-2</v>
      </c>
      <c r="E10" s="79">
        <f t="shared" si="0"/>
        <v>0.75327268915976542</v>
      </c>
      <c r="F10" s="80" t="s">
        <v>364</v>
      </c>
      <c r="G10" s="96"/>
      <c r="H10" s="75" t="s">
        <v>140</v>
      </c>
      <c r="I10" s="76">
        <v>10.3225939044633</v>
      </c>
      <c r="J10" s="76">
        <v>11.5872476882358</v>
      </c>
      <c r="K10" s="76">
        <v>2.73195873110996E-2</v>
      </c>
      <c r="L10" s="79">
        <f t="shared" si="1"/>
        <v>4.3560871599171054E-2</v>
      </c>
      <c r="M10" s="86">
        <f t="shared" si="2"/>
        <v>0.78946913568984733</v>
      </c>
      <c r="N10" s="64" t="s">
        <v>364</v>
      </c>
      <c r="O10" s="16"/>
    </row>
    <row r="11" spans="2:15" x14ac:dyDescent="0.2">
      <c r="B11" s="75" t="s">
        <v>162</v>
      </c>
      <c r="C11" s="76">
        <v>4.4956372185031999</v>
      </c>
      <c r="D11" s="79">
        <f t="shared" si="3"/>
        <v>4.0472769008515333E-2</v>
      </c>
      <c r="E11" s="79">
        <f t="shared" si="0"/>
        <v>0.79374545816828079</v>
      </c>
      <c r="F11" s="80" t="s">
        <v>364</v>
      </c>
      <c r="G11" s="96"/>
      <c r="H11" s="75" t="s">
        <v>126</v>
      </c>
      <c r="I11" s="76">
        <v>7.232880756638</v>
      </c>
      <c r="J11" s="76">
        <v>1.80942251550927</v>
      </c>
      <c r="K11" s="76">
        <v>2.0976496406178002E-2</v>
      </c>
      <c r="L11" s="79">
        <f t="shared" si="1"/>
        <v>3.3446861994827652E-2</v>
      </c>
      <c r="M11" s="86">
        <f t="shared" si="2"/>
        <v>0.82291599768467494</v>
      </c>
      <c r="N11" s="64" t="s">
        <v>364</v>
      </c>
      <c r="O11" s="16"/>
    </row>
    <row r="12" spans="2:15" x14ac:dyDescent="0.2">
      <c r="B12" s="75" t="s">
        <v>93</v>
      </c>
      <c r="C12" s="76">
        <v>2.2956979999999998</v>
      </c>
      <c r="D12" s="79">
        <f t="shared" si="3"/>
        <v>2.0667427185827428E-2</v>
      </c>
      <c r="E12" s="79">
        <f t="shared" si="0"/>
        <v>0.81441288535410827</v>
      </c>
      <c r="F12" s="80" t="s">
        <v>364</v>
      </c>
      <c r="G12" s="96"/>
      <c r="H12" s="75" t="s">
        <v>72</v>
      </c>
      <c r="I12" s="76">
        <v>6.0009118518632496</v>
      </c>
      <c r="J12" s="76">
        <v>1.3574776314639001</v>
      </c>
      <c r="K12" s="76">
        <v>1.83175999027613E-2</v>
      </c>
      <c r="L12" s="79">
        <f t="shared" si="1"/>
        <v>2.9207271994368091E-2</v>
      </c>
      <c r="M12" s="86">
        <f t="shared" si="2"/>
        <v>0.85212326967904306</v>
      </c>
      <c r="N12" s="64"/>
      <c r="O12" s="16"/>
    </row>
    <row r="13" spans="2:15" x14ac:dyDescent="0.2">
      <c r="B13" s="75" t="s">
        <v>131</v>
      </c>
      <c r="C13" s="76">
        <v>2.0089691851104901</v>
      </c>
      <c r="D13" s="79">
        <f t="shared" si="3"/>
        <v>1.8086100328458761E-2</v>
      </c>
      <c r="E13" s="79">
        <f t="shared" si="0"/>
        <v>0.83249898568256708</v>
      </c>
      <c r="F13" s="80"/>
      <c r="G13" s="96"/>
      <c r="H13" s="75" t="s">
        <v>130</v>
      </c>
      <c r="I13" s="76">
        <v>2.9119999999999999</v>
      </c>
      <c r="J13" s="76">
        <v>0.33596926999999999</v>
      </c>
      <c r="K13" s="76">
        <v>1.09410298443266E-2</v>
      </c>
      <c r="L13" s="79">
        <f t="shared" si="1"/>
        <v>1.7445387837823328E-2</v>
      </c>
      <c r="M13" s="86">
        <f t="shared" si="2"/>
        <v>0.86956865751686641</v>
      </c>
      <c r="N13" s="64"/>
      <c r="O13" s="16"/>
    </row>
    <row r="14" spans="2:15" x14ac:dyDescent="0.2">
      <c r="B14" s="75" t="s">
        <v>68</v>
      </c>
      <c r="C14" s="76">
        <v>1.9875534342240999</v>
      </c>
      <c r="D14" s="79">
        <f t="shared" si="3"/>
        <v>1.7893301244226303E-2</v>
      </c>
      <c r="E14" s="79">
        <f t="shared" si="0"/>
        <v>0.85039228692679336</v>
      </c>
      <c r="F14" s="80"/>
      <c r="G14" s="96"/>
      <c r="H14" s="75" t="s">
        <v>129</v>
      </c>
      <c r="I14" s="76">
        <v>3.0231237200000001</v>
      </c>
      <c r="J14" s="76">
        <v>0.42466598020000002</v>
      </c>
      <c r="K14" s="76">
        <v>1.08760961294184E-2</v>
      </c>
      <c r="L14" s="79">
        <f t="shared" si="1"/>
        <v>1.7341851529409764E-2</v>
      </c>
      <c r="M14" s="86">
        <f t="shared" si="2"/>
        <v>0.88691050904627622</v>
      </c>
      <c r="N14" s="64"/>
      <c r="O14" s="16"/>
    </row>
    <row r="15" spans="2:15" x14ac:dyDescent="0.2">
      <c r="B15" s="75" t="s">
        <v>126</v>
      </c>
      <c r="C15" s="76">
        <v>1.80942251550927</v>
      </c>
      <c r="D15" s="79">
        <f t="shared" si="3"/>
        <v>1.6289646150183752E-2</v>
      </c>
      <c r="E15" s="79">
        <f t="shared" si="0"/>
        <v>0.86668193307697716</v>
      </c>
      <c r="F15" s="80"/>
      <c r="G15" s="96"/>
      <c r="H15" s="75" t="s">
        <v>162</v>
      </c>
      <c r="I15" s="76">
        <v>4.5828624973338803</v>
      </c>
      <c r="J15" s="76">
        <v>4.4956372185031999</v>
      </c>
      <c r="K15" s="76">
        <v>8.0043060363537404E-3</v>
      </c>
      <c r="L15" s="79">
        <f t="shared" si="1"/>
        <v>1.2762804339596047E-2</v>
      </c>
      <c r="M15" s="86">
        <f t="shared" si="2"/>
        <v>0.89967331338587231</v>
      </c>
      <c r="N15" s="64"/>
      <c r="O15" s="16"/>
    </row>
    <row r="16" spans="2:15" x14ac:dyDescent="0.2">
      <c r="B16" s="75" t="s">
        <v>149</v>
      </c>
      <c r="C16" s="76">
        <v>1.4081648832</v>
      </c>
      <c r="D16" s="79">
        <f t="shared" si="3"/>
        <v>1.2677253362234573E-2</v>
      </c>
      <c r="E16" s="79">
        <f t="shared" si="0"/>
        <v>0.87935918643921174</v>
      </c>
      <c r="F16" s="80"/>
      <c r="G16" s="96"/>
      <c r="H16" s="75" t="s">
        <v>93</v>
      </c>
      <c r="I16" s="76">
        <v>1.58981254945545</v>
      </c>
      <c r="J16" s="76">
        <v>2.2956979999999998</v>
      </c>
      <c r="K16" s="76">
        <v>7.4574312617567296E-3</v>
      </c>
      <c r="L16" s="79">
        <f t="shared" si="1"/>
        <v>1.1890816722588111E-2</v>
      </c>
      <c r="M16" s="86">
        <f t="shared" si="2"/>
        <v>0.91156413010846038</v>
      </c>
      <c r="N16" s="64"/>
      <c r="O16" s="16"/>
    </row>
    <row r="17" spans="2:15" x14ac:dyDescent="0.2">
      <c r="B17" s="75" t="s">
        <v>72</v>
      </c>
      <c r="C17" s="76">
        <v>1.3574776314639001</v>
      </c>
      <c r="D17" s="79">
        <f t="shared" si="3"/>
        <v>1.2220932415618098E-2</v>
      </c>
      <c r="E17" s="79">
        <f t="shared" si="0"/>
        <v>0.8915801188548298</v>
      </c>
      <c r="F17" s="80"/>
      <c r="G17" s="96"/>
      <c r="H17" s="75" t="s">
        <v>131</v>
      </c>
      <c r="I17" s="76">
        <v>1.3228751820651901</v>
      </c>
      <c r="J17" s="76">
        <v>2.0089691851104901</v>
      </c>
      <c r="K17" s="76">
        <v>6.83305887040011E-3</v>
      </c>
      <c r="L17" s="79">
        <f t="shared" si="1"/>
        <v>1.0895259752410059E-2</v>
      </c>
      <c r="M17" s="86">
        <f t="shared" si="2"/>
        <v>0.92245938986087039</v>
      </c>
      <c r="N17" s="64"/>
      <c r="O17" s="16"/>
    </row>
    <row r="18" spans="2:15" x14ac:dyDescent="0.2">
      <c r="B18" s="75" t="s">
        <v>94</v>
      </c>
      <c r="C18" s="76">
        <v>1.1116273188288099</v>
      </c>
      <c r="D18" s="79">
        <f t="shared" si="3"/>
        <v>1.0007621503207741E-2</v>
      </c>
      <c r="E18" s="79">
        <f t="shared" si="0"/>
        <v>0.90158774035803757</v>
      </c>
      <c r="F18" s="80"/>
      <c r="G18" s="96"/>
      <c r="H18" s="75" t="s">
        <v>149</v>
      </c>
      <c r="I18" s="76">
        <v>0.86779405963636402</v>
      </c>
      <c r="J18" s="76">
        <v>1.4081648832</v>
      </c>
      <c r="K18" s="76">
        <v>5.0565850108878702E-3</v>
      </c>
      <c r="L18" s="79">
        <f t="shared" si="1"/>
        <v>8.0626858627577767E-3</v>
      </c>
      <c r="M18" s="86">
        <f t="shared" si="2"/>
        <v>0.93052207572362822</v>
      </c>
      <c r="N18" s="64"/>
      <c r="O18" s="16"/>
    </row>
    <row r="19" spans="2:15" x14ac:dyDescent="0.2">
      <c r="B19" s="75" t="s">
        <v>143</v>
      </c>
      <c r="C19" s="76">
        <v>1.08387982089499</v>
      </c>
      <c r="D19" s="79">
        <f t="shared" si="3"/>
        <v>9.7578197465585121E-3</v>
      </c>
      <c r="E19" s="79">
        <f t="shared" si="0"/>
        <v>0.91134556010459611</v>
      </c>
      <c r="F19" s="80"/>
      <c r="G19" s="96"/>
      <c r="H19" s="75" t="s">
        <v>63</v>
      </c>
      <c r="I19" s="76">
        <v>0.44837165975141802</v>
      </c>
      <c r="J19" s="76">
        <v>1.0505541003404399</v>
      </c>
      <c r="K19" s="76">
        <v>4.66629844044776E-3</v>
      </c>
      <c r="L19" s="79">
        <f t="shared" si="1"/>
        <v>7.4403769315055431E-3</v>
      </c>
      <c r="M19" s="86">
        <f t="shared" si="2"/>
        <v>0.93796245265513378</v>
      </c>
      <c r="N19" s="64"/>
      <c r="O19" s="16"/>
    </row>
    <row r="20" spans="2:15" x14ac:dyDescent="0.2">
      <c r="B20" s="75" t="s">
        <v>63</v>
      </c>
      <c r="C20" s="76">
        <v>1.0505541003404399</v>
      </c>
      <c r="D20" s="79">
        <f t="shared" si="3"/>
        <v>9.4577990543871556E-3</v>
      </c>
      <c r="E20" s="79">
        <f t="shared" si="0"/>
        <v>0.92080335915898326</v>
      </c>
      <c r="F20" s="80"/>
      <c r="G20" s="96"/>
      <c r="H20" s="75" t="s">
        <v>85</v>
      </c>
      <c r="I20" s="76">
        <v>1.2897565574400001</v>
      </c>
      <c r="J20" s="76">
        <v>0.20714920044294099</v>
      </c>
      <c r="K20" s="76">
        <v>4.4749216172975904E-3</v>
      </c>
      <c r="L20" s="79">
        <f t="shared" si="1"/>
        <v>7.135228060647059E-3</v>
      </c>
      <c r="M20" s="86">
        <f t="shared" si="2"/>
        <v>0.94509768071578082</v>
      </c>
      <c r="N20" s="64"/>
      <c r="O20" s="16"/>
    </row>
    <row r="21" spans="2:15" x14ac:dyDescent="0.2">
      <c r="B21" s="75" t="s">
        <v>127</v>
      </c>
      <c r="C21" s="76">
        <v>0.899789892727903</v>
      </c>
      <c r="D21" s="79">
        <f t="shared" si="3"/>
        <v>8.100517616209715E-3</v>
      </c>
      <c r="E21" s="79">
        <f t="shared" si="0"/>
        <v>0.92890387677519293</v>
      </c>
      <c r="F21" s="80"/>
      <c r="G21" s="96"/>
      <c r="H21" s="75" t="s">
        <v>65</v>
      </c>
      <c r="I21" s="76">
        <v>0.34681244128938099</v>
      </c>
      <c r="J21" s="76">
        <v>0.89904984679793698</v>
      </c>
      <c r="K21" s="76">
        <v>4.1590561850602297E-3</v>
      </c>
      <c r="L21" s="79">
        <f t="shared" si="1"/>
        <v>6.6315830611957654E-3</v>
      </c>
      <c r="M21" s="86">
        <f t="shared" si="2"/>
        <v>0.95172926377697653</v>
      </c>
      <c r="N21" s="64"/>
      <c r="O21" s="16"/>
    </row>
    <row r="22" spans="2:15" x14ac:dyDescent="0.2">
      <c r="B22" s="75" t="s">
        <v>65</v>
      </c>
      <c r="C22" s="76">
        <v>0.89904984679793698</v>
      </c>
      <c r="D22" s="79">
        <f t="shared" si="3"/>
        <v>8.0938552218652749E-3</v>
      </c>
      <c r="E22" s="79">
        <f t="shared" si="0"/>
        <v>0.93699773199705816</v>
      </c>
      <c r="F22" s="80"/>
      <c r="G22" s="96"/>
      <c r="H22" s="75" t="s">
        <v>69</v>
      </c>
      <c r="I22" s="76">
        <v>1.0811565340571601</v>
      </c>
      <c r="J22" s="76">
        <v>0.11815499253752</v>
      </c>
      <c r="K22" s="76">
        <v>4.1039986673848897E-3</v>
      </c>
      <c r="L22" s="79">
        <f t="shared" si="1"/>
        <v>6.5437942732205472E-3</v>
      </c>
      <c r="M22" s="86">
        <f t="shared" si="2"/>
        <v>0.95827305805019702</v>
      </c>
      <c r="N22" s="64"/>
      <c r="O22" s="16"/>
    </row>
    <row r="23" spans="2:15" x14ac:dyDescent="0.2">
      <c r="B23" s="75" t="s">
        <v>150</v>
      </c>
      <c r="C23" s="76">
        <v>0.73003250099999994</v>
      </c>
      <c r="D23" s="79">
        <f t="shared" si="3"/>
        <v>6.572246679530578E-3</v>
      </c>
      <c r="E23" s="79">
        <f t="shared" si="0"/>
        <v>0.94356997867658876</v>
      </c>
      <c r="F23" s="80"/>
      <c r="G23" s="96"/>
      <c r="H23" s="75" t="s">
        <v>70</v>
      </c>
      <c r="I23" s="76">
        <v>0.92155947095095303</v>
      </c>
      <c r="J23" s="76">
        <v>0.22252704221300801</v>
      </c>
      <c r="K23" s="76">
        <v>2.7236371199947399E-3</v>
      </c>
      <c r="L23" s="79">
        <f t="shared" si="1"/>
        <v>4.3428184150725935E-3</v>
      </c>
      <c r="M23" s="86">
        <f t="shared" si="2"/>
        <v>0.96261587646526958</v>
      </c>
      <c r="N23" s="64"/>
      <c r="O23" s="16"/>
    </row>
    <row r="24" spans="2:15" x14ac:dyDescent="0.2">
      <c r="B24" s="75" t="s">
        <v>148</v>
      </c>
      <c r="C24" s="76">
        <v>0.62869719000000002</v>
      </c>
      <c r="D24" s="79">
        <f t="shared" si="3"/>
        <v>5.6599576234588837E-3</v>
      </c>
      <c r="E24" s="79">
        <f t="shared" si="0"/>
        <v>0.94922993630004759</v>
      </c>
      <c r="F24" s="80"/>
      <c r="G24" s="96"/>
      <c r="H24" s="75" t="s">
        <v>143</v>
      </c>
      <c r="I24" s="76">
        <v>0.94620519146634596</v>
      </c>
      <c r="J24" s="76">
        <v>1.08387982089499</v>
      </c>
      <c r="K24" s="76">
        <v>2.6425175590842598E-3</v>
      </c>
      <c r="L24" s="79">
        <f t="shared" si="1"/>
        <v>4.2134738998438849E-3</v>
      </c>
      <c r="M24" s="86">
        <f t="shared" si="2"/>
        <v>0.96682935036511342</v>
      </c>
      <c r="N24" s="64"/>
      <c r="O24" s="16"/>
    </row>
    <row r="25" spans="2:15" x14ac:dyDescent="0.2">
      <c r="B25" s="75" t="s">
        <v>59</v>
      </c>
      <c r="C25" s="76">
        <v>0.48966154084558999</v>
      </c>
      <c r="D25" s="79">
        <f t="shared" si="3"/>
        <v>4.4082646067236612E-3</v>
      </c>
      <c r="E25" s="79">
        <f t="shared" si="0"/>
        <v>0.95363820090677121</v>
      </c>
      <c r="F25" s="80"/>
      <c r="G25" s="96"/>
      <c r="H25" s="75" t="s">
        <v>148</v>
      </c>
      <c r="I25" s="76">
        <v>0.30826124999999999</v>
      </c>
      <c r="J25" s="76">
        <v>0.62869719000000002</v>
      </c>
      <c r="K25" s="76">
        <v>2.6131695122465401E-3</v>
      </c>
      <c r="L25" s="79">
        <f t="shared" si="1"/>
        <v>4.1666786651492179E-3</v>
      </c>
      <c r="M25" s="86">
        <f t="shared" si="2"/>
        <v>0.97099602903026261</v>
      </c>
      <c r="N25" s="64"/>
      <c r="O25" s="16"/>
    </row>
    <row r="26" spans="2:15" x14ac:dyDescent="0.2">
      <c r="B26" s="75" t="s">
        <v>80</v>
      </c>
      <c r="C26" s="76">
        <v>0.47666349222152599</v>
      </c>
      <c r="D26" s="79">
        <f t="shared" si="3"/>
        <v>4.2912473755827669E-3</v>
      </c>
      <c r="E26" s="79">
        <f t="shared" si="0"/>
        <v>0.95792944828235393</v>
      </c>
      <c r="F26" s="80"/>
      <c r="G26" s="96"/>
      <c r="H26" s="75" t="s">
        <v>59</v>
      </c>
      <c r="I26" s="76">
        <v>0.123856506410695</v>
      </c>
      <c r="J26" s="76">
        <v>0.48966154084558999</v>
      </c>
      <c r="K26" s="76">
        <v>2.5572518794603301E-3</v>
      </c>
      <c r="L26" s="79">
        <f t="shared" si="1"/>
        <v>4.0775184302528416E-3</v>
      </c>
      <c r="M26" s="86">
        <f t="shared" si="2"/>
        <v>0.97507354746051544</v>
      </c>
      <c r="N26" s="64"/>
      <c r="O26" s="16"/>
    </row>
    <row r="27" spans="2:15" x14ac:dyDescent="0.2">
      <c r="B27" s="75" t="s">
        <v>129</v>
      </c>
      <c r="C27" s="76">
        <v>0.42466598020000002</v>
      </c>
      <c r="D27" s="79">
        <f t="shared" si="3"/>
        <v>3.8231305790576691E-3</v>
      </c>
      <c r="E27" s="79">
        <f t="shared" si="0"/>
        <v>0.96175257886141163</v>
      </c>
      <c r="F27" s="80"/>
      <c r="G27" s="96"/>
      <c r="H27" s="75" t="s">
        <v>95</v>
      </c>
      <c r="I27" s="76">
        <v>5.8040878247578604E-3</v>
      </c>
      <c r="J27" s="76">
        <v>0.36568980824406999</v>
      </c>
      <c r="K27" s="76">
        <v>2.2991406298916799E-3</v>
      </c>
      <c r="L27" s="79">
        <f t="shared" si="1"/>
        <v>3.6659620303436287E-3</v>
      </c>
      <c r="M27" s="86">
        <f t="shared" si="2"/>
        <v>0.97873950949085908</v>
      </c>
      <c r="N27" s="64"/>
      <c r="O27" s="16"/>
    </row>
    <row r="28" spans="2:15" x14ac:dyDescent="0.2">
      <c r="B28" s="75" t="s">
        <v>62</v>
      </c>
      <c r="C28" s="76">
        <v>0.41547605240184399</v>
      </c>
      <c r="D28" s="79">
        <f t="shared" si="3"/>
        <v>3.74039662902966E-3</v>
      </c>
      <c r="E28" s="79">
        <f t="shared" si="0"/>
        <v>0.96549297549044133</v>
      </c>
      <c r="F28" s="80"/>
      <c r="G28" s="96"/>
      <c r="H28" s="75" t="s">
        <v>166</v>
      </c>
      <c r="I28" s="76">
        <v>0.83407786293986197</v>
      </c>
      <c r="J28" s="76">
        <v>0.35829250573908999</v>
      </c>
      <c r="K28" s="76">
        <v>1.4675207154792899E-3</v>
      </c>
      <c r="L28" s="79">
        <f t="shared" si="1"/>
        <v>2.3399504805163901E-3</v>
      </c>
      <c r="M28" s="86">
        <f t="shared" si="2"/>
        <v>0.98107945997137547</v>
      </c>
      <c r="N28" s="64"/>
      <c r="O28" s="16"/>
    </row>
    <row r="29" spans="2:15" x14ac:dyDescent="0.2">
      <c r="B29" s="75" t="s">
        <v>142</v>
      </c>
      <c r="C29" s="76">
        <v>0.39614414146191201</v>
      </c>
      <c r="D29" s="79">
        <f t="shared" si="3"/>
        <v>3.5663576823938459E-3</v>
      </c>
      <c r="E29" s="79">
        <f t="shared" si="0"/>
        <v>0.96905933317283521</v>
      </c>
      <c r="F29" s="80"/>
      <c r="G29" s="96"/>
      <c r="H29" s="75" t="s">
        <v>150</v>
      </c>
      <c r="I29" s="76">
        <v>0.73811968080000001</v>
      </c>
      <c r="J29" s="76">
        <v>0.73003250099999994</v>
      </c>
      <c r="K29" s="76">
        <v>1.32708525436473E-3</v>
      </c>
      <c r="L29" s="79">
        <f t="shared" si="1"/>
        <v>2.1160272191611111E-3</v>
      </c>
      <c r="M29" s="86">
        <f t="shared" si="2"/>
        <v>0.98319548719053662</v>
      </c>
      <c r="N29" s="64"/>
      <c r="O29" s="16"/>
    </row>
    <row r="30" spans="2:15" x14ac:dyDescent="0.2">
      <c r="B30" s="75" t="s">
        <v>95</v>
      </c>
      <c r="C30" s="76">
        <v>0.36568980824406999</v>
      </c>
      <c r="D30" s="79">
        <f t="shared" si="3"/>
        <v>3.2921871624593093E-3</v>
      </c>
      <c r="E30" s="79">
        <f t="shared" si="0"/>
        <v>0.97235152033529448</v>
      </c>
      <c r="F30" s="80"/>
      <c r="G30" s="96"/>
      <c r="H30" s="75" t="s">
        <v>55</v>
      </c>
      <c r="I30" s="76">
        <v>0.19351130851489501</v>
      </c>
      <c r="J30" s="76">
        <v>0.31806409850480699</v>
      </c>
      <c r="K30" s="76">
        <v>1.15335799281259E-3</v>
      </c>
      <c r="L30" s="79">
        <f t="shared" si="1"/>
        <v>1.8390204383641803E-3</v>
      </c>
      <c r="M30" s="86">
        <f t="shared" si="2"/>
        <v>0.98503450762890077</v>
      </c>
      <c r="N30" s="64"/>
      <c r="O30" s="16"/>
    </row>
    <row r="31" spans="2:15" x14ac:dyDescent="0.2">
      <c r="B31" s="75" t="s">
        <v>166</v>
      </c>
      <c r="C31" s="76">
        <v>0.35829250573908999</v>
      </c>
      <c r="D31" s="79">
        <f t="shared" si="3"/>
        <v>3.2255916386172306E-3</v>
      </c>
      <c r="E31" s="79">
        <f t="shared" si="0"/>
        <v>0.97557711197391173</v>
      </c>
      <c r="F31" s="80"/>
      <c r="G31" s="96"/>
      <c r="H31" s="75" t="s">
        <v>152</v>
      </c>
      <c r="I31" s="76">
        <v>0.410082</v>
      </c>
      <c r="J31" s="76">
        <v>0.114357866156863</v>
      </c>
      <c r="K31" s="76">
        <v>1.1144691740178701E-3</v>
      </c>
      <c r="L31" s="79">
        <f t="shared" si="1"/>
        <v>1.7770125162506584E-3</v>
      </c>
      <c r="M31" s="86">
        <f t="shared" si="2"/>
        <v>0.98681152014515139</v>
      </c>
      <c r="N31" s="64"/>
      <c r="O31" s="16"/>
    </row>
    <row r="32" spans="2:15" x14ac:dyDescent="0.2">
      <c r="B32" s="75" t="s">
        <v>130</v>
      </c>
      <c r="C32" s="76">
        <v>0.33596926999999999</v>
      </c>
      <c r="D32" s="79">
        <f t="shared" si="3"/>
        <v>3.0246227615307393E-3</v>
      </c>
      <c r="E32" s="79">
        <f t="shared" si="0"/>
        <v>0.97860173473544243</v>
      </c>
      <c r="F32" s="80"/>
      <c r="G32" s="96"/>
      <c r="H32" s="75" t="s">
        <v>80</v>
      </c>
      <c r="I32" s="76">
        <v>0.458308770731504</v>
      </c>
      <c r="J32" s="76">
        <v>0.47666349222152599</v>
      </c>
      <c r="K32" s="76">
        <v>9.7264091648057804E-4</v>
      </c>
      <c r="L32" s="79">
        <f t="shared" si="1"/>
        <v>1.5508684517242506E-3</v>
      </c>
      <c r="M32" s="86">
        <f t="shared" si="2"/>
        <v>0.98836238859687564</v>
      </c>
      <c r="N32" s="64"/>
      <c r="O32" s="16"/>
    </row>
    <row r="33" spans="2:15" x14ac:dyDescent="0.2">
      <c r="B33" s="75" t="s">
        <v>55</v>
      </c>
      <c r="C33" s="76">
        <v>0.31806409850480699</v>
      </c>
      <c r="D33" s="79">
        <f t="shared" si="3"/>
        <v>2.8634282890318942E-3</v>
      </c>
      <c r="E33" s="79">
        <f t="shared" si="0"/>
        <v>0.98146516302447429</v>
      </c>
      <c r="F33" s="80"/>
      <c r="G33" s="96"/>
      <c r="H33" s="75" t="s">
        <v>127</v>
      </c>
      <c r="I33" s="76">
        <v>1.48517479217615</v>
      </c>
      <c r="J33" s="76">
        <v>0.899789892727903</v>
      </c>
      <c r="K33" s="76">
        <v>9.4841572764610296E-4</v>
      </c>
      <c r="L33" s="79">
        <f t="shared" si="1"/>
        <v>1.5122415746683332E-3</v>
      </c>
      <c r="M33" s="86">
        <f t="shared" si="2"/>
        <v>0.98987463017154398</v>
      </c>
      <c r="N33" s="64"/>
      <c r="O33" s="16"/>
    </row>
    <row r="34" spans="2:15" x14ac:dyDescent="0.2">
      <c r="B34" s="75" t="s">
        <v>151</v>
      </c>
      <c r="C34" s="76">
        <v>0.228131214</v>
      </c>
      <c r="D34" s="79">
        <f t="shared" si="3"/>
        <v>2.0537915937372492E-3</v>
      </c>
      <c r="E34" s="79">
        <f t="shared" si="0"/>
        <v>0.98351895461821148</v>
      </c>
      <c r="F34" s="80"/>
      <c r="G34" s="96"/>
      <c r="H34" s="75" t="s">
        <v>94</v>
      </c>
      <c r="I34" s="76">
        <v>1.7850461301270799</v>
      </c>
      <c r="J34" s="76">
        <v>1.1116273188288099</v>
      </c>
      <c r="K34" s="76">
        <v>9.4813393792560804E-4</v>
      </c>
      <c r="L34" s="79">
        <f t="shared" si="1"/>
        <v>1.511792263128863E-3</v>
      </c>
      <c r="M34" s="86">
        <f t="shared" si="2"/>
        <v>0.99138642243467279</v>
      </c>
      <c r="N34" s="64"/>
      <c r="O34" s="16"/>
    </row>
    <row r="35" spans="2:15" x14ac:dyDescent="0.2">
      <c r="B35" s="75" t="s">
        <v>70</v>
      </c>
      <c r="C35" s="76">
        <v>0.22252704221300801</v>
      </c>
      <c r="D35" s="79">
        <f t="shared" si="3"/>
        <v>2.0033390462573428E-3</v>
      </c>
      <c r="E35" s="79">
        <f t="shared" si="0"/>
        <v>0.98552229366446886</v>
      </c>
      <c r="F35" s="80"/>
      <c r="G35" s="96"/>
      <c r="H35" s="75" t="s">
        <v>128</v>
      </c>
      <c r="I35" s="76">
        <v>0.28175948300671799</v>
      </c>
      <c r="J35" s="76">
        <v>6.2543725417695595E-2</v>
      </c>
      <c r="K35" s="76">
        <v>8.6765173454998105E-4</v>
      </c>
      <c r="L35" s="79">
        <f t="shared" si="1"/>
        <v>1.3834640095816482E-3</v>
      </c>
      <c r="M35" s="86">
        <f t="shared" si="2"/>
        <v>0.99276988644425446</v>
      </c>
      <c r="N35" s="64"/>
      <c r="O35" s="16"/>
    </row>
    <row r="36" spans="2:15" x14ac:dyDescent="0.2">
      <c r="B36" s="75" t="s">
        <v>85</v>
      </c>
      <c r="C36" s="76">
        <v>0.20714920044294099</v>
      </c>
      <c r="D36" s="79">
        <f t="shared" si="3"/>
        <v>1.8648973065084581E-3</v>
      </c>
      <c r="E36" s="79">
        <f t="shared" si="0"/>
        <v>0.98738719097097727</v>
      </c>
      <c r="F36" s="80"/>
      <c r="G36" s="96"/>
      <c r="H36" s="75" t="s">
        <v>77</v>
      </c>
      <c r="I36" s="76">
        <v>4.5650000000000003E-2</v>
      </c>
      <c r="J36" s="76">
        <v>0.16681105029585799</v>
      </c>
      <c r="K36" s="76">
        <v>8.5564723458625099E-4</v>
      </c>
      <c r="L36" s="79">
        <f t="shared" si="1"/>
        <v>1.3643229268274501E-3</v>
      </c>
      <c r="M36" s="86">
        <f t="shared" si="2"/>
        <v>0.99413420937108188</v>
      </c>
      <c r="N36" s="64"/>
    </row>
    <row r="37" spans="2:15" x14ac:dyDescent="0.2">
      <c r="B37" s="75" t="s">
        <v>75</v>
      </c>
      <c r="C37" s="76">
        <v>0.17239695367709201</v>
      </c>
      <c r="D37" s="79">
        <f t="shared" si="3"/>
        <v>1.5520340598718836E-3</v>
      </c>
      <c r="E37" s="79">
        <f t="shared" si="0"/>
        <v>0.98893922503084919</v>
      </c>
      <c r="F37" s="80"/>
      <c r="G37" s="96"/>
      <c r="H37" s="75" t="s">
        <v>151</v>
      </c>
      <c r="I37" s="76">
        <v>0.17571334799999999</v>
      </c>
      <c r="J37" s="76">
        <v>0.228131214</v>
      </c>
      <c r="K37" s="76">
        <v>6.6145523232429601E-4</v>
      </c>
      <c r="L37" s="79">
        <f t="shared" si="1"/>
        <v>1.0546852745528822E-3</v>
      </c>
      <c r="M37" s="86">
        <f t="shared" si="2"/>
        <v>0.99518889464563476</v>
      </c>
      <c r="N37" s="64"/>
    </row>
    <row r="38" spans="2:15" x14ac:dyDescent="0.2">
      <c r="B38" s="75" t="s">
        <v>77</v>
      </c>
      <c r="C38" s="76">
        <v>0.16681105029585799</v>
      </c>
      <c r="D38" s="79">
        <f t="shared" si="3"/>
        <v>1.5017459769451566E-3</v>
      </c>
      <c r="E38" s="79">
        <f t="shared" si="0"/>
        <v>0.99044097100779438</v>
      </c>
      <c r="F38" s="80"/>
      <c r="G38" s="96"/>
      <c r="H38" s="75" t="s">
        <v>62</v>
      </c>
      <c r="I38" s="76">
        <v>0.45775567771116799</v>
      </c>
      <c r="J38" s="76">
        <v>0.41547605240184399</v>
      </c>
      <c r="K38" s="76">
        <v>5.8606992788720104E-4</v>
      </c>
      <c r="L38" s="79">
        <f t="shared" si="1"/>
        <v>9.3448398711562541E-4</v>
      </c>
      <c r="M38" s="86">
        <f t="shared" si="2"/>
        <v>0.99612337863275036</v>
      </c>
      <c r="N38" s="64"/>
    </row>
    <row r="39" spans="2:15" x14ac:dyDescent="0.2">
      <c r="B39" s="75" t="s">
        <v>146</v>
      </c>
      <c r="C39" s="76">
        <v>0.152821576027724</v>
      </c>
      <c r="D39" s="79">
        <f t="shared" si="3"/>
        <v>1.3758032611329437E-3</v>
      </c>
      <c r="E39" s="79">
        <f t="shared" si="0"/>
        <v>0.99181677426892734</v>
      </c>
      <c r="F39" s="80"/>
      <c r="G39" s="96"/>
      <c r="H39" s="75" t="s">
        <v>58</v>
      </c>
      <c r="I39" s="76">
        <v>0.1313482896</v>
      </c>
      <c r="J39" s="76">
        <v>9.6296399999999996E-4</v>
      </c>
      <c r="K39" s="76">
        <v>5.8373826162914097E-4</v>
      </c>
      <c r="L39" s="79">
        <f t="shared" si="1"/>
        <v>9.3076616322162369E-4</v>
      </c>
      <c r="M39" s="86">
        <f t="shared" si="2"/>
        <v>0.99705414479597199</v>
      </c>
      <c r="N39" s="64"/>
    </row>
    <row r="40" spans="2:15" x14ac:dyDescent="0.2">
      <c r="B40" s="75" t="s">
        <v>60</v>
      </c>
      <c r="C40" s="76">
        <v>0.14463274116138899</v>
      </c>
      <c r="D40" s="79">
        <f t="shared" si="3"/>
        <v>1.3020818272436673E-3</v>
      </c>
      <c r="E40" s="79">
        <f t="shared" si="0"/>
        <v>0.99311885609617101</v>
      </c>
      <c r="F40" s="80"/>
      <c r="G40" s="96"/>
      <c r="H40" s="75" t="s">
        <v>146</v>
      </c>
      <c r="I40" s="76">
        <v>0.11355620124617399</v>
      </c>
      <c r="J40" s="76">
        <v>0.152821576027724</v>
      </c>
      <c r="K40" s="76">
        <v>4.6174207305786598E-4</v>
      </c>
      <c r="L40" s="79">
        <f t="shared" si="1"/>
        <v>7.3624417994911458E-4</v>
      </c>
      <c r="M40" s="86">
        <f t="shared" si="2"/>
        <v>0.99779038897592109</v>
      </c>
      <c r="N40" s="64"/>
    </row>
    <row r="41" spans="2:15" x14ac:dyDescent="0.2">
      <c r="B41" s="75" t="s">
        <v>71</v>
      </c>
      <c r="C41" s="76">
        <v>0.137973021649932</v>
      </c>
      <c r="D41" s="79">
        <f t="shared" si="3"/>
        <v>1.2421265247251863E-3</v>
      </c>
      <c r="E41" s="79">
        <f t="shared" si="0"/>
        <v>0.99436098262089623</v>
      </c>
      <c r="F41" s="80"/>
      <c r="G41" s="96"/>
      <c r="H41" s="75" t="s">
        <v>170</v>
      </c>
      <c r="I41" s="76">
        <v>0.20042160000000001</v>
      </c>
      <c r="J41" s="76">
        <v>8.8337884800000002E-2</v>
      </c>
      <c r="K41" s="76">
        <v>3.3836831544542501E-4</v>
      </c>
      <c r="L41" s="79">
        <f t="shared" si="1"/>
        <v>5.3952567344812887E-4</v>
      </c>
      <c r="M41" s="86">
        <f t="shared" si="2"/>
        <v>0.99832991464936927</v>
      </c>
      <c r="N41" s="64"/>
    </row>
    <row r="42" spans="2:15" x14ac:dyDescent="0.2">
      <c r="B42" s="75" t="s">
        <v>69</v>
      </c>
      <c r="C42" s="76">
        <v>0.11815499253752</v>
      </c>
      <c r="D42" s="79">
        <f t="shared" si="3"/>
        <v>1.0637112132829221E-3</v>
      </c>
      <c r="E42" s="79">
        <f t="shared" si="0"/>
        <v>0.9954246938341792</v>
      </c>
      <c r="F42" s="80"/>
      <c r="G42" s="96"/>
      <c r="H42" s="75" t="s">
        <v>75</v>
      </c>
      <c r="I42" s="76">
        <v>0.19509860788863101</v>
      </c>
      <c r="J42" s="76">
        <v>0.17239695367709201</v>
      </c>
      <c r="K42" s="76">
        <v>2.20018292958524E-4</v>
      </c>
      <c r="L42" s="79">
        <f t="shared" si="1"/>
        <v>3.5081747392066683E-4</v>
      </c>
      <c r="M42" s="86">
        <f t="shared" si="2"/>
        <v>0.99868073212328989</v>
      </c>
      <c r="N42" s="64"/>
    </row>
    <row r="43" spans="2:15" x14ac:dyDescent="0.2">
      <c r="B43" s="75" t="s">
        <v>152</v>
      </c>
      <c r="C43" s="76">
        <v>0.114357866156863</v>
      </c>
      <c r="D43" s="79">
        <f t="shared" si="3"/>
        <v>1.0295269116075219E-3</v>
      </c>
      <c r="E43" s="79">
        <f t="shared" si="0"/>
        <v>0.99645422074578671</v>
      </c>
      <c r="F43" s="80"/>
      <c r="G43" s="96"/>
      <c r="H43" s="75" t="s">
        <v>66</v>
      </c>
      <c r="I43" s="76">
        <v>0.10670767311545</v>
      </c>
      <c r="J43" s="76">
        <v>0.10908377088905</v>
      </c>
      <c r="K43" s="76">
        <v>2.1439466526228899E-4</v>
      </c>
      <c r="L43" s="79">
        <f t="shared" si="1"/>
        <v>3.4185064286250855E-4</v>
      </c>
      <c r="M43" s="86">
        <f t="shared" si="2"/>
        <v>0.99902258276615241</v>
      </c>
      <c r="N43" s="64"/>
    </row>
    <row r="44" spans="2:15" x14ac:dyDescent="0.2">
      <c r="B44" s="75" t="s">
        <v>66</v>
      </c>
      <c r="C44" s="76">
        <v>0.10908377088905</v>
      </c>
      <c r="D44" s="79">
        <f t="shared" si="3"/>
        <v>9.8204593635788442E-4</v>
      </c>
      <c r="E44" s="79">
        <f t="shared" si="0"/>
        <v>0.99743626668214458</v>
      </c>
      <c r="F44" s="80"/>
      <c r="G44" s="96"/>
      <c r="H44" s="75" t="s">
        <v>60</v>
      </c>
      <c r="I44" s="76">
        <v>0.17402306139882201</v>
      </c>
      <c r="J44" s="76">
        <v>0.14463274116138899</v>
      </c>
      <c r="K44" s="76">
        <v>1.3812847729029201E-4</v>
      </c>
      <c r="L44" s="79">
        <f t="shared" si="1"/>
        <v>2.2024479341189741E-4</v>
      </c>
      <c r="M44" s="86">
        <f t="shared" si="2"/>
        <v>0.99924282755956428</v>
      </c>
      <c r="N44" s="64"/>
    </row>
    <row r="45" spans="2:15" x14ac:dyDescent="0.2">
      <c r="B45" s="75" t="s">
        <v>170</v>
      </c>
      <c r="C45" s="76">
        <v>8.8337884800000002E-2</v>
      </c>
      <c r="D45" s="79">
        <f t="shared" si="3"/>
        <v>7.9527742841349852E-4</v>
      </c>
      <c r="E45" s="79">
        <f t="shared" si="0"/>
        <v>0.99823154411055803</v>
      </c>
      <c r="F45" s="80"/>
      <c r="G45" s="96"/>
      <c r="H45" s="75" t="s">
        <v>71</v>
      </c>
      <c r="I45" s="76">
        <v>0.21272426554070201</v>
      </c>
      <c r="J45" s="76">
        <v>0.137973021649932</v>
      </c>
      <c r="K45" s="76">
        <v>7.8016789873001905E-5</v>
      </c>
      <c r="L45" s="79">
        <f t="shared" si="1"/>
        <v>1.2439717070164474E-4</v>
      </c>
      <c r="M45" s="86">
        <f t="shared" si="2"/>
        <v>0.99936722473026596</v>
      </c>
      <c r="N45" s="64"/>
    </row>
    <row r="46" spans="2:15" x14ac:dyDescent="0.2">
      <c r="B46" s="75" t="s">
        <v>128</v>
      </c>
      <c r="C46" s="76">
        <v>6.2543725417695595E-2</v>
      </c>
      <c r="D46" s="79">
        <f t="shared" si="3"/>
        <v>5.6306094747680566E-4</v>
      </c>
      <c r="E46" s="79">
        <f t="shared" si="0"/>
        <v>0.99879460505803486</v>
      </c>
      <c r="F46" s="80"/>
      <c r="G46" s="93"/>
      <c r="H46" s="75" t="s">
        <v>56</v>
      </c>
      <c r="I46" s="76">
        <v>6.4553680920239999E-3</v>
      </c>
      <c r="J46" s="76">
        <v>1.4647130161200599E-2</v>
      </c>
      <c r="K46" s="76">
        <v>6.4142579466087496E-5</v>
      </c>
      <c r="L46" s="79">
        <f t="shared" si="1"/>
        <v>1.0227484904307663E-4</v>
      </c>
      <c r="M46" s="86">
        <f t="shared" si="2"/>
        <v>0.99946949957930908</v>
      </c>
      <c r="N46" s="64"/>
    </row>
    <row r="47" spans="2:15" x14ac:dyDescent="0.2">
      <c r="B47" s="75" t="s">
        <v>124</v>
      </c>
      <c r="C47" s="76">
        <v>3.2800000000000003E-2</v>
      </c>
      <c r="D47" s="79">
        <f t="shared" si="3"/>
        <v>2.9528779991755871E-4</v>
      </c>
      <c r="E47" s="79">
        <f t="shared" si="0"/>
        <v>0.99908989285795247</v>
      </c>
      <c r="F47" s="80"/>
      <c r="G47" s="93"/>
      <c r="H47" s="75" t="s">
        <v>382</v>
      </c>
      <c r="I47" s="76">
        <v>3.3876815764E-2</v>
      </c>
      <c r="J47" s="76">
        <v>1.39485171452E-2</v>
      </c>
      <c r="K47" s="76">
        <v>6.3444202253690505E-5</v>
      </c>
      <c r="L47" s="79">
        <f t="shared" si="1"/>
        <v>1.0116129195560729E-4</v>
      </c>
      <c r="M47" s="86">
        <f t="shared" si="2"/>
        <v>0.99957066087126467</v>
      </c>
      <c r="N47" s="64"/>
    </row>
    <row r="48" spans="2:15" x14ac:dyDescent="0.2">
      <c r="B48" s="75" t="s">
        <v>86</v>
      </c>
      <c r="C48" s="76">
        <v>2.92460207100592E-2</v>
      </c>
      <c r="D48" s="79">
        <f t="shared" si="3"/>
        <v>2.6329247292124203E-4</v>
      </c>
      <c r="E48" s="79">
        <f t="shared" si="0"/>
        <v>0.99935318533087369</v>
      </c>
      <c r="F48" s="80"/>
      <c r="G48" s="93"/>
      <c r="H48" s="75" t="s">
        <v>142</v>
      </c>
      <c r="I48" s="76">
        <v>0.57372056442346797</v>
      </c>
      <c r="J48" s="76">
        <v>0.39614414146191201</v>
      </c>
      <c r="K48" s="76">
        <v>5.7627416190788297E-5</v>
      </c>
      <c r="L48" s="79">
        <f t="shared" si="1"/>
        <v>9.1886471369170971E-5</v>
      </c>
      <c r="M48" s="86">
        <f t="shared" si="2"/>
        <v>0.99966254734263382</v>
      </c>
      <c r="N48" s="64"/>
    </row>
    <row r="49" spans="2:19" x14ac:dyDescent="0.2">
      <c r="B49" s="75" t="s">
        <v>56</v>
      </c>
      <c r="C49" s="76">
        <v>1.4647130161200599E-2</v>
      </c>
      <c r="D49" s="79">
        <f t="shared" si="3"/>
        <v>1.3186337928070249E-4</v>
      </c>
      <c r="E49" s="79">
        <f t="shared" si="0"/>
        <v>0.99948504871015442</v>
      </c>
      <c r="F49" s="80"/>
      <c r="G49" s="93"/>
      <c r="H49" s="75" t="s">
        <v>124</v>
      </c>
      <c r="I49" s="76">
        <v>3.5200000000000002E-2</v>
      </c>
      <c r="J49" s="76">
        <v>3.2800000000000003E-2</v>
      </c>
      <c r="K49" s="76">
        <v>5.0479075811375097E-5</v>
      </c>
      <c r="L49" s="79">
        <f t="shared" si="1"/>
        <v>8.0488497678394351E-5</v>
      </c>
      <c r="M49" s="86">
        <f t="shared" si="2"/>
        <v>0.99974303584031221</v>
      </c>
      <c r="N49" s="64"/>
    </row>
    <row r="50" spans="2:19" x14ac:dyDescent="0.2">
      <c r="B50" s="75" t="s">
        <v>382</v>
      </c>
      <c r="C50" s="76">
        <v>1.39485171452E-2</v>
      </c>
      <c r="D50" s="79">
        <f t="shared" si="3"/>
        <v>1.2557399207068461E-4</v>
      </c>
      <c r="E50" s="79">
        <f t="shared" si="0"/>
        <v>0.99961062270222512</v>
      </c>
      <c r="F50" s="80"/>
      <c r="G50" s="93"/>
      <c r="H50" s="75" t="s">
        <v>86</v>
      </c>
      <c r="I50" s="76">
        <v>4.7922852334443398E-2</v>
      </c>
      <c r="J50" s="76">
        <v>2.92460207100592E-2</v>
      </c>
      <c r="K50" s="76">
        <v>2.9254587959047898E-5</v>
      </c>
      <c r="L50" s="79">
        <f t="shared" si="1"/>
        <v>4.6646215232284524E-5</v>
      </c>
      <c r="M50" s="86">
        <f t="shared" si="2"/>
        <v>0.99978968205554453</v>
      </c>
      <c r="N50" s="64"/>
    </row>
    <row r="51" spans="2:19" x14ac:dyDescent="0.2">
      <c r="B51" s="75" t="s">
        <v>84</v>
      </c>
      <c r="C51" s="76">
        <v>1.0794564274744E-2</v>
      </c>
      <c r="D51" s="79">
        <f t="shared" si="3"/>
        <v>9.7179973651153462E-5</v>
      </c>
      <c r="E51" s="79">
        <f t="shared" si="0"/>
        <v>0.99970780267587622</v>
      </c>
      <c r="F51" s="80"/>
      <c r="G51" s="93"/>
      <c r="H51" s="75" t="s">
        <v>84</v>
      </c>
      <c r="I51" s="76">
        <v>9.0081179136000007E-3</v>
      </c>
      <c r="J51" s="76">
        <v>1.0794564274744E-2</v>
      </c>
      <c r="K51" s="76">
        <v>2.8182452802452901E-5</v>
      </c>
      <c r="L51" s="79">
        <f t="shared" si="1"/>
        <v>4.4936703980830991E-5</v>
      </c>
      <c r="M51" s="86">
        <f t="shared" si="2"/>
        <v>0.9998346187595254</v>
      </c>
      <c r="N51" s="64"/>
    </row>
    <row r="52" spans="2:19" x14ac:dyDescent="0.2">
      <c r="B52" s="75" t="s">
        <v>147</v>
      </c>
      <c r="C52" s="76">
        <v>1.0052341749380699E-2</v>
      </c>
      <c r="D52" s="79">
        <f t="shared" si="3"/>
        <v>9.0497984121769818E-5</v>
      </c>
      <c r="E52" s="79">
        <f t="shared" si="0"/>
        <v>0.99979830065999797</v>
      </c>
      <c r="F52" s="80"/>
      <c r="G52" s="93"/>
      <c r="H52" s="75" t="s">
        <v>61</v>
      </c>
      <c r="I52" s="76">
        <v>4.0527621584083903E-3</v>
      </c>
      <c r="J52" s="76">
        <v>7.1156221041037797E-3</v>
      </c>
      <c r="K52" s="76">
        <v>2.7043827909274501E-5</v>
      </c>
      <c r="L52" s="79">
        <f t="shared" si="1"/>
        <v>4.3121175356384587E-5</v>
      </c>
      <c r="M52" s="86">
        <f t="shared" si="2"/>
        <v>0.99987773993488183</v>
      </c>
      <c r="N52" s="64"/>
    </row>
    <row r="53" spans="2:19" x14ac:dyDescent="0.2">
      <c r="B53" s="75" t="s">
        <v>61</v>
      </c>
      <c r="C53" s="76">
        <v>7.1156221041037797E-3</v>
      </c>
      <c r="D53" s="79">
        <f t="shared" si="3"/>
        <v>6.40596462245596E-5</v>
      </c>
      <c r="E53" s="79">
        <f t="shared" si="0"/>
        <v>0.99986236030622255</v>
      </c>
      <c r="F53" s="80"/>
      <c r="G53" s="93"/>
      <c r="H53" s="75" t="s">
        <v>147</v>
      </c>
      <c r="I53" s="76">
        <v>8.3434436519860093E-3</v>
      </c>
      <c r="J53" s="76">
        <v>1.0052341749380699E-2</v>
      </c>
      <c r="K53" s="76">
        <v>2.6448028410617098E-5</v>
      </c>
      <c r="L53" s="79">
        <f t="shared" si="1"/>
        <v>4.2171177643596258E-5</v>
      </c>
      <c r="M53" s="86">
        <f t="shared" si="2"/>
        <v>0.99991991111252543</v>
      </c>
      <c r="N53" s="64"/>
    </row>
    <row r="54" spans="2:19" x14ac:dyDescent="0.2">
      <c r="B54" s="75" t="s">
        <v>177</v>
      </c>
      <c r="C54" s="76">
        <v>5.3070268834231301E-3</v>
      </c>
      <c r="D54" s="79">
        <f t="shared" si="3"/>
        <v>4.7777447942358363E-5</v>
      </c>
      <c r="E54" s="79">
        <f t="shared" ref="E54" si="4">IF(D54=1,0,IF(ISNUMBER(D54+E53),D54+E53,0))</f>
        <v>0.99991013775416493</v>
      </c>
      <c r="F54" s="80"/>
      <c r="G54" s="93"/>
      <c r="H54" s="75" t="s">
        <v>78</v>
      </c>
      <c r="I54" s="76">
        <v>2.1299434471899201E-3</v>
      </c>
      <c r="J54" s="76">
        <v>4.3806996060049598E-3</v>
      </c>
      <c r="K54" s="76">
        <v>1.8289097071217699E-5</v>
      </c>
      <c r="L54" s="79">
        <f t="shared" si="1"/>
        <v>2.9161824448951502E-5</v>
      </c>
      <c r="M54" s="86">
        <f t="shared" si="2"/>
        <v>0.99994907293697433</v>
      </c>
      <c r="N54" s="64"/>
    </row>
    <row r="55" spans="2:19" x14ac:dyDescent="0.2">
      <c r="B55" s="75" t="s">
        <v>78</v>
      </c>
      <c r="C55" s="76">
        <v>4.3806996060049598E-3</v>
      </c>
      <c r="D55" s="79">
        <f t="shared" si="3"/>
        <v>3.9438022827954903E-5</v>
      </c>
      <c r="E55" s="79">
        <f t="shared" ref="E55:E57" si="5">IF(D55=1,0,IF(ISNUMBER(D55+E54),D55+E54,0))</f>
        <v>0.99994957577699284</v>
      </c>
      <c r="F55" s="80"/>
      <c r="G55" s="93"/>
      <c r="H55" s="75" t="s">
        <v>177</v>
      </c>
      <c r="I55" s="76">
        <v>3.84686784921459E-3</v>
      </c>
      <c r="J55" s="76">
        <v>5.3070268834231301E-3</v>
      </c>
      <c r="K55" s="76">
        <v>1.64686717400607E-5</v>
      </c>
      <c r="L55" s="79">
        <f t="shared" si="1"/>
        <v>2.625917027620014E-5</v>
      </c>
      <c r="M55" s="86">
        <f t="shared" si="2"/>
        <v>0.99997533210725054</v>
      </c>
      <c r="N55" s="64"/>
    </row>
    <row r="56" spans="2:19" x14ac:dyDescent="0.2">
      <c r="B56" s="75" t="s">
        <v>67</v>
      </c>
      <c r="C56" s="76">
        <v>2.4033386089999998E-3</v>
      </c>
      <c r="D56" s="79">
        <f t="shared" si="3"/>
        <v>2.1636480802089505E-5</v>
      </c>
      <c r="E56" s="79">
        <f t="shared" si="5"/>
        <v>0.99997121225779495</v>
      </c>
      <c r="F56" s="80"/>
      <c r="G56" s="93"/>
      <c r="H56" s="75" t="s">
        <v>67</v>
      </c>
      <c r="I56" s="76">
        <v>5.9014367740999798E-3</v>
      </c>
      <c r="J56" s="76">
        <v>2.4033386089999998E-3</v>
      </c>
      <c r="K56" s="76">
        <v>1.1220862611753501E-5</v>
      </c>
      <c r="L56" s="79">
        <f t="shared" si="1"/>
        <v>1.7891579030695826E-5</v>
      </c>
      <c r="M56" s="86">
        <f t="shared" si="2"/>
        <v>0.99999322368628119</v>
      </c>
      <c r="N56" s="64"/>
    </row>
    <row r="57" spans="2:19" x14ac:dyDescent="0.2">
      <c r="B57" s="75" t="s">
        <v>145</v>
      </c>
      <c r="C57" s="76">
        <v>1.4682118609026099E-3</v>
      </c>
      <c r="D57" s="79">
        <f t="shared" si="3"/>
        <v>1.3217836896914525E-5</v>
      </c>
      <c r="E57" s="79">
        <f t="shared" si="5"/>
        <v>0.99998443009469185</v>
      </c>
      <c r="F57" s="80"/>
      <c r="G57" s="93"/>
      <c r="H57" s="75" t="s">
        <v>145</v>
      </c>
      <c r="I57" s="76">
        <v>2.7639171675544099E-3</v>
      </c>
      <c r="J57" s="76">
        <v>1.4682118609026099E-3</v>
      </c>
      <c r="K57" s="76">
        <v>3.0767542908733002E-6</v>
      </c>
      <c r="L57" s="79">
        <f t="shared" si="1"/>
        <v>4.9058610249385913E-6</v>
      </c>
      <c r="M57" s="86">
        <f t="shared" si="2"/>
        <v>0.99999812954730616</v>
      </c>
      <c r="N57" s="64"/>
    </row>
    <row r="58" spans="2:19" x14ac:dyDescent="0.2">
      <c r="B58" s="75" t="s">
        <v>58</v>
      </c>
      <c r="C58" s="76">
        <v>9.6296399999999996E-4</v>
      </c>
      <c r="D58" s="79">
        <f t="shared" si="3"/>
        <v>8.6692536877991455E-6</v>
      </c>
      <c r="E58" s="79">
        <f t="shared" ref="E58:E60" si="6">IF(D58=1,0,IF(ISNUMBER(D58+E57),D58+E57,0))</f>
        <v>0.99999309934837965</v>
      </c>
      <c r="F58" s="80"/>
      <c r="H58" s="75" t="s">
        <v>57</v>
      </c>
      <c r="I58" s="76">
        <v>6.4791567359999999E-4</v>
      </c>
      <c r="J58" s="76">
        <v>6.4210108923925895E-4</v>
      </c>
      <c r="K58" s="76">
        <v>1.17307101090388E-6</v>
      </c>
      <c r="L58" s="79">
        <f t="shared" si="1"/>
        <v>1.8704526939150515E-6</v>
      </c>
      <c r="M58" s="86">
        <f t="shared" si="2"/>
        <v>1</v>
      </c>
      <c r="N58" s="64"/>
    </row>
    <row r="59" spans="2:19" x14ac:dyDescent="0.2">
      <c r="B59" s="75" t="s">
        <v>57</v>
      </c>
      <c r="C59" s="76">
        <v>6.4210108923925895E-4</v>
      </c>
      <c r="D59" s="79">
        <f t="shared" si="3"/>
        <v>5.7806285965283175E-6</v>
      </c>
      <c r="E59" s="79">
        <f t="shared" si="6"/>
        <v>0.99999887997697623</v>
      </c>
      <c r="F59" s="80"/>
      <c r="H59" s="75" t="s">
        <v>174</v>
      </c>
      <c r="I59" s="76">
        <v>1.95E-5</v>
      </c>
      <c r="J59" s="76">
        <v>1.2441000000000001E-4</v>
      </c>
      <c r="K59" s="76">
        <v>7.0347884742833995E-7</v>
      </c>
      <c r="L59" s="79">
        <f t="shared" ref="L59" si="7">IF(ISNUMBER(K59/SUM(K$5:K$58)),(K59/SUM(K$5:K$58)),"NA")</f>
        <v>1.1216916052428227E-6</v>
      </c>
      <c r="M59" s="86">
        <f t="shared" ref="M59" si="8">IF(ISNUMBER(M58),M58+L59,L59)</f>
        <v>1.0000011216916052</v>
      </c>
      <c r="N59" s="64"/>
    </row>
    <row r="60" spans="2:19" ht="12.75" thickBot="1" x14ac:dyDescent="0.25">
      <c r="B60" s="77" t="s">
        <v>174</v>
      </c>
      <c r="C60" s="78">
        <v>1.2441000000000001E-4</v>
      </c>
      <c r="D60" s="81">
        <f t="shared" si="3"/>
        <v>1.1200230240165696E-6</v>
      </c>
      <c r="E60" s="81">
        <f t="shared" si="6"/>
        <v>1.0000000000000002</v>
      </c>
      <c r="F60" s="82"/>
      <c r="H60" s="77"/>
      <c r="I60" s="78"/>
      <c r="J60" s="78"/>
      <c r="K60" s="78"/>
      <c r="L60" s="81"/>
      <c r="M60" s="90"/>
      <c r="N60" s="65"/>
    </row>
    <row r="61" spans="2:19" ht="12.75" x14ac:dyDescent="0.2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</row>
    <row r="62" spans="2:19" ht="12.75" x14ac:dyDescent="0.2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</row>
    <row r="63" spans="2:19" ht="12.75" x14ac:dyDescent="0.2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</row>
    <row r="64" spans="2:19" ht="12.75" x14ac:dyDescent="0.2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</row>
    <row r="65" spans="2:19" ht="12.75" x14ac:dyDescent="0.2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</row>
    <row r="66" spans="2:19" ht="12.75" x14ac:dyDescent="0.2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</row>
    <row r="67" spans="2:19" ht="12.75" x14ac:dyDescent="0.2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</row>
    <row r="68" spans="2:19" ht="12.75" x14ac:dyDescent="0.2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</row>
    <row r="69" spans="2:19" ht="12.75" x14ac:dyDescent="0.2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</row>
    <row r="70" spans="2:19" ht="12.75" x14ac:dyDescent="0.2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</row>
    <row r="71" spans="2:19" ht="12.75" x14ac:dyDescent="0.2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</row>
    <row r="72" spans="2:19" ht="12.75" x14ac:dyDescent="0.2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</row>
    <row r="73" spans="2:19" ht="12.75" x14ac:dyDescent="0.2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</row>
    <row r="74" spans="2:19" ht="12.75" x14ac:dyDescent="0.2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</row>
    <row r="75" spans="2:19" ht="12.75" x14ac:dyDescent="0.2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</row>
    <row r="76" spans="2:19" ht="12.75" x14ac:dyDescent="0.2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</row>
    <row r="77" spans="2:19" ht="12.75" x14ac:dyDescent="0.2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</row>
    <row r="78" spans="2:19" ht="12.75" x14ac:dyDescent="0.2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</row>
    <row r="79" spans="2:19" ht="12.75" x14ac:dyDescent="0.2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</row>
    <row r="80" spans="2:19" ht="12.75" x14ac:dyDescent="0.2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</row>
    <row r="81" spans="2:19" ht="12.75" x14ac:dyDescent="0.2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</row>
    <row r="82" spans="2:19" ht="12.75" x14ac:dyDescent="0.2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</row>
    <row r="83" spans="2:19" ht="12.75" x14ac:dyDescent="0.2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</row>
    <row r="84" spans="2:19" ht="12.75" x14ac:dyDescent="0.2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</row>
    <row r="85" spans="2:19" ht="12.75" x14ac:dyDescent="0.2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</row>
    <row r="86" spans="2:19" ht="12.75" x14ac:dyDescent="0.2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</row>
    <row r="87" spans="2:19" ht="12.75" x14ac:dyDescent="0.2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</row>
    <row r="88" spans="2:19" ht="12.75" x14ac:dyDescent="0.2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</row>
    <row r="89" spans="2:19" ht="12.75" x14ac:dyDescent="0.2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</row>
    <row r="90" spans="2:19" ht="12.75" x14ac:dyDescent="0.2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</row>
    <row r="91" spans="2:19" ht="12.75" x14ac:dyDescent="0.2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</row>
    <row r="92" spans="2:19" ht="12.75" x14ac:dyDescent="0.2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</row>
    <row r="93" spans="2:19" ht="12.75" x14ac:dyDescent="0.2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</row>
    <row r="94" spans="2:19" ht="12.75" x14ac:dyDescent="0.2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</row>
    <row r="95" spans="2:19" ht="12.75" x14ac:dyDescent="0.2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</row>
    <row r="96" spans="2:19" ht="12.75" x14ac:dyDescent="0.2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</row>
    <row r="97" spans="2:19" ht="12.75" x14ac:dyDescent="0.2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</row>
    <row r="98" spans="2:19" ht="12.75" x14ac:dyDescent="0.2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</row>
    <row r="99" spans="2:19" ht="12.75" x14ac:dyDescent="0.2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</row>
    <row r="100" spans="2:19" ht="12.75" x14ac:dyDescent="0.2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</row>
    <row r="101" spans="2:19" ht="12.75" x14ac:dyDescent="0.2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</row>
    <row r="102" spans="2:19" ht="12.75" x14ac:dyDescent="0.2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</row>
    <row r="103" spans="2:19" ht="12.75" x14ac:dyDescent="0.2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</row>
    <row r="104" spans="2:19" ht="12.75" x14ac:dyDescent="0.2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</row>
    <row r="105" spans="2:19" ht="12.75" x14ac:dyDescent="0.2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</row>
    <row r="106" spans="2:19" ht="12.75" x14ac:dyDescent="0.2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</row>
    <row r="107" spans="2:19" ht="12.75" x14ac:dyDescent="0.2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</row>
    <row r="108" spans="2:19" ht="12.75" x14ac:dyDescent="0.2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</row>
    <row r="109" spans="2:19" ht="12.75" x14ac:dyDescent="0.2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</row>
    <row r="110" spans="2:19" ht="12.75" x14ac:dyDescent="0.2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</row>
    <row r="111" spans="2:19" ht="12.75" x14ac:dyDescent="0.2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</row>
    <row r="112" spans="2:19" ht="12.75" x14ac:dyDescent="0.2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</row>
    <row r="113" spans="2:19" ht="12.75" x14ac:dyDescent="0.2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</row>
    <row r="114" spans="2:19" ht="12.75" x14ac:dyDescent="0.2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</row>
    <row r="115" spans="2:19" ht="12.75" x14ac:dyDescent="0.2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</row>
    <row r="116" spans="2:19" ht="12.75" x14ac:dyDescent="0.2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</row>
    <row r="117" spans="2:19" ht="12.75" x14ac:dyDescent="0.2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</row>
    <row r="118" spans="2:19" ht="12.75" x14ac:dyDescent="0.2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</row>
    <row r="119" spans="2:19" ht="12.75" x14ac:dyDescent="0.2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</row>
    <row r="120" spans="2:19" ht="12.75" x14ac:dyDescent="0.2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</row>
  </sheetData>
  <sortState xmlns:xlrd2="http://schemas.microsoft.com/office/spreadsheetml/2017/richdata2" ref="O57:O109">
    <sortCondition ref="O57"/>
  </sortState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4"/>
  </sheetPr>
  <dimension ref="B1:V76"/>
  <sheetViews>
    <sheetView showGridLines="0" zoomScaleNormal="100" workbookViewId="0">
      <selection activeCell="T8" sqref="T8:T30"/>
    </sheetView>
  </sheetViews>
  <sheetFormatPr defaultRowHeight="12" x14ac:dyDescent="0.2"/>
  <cols>
    <col min="1" max="1" width="6.5703125" style="18" bestFit="1" customWidth="1"/>
    <col min="2" max="2" width="16.28515625" style="18" bestFit="1" customWidth="1"/>
    <col min="3" max="3" width="9.5703125" style="18" bestFit="1" customWidth="1"/>
    <col min="4" max="4" width="14.28515625" style="18" bestFit="1" customWidth="1"/>
    <col min="5" max="5" width="11.28515625" style="18" bestFit="1" customWidth="1"/>
    <col min="6" max="6" width="9.140625" style="24" bestFit="1" customWidth="1"/>
    <col min="7" max="7" width="2.42578125" style="18" customWidth="1"/>
    <col min="8" max="8" width="15.7109375" style="18" customWidth="1"/>
    <col min="9" max="9" width="9.5703125" style="18" customWidth="1"/>
    <col min="10" max="10" width="14.42578125" style="18" customWidth="1"/>
    <col min="11" max="11" width="11.42578125" style="18" customWidth="1"/>
    <col min="12" max="16" width="9.140625" style="18"/>
    <col min="17" max="17" width="11.42578125" style="18" customWidth="1"/>
    <col min="18" max="18" width="9.140625" style="18"/>
    <col min="19" max="20" width="10.5703125" style="18" customWidth="1"/>
    <col min="21" max="16384" width="9.140625" style="18"/>
  </cols>
  <sheetData>
    <row r="1" spans="2:20" ht="15" x14ac:dyDescent="0.25">
      <c r="B1" s="170" t="s">
        <v>368</v>
      </c>
    </row>
    <row r="2" spans="2:20" x14ac:dyDescent="0.2">
      <c r="O2" s="23"/>
      <c r="P2" s="23"/>
    </row>
    <row r="3" spans="2:20" ht="12.75" thickBot="1" x14ac:dyDescent="0.25">
      <c r="B3" s="18" t="s">
        <v>29</v>
      </c>
      <c r="H3" s="18" t="s">
        <v>29</v>
      </c>
      <c r="I3" s="3"/>
      <c r="J3" s="3"/>
      <c r="K3" s="3"/>
      <c r="L3" s="97"/>
      <c r="N3" s="10" t="s">
        <v>30</v>
      </c>
      <c r="O3" s="10"/>
      <c r="P3" s="10"/>
      <c r="Q3" s="10"/>
      <c r="R3" s="10"/>
      <c r="S3" s="10"/>
      <c r="T3" s="10"/>
    </row>
    <row r="4" spans="2:20" s="14" customFormat="1" ht="24.75" thickBot="1" x14ac:dyDescent="0.25">
      <c r="B4" s="98" t="s">
        <v>0</v>
      </c>
      <c r="C4" s="99" t="s">
        <v>336</v>
      </c>
      <c r="D4" s="99" t="s">
        <v>1</v>
      </c>
      <c r="E4" s="99" t="s">
        <v>2</v>
      </c>
      <c r="F4" s="100" t="s">
        <v>3</v>
      </c>
      <c r="G4" s="101"/>
      <c r="H4" s="98" t="s">
        <v>0</v>
      </c>
      <c r="I4" s="99" t="s">
        <v>337</v>
      </c>
      <c r="J4" s="99" t="s">
        <v>1</v>
      </c>
      <c r="K4" s="99" t="s">
        <v>2</v>
      </c>
      <c r="L4" s="100" t="s">
        <v>3</v>
      </c>
      <c r="N4" s="69" t="s">
        <v>0</v>
      </c>
      <c r="O4" s="70" t="s">
        <v>338</v>
      </c>
      <c r="P4" s="70" t="s">
        <v>362</v>
      </c>
      <c r="Q4" s="70" t="s">
        <v>27</v>
      </c>
      <c r="R4" s="70" t="s">
        <v>28</v>
      </c>
      <c r="S4" s="70" t="s">
        <v>2</v>
      </c>
      <c r="T4" s="71" t="s">
        <v>3</v>
      </c>
    </row>
    <row r="5" spans="2:20" x14ac:dyDescent="0.2">
      <c r="B5" s="75" t="s">
        <v>181</v>
      </c>
      <c r="C5" s="76">
        <f>SUM(C6:C35)</f>
        <v>128.65243874586338</v>
      </c>
      <c r="D5" s="83"/>
      <c r="E5" s="83"/>
      <c r="F5" s="87"/>
      <c r="G5" s="85"/>
      <c r="H5" s="75" t="s">
        <v>181</v>
      </c>
      <c r="I5" s="76">
        <f>SUM(I6:I33)</f>
        <v>104.90473531993273</v>
      </c>
      <c r="J5" s="83"/>
      <c r="K5" s="83"/>
      <c r="L5" s="84"/>
      <c r="N5" s="75" t="s">
        <v>141</v>
      </c>
      <c r="O5" s="76">
        <v>25.6751178223934</v>
      </c>
      <c r="P5" s="76">
        <v>35.6043463558808</v>
      </c>
      <c r="Q5" s="76">
        <v>6.1308745639289702E-2</v>
      </c>
      <c r="R5" s="79">
        <f>IF(ISNUMBER(Q5/SUM(Q$5:Q$30)),(Q5/SUM(Q$5:Q$30)),"NA")</f>
        <v>0.3823296105265131</v>
      </c>
      <c r="S5" s="86">
        <f t="shared" ref="S5" si="0">IF(ISNUMBER(S4),S4+R5,R5)</f>
        <v>0.3823296105265131</v>
      </c>
      <c r="T5" s="88" t="s">
        <v>364</v>
      </c>
    </row>
    <row r="6" spans="2:20" x14ac:dyDescent="0.2">
      <c r="B6" s="75" t="s">
        <v>141</v>
      </c>
      <c r="C6" s="76">
        <v>35.6043463558808</v>
      </c>
      <c r="D6" s="79">
        <f>IF(ISNUMBER(C6),C6/VLOOKUP("National Total",B$5:C$34,2,0),"0")</f>
        <v>0.27674832053679671</v>
      </c>
      <c r="E6" s="79">
        <f t="shared" ref="E6:E12" si="1">IF(D6=1,0,IF(ISNUMBER(D6+E5),D6+E5,0))</f>
        <v>0.27674832053679671</v>
      </c>
      <c r="F6" s="88" t="s">
        <v>364</v>
      </c>
      <c r="G6" s="85"/>
      <c r="H6" s="75" t="s">
        <v>82</v>
      </c>
      <c r="I6" s="76">
        <v>62.7787037520715</v>
      </c>
      <c r="J6" s="79">
        <f>IF(ISNUMBER(I6),I6/VLOOKUP("National Total",H$5:I$33,2,0),"0")</f>
        <v>0.59843536672212594</v>
      </c>
      <c r="K6" s="79">
        <f t="shared" ref="K6:K15" si="2">IF(J6=1,0,IF(ISNUMBER(J6+K5),J6+K5,0))</f>
        <v>0.59843536672212594</v>
      </c>
      <c r="L6" s="80" t="s">
        <v>364</v>
      </c>
      <c r="N6" s="75" t="s">
        <v>153</v>
      </c>
      <c r="O6" s="76">
        <v>19.905992917658999</v>
      </c>
      <c r="P6" s="76">
        <v>18.019934849999999</v>
      </c>
      <c r="Q6" s="76">
        <v>3.5155285957287702E-2</v>
      </c>
      <c r="R6" s="79">
        <f t="shared" ref="R6:R29" si="3">IF(ISNUMBER(Q6/SUM(Q$5:Q$30)),(Q6/SUM(Q$5:Q$30)),"NA")</f>
        <v>0.21923310692209627</v>
      </c>
      <c r="S6" s="86">
        <f t="shared" ref="S6:S29" si="4">IF(ISNUMBER(S5),S5+R6,R6)</f>
        <v>0.60156271744860934</v>
      </c>
      <c r="T6" s="88" t="s">
        <v>364</v>
      </c>
    </row>
    <row r="7" spans="2:20" x14ac:dyDescent="0.2">
      <c r="B7" s="75" t="s">
        <v>154</v>
      </c>
      <c r="C7" s="76">
        <v>33.759261853227699</v>
      </c>
      <c r="D7" s="79">
        <f t="shared" ref="D7:D34" si="5">IF(ISNUMBER(C7),C7/VLOOKUP("National Total",B$5:C$34,2,0),"0")</f>
        <v>0.26240669965001479</v>
      </c>
      <c r="E7" s="79">
        <f t="shared" si="1"/>
        <v>0.5391550201868115</v>
      </c>
      <c r="F7" s="88" t="s">
        <v>364</v>
      </c>
      <c r="G7" s="85"/>
      <c r="H7" s="75" t="s">
        <v>68</v>
      </c>
      <c r="I7" s="76">
        <v>13.774507272748901</v>
      </c>
      <c r="J7" s="79">
        <f t="shared" ref="J7:J33" si="6">IF(ISNUMBER(I7),I7/VLOOKUP("National Total",H$5:I$33,2,0),"0")</f>
        <v>0.13130491422279617</v>
      </c>
      <c r="K7" s="79">
        <f t="shared" si="2"/>
        <v>0.72974028094492205</v>
      </c>
      <c r="L7" s="80" t="s">
        <v>364</v>
      </c>
      <c r="N7" s="75" t="s">
        <v>154</v>
      </c>
      <c r="O7" s="76">
        <v>33.960005066646602</v>
      </c>
      <c r="P7" s="76">
        <v>33.759261853227699</v>
      </c>
      <c r="Q7" s="76">
        <v>3.3947124342468299E-2</v>
      </c>
      <c r="R7" s="79">
        <f t="shared" si="3"/>
        <v>0.21169884806831593</v>
      </c>
      <c r="S7" s="86">
        <f t="shared" si="4"/>
        <v>0.8132615655169253</v>
      </c>
      <c r="T7" s="88" t="s">
        <v>364</v>
      </c>
    </row>
    <row r="8" spans="2:20" x14ac:dyDescent="0.2">
      <c r="B8" s="75" t="s">
        <v>153</v>
      </c>
      <c r="C8" s="76">
        <v>18.019934849999999</v>
      </c>
      <c r="D8" s="79">
        <f t="shared" si="5"/>
        <v>0.14006679566794766</v>
      </c>
      <c r="E8" s="79">
        <f t="shared" si="1"/>
        <v>0.67922181585475916</v>
      </c>
      <c r="F8" s="88" t="s">
        <v>364</v>
      </c>
      <c r="G8" s="85"/>
      <c r="H8" s="75" t="s">
        <v>55</v>
      </c>
      <c r="I8" s="76">
        <v>11.632404245428001</v>
      </c>
      <c r="J8" s="79">
        <f t="shared" si="6"/>
        <v>0.1108854067450066</v>
      </c>
      <c r="K8" s="79">
        <f t="shared" si="2"/>
        <v>0.84062568768992862</v>
      </c>
      <c r="L8" s="80" t="s">
        <v>364</v>
      </c>
      <c r="N8" s="75" t="s">
        <v>149</v>
      </c>
      <c r="O8" s="76">
        <v>1.0825752588815101</v>
      </c>
      <c r="P8" s="76">
        <v>1.7566892122042099</v>
      </c>
      <c r="Q8" s="76">
        <v>4.7889843054277296E-3</v>
      </c>
      <c r="R8" s="79">
        <f t="shared" si="3"/>
        <v>2.9864752332143467E-2</v>
      </c>
      <c r="S8" s="86">
        <f t="shared" si="4"/>
        <v>0.84312631784906877</v>
      </c>
      <c r="T8" s="88"/>
    </row>
    <row r="9" spans="2:20" x14ac:dyDescent="0.2">
      <c r="B9" s="75" t="s">
        <v>140</v>
      </c>
      <c r="C9" s="76">
        <v>15.670025751398599</v>
      </c>
      <c r="D9" s="79">
        <f t="shared" si="5"/>
        <v>0.12180123365055484</v>
      </c>
      <c r="E9" s="79">
        <f t="shared" si="1"/>
        <v>0.801023049505314</v>
      </c>
      <c r="F9" s="88" t="s">
        <v>364</v>
      </c>
      <c r="G9" s="85"/>
      <c r="H9" s="75" t="s">
        <v>63</v>
      </c>
      <c r="I9" s="76">
        <v>4.3733027364305599</v>
      </c>
      <c r="J9" s="79">
        <f t="shared" si="6"/>
        <v>4.1688325346735784E-2</v>
      </c>
      <c r="K9" s="79">
        <f t="shared" si="2"/>
        <v>0.88231401303666446</v>
      </c>
      <c r="L9" s="80" t="s">
        <v>369</v>
      </c>
      <c r="N9" s="75" t="s">
        <v>143</v>
      </c>
      <c r="O9" s="76">
        <v>3.78549377284777</v>
      </c>
      <c r="P9" s="76">
        <v>4.72777109263206</v>
      </c>
      <c r="Q9" s="76">
        <v>4.5385242135694099E-3</v>
      </c>
      <c r="R9" s="79">
        <f t="shared" si="3"/>
        <v>2.8302849403383179E-2</v>
      </c>
      <c r="S9" s="86">
        <f t="shared" si="4"/>
        <v>0.8714291672524519</v>
      </c>
      <c r="T9" s="88"/>
    </row>
    <row r="10" spans="2:20" x14ac:dyDescent="0.2">
      <c r="B10" s="75" t="s">
        <v>157</v>
      </c>
      <c r="C10" s="76">
        <v>14.4037128283698</v>
      </c>
      <c r="D10" s="79">
        <f t="shared" si="5"/>
        <v>0.11195833494320705</v>
      </c>
      <c r="E10" s="79">
        <f t="shared" si="1"/>
        <v>0.91298138444852106</v>
      </c>
      <c r="F10" s="88"/>
      <c r="G10" s="85"/>
      <c r="H10" s="75" t="s">
        <v>65</v>
      </c>
      <c r="I10" s="76">
        <v>2.4590900627506902</v>
      </c>
      <c r="J10" s="79">
        <f t="shared" si="6"/>
        <v>2.344117312961223E-2</v>
      </c>
      <c r="K10" s="79">
        <f t="shared" si="2"/>
        <v>0.9057551861662767</v>
      </c>
      <c r="L10" s="80"/>
      <c r="N10" s="75" t="s">
        <v>142</v>
      </c>
      <c r="O10" s="76">
        <v>1.4655168005007599</v>
      </c>
      <c r="P10" s="76">
        <v>1.12696771838225</v>
      </c>
      <c r="Q10" s="76">
        <v>4.31106406078094E-3</v>
      </c>
      <c r="R10" s="79">
        <f t="shared" si="3"/>
        <v>2.6884377198168375E-2</v>
      </c>
      <c r="S10" s="86">
        <f t="shared" si="4"/>
        <v>0.89831354445062028</v>
      </c>
      <c r="T10" s="88"/>
    </row>
    <row r="11" spans="2:20" x14ac:dyDescent="0.2">
      <c r="B11" s="75" t="s">
        <v>143</v>
      </c>
      <c r="C11" s="76">
        <v>4.72777109263206</v>
      </c>
      <c r="D11" s="79">
        <f t="shared" si="5"/>
        <v>3.6748398543545481E-2</v>
      </c>
      <c r="E11" s="79">
        <f t="shared" si="1"/>
        <v>0.94972978299206656</v>
      </c>
      <c r="F11" s="88"/>
      <c r="G11" s="85"/>
      <c r="H11" s="75" t="s">
        <v>70</v>
      </c>
      <c r="I11" s="76">
        <v>2.3482786570151601</v>
      </c>
      <c r="J11" s="79">
        <f t="shared" si="6"/>
        <v>2.2384868041023204E-2</v>
      </c>
      <c r="K11" s="79">
        <f t="shared" si="2"/>
        <v>0.92814005420729995</v>
      </c>
      <c r="L11" s="80"/>
      <c r="N11" s="75" t="s">
        <v>82</v>
      </c>
      <c r="O11" s="76">
        <v>0.39957620890947798</v>
      </c>
      <c r="P11" s="76">
        <v>5.8020747355161099E-2</v>
      </c>
      <c r="Q11" s="76">
        <v>3.3258270546607299E-3</v>
      </c>
      <c r="R11" s="79">
        <f t="shared" si="3"/>
        <v>2.0740306284656663E-2</v>
      </c>
      <c r="S11" s="86">
        <f t="shared" si="4"/>
        <v>0.9190538507352769</v>
      </c>
      <c r="T11" s="88"/>
    </row>
    <row r="12" spans="2:20" x14ac:dyDescent="0.2">
      <c r="B12" s="75" t="s">
        <v>149</v>
      </c>
      <c r="C12" s="76">
        <v>1.7566892122042099</v>
      </c>
      <c r="D12" s="79">
        <f t="shared" si="5"/>
        <v>1.3654534879624997E-2</v>
      </c>
      <c r="E12" s="79">
        <f t="shared" si="1"/>
        <v>0.96338431787169154</v>
      </c>
      <c r="F12" s="88"/>
      <c r="G12" s="85"/>
      <c r="H12" s="75" t="s">
        <v>85</v>
      </c>
      <c r="I12" s="76">
        <v>1.5342434756989001</v>
      </c>
      <c r="J12" s="79">
        <f t="shared" si="6"/>
        <v>1.4625111736089397E-2</v>
      </c>
      <c r="K12" s="79">
        <f t="shared" si="2"/>
        <v>0.94276516594338933</v>
      </c>
      <c r="L12" s="80"/>
      <c r="N12" s="75" t="s">
        <v>68</v>
      </c>
      <c r="O12" s="76">
        <v>3.2221845164159997E-2</v>
      </c>
      <c r="P12" s="76">
        <v>0.40898342092770401</v>
      </c>
      <c r="Q12" s="76">
        <v>3.2199557823726199E-3</v>
      </c>
      <c r="R12" s="79">
        <f t="shared" si="3"/>
        <v>2.0080078744885904E-2</v>
      </c>
      <c r="S12" s="86">
        <f t="shared" si="4"/>
        <v>0.93913392948016283</v>
      </c>
      <c r="T12" s="88"/>
    </row>
    <row r="13" spans="2:20" x14ac:dyDescent="0.2">
      <c r="B13" s="75" t="s">
        <v>142</v>
      </c>
      <c r="C13" s="76">
        <v>1.12696771838225</v>
      </c>
      <c r="D13" s="79">
        <f t="shared" si="5"/>
        <v>8.7597851184805925E-3</v>
      </c>
      <c r="E13" s="79">
        <f t="shared" ref="E13:E34" si="7">IF(D13=1,0,IF(ISNUMBER(D13+E12),D13+E12,0))</f>
        <v>0.97214410299017218</v>
      </c>
      <c r="F13" s="88"/>
      <c r="G13" s="85"/>
      <c r="H13" s="75" t="s">
        <v>80</v>
      </c>
      <c r="I13" s="76">
        <v>1.0045299112231501</v>
      </c>
      <c r="J13" s="79">
        <f t="shared" si="6"/>
        <v>9.5756393470665512E-3</v>
      </c>
      <c r="K13" s="79">
        <f t="shared" si="2"/>
        <v>0.95234080529045584</v>
      </c>
      <c r="L13" s="80"/>
      <c r="N13" s="75" t="s">
        <v>152</v>
      </c>
      <c r="O13" s="76">
        <v>0.301280117723566</v>
      </c>
      <c r="P13" s="76">
        <v>6.8420830518177503E-2</v>
      </c>
      <c r="Q13" s="76">
        <v>2.2948016239664501E-3</v>
      </c>
      <c r="R13" s="79">
        <f t="shared" si="3"/>
        <v>1.4310692577021829E-2</v>
      </c>
      <c r="S13" s="86">
        <f t="shared" si="4"/>
        <v>0.95344462205718461</v>
      </c>
      <c r="T13" s="88"/>
    </row>
    <row r="14" spans="2:20" x14ac:dyDescent="0.2">
      <c r="B14" s="75" t="s">
        <v>150</v>
      </c>
      <c r="C14" s="76">
        <v>0.98626584714239995</v>
      </c>
      <c r="D14" s="79">
        <f t="shared" si="5"/>
        <v>7.6661263226470459E-3</v>
      </c>
      <c r="E14" s="79">
        <f t="shared" si="7"/>
        <v>0.97981022931281925</v>
      </c>
      <c r="F14" s="88"/>
      <c r="G14" s="85"/>
      <c r="H14" s="75" t="s">
        <v>66</v>
      </c>
      <c r="I14" s="76">
        <v>0.95071137246899995</v>
      </c>
      <c r="J14" s="79">
        <f t="shared" si="6"/>
        <v>9.0626163782747491E-3</v>
      </c>
      <c r="K14" s="79">
        <f t="shared" si="2"/>
        <v>0.96140342166873061</v>
      </c>
      <c r="L14" s="80"/>
      <c r="N14" s="75" t="s">
        <v>155</v>
      </c>
      <c r="O14" s="76">
        <v>2.1519914000000001E-2</v>
      </c>
      <c r="P14" s="76">
        <v>0.251088208007547</v>
      </c>
      <c r="Q14" s="76">
        <v>1.9601932844707098E-3</v>
      </c>
      <c r="R14" s="79">
        <f t="shared" si="3"/>
        <v>1.2224029821417428E-2</v>
      </c>
      <c r="S14" s="86">
        <f t="shared" si="4"/>
        <v>0.96566865187860207</v>
      </c>
      <c r="T14" s="88"/>
    </row>
    <row r="15" spans="2:20" x14ac:dyDescent="0.2">
      <c r="B15" s="75" t="s">
        <v>146</v>
      </c>
      <c r="C15" s="76">
        <v>0.70808321158255605</v>
      </c>
      <c r="D15" s="79">
        <f t="shared" si="5"/>
        <v>5.5038460093343811E-3</v>
      </c>
      <c r="E15" s="79">
        <f t="shared" si="7"/>
        <v>0.98531407532215365</v>
      </c>
      <c r="F15" s="88"/>
      <c r="G15" s="85"/>
      <c r="H15" s="75" t="s">
        <v>69</v>
      </c>
      <c r="I15" s="76">
        <v>0.71911376380173297</v>
      </c>
      <c r="J15" s="79">
        <f t="shared" si="6"/>
        <v>6.8549218641905836E-3</v>
      </c>
      <c r="K15" s="79">
        <f t="shared" si="2"/>
        <v>0.96825834353292117</v>
      </c>
      <c r="L15" s="80"/>
      <c r="N15" s="75" t="s">
        <v>148</v>
      </c>
      <c r="O15" s="76">
        <v>0.34377403500198001</v>
      </c>
      <c r="P15" s="76">
        <v>0.51780134375640796</v>
      </c>
      <c r="Q15" s="76">
        <v>1.17531438758009E-3</v>
      </c>
      <c r="R15" s="79">
        <f t="shared" si="3"/>
        <v>7.3294191124623565E-3</v>
      </c>
      <c r="S15" s="86">
        <f t="shared" si="4"/>
        <v>0.97299807099106439</v>
      </c>
      <c r="T15" s="88"/>
    </row>
    <row r="16" spans="2:20" x14ac:dyDescent="0.2">
      <c r="B16" s="75" t="s">
        <v>148</v>
      </c>
      <c r="C16" s="76">
        <v>0.51780134375640796</v>
      </c>
      <c r="D16" s="79">
        <f t="shared" si="5"/>
        <v>4.0248078373334144E-3</v>
      </c>
      <c r="E16" s="79">
        <f t="shared" si="7"/>
        <v>0.98933888315948704</v>
      </c>
      <c r="F16" s="88"/>
      <c r="G16" s="85"/>
      <c r="H16" s="75" t="s">
        <v>59</v>
      </c>
      <c r="I16" s="76">
        <v>0.621853532141179</v>
      </c>
      <c r="J16" s="79">
        <f t="shared" si="6"/>
        <v>5.9277927754613179E-3</v>
      </c>
      <c r="K16" s="79">
        <f t="shared" ref="K16:K29" si="8">IF(J16=1,0,IF(ISNUMBER(J16+K15),J16+K15,0))</f>
        <v>0.97418613630838247</v>
      </c>
      <c r="L16" s="80"/>
      <c r="N16" s="75" t="s">
        <v>146</v>
      </c>
      <c r="O16" s="76">
        <v>0.52615109569946295</v>
      </c>
      <c r="P16" s="76">
        <v>0.70808321158255605</v>
      </c>
      <c r="Q16" s="76">
        <v>1.0705064731406199E-3</v>
      </c>
      <c r="R16" s="79">
        <f t="shared" si="3"/>
        <v>6.6758228157203286E-3</v>
      </c>
      <c r="S16" s="86">
        <f t="shared" si="4"/>
        <v>0.97967389380678471</v>
      </c>
      <c r="T16" s="88"/>
    </row>
    <row r="17" spans="2:20" x14ac:dyDescent="0.2">
      <c r="B17" s="75" t="s">
        <v>68</v>
      </c>
      <c r="C17" s="76">
        <v>0.40898342092770401</v>
      </c>
      <c r="D17" s="79">
        <f t="shared" si="5"/>
        <v>3.1789791543368954E-3</v>
      </c>
      <c r="E17" s="79">
        <f t="shared" si="7"/>
        <v>0.99251786231382388</v>
      </c>
      <c r="F17" s="88"/>
      <c r="G17" s="85"/>
      <c r="H17" s="75" t="s">
        <v>62</v>
      </c>
      <c r="I17" s="76">
        <v>0.55927481106363197</v>
      </c>
      <c r="J17" s="79">
        <f t="shared" si="6"/>
        <v>5.3312637352163966E-3</v>
      </c>
      <c r="K17" s="79">
        <f t="shared" si="8"/>
        <v>0.97951740004359888</v>
      </c>
      <c r="L17" s="80"/>
      <c r="N17" s="75" t="s">
        <v>150</v>
      </c>
      <c r="O17" s="76">
        <v>0.99719153774591995</v>
      </c>
      <c r="P17" s="76">
        <v>0.98626584714239995</v>
      </c>
      <c r="Q17" s="76">
        <v>1.04021950950415E-3</v>
      </c>
      <c r="R17" s="79">
        <f t="shared" si="3"/>
        <v>6.4869492236998543E-3</v>
      </c>
      <c r="S17" s="86">
        <f t="shared" si="4"/>
        <v>0.98616084303048457</v>
      </c>
      <c r="T17" s="88"/>
    </row>
    <row r="18" spans="2:20" x14ac:dyDescent="0.2">
      <c r="B18" s="75" t="s">
        <v>155</v>
      </c>
      <c r="C18" s="76">
        <v>0.251088208007547</v>
      </c>
      <c r="D18" s="79">
        <f t="shared" si="5"/>
        <v>1.951678572557338E-3</v>
      </c>
      <c r="E18" s="79">
        <f t="shared" si="7"/>
        <v>0.99446954088638118</v>
      </c>
      <c r="F18" s="88"/>
      <c r="G18" s="85"/>
      <c r="H18" s="75" t="s">
        <v>71</v>
      </c>
      <c r="I18" s="76">
        <v>0.48310302205821998</v>
      </c>
      <c r="J18" s="79">
        <f t="shared" si="6"/>
        <v>4.6051593437119766E-3</v>
      </c>
      <c r="K18" s="79">
        <f t="shared" si="8"/>
        <v>0.98412255938731086</v>
      </c>
      <c r="L18" s="80"/>
      <c r="N18" s="75" t="s">
        <v>69</v>
      </c>
      <c r="O18" s="76">
        <v>3.2923567795904701E-3</v>
      </c>
      <c r="P18" s="76">
        <v>5.9169470532303703E-2</v>
      </c>
      <c r="Q18" s="76">
        <v>4.7895832286705598E-4</v>
      </c>
      <c r="R18" s="79">
        <f t="shared" si="3"/>
        <v>2.9868487298301701E-3</v>
      </c>
      <c r="S18" s="86">
        <f t="shared" si="4"/>
        <v>0.9891476917603147</v>
      </c>
      <c r="T18" s="88"/>
    </row>
    <row r="19" spans="2:20" s="27" customFormat="1" x14ac:dyDescent="0.2">
      <c r="B19" s="75" t="s">
        <v>151</v>
      </c>
      <c r="C19" s="76">
        <v>0.137066288488325</v>
      </c>
      <c r="D19" s="79">
        <f t="shared" si="5"/>
        <v>1.0653998464738171E-3</v>
      </c>
      <c r="E19" s="79">
        <f t="shared" si="7"/>
        <v>0.99553494073285498</v>
      </c>
      <c r="F19" s="88"/>
      <c r="G19" s="103"/>
      <c r="H19" s="75" t="s">
        <v>75</v>
      </c>
      <c r="I19" s="76">
        <v>0.396698366525782</v>
      </c>
      <c r="J19" s="79">
        <f t="shared" si="6"/>
        <v>3.7815105802035819E-3</v>
      </c>
      <c r="K19" s="79">
        <f t="shared" si="8"/>
        <v>0.98790406996751445</v>
      </c>
      <c r="L19" s="80"/>
      <c r="N19" s="75" t="s">
        <v>140</v>
      </c>
      <c r="O19" s="76">
        <v>14.161455840589101</v>
      </c>
      <c r="P19" s="76">
        <v>15.670025751398599</v>
      </c>
      <c r="Q19" s="76">
        <v>4.18634287427805E-4</v>
      </c>
      <c r="R19" s="79">
        <f t="shared" si="3"/>
        <v>2.6106599049833599E-3</v>
      </c>
      <c r="S19" s="86">
        <f t="shared" si="4"/>
        <v>0.99175835166529802</v>
      </c>
      <c r="T19" s="88"/>
    </row>
    <row r="20" spans="2:20" x14ac:dyDescent="0.2">
      <c r="B20" s="75" t="s">
        <v>65</v>
      </c>
      <c r="C20" s="76">
        <v>0.105166521545009</v>
      </c>
      <c r="D20" s="79">
        <f t="shared" si="5"/>
        <v>8.1744677808053186E-4</v>
      </c>
      <c r="E20" s="79">
        <f t="shared" si="7"/>
        <v>0.99635238751093547</v>
      </c>
      <c r="F20" s="88"/>
      <c r="G20" s="3"/>
      <c r="H20" s="75" t="s">
        <v>77</v>
      </c>
      <c r="I20" s="76">
        <v>0.36603110464919703</v>
      </c>
      <c r="J20" s="79">
        <f t="shared" si="6"/>
        <v>3.489176189548502E-3</v>
      </c>
      <c r="K20" s="79">
        <f t="shared" si="8"/>
        <v>0.99139324615706292</v>
      </c>
      <c r="L20" s="80"/>
      <c r="N20" s="75" t="s">
        <v>157</v>
      </c>
      <c r="O20" s="76">
        <v>12.9454350251312</v>
      </c>
      <c r="P20" s="76">
        <v>14.4037128283698</v>
      </c>
      <c r="Q20" s="76">
        <v>3.0101303262187199E-4</v>
      </c>
      <c r="R20" s="79">
        <f t="shared" si="3"/>
        <v>1.877157888742906E-3</v>
      </c>
      <c r="S20" s="86">
        <f t="shared" si="4"/>
        <v>0.9936355095540409</v>
      </c>
      <c r="T20" s="88"/>
    </row>
    <row r="21" spans="2:20" x14ac:dyDescent="0.2">
      <c r="B21" s="75" t="s">
        <v>152</v>
      </c>
      <c r="C21" s="76">
        <v>6.8420830518177503E-2</v>
      </c>
      <c r="D21" s="79">
        <f t="shared" si="5"/>
        <v>5.3182692209460716E-4</v>
      </c>
      <c r="E21" s="79">
        <f t="shared" si="7"/>
        <v>0.9968842144330301</v>
      </c>
      <c r="F21" s="88"/>
      <c r="G21" s="3"/>
      <c r="H21" s="75" t="s">
        <v>57</v>
      </c>
      <c r="I21" s="76">
        <v>0.244274696845032</v>
      </c>
      <c r="J21" s="79">
        <f t="shared" si="6"/>
        <v>2.328538326702378E-3</v>
      </c>
      <c r="K21" s="79">
        <f t="shared" si="8"/>
        <v>0.99372178448376525</v>
      </c>
      <c r="L21" s="80"/>
      <c r="N21" s="75" t="s">
        <v>70</v>
      </c>
      <c r="O21" s="76">
        <v>4.6311109375573199E-3</v>
      </c>
      <c r="P21" s="76">
        <v>3.9919710797615499E-2</v>
      </c>
      <c r="Q21" s="76">
        <v>3.0006031177379699E-4</v>
      </c>
      <c r="R21" s="79">
        <f t="shared" si="3"/>
        <v>1.8712165929785449E-3</v>
      </c>
      <c r="S21" s="86">
        <f t="shared" si="4"/>
        <v>0.99550672614701941</v>
      </c>
      <c r="T21" s="88"/>
    </row>
    <row r="22" spans="2:20" x14ac:dyDescent="0.2">
      <c r="B22" s="75" t="s">
        <v>167</v>
      </c>
      <c r="C22" s="76">
        <v>6.24281403233935E-2</v>
      </c>
      <c r="D22" s="79">
        <f t="shared" si="5"/>
        <v>4.8524645884647703E-4</v>
      </c>
      <c r="E22" s="79">
        <f t="shared" ref="E22:E31" si="9">IF(D22=1,0,IF(ISNUMBER(D22+E21),D22+E21,0))</f>
        <v>0.99736946089187661</v>
      </c>
      <c r="F22" s="88"/>
      <c r="G22" s="3"/>
      <c r="H22" s="75" t="s">
        <v>60</v>
      </c>
      <c r="I22" s="76">
        <v>0.18871880233139299</v>
      </c>
      <c r="J22" s="79">
        <f t="shared" si="6"/>
        <v>1.7989540868279083E-3</v>
      </c>
      <c r="K22" s="79">
        <f t="shared" si="8"/>
        <v>0.9955207385705932</v>
      </c>
      <c r="L22" s="80"/>
      <c r="N22" s="140" t="s">
        <v>382</v>
      </c>
      <c r="O22" s="76">
        <v>2.9047269715000001E-2</v>
      </c>
      <c r="P22" s="76">
        <v>1.19599888745E-2</v>
      </c>
      <c r="Q22" s="76">
        <v>1.7497592072316699E-4</v>
      </c>
      <c r="R22" s="79">
        <f t="shared" si="3"/>
        <v>1.0911734520749122E-3</v>
      </c>
      <c r="S22" s="86">
        <f t="shared" si="4"/>
        <v>0.99659789959909428</v>
      </c>
      <c r="T22" s="88"/>
    </row>
    <row r="23" spans="2:20" x14ac:dyDescent="0.2">
      <c r="B23" s="75" t="s">
        <v>69</v>
      </c>
      <c r="C23" s="76">
        <v>5.9169470532303703E-2</v>
      </c>
      <c r="D23" s="79">
        <f t="shared" si="5"/>
        <v>4.5991720879217464E-4</v>
      </c>
      <c r="E23" s="79">
        <f t="shared" si="9"/>
        <v>0.99782937810066874</v>
      </c>
      <c r="F23" s="88"/>
      <c r="G23" s="3"/>
      <c r="H23" s="75" t="s">
        <v>382</v>
      </c>
      <c r="I23" s="76">
        <v>0.15910379433305</v>
      </c>
      <c r="J23" s="79">
        <f t="shared" si="6"/>
        <v>1.5166502622386295E-3</v>
      </c>
      <c r="K23" s="79">
        <f t="shared" si="8"/>
        <v>0.99703738883283188</v>
      </c>
      <c r="L23" s="80"/>
      <c r="N23" s="75" t="s">
        <v>151</v>
      </c>
      <c r="O23" s="76">
        <v>0.105589551905306</v>
      </c>
      <c r="P23" s="76">
        <v>0.137066288488325</v>
      </c>
      <c r="Q23" s="76">
        <v>1.7140195095100699E-4</v>
      </c>
      <c r="R23" s="79">
        <f t="shared" si="3"/>
        <v>1.0688856943206941E-3</v>
      </c>
      <c r="S23" s="86">
        <f t="shared" si="4"/>
        <v>0.99766678529341501</v>
      </c>
      <c r="T23" s="88"/>
    </row>
    <row r="24" spans="2:20" x14ac:dyDescent="0.2">
      <c r="B24" s="75" t="s">
        <v>147</v>
      </c>
      <c r="C24" s="76">
        <v>5.8236912894716199E-2</v>
      </c>
      <c r="D24" s="79">
        <f t="shared" si="5"/>
        <v>4.5266854995073863E-4</v>
      </c>
      <c r="E24" s="79">
        <f t="shared" si="9"/>
        <v>0.99828204665061948</v>
      </c>
      <c r="F24" s="88"/>
      <c r="G24" s="3"/>
      <c r="H24" s="75" t="s">
        <v>167</v>
      </c>
      <c r="I24" s="76">
        <v>0.14566566075458501</v>
      </c>
      <c r="J24" s="79">
        <f t="shared" si="6"/>
        <v>1.3885518161820039E-3</v>
      </c>
      <c r="K24" s="79">
        <f t="shared" si="8"/>
        <v>0.99842594064901391</v>
      </c>
      <c r="L24" s="80"/>
      <c r="N24" s="75" t="s">
        <v>145</v>
      </c>
      <c r="O24" s="76">
        <v>3.4042722728228898E-2</v>
      </c>
      <c r="P24" s="76">
        <v>1.8083729090633299E-2</v>
      </c>
      <c r="Q24" s="76">
        <v>1.69980384386085E-4</v>
      </c>
      <c r="R24" s="79">
        <f t="shared" si="3"/>
        <v>1.0600206134021926E-3</v>
      </c>
      <c r="S24" s="86">
        <f t="shared" si="4"/>
        <v>0.99872680590681717</v>
      </c>
      <c r="T24" s="88"/>
    </row>
    <row r="25" spans="2:20" x14ac:dyDescent="0.2">
      <c r="B25" s="75" t="s">
        <v>82</v>
      </c>
      <c r="C25" s="76">
        <v>5.8020747355161099E-2</v>
      </c>
      <c r="D25" s="79">
        <f t="shared" si="5"/>
        <v>4.5098832109800689E-4</v>
      </c>
      <c r="E25" s="79">
        <f t="shared" si="9"/>
        <v>0.9987330349717175</v>
      </c>
      <c r="F25" s="88"/>
      <c r="G25" s="3"/>
      <c r="H25" s="75" t="s">
        <v>86</v>
      </c>
      <c r="I25" s="76">
        <v>6.4174125443787006E-2</v>
      </c>
      <c r="J25" s="79">
        <f t="shared" si="6"/>
        <v>6.1173716561099237E-4</v>
      </c>
      <c r="K25" s="79">
        <f t="shared" si="8"/>
        <v>0.99903767781462494</v>
      </c>
      <c r="L25" s="80"/>
      <c r="N25" s="75" t="s">
        <v>65</v>
      </c>
      <c r="O25" s="76">
        <v>7.8001983909460698E-2</v>
      </c>
      <c r="P25" s="76">
        <v>0.105166521545009</v>
      </c>
      <c r="Q25" s="76">
        <v>1.6036849376026399E-4</v>
      </c>
      <c r="R25" s="79">
        <f t="shared" si="3"/>
        <v>1.0000795664752999E-3</v>
      </c>
      <c r="S25" s="86">
        <f t="shared" si="4"/>
        <v>0.99972688547329247</v>
      </c>
      <c r="T25" s="88"/>
    </row>
    <row r="26" spans="2:20" x14ac:dyDescent="0.2">
      <c r="B26" s="75" t="s">
        <v>168</v>
      </c>
      <c r="C26" s="76">
        <v>5.5532100217816897E-2</v>
      </c>
      <c r="D26" s="79">
        <f t="shared" si="5"/>
        <v>4.3164436491960746E-4</v>
      </c>
      <c r="E26" s="79">
        <f t="shared" si="9"/>
        <v>0.99916467933663711</v>
      </c>
      <c r="F26" s="88"/>
      <c r="G26" s="3"/>
      <c r="H26" s="75" t="s">
        <v>84</v>
      </c>
      <c r="I26" s="76">
        <v>4.3178257098975999E-2</v>
      </c>
      <c r="J26" s="79">
        <f t="shared" si="6"/>
        <v>4.1159492912587128E-4</v>
      </c>
      <c r="K26" s="79">
        <f t="shared" si="8"/>
        <v>0.99944927274375084</v>
      </c>
      <c r="L26" s="80"/>
      <c r="N26" s="75" t="s">
        <v>147</v>
      </c>
      <c r="O26" s="76">
        <v>4.8336637702614503E-2</v>
      </c>
      <c r="P26" s="76">
        <v>5.8236912894716199E-2</v>
      </c>
      <c r="Q26" s="76">
        <v>3.9561734720192702E-5</v>
      </c>
      <c r="R26" s="79">
        <f t="shared" si="3"/>
        <v>2.467123159934829E-4</v>
      </c>
      <c r="S26" s="86">
        <f t="shared" si="4"/>
        <v>0.99997359778928596</v>
      </c>
      <c r="T26" s="88"/>
    </row>
    <row r="27" spans="2:20" x14ac:dyDescent="0.2">
      <c r="B27" s="75" t="s">
        <v>70</v>
      </c>
      <c r="C27" s="76">
        <v>3.9919710797615499E-2</v>
      </c>
      <c r="D27" s="79">
        <f t="shared" si="5"/>
        <v>3.1029113156938936E-4</v>
      </c>
      <c r="E27" s="79">
        <f t="shared" si="9"/>
        <v>0.99947497046820655</v>
      </c>
      <c r="F27" s="88"/>
      <c r="G27" s="3"/>
      <c r="H27" s="75" t="s">
        <v>67</v>
      </c>
      <c r="I27" s="76">
        <v>2.0603198499000001E-2</v>
      </c>
      <c r="J27" s="79">
        <f t="shared" si="6"/>
        <v>1.963991276100692E-4</v>
      </c>
      <c r="K27" s="79">
        <f t="shared" si="8"/>
        <v>0.99964567187136089</v>
      </c>
      <c r="L27" s="80"/>
      <c r="N27" s="75" t="s">
        <v>85</v>
      </c>
      <c r="O27" s="76">
        <v>1.3104E-3</v>
      </c>
      <c r="P27" s="76">
        <v>1.7945967862443399E-3</v>
      </c>
      <c r="Q27" s="76">
        <v>2.9343485314438101E-6</v>
      </c>
      <c r="R27" s="79">
        <f t="shared" si="3"/>
        <v>1.8298993389566197E-5</v>
      </c>
      <c r="S27" s="86">
        <f t="shared" si="4"/>
        <v>0.99999189678267553</v>
      </c>
      <c r="T27" s="88"/>
    </row>
    <row r="28" spans="2:20" x14ac:dyDescent="0.2">
      <c r="B28" s="75" t="s">
        <v>80</v>
      </c>
      <c r="C28" s="76">
        <v>3.2368402829754499E-2</v>
      </c>
      <c r="D28" s="79">
        <f t="shared" si="5"/>
        <v>2.5159571901854253E-4</v>
      </c>
      <c r="E28" s="79">
        <f t="shared" si="9"/>
        <v>0.99972656618722511</v>
      </c>
      <c r="F28" s="88"/>
      <c r="G28" s="3"/>
      <c r="H28" s="75" t="s">
        <v>78</v>
      </c>
      <c r="I28" s="76">
        <v>1.31420988180149E-2</v>
      </c>
      <c r="J28" s="79">
        <f t="shared" si="6"/>
        <v>1.2527650708935918E-4</v>
      </c>
      <c r="K28" s="79">
        <f t="shared" si="8"/>
        <v>0.99977094837845026</v>
      </c>
      <c r="L28" s="80"/>
      <c r="N28" s="75" t="s">
        <v>71</v>
      </c>
      <c r="O28" s="76">
        <v>1.64395298916409E-4</v>
      </c>
      <c r="P28" s="76">
        <v>2.66614261687746E-4</v>
      </c>
      <c r="Q28" s="76">
        <v>7.2594827025906596E-7</v>
      </c>
      <c r="R28" s="79">
        <f t="shared" si="3"/>
        <v>4.5271113694532307E-6</v>
      </c>
      <c r="S28" s="86">
        <f t="shared" si="4"/>
        <v>0.99999642389404497</v>
      </c>
      <c r="T28" s="88"/>
    </row>
    <row r="29" spans="2:20" x14ac:dyDescent="0.2">
      <c r="B29" s="75" t="s">
        <v>145</v>
      </c>
      <c r="C29" s="76">
        <v>1.8083729090633299E-2</v>
      </c>
      <c r="D29" s="79">
        <f t="shared" si="5"/>
        <v>1.4056266066090996E-4</v>
      </c>
      <c r="E29" s="79">
        <f t="shared" si="9"/>
        <v>0.99986712884788598</v>
      </c>
      <c r="F29" s="88"/>
      <c r="G29" s="3"/>
      <c r="H29" s="75" t="s">
        <v>56</v>
      </c>
      <c r="I29" s="76">
        <v>1.0959E-2</v>
      </c>
      <c r="J29" s="79">
        <f t="shared" si="6"/>
        <v>1.0446620895213015E-4</v>
      </c>
      <c r="K29" s="79">
        <f t="shared" si="8"/>
        <v>0.99987541458740237</v>
      </c>
      <c r="L29" s="80"/>
      <c r="N29" s="75" t="s">
        <v>75</v>
      </c>
      <c r="O29" s="76">
        <v>2.9369682907965999E-4</v>
      </c>
      <c r="P29" s="76">
        <v>2.59522295857988E-4</v>
      </c>
      <c r="Q29" s="76">
        <v>5.73449098235013E-7</v>
      </c>
      <c r="R29" s="79">
        <f t="shared" si="3"/>
        <v>3.5761059551749911E-6</v>
      </c>
      <c r="S29" s="86">
        <f t="shared" si="4"/>
        <v>1.0000000000000002</v>
      </c>
      <c r="T29" s="88"/>
    </row>
    <row r="30" spans="2:20" ht="12.75" thickBot="1" x14ac:dyDescent="0.25">
      <c r="B30" s="75" t="s">
        <v>382</v>
      </c>
      <c r="C30" s="76">
        <v>1.19599888745E-2</v>
      </c>
      <c r="D30" s="79">
        <f t="shared" si="5"/>
        <v>9.2963561290318366E-5</v>
      </c>
      <c r="E30" s="79">
        <f t="shared" si="9"/>
        <v>0.99996009240917627</v>
      </c>
      <c r="F30" s="88"/>
      <c r="G30" s="3"/>
      <c r="H30" s="75" t="s">
        <v>61</v>
      </c>
      <c r="I30" s="76">
        <v>9.6799990933118495E-3</v>
      </c>
      <c r="J30" s="79">
        <f t="shared" si="6"/>
        <v>9.2274186325243731E-5</v>
      </c>
      <c r="K30" s="79">
        <f t="shared" ref="K30:K31" si="10">IF(J30=1,0,IF(ISNUMBER(J30+K29),J30+K29,0))</f>
        <v>0.99996768877372766</v>
      </c>
      <c r="L30" s="80"/>
      <c r="N30" s="77"/>
      <c r="O30" s="78"/>
      <c r="P30" s="78"/>
      <c r="Q30" s="78"/>
      <c r="R30" s="81"/>
      <c r="S30" s="90"/>
      <c r="T30" s="91"/>
    </row>
    <row r="31" spans="2:20" ht="12.75" x14ac:dyDescent="0.2">
      <c r="B31" s="75" t="s">
        <v>63</v>
      </c>
      <c r="C31" s="76">
        <v>2.7959888410624299E-3</v>
      </c>
      <c r="D31" s="79">
        <f t="shared" si="5"/>
        <v>2.173288643665397E-5</v>
      </c>
      <c r="E31" s="79">
        <f t="shared" si="9"/>
        <v>0.99998182529561297</v>
      </c>
      <c r="F31" s="88"/>
      <c r="G31" s="3"/>
      <c r="H31" s="75" t="s">
        <v>174</v>
      </c>
      <c r="I31" s="76">
        <v>1.3397999999999999E-3</v>
      </c>
      <c r="J31" s="79">
        <f t="shared" si="6"/>
        <v>1.2771587439918238E-5</v>
      </c>
      <c r="K31" s="79">
        <f t="shared" si="10"/>
        <v>0.99998046036116761</v>
      </c>
      <c r="L31" s="80"/>
      <c r="N31"/>
      <c r="O31"/>
      <c r="P31"/>
      <c r="Q31"/>
      <c r="R31"/>
    </row>
    <row r="32" spans="2:20" ht="12.75" x14ac:dyDescent="0.2">
      <c r="B32" s="75" t="s">
        <v>85</v>
      </c>
      <c r="C32" s="76">
        <v>1.7945967862443399E-3</v>
      </c>
      <c r="D32" s="79">
        <f t="shared" si="5"/>
        <v>1.3949185913135614E-5</v>
      </c>
      <c r="E32" s="79">
        <f t="shared" si="7"/>
        <v>0.9999957744815261</v>
      </c>
      <c r="F32" s="88"/>
      <c r="H32" s="75" t="s">
        <v>58</v>
      </c>
      <c r="I32" s="76">
        <v>1.2141719999999999E-3</v>
      </c>
      <c r="J32" s="79">
        <f t="shared" si="6"/>
        <v>1.157404378646097E-5</v>
      </c>
      <c r="K32" s="79">
        <f t="shared" ref="K32" si="11">IF(J32=1,0,IF(ISNUMBER(J32+K31),J32+K31,0))</f>
        <v>0.9999920344049541</v>
      </c>
      <c r="L32" s="80"/>
      <c r="N32"/>
      <c r="O32"/>
      <c r="P32"/>
      <c r="Q32"/>
      <c r="R32"/>
    </row>
    <row r="33" spans="2:22" ht="13.5" thickBot="1" x14ac:dyDescent="0.25">
      <c r="B33" s="75" t="s">
        <v>71</v>
      </c>
      <c r="C33" s="76">
        <v>2.66614261687746E-4</v>
      </c>
      <c r="D33" s="79">
        <f t="shared" si="5"/>
        <v>2.0723607285393848E-6</v>
      </c>
      <c r="E33" s="79">
        <f t="shared" si="7"/>
        <v>0.99999784684225468</v>
      </c>
      <c r="F33" s="88"/>
      <c r="H33" s="77" t="s">
        <v>170</v>
      </c>
      <c r="I33" s="78">
        <v>8.3562863999999998E-4</v>
      </c>
      <c r="J33" s="81">
        <f t="shared" si="6"/>
        <v>7.9655950463203153E-6</v>
      </c>
      <c r="K33" s="81">
        <f t="shared" ref="K33" si="12">IF(J33=1,0,IF(ISNUMBER(J33+K32),J33+K32,0))</f>
        <v>1.0000000000000004</v>
      </c>
      <c r="L33" s="82"/>
      <c r="N33"/>
      <c r="O33"/>
      <c r="P33"/>
      <c r="Q33"/>
      <c r="R33"/>
    </row>
    <row r="34" spans="2:22" ht="12.75" x14ac:dyDescent="0.2">
      <c r="B34" s="75" t="s">
        <v>75</v>
      </c>
      <c r="C34" s="76">
        <v>2.59522295857988E-4</v>
      </c>
      <c r="D34" s="79">
        <f t="shared" si="5"/>
        <v>2.0172357274209271E-6</v>
      </c>
      <c r="E34" s="79">
        <f t="shared" si="7"/>
        <v>0.99999986407798214</v>
      </c>
      <c r="F34" s="88"/>
      <c r="H34"/>
      <c r="I34"/>
      <c r="J34" s="79"/>
      <c r="K34" s="79"/>
      <c r="L34" s="110"/>
      <c r="N34"/>
      <c r="O34"/>
      <c r="P34"/>
      <c r="Q34"/>
      <c r="R34"/>
      <c r="T34" s="25"/>
      <c r="U34" s="25"/>
      <c r="V34" s="25"/>
    </row>
    <row r="35" spans="2:22" ht="13.5" thickBot="1" x14ac:dyDescent="0.25">
      <c r="B35" s="77" t="s">
        <v>62</v>
      </c>
      <c r="C35" s="78">
        <v>1.74866991100704E-5</v>
      </c>
      <c r="D35" s="81">
        <f t="shared" ref="D35" si="13">IF(ISNUMBER(C35),C35/VLOOKUP("National Total",B$5:C$34,2,0),"0")</f>
        <v>1.3592201811745801E-7</v>
      </c>
      <c r="E35" s="81">
        <f t="shared" ref="E35" si="14">IF(D35=1,0,IF(ISNUMBER(D35+E34),D35+E34,0))</f>
        <v>1.0000000000000002</v>
      </c>
      <c r="F35" s="91"/>
      <c r="H35"/>
      <c r="I35"/>
      <c r="J35" s="79"/>
      <c r="K35" s="79"/>
      <c r="L35" s="110"/>
      <c r="N35"/>
      <c r="O35"/>
      <c r="P35"/>
      <c r="Q35"/>
      <c r="R35"/>
      <c r="T35" s="25"/>
      <c r="U35" s="25"/>
      <c r="V35" s="25"/>
    </row>
    <row r="36" spans="2:22" ht="12.75" x14ac:dyDescent="0.2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 s="25"/>
      <c r="V36" s="25"/>
    </row>
    <row r="37" spans="2:22" ht="12.75" x14ac:dyDescent="0.2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 s="25"/>
      <c r="V37" s="25"/>
    </row>
    <row r="38" spans="2:22" ht="12.75" x14ac:dyDescent="0.2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 s="25"/>
      <c r="V38" s="25"/>
    </row>
    <row r="39" spans="2:22" ht="12.75" x14ac:dyDescent="0.2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 s="25"/>
      <c r="V39" s="25"/>
    </row>
    <row r="40" spans="2:22" ht="12.75" x14ac:dyDescent="0.2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 s="25"/>
      <c r="V40" s="25"/>
    </row>
    <row r="41" spans="2:22" ht="12.75" x14ac:dyDescent="0.2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 s="25"/>
      <c r="V41" s="25"/>
    </row>
    <row r="42" spans="2:22" ht="12.75" x14ac:dyDescent="0.2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 s="25"/>
      <c r="V42" s="25"/>
    </row>
    <row r="43" spans="2:22" ht="12.75" x14ac:dyDescent="0.2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 s="25"/>
      <c r="V43" s="25"/>
    </row>
    <row r="44" spans="2:22" ht="12.75" x14ac:dyDescent="0.2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 s="25"/>
      <c r="V44" s="25"/>
    </row>
    <row r="45" spans="2:22" ht="12.75" x14ac:dyDescent="0.2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 s="25"/>
      <c r="V45" s="25"/>
    </row>
    <row r="46" spans="2:22" ht="12.75" x14ac:dyDescent="0.2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 s="25"/>
      <c r="V46" s="25"/>
    </row>
    <row r="47" spans="2:22" ht="12.75" x14ac:dyDescent="0.2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 s="25"/>
      <c r="V47" s="25"/>
    </row>
    <row r="48" spans="2:22" ht="12.75" x14ac:dyDescent="0.2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 s="25"/>
      <c r="V48" s="25"/>
    </row>
    <row r="49" spans="2:22" ht="12.75" x14ac:dyDescent="0.2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 s="25"/>
      <c r="V49" s="25"/>
    </row>
    <row r="50" spans="2:22" ht="12.75" x14ac:dyDescent="0.2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 s="25"/>
      <c r="V50" s="25"/>
    </row>
    <row r="51" spans="2:22" ht="12.75" x14ac:dyDescent="0.2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 s="25"/>
      <c r="V51" s="25"/>
    </row>
    <row r="52" spans="2:22" ht="12.75" x14ac:dyDescent="0.2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 s="25"/>
      <c r="V52" s="25"/>
    </row>
    <row r="53" spans="2:22" ht="12.75" x14ac:dyDescent="0.2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 s="25"/>
      <c r="V53" s="25"/>
    </row>
    <row r="54" spans="2:22" ht="12.75" x14ac:dyDescent="0.2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 s="25"/>
      <c r="V54" s="25"/>
    </row>
    <row r="55" spans="2:22" ht="12.75" x14ac:dyDescent="0.2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 s="25"/>
      <c r="V55" s="25"/>
    </row>
    <row r="56" spans="2:22" ht="12.75" x14ac:dyDescent="0.2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 s="25"/>
      <c r="V56" s="25"/>
    </row>
    <row r="57" spans="2:22" ht="12.75" x14ac:dyDescent="0.2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 s="25"/>
      <c r="V57" s="25"/>
    </row>
    <row r="58" spans="2:22" ht="12.75" x14ac:dyDescent="0.2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 s="25"/>
      <c r="V58" s="25"/>
    </row>
    <row r="59" spans="2:22" ht="12.75" x14ac:dyDescent="0.2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 s="25"/>
      <c r="V59" s="25"/>
    </row>
    <row r="60" spans="2:22" ht="12.75" x14ac:dyDescent="0.2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 s="25"/>
      <c r="V60" s="25"/>
    </row>
    <row r="61" spans="2:22" ht="12.75" x14ac:dyDescent="0.2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 s="25"/>
      <c r="V61" s="25"/>
    </row>
    <row r="62" spans="2:22" ht="12.75" x14ac:dyDescent="0.2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 s="25"/>
      <c r="V62" s="25"/>
    </row>
    <row r="63" spans="2:22" ht="12.75" x14ac:dyDescent="0.2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 s="25"/>
      <c r="V63" s="25"/>
    </row>
    <row r="64" spans="2:22" ht="12.75" x14ac:dyDescent="0.2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 s="25"/>
      <c r="V64" s="25"/>
    </row>
    <row r="65" spans="2:20" ht="12.75" x14ac:dyDescent="0.2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</row>
    <row r="66" spans="2:20" ht="12.75" x14ac:dyDescent="0.2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</row>
    <row r="67" spans="2:20" ht="12.75" x14ac:dyDescent="0.2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</row>
    <row r="68" spans="2:20" ht="12.75" x14ac:dyDescent="0.2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</row>
    <row r="69" spans="2:20" ht="12.75" x14ac:dyDescent="0.2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</row>
    <row r="70" spans="2:20" ht="12.75" x14ac:dyDescent="0.2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</row>
    <row r="71" spans="2:20" ht="12.75" x14ac:dyDescent="0.2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</row>
    <row r="72" spans="2:20" ht="12.75" x14ac:dyDescent="0.2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</row>
    <row r="73" spans="2:20" ht="12.75" x14ac:dyDescent="0.2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</row>
    <row r="74" spans="2:20" ht="12.75" x14ac:dyDescent="0.2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</row>
    <row r="75" spans="2:20" ht="12.75" x14ac:dyDescent="0.2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</row>
    <row r="76" spans="2:20" ht="12.75" x14ac:dyDescent="0.2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</row>
  </sheetData>
  <sortState xmlns:xlrd2="http://schemas.microsoft.com/office/spreadsheetml/2017/richdata2" ref="U34:U60">
    <sortCondition ref="U34"/>
  </sortState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4"/>
  </sheetPr>
  <dimension ref="A1:L124"/>
  <sheetViews>
    <sheetView showGridLines="0" topLeftCell="A14" workbookViewId="0">
      <selection activeCell="L17" sqref="L17:L51"/>
    </sheetView>
  </sheetViews>
  <sheetFormatPr defaultRowHeight="12" x14ac:dyDescent="0.2"/>
  <cols>
    <col min="1" max="1" width="10.85546875" style="10" customWidth="1"/>
    <col min="2" max="2" width="12.28515625" style="10" bestFit="1" customWidth="1"/>
    <col min="3" max="3" width="15.5703125" style="10" customWidth="1"/>
    <col min="4" max="4" width="12.5703125" style="10" bestFit="1" customWidth="1"/>
    <col min="5" max="5" width="11.7109375" style="10" bestFit="1" customWidth="1"/>
    <col min="6" max="6" width="9.140625" style="30" bestFit="1" customWidth="1"/>
    <col min="7" max="7" width="2.140625" style="10" customWidth="1"/>
    <col min="8" max="8" width="16.28515625" style="10" customWidth="1"/>
    <col min="9" max="9" width="8.85546875" style="10" bestFit="1" customWidth="1"/>
    <col min="10" max="10" width="14.28515625" style="10" customWidth="1"/>
    <col min="11" max="11" width="11.28515625" style="10" customWidth="1"/>
    <col min="12" max="16384" width="9.140625" style="10"/>
  </cols>
  <sheetData>
    <row r="1" spans="2:12" ht="18" x14ac:dyDescent="0.35">
      <c r="B1" s="170" t="s">
        <v>370</v>
      </c>
    </row>
    <row r="3" spans="2:12" ht="12.75" thickBot="1" x14ac:dyDescent="0.25">
      <c r="B3" s="10" t="s">
        <v>29</v>
      </c>
      <c r="H3" s="10" t="s">
        <v>29</v>
      </c>
      <c r="I3" s="3"/>
      <c r="J3" s="3"/>
      <c r="K3" s="3"/>
      <c r="L3" s="97"/>
    </row>
    <row r="4" spans="2:12" s="31" customFormat="1" ht="23.25" thickBot="1" x14ac:dyDescent="0.25">
      <c r="B4" s="105" t="s">
        <v>0</v>
      </c>
      <c r="C4" s="106" t="s">
        <v>339</v>
      </c>
      <c r="D4" s="106" t="s">
        <v>1</v>
      </c>
      <c r="E4" s="106" t="s">
        <v>2</v>
      </c>
      <c r="F4" s="107" t="s">
        <v>3</v>
      </c>
      <c r="G4" s="104"/>
      <c r="H4" s="105" t="s">
        <v>0</v>
      </c>
      <c r="I4" s="106" t="s">
        <v>340</v>
      </c>
      <c r="J4" s="106" t="s">
        <v>1</v>
      </c>
      <c r="K4" s="106" t="s">
        <v>2</v>
      </c>
      <c r="L4" s="107" t="s">
        <v>3</v>
      </c>
    </row>
    <row r="5" spans="2:12" x14ac:dyDescent="0.2">
      <c r="B5" s="75" t="s">
        <v>181</v>
      </c>
      <c r="C5" s="76">
        <f>SUM(C6:C60)</f>
        <v>57.703475508403393</v>
      </c>
      <c r="D5" s="173"/>
      <c r="E5" s="79"/>
      <c r="F5" s="80"/>
      <c r="G5" s="2"/>
      <c r="H5" s="75" t="s">
        <v>181</v>
      </c>
      <c r="I5" s="76">
        <f>SUM(I6:I60)</f>
        <v>21.029717765643056</v>
      </c>
      <c r="J5" s="83"/>
      <c r="K5" s="83"/>
      <c r="L5" s="84"/>
    </row>
    <row r="6" spans="2:12" x14ac:dyDescent="0.2">
      <c r="B6" s="75" t="s">
        <v>124</v>
      </c>
      <c r="C6" s="76">
        <v>30.75</v>
      </c>
      <c r="D6" s="79">
        <f>IF(ISNUMBER(C6),C6/VLOOKUP("National Total",B$5:C$57,2,0),"0")</f>
        <v>0.53289684423812322</v>
      </c>
      <c r="E6" s="79">
        <f t="shared" ref="E6:E49" si="0">IF(D6=1,0,IF(ISNUMBER(D6+E5),D6+E5,0))</f>
        <v>0.53289684423812322</v>
      </c>
      <c r="F6" s="80" t="s">
        <v>364</v>
      </c>
      <c r="G6" s="2"/>
      <c r="H6" s="75" t="s">
        <v>82</v>
      </c>
      <c r="I6" s="138">
        <v>5.12885389808784</v>
      </c>
      <c r="J6" s="79">
        <f>IF(ISNUMBER(I6),I6/VLOOKUP("National Total",H$5:I$57,2,0),"0")</f>
        <v>0.24388600718489042</v>
      </c>
      <c r="K6" s="79">
        <f t="shared" ref="K6:K21" si="1">IF(J6=1,0,IF(ISNUMBER(J6+K5),J6+K5,0))</f>
        <v>0.24388600718489042</v>
      </c>
      <c r="L6" s="80" t="s">
        <v>364</v>
      </c>
    </row>
    <row r="7" spans="2:12" x14ac:dyDescent="0.2">
      <c r="B7" s="75" t="s">
        <v>101</v>
      </c>
      <c r="C7" s="76">
        <v>5.9940987640000003</v>
      </c>
      <c r="D7" s="79">
        <f t="shared" ref="D7:D57" si="2">IF(ISNUMBER(C7),C7/VLOOKUP("National Total",B$5:C$57,2,0),"0")</f>
        <v>0.10387760375243041</v>
      </c>
      <c r="E7" s="79">
        <f t="shared" si="0"/>
        <v>0.6367744479905536</v>
      </c>
      <c r="F7" s="80" t="s">
        <v>364</v>
      </c>
      <c r="G7" s="2"/>
      <c r="H7" s="75" t="s">
        <v>124</v>
      </c>
      <c r="I7" s="138">
        <v>4.0999999999999996</v>
      </c>
      <c r="J7" s="79">
        <f t="shared" ref="J7:J57" si="3">IF(ISNUMBER(I7),I7/VLOOKUP("National Total",H$5:I$57,2,0),"0")</f>
        <v>0.19496219805185902</v>
      </c>
      <c r="K7" s="79">
        <f t="shared" si="1"/>
        <v>0.43884820523674944</v>
      </c>
      <c r="L7" s="80" t="s">
        <v>364</v>
      </c>
    </row>
    <row r="8" spans="2:12" x14ac:dyDescent="0.2">
      <c r="B8" s="75" t="s">
        <v>82</v>
      </c>
      <c r="C8" s="76">
        <v>5.56610398691301</v>
      </c>
      <c r="D8" s="79">
        <f t="shared" si="2"/>
        <v>9.6460463392753784E-2</v>
      </c>
      <c r="E8" s="79">
        <f t="shared" si="0"/>
        <v>0.73323491138330743</v>
      </c>
      <c r="F8" s="80" t="s">
        <v>364</v>
      </c>
      <c r="G8" s="2"/>
      <c r="H8" s="75" t="s">
        <v>101</v>
      </c>
      <c r="I8" s="138">
        <v>1.875560772</v>
      </c>
      <c r="J8" s="79">
        <f t="shared" si="3"/>
        <v>8.9186207485112592E-2</v>
      </c>
      <c r="K8" s="79">
        <f t="shared" si="1"/>
        <v>0.52803441272186202</v>
      </c>
      <c r="L8" s="80" t="s">
        <v>364</v>
      </c>
    </row>
    <row r="9" spans="2:12" x14ac:dyDescent="0.2">
      <c r="B9" s="75" t="s">
        <v>102</v>
      </c>
      <c r="C9" s="76">
        <v>3.0116183345812502</v>
      </c>
      <c r="D9" s="79">
        <f t="shared" si="2"/>
        <v>5.2191281513756765E-2</v>
      </c>
      <c r="E9" s="79">
        <f t="shared" si="0"/>
        <v>0.78542619289706417</v>
      </c>
      <c r="F9" s="80" t="s">
        <v>364</v>
      </c>
      <c r="G9" s="2"/>
      <c r="H9" s="75" t="s">
        <v>73</v>
      </c>
      <c r="I9" s="138">
        <v>1.2706260182287601</v>
      </c>
      <c r="J9" s="79">
        <f t="shared" si="3"/>
        <v>6.0420497906283066E-2</v>
      </c>
      <c r="K9" s="79">
        <f t="shared" si="1"/>
        <v>0.58845491062814514</v>
      </c>
      <c r="L9" s="80" t="s">
        <v>364</v>
      </c>
    </row>
    <row r="10" spans="2:12" x14ac:dyDescent="0.2">
      <c r="B10" s="75" t="s">
        <v>73</v>
      </c>
      <c r="C10" s="76">
        <v>1.6341341027468099</v>
      </c>
      <c r="D10" s="79">
        <f t="shared" si="2"/>
        <v>2.8319509151729171E-2</v>
      </c>
      <c r="E10" s="79">
        <f t="shared" si="0"/>
        <v>0.81374570204879337</v>
      </c>
      <c r="F10" s="80" t="s">
        <v>364</v>
      </c>
      <c r="G10" s="2"/>
      <c r="H10" s="75" t="s">
        <v>160</v>
      </c>
      <c r="I10" s="138">
        <v>1.1002965</v>
      </c>
      <c r="J10" s="79">
        <f t="shared" si="3"/>
        <v>5.2321030280187149E-2</v>
      </c>
      <c r="K10" s="79">
        <f t="shared" si="1"/>
        <v>0.64077594090833234</v>
      </c>
      <c r="L10" s="80" t="s">
        <v>364</v>
      </c>
    </row>
    <row r="11" spans="2:12" x14ac:dyDescent="0.2">
      <c r="B11" s="75" t="s">
        <v>143</v>
      </c>
      <c r="C11" s="76">
        <v>1.3171029999999999</v>
      </c>
      <c r="D11" s="79">
        <f t="shared" si="2"/>
        <v>2.2825366902002105E-2</v>
      </c>
      <c r="E11" s="79">
        <f t="shared" si="0"/>
        <v>0.83657106895079547</v>
      </c>
      <c r="F11" s="80"/>
      <c r="G11" s="2"/>
      <c r="H11" s="75" t="s">
        <v>102</v>
      </c>
      <c r="I11" s="138">
        <v>0.90201261071490002</v>
      </c>
      <c r="J11" s="79">
        <f t="shared" si="3"/>
        <v>4.2892283233042137E-2</v>
      </c>
      <c r="K11" s="79">
        <f t="shared" si="1"/>
        <v>0.68366822414137451</v>
      </c>
      <c r="L11" s="80" t="s">
        <v>364</v>
      </c>
    </row>
    <row r="12" spans="2:12" x14ac:dyDescent="0.2">
      <c r="B12" s="75" t="s">
        <v>74</v>
      </c>
      <c r="C12" s="76">
        <v>1.13296940208504</v>
      </c>
      <c r="D12" s="79">
        <f t="shared" si="2"/>
        <v>1.9634335576893373E-2</v>
      </c>
      <c r="E12" s="79">
        <f t="shared" si="0"/>
        <v>0.8562054045276889</v>
      </c>
      <c r="F12" s="80"/>
      <c r="G12" s="2"/>
      <c r="H12" s="75" t="s">
        <v>98</v>
      </c>
      <c r="I12" s="138">
        <v>0.83770089576638396</v>
      </c>
      <c r="J12" s="79">
        <f t="shared" si="3"/>
        <v>3.9834148280152554E-2</v>
      </c>
      <c r="K12" s="79">
        <f t="shared" si="1"/>
        <v>0.72350237242152704</v>
      </c>
      <c r="L12" s="80" t="s">
        <v>364</v>
      </c>
    </row>
    <row r="13" spans="2:12" x14ac:dyDescent="0.2">
      <c r="B13" s="75" t="s">
        <v>141</v>
      </c>
      <c r="C13" s="76">
        <v>1.01018096912344</v>
      </c>
      <c r="D13" s="79">
        <f t="shared" si="2"/>
        <v>1.7506414652204559E-2</v>
      </c>
      <c r="E13" s="79">
        <f t="shared" si="0"/>
        <v>0.87371181917989349</v>
      </c>
      <c r="F13" s="80"/>
      <c r="G13" s="2"/>
      <c r="H13" s="75" t="s">
        <v>63</v>
      </c>
      <c r="I13" s="138">
        <v>0.81689515485943298</v>
      </c>
      <c r="J13" s="79">
        <f t="shared" si="3"/>
        <v>3.8844798773002155E-2</v>
      </c>
      <c r="K13" s="79">
        <f t="shared" si="1"/>
        <v>0.76234717119452922</v>
      </c>
      <c r="L13" s="80" t="s">
        <v>364</v>
      </c>
    </row>
    <row r="14" spans="2:12" x14ac:dyDescent="0.2">
      <c r="B14" s="75" t="s">
        <v>98</v>
      </c>
      <c r="C14" s="76">
        <v>0.93077877307376</v>
      </c>
      <c r="D14" s="79">
        <f t="shared" si="2"/>
        <v>1.6130376287962239E-2</v>
      </c>
      <c r="E14" s="79">
        <f t="shared" si="0"/>
        <v>0.8898421954678557</v>
      </c>
      <c r="F14" s="80"/>
      <c r="G14" s="2"/>
      <c r="H14" s="75" t="s">
        <v>141</v>
      </c>
      <c r="I14" s="138">
        <v>0.63406649020319295</v>
      </c>
      <c r="J14" s="79">
        <f t="shared" si="3"/>
        <v>3.015097479049806E-2</v>
      </c>
      <c r="K14" s="79">
        <f t="shared" si="1"/>
        <v>0.79249814598502732</v>
      </c>
      <c r="L14" s="80" t="s">
        <v>364</v>
      </c>
    </row>
    <row r="15" spans="2:12" x14ac:dyDescent="0.2">
      <c r="B15" s="75" t="s">
        <v>63</v>
      </c>
      <c r="C15" s="76">
        <v>0.89188915239084798</v>
      </c>
      <c r="D15" s="79">
        <f t="shared" si="2"/>
        <v>1.5456419990871462E-2</v>
      </c>
      <c r="E15" s="79">
        <f t="shared" si="0"/>
        <v>0.90529861545872714</v>
      </c>
      <c r="F15" s="80"/>
      <c r="G15" s="2"/>
      <c r="H15" s="75" t="s">
        <v>55</v>
      </c>
      <c r="I15" s="138">
        <v>0.584664051895326</v>
      </c>
      <c r="J15" s="79">
        <f t="shared" si="3"/>
        <v>2.7801802116931448E-2</v>
      </c>
      <c r="K15" s="79">
        <f t="shared" si="1"/>
        <v>0.82029994810195872</v>
      </c>
      <c r="L15" s="80" t="s">
        <v>364</v>
      </c>
    </row>
    <row r="16" spans="2:12" x14ac:dyDescent="0.2">
      <c r="B16" s="75" t="s">
        <v>140</v>
      </c>
      <c r="C16" s="76">
        <v>0.79938322895432501</v>
      </c>
      <c r="D16" s="79">
        <f t="shared" si="2"/>
        <v>1.3853294310459867E-2</v>
      </c>
      <c r="E16" s="79">
        <f t="shared" si="0"/>
        <v>0.91915190976918704</v>
      </c>
      <c r="F16" s="80"/>
      <c r="G16" s="2"/>
      <c r="H16" s="75" t="s">
        <v>74</v>
      </c>
      <c r="I16" s="138">
        <v>0.56648470104252102</v>
      </c>
      <c r="J16" s="79">
        <f t="shared" si="3"/>
        <v>2.6937342067804911E-2</v>
      </c>
      <c r="K16" s="79">
        <f t="shared" si="1"/>
        <v>0.84723729016976368</v>
      </c>
      <c r="L16" s="80" t="s">
        <v>369</v>
      </c>
    </row>
    <row r="17" spans="2:12" x14ac:dyDescent="0.2">
      <c r="B17" s="75" t="s">
        <v>55</v>
      </c>
      <c r="C17" s="76">
        <v>0.73125505001448199</v>
      </c>
      <c r="D17" s="79">
        <f t="shared" si="2"/>
        <v>1.2672634422305965E-2</v>
      </c>
      <c r="E17" s="79">
        <f t="shared" si="0"/>
        <v>0.93182454419149296</v>
      </c>
      <c r="F17" s="80"/>
      <c r="G17" s="2"/>
      <c r="H17" s="75" t="s">
        <v>65</v>
      </c>
      <c r="I17" s="138">
        <v>0.51306317189481199</v>
      </c>
      <c r="J17" s="79">
        <f t="shared" si="3"/>
        <v>2.4397054568797885E-2</v>
      </c>
      <c r="K17" s="79">
        <f t="shared" si="1"/>
        <v>0.87163434473856161</v>
      </c>
      <c r="L17" s="80"/>
    </row>
    <row r="18" spans="2:12" x14ac:dyDescent="0.2">
      <c r="B18" s="75" t="s">
        <v>148</v>
      </c>
      <c r="C18" s="76">
        <v>0.72395434000000003</v>
      </c>
      <c r="D18" s="79">
        <f t="shared" si="2"/>
        <v>1.2546113273446936E-2</v>
      </c>
      <c r="E18" s="79">
        <f t="shared" si="0"/>
        <v>0.94437065746493987</v>
      </c>
      <c r="F18" s="80"/>
      <c r="G18" s="2"/>
      <c r="H18" s="75" t="s">
        <v>140</v>
      </c>
      <c r="I18" s="138">
        <v>0.420418206585981</v>
      </c>
      <c r="J18" s="79">
        <f t="shared" si="3"/>
        <v>1.9991623818786199E-2</v>
      </c>
      <c r="K18" s="79">
        <f t="shared" si="1"/>
        <v>0.89162596855734777</v>
      </c>
      <c r="L18" s="80"/>
    </row>
    <row r="19" spans="2:12" x14ac:dyDescent="0.2">
      <c r="B19" s="75" t="s">
        <v>65</v>
      </c>
      <c r="C19" s="76">
        <v>0.55157028597250202</v>
      </c>
      <c r="D19" s="79">
        <f t="shared" si="2"/>
        <v>9.5587012933419663E-3</v>
      </c>
      <c r="E19" s="79">
        <f t="shared" si="0"/>
        <v>0.95392935875828189</v>
      </c>
      <c r="F19" s="80"/>
      <c r="G19" s="2"/>
      <c r="H19" s="75" t="s">
        <v>149</v>
      </c>
      <c r="I19" s="138">
        <v>0.260771274666667</v>
      </c>
      <c r="J19" s="79">
        <f t="shared" si="3"/>
        <v>1.2400131926292308E-2</v>
      </c>
      <c r="K19" s="79">
        <f t="shared" si="1"/>
        <v>0.90402610048364007</v>
      </c>
      <c r="L19" s="80"/>
    </row>
    <row r="20" spans="2:12" x14ac:dyDescent="0.2">
      <c r="B20" s="75" t="s">
        <v>149</v>
      </c>
      <c r="C20" s="76">
        <v>0.52154254933333299</v>
      </c>
      <c r="D20" s="79">
        <f t="shared" si="2"/>
        <v>9.0383212577443521E-3</v>
      </c>
      <c r="E20" s="79">
        <f t="shared" si="0"/>
        <v>0.96296768001602628</v>
      </c>
      <c r="F20" s="80"/>
      <c r="G20" s="2"/>
      <c r="H20" s="75" t="s">
        <v>180</v>
      </c>
      <c r="I20" s="138">
        <v>0.24183341</v>
      </c>
      <c r="J20" s="79">
        <f t="shared" si="3"/>
        <v>1.1499603213652787E-2</v>
      </c>
      <c r="K20" s="79">
        <f t="shared" si="1"/>
        <v>0.9155257036972928</v>
      </c>
      <c r="L20" s="80"/>
    </row>
    <row r="21" spans="2:12" x14ac:dyDescent="0.2">
      <c r="B21" s="75" t="s">
        <v>161</v>
      </c>
      <c r="C21" s="76">
        <v>0.25469999999999998</v>
      </c>
      <c r="D21" s="79">
        <f t="shared" si="2"/>
        <v>4.4139455683723568E-3</v>
      </c>
      <c r="E21" s="79">
        <f t="shared" si="0"/>
        <v>0.96738162558439866</v>
      </c>
      <c r="F21" s="80"/>
      <c r="G21" s="2"/>
      <c r="H21" s="75" t="s">
        <v>143</v>
      </c>
      <c r="I21" s="138">
        <v>0.19009799999999999</v>
      </c>
      <c r="J21" s="79">
        <f t="shared" si="3"/>
        <v>9.039493640307877E-3</v>
      </c>
      <c r="K21" s="79">
        <f t="shared" si="1"/>
        <v>0.92456519733760067</v>
      </c>
      <c r="L21" s="80"/>
    </row>
    <row r="22" spans="2:12" x14ac:dyDescent="0.2">
      <c r="B22" s="75" t="s">
        <v>180</v>
      </c>
      <c r="C22" s="76">
        <v>0.24183341</v>
      </c>
      <c r="D22" s="79">
        <f t="shared" si="2"/>
        <v>4.1909678380599733E-3</v>
      </c>
      <c r="E22" s="79">
        <f t="shared" si="0"/>
        <v>0.97157259342245861</v>
      </c>
      <c r="F22" s="80"/>
      <c r="G22" s="2"/>
      <c r="H22" s="75" t="s">
        <v>150</v>
      </c>
      <c r="I22" s="138">
        <v>0.16421999000000001</v>
      </c>
      <c r="J22" s="79">
        <f t="shared" si="3"/>
        <v>7.8089488327937346E-3</v>
      </c>
      <c r="K22" s="79">
        <f t="shared" ref="K22:K29" si="4">IF(J22=1,0,IF(ISNUMBER(J22+K21),J22+K21,0))</f>
        <v>0.93237414617039438</v>
      </c>
      <c r="L22" s="80"/>
    </row>
    <row r="23" spans="2:12" x14ac:dyDescent="0.2">
      <c r="B23" s="75" t="s">
        <v>80</v>
      </c>
      <c r="C23" s="76">
        <v>0.194614068326221</v>
      </c>
      <c r="D23" s="79">
        <f t="shared" si="2"/>
        <v>3.3726576538336797E-3</v>
      </c>
      <c r="E23" s="79">
        <f t="shared" si="0"/>
        <v>0.97494525107629226</v>
      </c>
      <c r="F23" s="80"/>
      <c r="G23" s="2"/>
      <c r="H23" s="75" t="s">
        <v>80</v>
      </c>
      <c r="I23" s="138">
        <v>0.16048513399036099</v>
      </c>
      <c r="J23" s="79">
        <f t="shared" si="3"/>
        <v>7.631349872538511E-3</v>
      </c>
      <c r="K23" s="79">
        <f t="shared" si="4"/>
        <v>0.94000549604293293</v>
      </c>
      <c r="L23" s="80"/>
    </row>
    <row r="24" spans="2:12" x14ac:dyDescent="0.2">
      <c r="B24" s="75" t="s">
        <v>150</v>
      </c>
      <c r="C24" s="76">
        <v>0.16421999000000001</v>
      </c>
      <c r="D24" s="79">
        <f t="shared" si="2"/>
        <v>2.8459289246119076E-3</v>
      </c>
      <c r="E24" s="79">
        <f t="shared" si="0"/>
        <v>0.97779118000090415</v>
      </c>
      <c r="F24" s="80"/>
      <c r="G24" s="2"/>
      <c r="H24" s="75" t="s">
        <v>148</v>
      </c>
      <c r="I24" s="138">
        <v>0.15241144000000001</v>
      </c>
      <c r="J24" s="79">
        <f t="shared" si="3"/>
        <v>7.247431548938788E-3</v>
      </c>
      <c r="K24" s="79">
        <f t="shared" si="4"/>
        <v>0.94725292759187174</v>
      </c>
      <c r="L24" s="80"/>
    </row>
    <row r="25" spans="2:12" x14ac:dyDescent="0.2">
      <c r="B25" s="75" t="s">
        <v>112</v>
      </c>
      <c r="C25" s="76">
        <v>0.13775950000000001</v>
      </c>
      <c r="D25" s="79">
        <f t="shared" si="2"/>
        <v>2.3873691971974548E-3</v>
      </c>
      <c r="E25" s="79">
        <f t="shared" si="0"/>
        <v>0.98017854919810166</v>
      </c>
      <c r="F25" s="80"/>
      <c r="G25" s="2"/>
      <c r="H25" s="75" t="s">
        <v>69</v>
      </c>
      <c r="I25" s="138">
        <v>9.7962690231457497E-2</v>
      </c>
      <c r="J25" s="79">
        <f t="shared" si="3"/>
        <v>4.6582979059995935E-3</v>
      </c>
      <c r="K25" s="79">
        <f t="shared" si="4"/>
        <v>0.95191122549787133</v>
      </c>
      <c r="L25" s="80"/>
    </row>
    <row r="26" spans="2:12" x14ac:dyDescent="0.2">
      <c r="B26" s="75" t="s">
        <v>69</v>
      </c>
      <c r="C26" s="76">
        <v>9.7962690231457497E-2</v>
      </c>
      <c r="D26" s="79">
        <f t="shared" si="2"/>
        <v>1.6976913325990413E-3</v>
      </c>
      <c r="E26" s="79">
        <f t="shared" si="0"/>
        <v>0.98187624053070066</v>
      </c>
      <c r="F26" s="80"/>
      <c r="G26" s="2"/>
      <c r="H26" s="75" t="s">
        <v>70</v>
      </c>
      <c r="I26" s="138">
        <v>9.7856016958838402E-2</v>
      </c>
      <c r="J26" s="79">
        <f t="shared" si="3"/>
        <v>4.6532254046085684E-3</v>
      </c>
      <c r="K26" s="79">
        <f t="shared" si="4"/>
        <v>0.95656445090247988</v>
      </c>
      <c r="L26" s="80"/>
    </row>
    <row r="27" spans="2:12" x14ac:dyDescent="0.2">
      <c r="B27" s="75" t="s">
        <v>70</v>
      </c>
      <c r="C27" s="76">
        <v>9.7856016958838499E-2</v>
      </c>
      <c r="D27" s="79">
        <f t="shared" si="2"/>
        <v>1.6958426870594245E-3</v>
      </c>
      <c r="E27" s="79">
        <f t="shared" si="0"/>
        <v>0.98357208321776013</v>
      </c>
      <c r="F27" s="80"/>
      <c r="G27" s="2"/>
      <c r="H27" s="75" t="s">
        <v>77</v>
      </c>
      <c r="I27" s="138">
        <v>9.7257619438339493E-2</v>
      </c>
      <c r="J27" s="79">
        <f t="shared" si="3"/>
        <v>4.6247705519487509E-3</v>
      </c>
      <c r="K27" s="79">
        <f t="shared" si="4"/>
        <v>0.96118922145442864</v>
      </c>
      <c r="L27" s="80"/>
    </row>
    <row r="28" spans="2:12" x14ac:dyDescent="0.2">
      <c r="B28" s="75" t="s">
        <v>77</v>
      </c>
      <c r="C28" s="76">
        <v>9.7257619438339493E-2</v>
      </c>
      <c r="D28" s="79">
        <f t="shared" si="2"/>
        <v>1.6854724707903565E-3</v>
      </c>
      <c r="E28" s="79">
        <f t="shared" si="0"/>
        <v>0.98525755568855045</v>
      </c>
      <c r="F28" s="80"/>
      <c r="G28" s="2"/>
      <c r="H28" s="75" t="s">
        <v>68</v>
      </c>
      <c r="I28" s="138">
        <v>9.4782743696029695E-2</v>
      </c>
      <c r="J28" s="79">
        <f t="shared" si="3"/>
        <v>4.5070858654546186E-3</v>
      </c>
      <c r="K28" s="79">
        <f t="shared" si="4"/>
        <v>0.96569630731988321</v>
      </c>
      <c r="L28" s="80"/>
    </row>
    <row r="29" spans="2:12" x14ac:dyDescent="0.2">
      <c r="B29" s="75" t="s">
        <v>68</v>
      </c>
      <c r="C29" s="76">
        <v>9.4782743696029098E-2</v>
      </c>
      <c r="D29" s="79">
        <f t="shared" si="2"/>
        <v>1.6425829269543016E-3</v>
      </c>
      <c r="E29" s="79">
        <f t="shared" si="0"/>
        <v>0.98690013861550474</v>
      </c>
      <c r="F29" s="80"/>
      <c r="G29" s="2"/>
      <c r="H29" s="75" t="s">
        <v>85</v>
      </c>
      <c r="I29" s="138">
        <v>8.6304747483380601E-2</v>
      </c>
      <c r="J29" s="79">
        <f t="shared" si="3"/>
        <v>4.103942261383056E-3</v>
      </c>
      <c r="K29" s="79">
        <f t="shared" si="4"/>
        <v>0.96980024958126632</v>
      </c>
      <c r="L29" s="80"/>
    </row>
    <row r="30" spans="2:12" x14ac:dyDescent="0.2">
      <c r="B30" s="75" t="s">
        <v>85</v>
      </c>
      <c r="C30" s="76">
        <v>8.6304747483380601E-2</v>
      </c>
      <c r="D30" s="79">
        <f t="shared" si="2"/>
        <v>1.4956594333873699E-3</v>
      </c>
      <c r="E30" s="79">
        <f t="shared" si="0"/>
        <v>0.9883957980488921</v>
      </c>
      <c r="F30" s="80"/>
      <c r="G30" s="2"/>
      <c r="H30" s="75" t="s">
        <v>382</v>
      </c>
      <c r="I30" s="138">
        <v>8.2140331053439999E-2</v>
      </c>
      <c r="J30" s="79">
        <f t="shared" si="3"/>
        <v>3.9059169489965941E-3</v>
      </c>
      <c r="K30" s="79">
        <f t="shared" ref="K30:K47" si="5">IF(J30=1,0,IF(ISNUMBER(J30+K29),J30+K29,0))</f>
        <v>0.97370616653026287</v>
      </c>
      <c r="L30" s="80"/>
    </row>
    <row r="31" spans="2:12" x14ac:dyDescent="0.2">
      <c r="B31" s="75" t="s">
        <v>131</v>
      </c>
      <c r="C31" s="76">
        <v>8.5580000000000003E-2</v>
      </c>
      <c r="D31" s="79">
        <f t="shared" si="2"/>
        <v>1.4830995749560516E-3</v>
      </c>
      <c r="E31" s="79">
        <f t="shared" si="0"/>
        <v>0.98987889762384818</v>
      </c>
      <c r="F31" s="80"/>
      <c r="G31" s="2"/>
      <c r="H31" s="75" t="s">
        <v>131</v>
      </c>
      <c r="I31" s="138">
        <v>7.0019999999999999E-2</v>
      </c>
      <c r="J31" s="79">
        <f t="shared" si="3"/>
        <v>3.3295739286807731E-3</v>
      </c>
      <c r="K31" s="79">
        <f t="shared" si="5"/>
        <v>0.97703574045894359</v>
      </c>
      <c r="L31" s="80"/>
    </row>
    <row r="32" spans="2:12" x14ac:dyDescent="0.2">
      <c r="B32" s="75" t="s">
        <v>382</v>
      </c>
      <c r="C32" s="76">
        <v>8.2569614484809997E-2</v>
      </c>
      <c r="D32" s="79">
        <f t="shared" si="2"/>
        <v>1.4309296581760545E-3</v>
      </c>
      <c r="E32" s="79">
        <f t="shared" si="0"/>
        <v>0.99130982728202421</v>
      </c>
      <c r="F32" s="80"/>
      <c r="G32" s="2"/>
      <c r="H32" s="75" t="s">
        <v>151</v>
      </c>
      <c r="I32" s="138">
        <v>6.6441940000000005E-2</v>
      </c>
      <c r="J32" s="79">
        <f t="shared" si="3"/>
        <v>3.1594308939584723E-3</v>
      </c>
      <c r="K32" s="79">
        <f t="shared" si="5"/>
        <v>0.98019517135290202</v>
      </c>
      <c r="L32" s="80"/>
    </row>
    <row r="33" spans="2:12" x14ac:dyDescent="0.2">
      <c r="B33" s="75" t="s">
        <v>142</v>
      </c>
      <c r="C33" s="76">
        <v>6.9492796440825802E-2</v>
      </c>
      <c r="D33" s="79">
        <f t="shared" si="2"/>
        <v>1.2043086803446618E-3</v>
      </c>
      <c r="E33" s="79">
        <f t="shared" si="0"/>
        <v>0.99251413596236893</v>
      </c>
      <c r="F33" s="80"/>
      <c r="G33" s="2"/>
      <c r="H33" s="75" t="s">
        <v>161</v>
      </c>
      <c r="I33" s="138">
        <v>6.3674999999999995E-2</v>
      </c>
      <c r="J33" s="79">
        <f t="shared" si="3"/>
        <v>3.0278580392566153E-3</v>
      </c>
      <c r="K33" s="79">
        <f t="shared" si="5"/>
        <v>0.98322302939215867</v>
      </c>
      <c r="L33" s="80"/>
    </row>
    <row r="34" spans="2:12" x14ac:dyDescent="0.2">
      <c r="B34" s="75" t="s">
        <v>151</v>
      </c>
      <c r="C34" s="76">
        <v>6.6441940000000005E-2</v>
      </c>
      <c r="D34" s="79">
        <f t="shared" si="2"/>
        <v>1.1514374032864628E-3</v>
      </c>
      <c r="E34" s="79">
        <f t="shared" si="0"/>
        <v>0.99366557336565542</v>
      </c>
      <c r="F34" s="80"/>
      <c r="G34" s="2"/>
      <c r="H34" s="75" t="s">
        <v>75</v>
      </c>
      <c r="I34" s="138">
        <v>5.3387443719357601E-2</v>
      </c>
      <c r="J34" s="79">
        <f t="shared" si="3"/>
        <v>2.5386666770477744E-3</v>
      </c>
      <c r="K34" s="79">
        <f t="shared" si="5"/>
        <v>0.98576169606920649</v>
      </c>
      <c r="L34" s="80"/>
    </row>
    <row r="35" spans="2:12" x14ac:dyDescent="0.2">
      <c r="B35" s="75" t="s">
        <v>99</v>
      </c>
      <c r="C35" s="76">
        <v>5.6633731588000003E-2</v>
      </c>
      <c r="D35" s="79">
        <f t="shared" si="2"/>
        <v>9.814613606723289E-4</v>
      </c>
      <c r="E35" s="79">
        <f t="shared" si="0"/>
        <v>0.99464703472632776</v>
      </c>
      <c r="F35" s="80"/>
      <c r="G35" s="2"/>
      <c r="H35" s="75" t="s">
        <v>112</v>
      </c>
      <c r="I35" s="138">
        <v>4.4083039999999997E-2</v>
      </c>
      <c r="J35" s="79">
        <f t="shared" si="3"/>
        <v>2.0962259451726886E-3</v>
      </c>
      <c r="K35" s="79">
        <f t="shared" si="5"/>
        <v>0.98785792201437916</v>
      </c>
      <c r="L35" s="80"/>
    </row>
    <row r="36" spans="2:12" x14ac:dyDescent="0.2">
      <c r="B36" s="75" t="s">
        <v>75</v>
      </c>
      <c r="C36" s="76">
        <v>5.63534128148774E-2</v>
      </c>
      <c r="D36" s="79">
        <f t="shared" si="2"/>
        <v>9.7660344231207731E-4</v>
      </c>
      <c r="E36" s="79">
        <f t="shared" si="0"/>
        <v>0.99562363816863986</v>
      </c>
      <c r="F36" s="80"/>
      <c r="G36" s="2"/>
      <c r="H36" s="75" t="s">
        <v>57</v>
      </c>
      <c r="I36" s="138">
        <v>4.3301611981745002E-2</v>
      </c>
      <c r="J36" s="79">
        <f t="shared" si="3"/>
        <v>2.0590676710121273E-3</v>
      </c>
      <c r="K36" s="79">
        <f t="shared" si="5"/>
        <v>0.98991698968539132</v>
      </c>
      <c r="L36" s="80"/>
    </row>
    <row r="37" spans="2:12" x14ac:dyDescent="0.2">
      <c r="B37" s="75" t="s">
        <v>62</v>
      </c>
      <c r="C37" s="76">
        <v>4.8203937388028403E-2</v>
      </c>
      <c r="D37" s="79">
        <f t="shared" si="2"/>
        <v>8.3537320695715176E-4</v>
      </c>
      <c r="E37" s="79">
        <f t="shared" si="0"/>
        <v>0.996459011375597</v>
      </c>
      <c r="F37" s="80"/>
      <c r="G37" s="2"/>
      <c r="H37" s="75" t="s">
        <v>62</v>
      </c>
      <c r="I37" s="138">
        <v>4.0956679113881102E-2</v>
      </c>
      <c r="J37" s="79">
        <f t="shared" si="3"/>
        <v>1.9475619963285184E-3</v>
      </c>
      <c r="K37" s="79">
        <f t="shared" si="5"/>
        <v>0.99186455168171983</v>
      </c>
      <c r="L37" s="80"/>
    </row>
    <row r="38" spans="2:12" x14ac:dyDescent="0.2">
      <c r="B38" s="75" t="s">
        <v>57</v>
      </c>
      <c r="C38" s="76">
        <v>4.4959094108304801E-2</v>
      </c>
      <c r="D38" s="79">
        <f t="shared" si="2"/>
        <v>7.7914014211773739E-4</v>
      </c>
      <c r="E38" s="79">
        <f t="shared" si="0"/>
        <v>0.99723815151771478</v>
      </c>
      <c r="F38" s="80"/>
      <c r="G38" s="2"/>
      <c r="H38" s="75" t="s">
        <v>99</v>
      </c>
      <c r="I38" s="138">
        <v>2.8316865794000001E-2</v>
      </c>
      <c r="J38" s="79">
        <f t="shared" si="3"/>
        <v>1.3465166822287172E-3</v>
      </c>
      <c r="K38" s="79">
        <f t="shared" si="5"/>
        <v>0.99321106836394857</v>
      </c>
      <c r="L38" s="80"/>
    </row>
    <row r="39" spans="2:12" x14ac:dyDescent="0.2">
      <c r="B39" s="75" t="s">
        <v>89</v>
      </c>
      <c r="C39" s="76">
        <v>3.8344036423907699E-2</v>
      </c>
      <c r="D39" s="79">
        <f t="shared" si="2"/>
        <v>6.645013335171403E-4</v>
      </c>
      <c r="E39" s="79">
        <f t="shared" si="0"/>
        <v>0.99790265285123192</v>
      </c>
      <c r="F39" s="80"/>
      <c r="G39" s="2"/>
      <c r="H39" s="75" t="s">
        <v>142</v>
      </c>
      <c r="I39" s="138">
        <v>2.7797118576330299E-2</v>
      </c>
      <c r="J39" s="79">
        <f t="shared" si="3"/>
        <v>1.3218017895486628E-3</v>
      </c>
      <c r="K39" s="79">
        <f t="shared" si="5"/>
        <v>0.99453287015349723</v>
      </c>
      <c r="L39" s="80"/>
    </row>
    <row r="40" spans="2:12" x14ac:dyDescent="0.2">
      <c r="B40" s="75" t="s">
        <v>84</v>
      </c>
      <c r="C40" s="76">
        <v>2.9685051755546001E-2</v>
      </c>
      <c r="D40" s="79">
        <f t="shared" si="2"/>
        <v>5.1444131387238449E-4</v>
      </c>
      <c r="E40" s="79">
        <f t="shared" si="0"/>
        <v>0.99841709416510427</v>
      </c>
      <c r="F40" s="80"/>
      <c r="G40" s="2"/>
      <c r="H40" s="75" t="s">
        <v>84</v>
      </c>
      <c r="I40" s="138">
        <v>2.32083131906996E-2</v>
      </c>
      <c r="J40" s="79">
        <f t="shared" si="3"/>
        <v>1.1035960372523775E-3</v>
      </c>
      <c r="K40" s="79">
        <f t="shared" si="5"/>
        <v>0.99563646619074964</v>
      </c>
      <c r="L40" s="80"/>
    </row>
    <row r="41" spans="2:12" x14ac:dyDescent="0.2">
      <c r="B41" s="75" t="s">
        <v>59</v>
      </c>
      <c r="C41" s="76">
        <v>2.1022639331141301E-2</v>
      </c>
      <c r="D41" s="79">
        <f t="shared" si="2"/>
        <v>3.6432189128850239E-4</v>
      </c>
      <c r="E41" s="79">
        <f t="shared" si="0"/>
        <v>0.99878141605639281</v>
      </c>
      <c r="F41" s="80"/>
      <c r="G41" s="2"/>
      <c r="H41" s="75" t="s">
        <v>59</v>
      </c>
      <c r="I41" s="138">
        <v>2.0046957857569801E-2</v>
      </c>
      <c r="J41" s="79">
        <f t="shared" si="3"/>
        <v>9.5326804101580366E-4</v>
      </c>
      <c r="K41" s="79">
        <f t="shared" si="5"/>
        <v>0.99658973423176545</v>
      </c>
      <c r="L41" s="80"/>
    </row>
    <row r="42" spans="2:12" x14ac:dyDescent="0.2">
      <c r="B42" s="75" t="s">
        <v>146</v>
      </c>
      <c r="C42" s="76">
        <v>1.9623452054794498E-2</v>
      </c>
      <c r="D42" s="79">
        <f t="shared" si="2"/>
        <v>3.4007400562790574E-4</v>
      </c>
      <c r="E42" s="79">
        <f t="shared" si="0"/>
        <v>0.99912149006202067</v>
      </c>
      <c r="F42" s="80"/>
      <c r="G42" s="2"/>
      <c r="H42" s="75" t="s">
        <v>86</v>
      </c>
      <c r="I42" s="138">
        <v>1.7881852662721898E-2</v>
      </c>
      <c r="J42" s="79">
        <f t="shared" si="3"/>
        <v>8.5031348789359749E-4</v>
      </c>
      <c r="K42" s="79">
        <f t="shared" si="5"/>
        <v>0.997440047719659</v>
      </c>
      <c r="L42" s="80"/>
    </row>
    <row r="43" spans="2:12" x14ac:dyDescent="0.2">
      <c r="B43" s="75" t="s">
        <v>86</v>
      </c>
      <c r="C43" s="76">
        <v>1.7881852662721898E-2</v>
      </c>
      <c r="D43" s="79">
        <f t="shared" si="2"/>
        <v>3.098921253039213E-4</v>
      </c>
      <c r="E43" s="79">
        <f t="shared" si="0"/>
        <v>0.99943138218732464</v>
      </c>
      <c r="F43" s="80"/>
      <c r="G43" s="2"/>
      <c r="H43" s="75" t="s">
        <v>89</v>
      </c>
      <c r="I43" s="138">
        <v>1.5337614569563099E-2</v>
      </c>
      <c r="J43" s="79">
        <f t="shared" si="3"/>
        <v>7.2933049984249751E-4</v>
      </c>
      <c r="K43" s="79">
        <f t="shared" si="5"/>
        <v>0.99816937821950147</v>
      </c>
      <c r="L43" s="80"/>
    </row>
    <row r="44" spans="2:12" x14ac:dyDescent="0.2">
      <c r="B44" s="75" t="s">
        <v>60</v>
      </c>
      <c r="C44" s="76">
        <v>1.12072480388078E-2</v>
      </c>
      <c r="D44" s="79">
        <f t="shared" si="2"/>
        <v>1.9422136951136821E-4</v>
      </c>
      <c r="E44" s="79">
        <f t="shared" si="0"/>
        <v>0.99962560355683605</v>
      </c>
      <c r="F44" s="80"/>
      <c r="G44" s="2"/>
      <c r="H44" s="75" t="s">
        <v>60</v>
      </c>
      <c r="I44" s="138">
        <v>9.8150293726958094E-3</v>
      </c>
      <c r="J44" s="79">
        <f t="shared" si="3"/>
        <v>4.6672187815715465E-4</v>
      </c>
      <c r="K44" s="79">
        <f t="shared" si="5"/>
        <v>0.99863610009765857</v>
      </c>
      <c r="L44" s="80"/>
    </row>
    <row r="45" spans="2:12" x14ac:dyDescent="0.2">
      <c r="B45" s="75" t="s">
        <v>66</v>
      </c>
      <c r="C45" s="76">
        <v>9.179155126E-3</v>
      </c>
      <c r="D45" s="79">
        <f t="shared" si="2"/>
        <v>1.5907456258268591E-4</v>
      </c>
      <c r="E45" s="79">
        <f t="shared" si="0"/>
        <v>0.99978467811941873</v>
      </c>
      <c r="F45" s="80"/>
      <c r="G45" s="2"/>
      <c r="H45" s="75" t="s">
        <v>66</v>
      </c>
      <c r="I45" s="138">
        <v>9.179155126E-3</v>
      </c>
      <c r="J45" s="79">
        <f t="shared" si="3"/>
        <v>4.364849413716949E-4</v>
      </c>
      <c r="K45" s="79">
        <f t="shared" si="5"/>
        <v>0.99907258503903029</v>
      </c>
      <c r="L45" s="80"/>
    </row>
    <row r="46" spans="2:12" x14ac:dyDescent="0.2">
      <c r="B46" s="75" t="s">
        <v>56</v>
      </c>
      <c r="C46" s="76">
        <v>4.5380966415066197E-3</v>
      </c>
      <c r="D46" s="79">
        <f t="shared" si="2"/>
        <v>7.8645118019723677E-5</v>
      </c>
      <c r="E46" s="79">
        <f t="shared" si="0"/>
        <v>0.99986332323743843</v>
      </c>
      <c r="F46" s="80"/>
      <c r="G46" s="2"/>
      <c r="H46" s="75" t="s">
        <v>146</v>
      </c>
      <c r="I46" s="138">
        <v>8.9940821917808209E-3</v>
      </c>
      <c r="J46" s="79">
        <f t="shared" si="3"/>
        <v>4.2768439843138311E-4</v>
      </c>
      <c r="K46" s="79">
        <f t="shared" si="5"/>
        <v>0.99950026943746173</v>
      </c>
      <c r="L46" s="80"/>
    </row>
    <row r="47" spans="2:12" x14ac:dyDescent="0.2">
      <c r="B47" s="75" t="s">
        <v>71</v>
      </c>
      <c r="C47" s="76">
        <v>2.5785422120366899E-3</v>
      </c>
      <c r="D47" s="79">
        <f t="shared" si="2"/>
        <v>4.4686081545663145E-5</v>
      </c>
      <c r="E47" s="79">
        <f t="shared" si="0"/>
        <v>0.99990800931898405</v>
      </c>
      <c r="F47" s="80"/>
      <c r="G47" s="2"/>
      <c r="H47" s="75" t="s">
        <v>56</v>
      </c>
      <c r="I47" s="138">
        <v>4.5254846890454498E-3</v>
      </c>
      <c r="J47" s="79">
        <f t="shared" si="3"/>
        <v>2.1519474200642309E-4</v>
      </c>
      <c r="K47" s="79">
        <f t="shared" si="5"/>
        <v>0.99971546417946811</v>
      </c>
      <c r="L47" s="80"/>
    </row>
    <row r="48" spans="2:12" x14ac:dyDescent="0.2">
      <c r="B48" s="75" t="s">
        <v>147</v>
      </c>
      <c r="C48" s="76">
        <v>1.67671232876712E-3</v>
      </c>
      <c r="D48" s="79">
        <f t="shared" si="2"/>
        <v>2.9057388900655375E-5</v>
      </c>
      <c r="E48" s="79">
        <f t="shared" si="0"/>
        <v>0.99993706670788474</v>
      </c>
      <c r="F48" s="80"/>
      <c r="G48" s="2"/>
      <c r="H48" s="75" t="s">
        <v>71</v>
      </c>
      <c r="I48" s="138">
        <v>2.5785422120366899E-3</v>
      </c>
      <c r="J48" s="79">
        <f t="shared" si="3"/>
        <v>1.2261420912882336E-4</v>
      </c>
      <c r="K48" s="79">
        <f t="shared" ref="K48:K49" si="6">IF(J48=1,0,IF(ISNUMBER(J48+K47),J48+K47,0))</f>
        <v>0.99983807838859695</v>
      </c>
      <c r="L48" s="80"/>
    </row>
    <row r="49" spans="1:12" x14ac:dyDescent="0.2">
      <c r="B49" s="75" t="s">
        <v>152</v>
      </c>
      <c r="C49" s="76">
        <v>1.0600049411764699E-3</v>
      </c>
      <c r="D49" s="79">
        <f t="shared" si="2"/>
        <v>1.8369863025357992E-5</v>
      </c>
      <c r="E49" s="79">
        <f t="shared" si="0"/>
        <v>0.99995543657091013</v>
      </c>
      <c r="F49" s="80"/>
      <c r="G49" s="2"/>
      <c r="H49" s="75" t="s">
        <v>147</v>
      </c>
      <c r="I49" s="138">
        <v>7.8904109589041105E-4</v>
      </c>
      <c r="J49" s="79">
        <f t="shared" si="3"/>
        <v>3.7520289367815178E-5</v>
      </c>
      <c r="K49" s="79">
        <f t="shared" si="6"/>
        <v>0.99987559867796472</v>
      </c>
      <c r="L49" s="80"/>
    </row>
    <row r="50" spans="1:12" x14ac:dyDescent="0.2">
      <c r="B50" s="75" t="s">
        <v>61</v>
      </c>
      <c r="C50" s="76">
        <v>9.4348288129711302E-4</v>
      </c>
      <c r="D50" s="79">
        <f t="shared" si="2"/>
        <v>1.6350538212550351E-5</v>
      </c>
      <c r="E50" s="79">
        <f t="shared" ref="E50" si="7">IF(D50=1,0,IF(ISNUMBER(D50+E49),D50+E49,0))</f>
        <v>0.99997178710912271</v>
      </c>
      <c r="F50" s="80"/>
      <c r="G50" s="2"/>
      <c r="H50" s="75" t="s">
        <v>61</v>
      </c>
      <c r="I50" s="138">
        <v>7.8836918484794405E-4</v>
      </c>
      <c r="J50" s="79">
        <f t="shared" si="3"/>
        <v>3.7488338818123789E-5</v>
      </c>
      <c r="K50" s="79">
        <f t="shared" ref="K50" si="8">IF(J50=1,0,IF(ISNUMBER(J50+K49),J50+K49,0))</f>
        <v>0.99991308701678283</v>
      </c>
      <c r="L50" s="80"/>
    </row>
    <row r="51" spans="1:12" x14ac:dyDescent="0.2">
      <c r="B51" s="75" t="s">
        <v>78</v>
      </c>
      <c r="C51" s="76">
        <v>5.4758745075061998E-4</v>
      </c>
      <c r="D51" s="79">
        <f t="shared" si="2"/>
        <v>9.4896788438830602E-6</v>
      </c>
      <c r="E51" s="79">
        <f t="shared" ref="E51:E55" si="9">IF(D51=1,0,IF(ISNUMBER(D51+E50),D51+E50,0))</f>
        <v>0.99998127678796656</v>
      </c>
      <c r="F51" s="80"/>
      <c r="G51" s="2"/>
      <c r="H51" s="75" t="s">
        <v>78</v>
      </c>
      <c r="I51" s="138">
        <v>5.4758745075061998E-4</v>
      </c>
      <c r="J51" s="79">
        <f t="shared" si="3"/>
        <v>2.603874463998902E-5</v>
      </c>
      <c r="K51" s="79">
        <f t="shared" ref="K51:K55" si="10">IF(J51=1,0,IF(ISNUMBER(J51+K50),J51+K50,0))</f>
        <v>0.99993912576142285</v>
      </c>
      <c r="L51" s="80"/>
    </row>
    <row r="52" spans="1:12" x14ac:dyDescent="0.2">
      <c r="B52" s="75" t="s">
        <v>174</v>
      </c>
      <c r="C52" s="76">
        <v>3.6901920000000001E-4</v>
      </c>
      <c r="D52" s="79">
        <f t="shared" si="2"/>
        <v>6.3950948664480277E-6</v>
      </c>
      <c r="E52" s="79">
        <f t="shared" si="9"/>
        <v>0.999987671882833</v>
      </c>
      <c r="F52" s="80"/>
      <c r="G52" s="2"/>
      <c r="H52" s="75" t="s">
        <v>152</v>
      </c>
      <c r="I52" s="138">
        <v>4.7700222352941202E-4</v>
      </c>
      <c r="J52" s="79">
        <f t="shared" si="3"/>
        <v>2.2682293164614235E-5</v>
      </c>
      <c r="K52" s="79">
        <f t="shared" si="10"/>
        <v>0.99996180805458745</v>
      </c>
      <c r="L52" s="80"/>
    </row>
    <row r="53" spans="1:12" x14ac:dyDescent="0.2">
      <c r="B53" s="75" t="s">
        <v>166</v>
      </c>
      <c r="C53" s="76">
        <v>2.2773523125000001E-4</v>
      </c>
      <c r="D53" s="79">
        <f t="shared" si="2"/>
        <v>3.9466467009744462E-6</v>
      </c>
      <c r="E53" s="79">
        <f t="shared" si="9"/>
        <v>0.999991618529534</v>
      </c>
      <c r="F53" s="80"/>
      <c r="G53" s="2"/>
      <c r="H53" s="75" t="s">
        <v>174</v>
      </c>
      <c r="I53" s="138">
        <v>3.3207899999999999E-4</v>
      </c>
      <c r="J53" s="79">
        <f t="shared" si="3"/>
        <v>1.579093945533251E-5</v>
      </c>
      <c r="K53" s="79">
        <f t="shared" si="10"/>
        <v>0.99997759899404282</v>
      </c>
      <c r="L53" s="80"/>
    </row>
    <row r="54" spans="1:12" x14ac:dyDescent="0.2">
      <c r="B54" s="75" t="s">
        <v>67</v>
      </c>
      <c r="C54" s="76">
        <v>1.90617997E-4</v>
      </c>
      <c r="D54" s="79">
        <f t="shared" si="2"/>
        <v>3.3034058229688466E-6</v>
      </c>
      <c r="E54" s="79">
        <f t="shared" si="9"/>
        <v>0.999994921935357</v>
      </c>
      <c r="F54" s="80"/>
      <c r="G54" s="2"/>
      <c r="H54" s="75" t="s">
        <v>67</v>
      </c>
      <c r="I54" s="138">
        <v>1.90617997E-4</v>
      </c>
      <c r="J54" s="79">
        <f t="shared" si="3"/>
        <v>9.0642204105762616E-6</v>
      </c>
      <c r="K54" s="79">
        <f t="shared" si="10"/>
        <v>0.9999866632144534</v>
      </c>
      <c r="L54" s="80"/>
    </row>
    <row r="55" spans="1:12" x14ac:dyDescent="0.2">
      <c r="B55" s="75" t="s">
        <v>145</v>
      </c>
      <c r="C55" s="76">
        <v>1.40175336920548E-4</v>
      </c>
      <c r="D55" s="79">
        <f t="shared" si="2"/>
        <v>2.4292355995114051E-6</v>
      </c>
      <c r="E55" s="79">
        <f t="shared" si="9"/>
        <v>0.99999735117095656</v>
      </c>
      <c r="F55" s="80"/>
      <c r="G55" s="2"/>
      <c r="H55" s="75" t="s">
        <v>166</v>
      </c>
      <c r="I55" s="138">
        <v>1.0771925625E-4</v>
      </c>
      <c r="J55" s="79">
        <f t="shared" si="3"/>
        <v>5.1222397490271838E-6</v>
      </c>
      <c r="K55" s="79">
        <f t="shared" si="10"/>
        <v>0.99999178545420242</v>
      </c>
      <c r="L55" s="80"/>
    </row>
    <row r="56" spans="1:12" x14ac:dyDescent="0.2">
      <c r="B56" s="75" t="s">
        <v>170</v>
      </c>
      <c r="C56" s="76">
        <v>1.1937552E-4</v>
      </c>
      <c r="D56" s="79">
        <f t="shared" si="2"/>
        <v>2.0687752158466653E-6</v>
      </c>
      <c r="E56" s="79">
        <f t="shared" ref="E56:E57" si="11">IF(D56=1,0,IF(ISNUMBER(D56+E55),D56+E55,0))</f>
        <v>0.99999941994617236</v>
      </c>
      <c r="F56" s="80"/>
      <c r="H56" s="75" t="s">
        <v>170</v>
      </c>
      <c r="I56" s="138">
        <v>8.3562864000000001E-5</v>
      </c>
      <c r="J56" s="79">
        <f t="shared" si="3"/>
        <v>3.9735608880362343E-6</v>
      </c>
      <c r="K56" s="79">
        <f t="shared" ref="K56:K57" si="12">IF(J56=1,0,IF(ISNUMBER(J56+K55),J56+K55,0))</f>
        <v>0.99999575901509041</v>
      </c>
      <c r="L56" s="80"/>
    </row>
    <row r="57" spans="1:12" x14ac:dyDescent="0.2">
      <c r="B57" s="75" t="s">
        <v>58</v>
      </c>
      <c r="C57" s="76">
        <v>3.2657039999999999E-5</v>
      </c>
      <c r="D57" s="79">
        <f t="shared" si="2"/>
        <v>5.6594580676937103E-7</v>
      </c>
      <c r="E57" s="79">
        <f t="shared" si="11"/>
        <v>0.99999998589197914</v>
      </c>
      <c r="F57" s="80"/>
      <c r="H57" s="75" t="s">
        <v>145</v>
      </c>
      <c r="I57" s="138">
        <v>5.6070134768219198E-5</v>
      </c>
      <c r="J57" s="79">
        <f t="shared" si="3"/>
        <v>2.6662333462136531E-6</v>
      </c>
      <c r="K57" s="79">
        <f t="shared" si="12"/>
        <v>0.99999842524843663</v>
      </c>
      <c r="L57" s="80"/>
    </row>
    <row r="58" spans="1:12" x14ac:dyDescent="0.2">
      <c r="B58" s="75" t="s">
        <v>103</v>
      </c>
      <c r="C58" s="76">
        <v>6.6408185266576297E-7</v>
      </c>
      <c r="D58" s="79">
        <f t="shared" ref="D58" si="13">IF(ISNUMBER(C58),C58/VLOOKUP("National Total",B$5:C$57,2,0),"0")</f>
        <v>1.1508524344760695E-8</v>
      </c>
      <c r="E58" s="79">
        <f t="shared" ref="E58" si="14">IF(D58=1,0,IF(ISNUMBER(D58+E57),D58+E57,0))</f>
        <v>0.99999999740050349</v>
      </c>
      <c r="F58" s="80"/>
      <c r="G58" s="12"/>
      <c r="H58" s="75" t="s">
        <v>58</v>
      </c>
      <c r="I58" s="138">
        <v>3.2657039999999999E-5</v>
      </c>
      <c r="J58" s="79">
        <f t="shared" ref="J58" si="15">IF(ISNUMBER(I58),I58/VLOOKUP("National Total",H$5:I$57,2,0),"0")</f>
        <v>1.5528995854310933E-6</v>
      </c>
      <c r="K58" s="79">
        <f t="shared" ref="K58" si="16">IF(J58=1,0,IF(ISNUMBER(J58+K57),J58+K57,0))</f>
        <v>0.99999997814802211</v>
      </c>
      <c r="L58" s="80"/>
    </row>
    <row r="59" spans="1:12" x14ac:dyDescent="0.2">
      <c r="B59" s="75" t="s">
        <v>114</v>
      </c>
      <c r="C59" s="76">
        <v>1.4999999999999999E-7</v>
      </c>
      <c r="D59" s="79">
        <f t="shared" ref="D59" si="17">IF(ISNUMBER(C59),C59/VLOOKUP("National Total",B$5:C$57,2,0),"0")</f>
        <v>2.5994968011615764E-9</v>
      </c>
      <c r="E59" s="79">
        <f t="shared" ref="E59" si="18">IF(D59=1,0,IF(ISNUMBER(D59+E58),D59+E58,0))</f>
        <v>1.0000000000000002</v>
      </c>
      <c r="F59" s="80"/>
      <c r="G59" s="12"/>
      <c r="H59" s="75" t="s">
        <v>103</v>
      </c>
      <c r="I59" s="138">
        <v>3.3204092633288101E-7</v>
      </c>
      <c r="J59" s="79">
        <f t="shared" ref="J59:J60" si="19">IF(ISNUMBER(I59),I59/VLOOKUP("National Total",H$5:I$57,2,0),"0")</f>
        <v>1.5789128985618021E-8</v>
      </c>
      <c r="K59" s="79">
        <f t="shared" ref="K59:K60" si="20">IF(J59=1,0,IF(ISNUMBER(J59+K58),J59+K58,0))</f>
        <v>0.99999999393715111</v>
      </c>
      <c r="L59" s="80"/>
    </row>
    <row r="60" spans="1:12" ht="12.75" thickBot="1" x14ac:dyDescent="0.25">
      <c r="B60" s="77"/>
      <c r="C60" s="78"/>
      <c r="D60" s="81"/>
      <c r="E60" s="81"/>
      <c r="F60" s="82"/>
      <c r="G60" s="12"/>
      <c r="H60" s="77" t="s">
        <v>114</v>
      </c>
      <c r="I60" s="139">
        <v>1.275E-7</v>
      </c>
      <c r="J60" s="81">
        <f t="shared" si="19"/>
        <v>6.0628488418565914E-9</v>
      </c>
      <c r="K60" s="81">
        <f t="shared" si="20"/>
        <v>1</v>
      </c>
      <c r="L60" s="82"/>
    </row>
    <row r="61" spans="1:12" ht="12.75" x14ac:dyDescent="0.2">
      <c r="A61" s="12"/>
      <c r="B61"/>
      <c r="C61"/>
      <c r="D61"/>
      <c r="E61"/>
      <c r="F61"/>
      <c r="G61"/>
      <c r="H61"/>
      <c r="I61"/>
      <c r="J61"/>
      <c r="K61"/>
    </row>
    <row r="62" spans="1:12" ht="12.75" x14ac:dyDescent="0.2">
      <c r="B62"/>
      <c r="C62"/>
      <c r="D62"/>
      <c r="E62"/>
      <c r="F62"/>
      <c r="G62"/>
      <c r="H62"/>
      <c r="I62"/>
      <c r="J62"/>
      <c r="K62"/>
    </row>
    <row r="63" spans="1:12" ht="12.75" x14ac:dyDescent="0.2">
      <c r="B63"/>
      <c r="C63"/>
      <c r="D63"/>
      <c r="E63"/>
      <c r="F63"/>
      <c r="G63"/>
      <c r="H63"/>
      <c r="I63"/>
      <c r="J63"/>
      <c r="K63"/>
    </row>
    <row r="64" spans="1:12" ht="12.75" x14ac:dyDescent="0.2">
      <c r="B64"/>
      <c r="C64"/>
      <c r="D64"/>
      <c r="E64"/>
      <c r="F64"/>
      <c r="G64"/>
      <c r="H64"/>
      <c r="I64"/>
      <c r="J64"/>
      <c r="K64"/>
    </row>
    <row r="65" spans="2:11" ht="12.75" x14ac:dyDescent="0.2">
      <c r="B65"/>
      <c r="C65"/>
      <c r="D65"/>
      <c r="E65"/>
      <c r="F65"/>
      <c r="G65"/>
      <c r="H65"/>
      <c r="I65"/>
      <c r="J65"/>
      <c r="K65"/>
    </row>
    <row r="66" spans="2:11" ht="12.75" x14ac:dyDescent="0.2">
      <c r="B66"/>
      <c r="C66"/>
      <c r="D66"/>
      <c r="E66"/>
      <c r="F66"/>
      <c r="G66"/>
      <c r="H66"/>
      <c r="I66"/>
      <c r="J66"/>
      <c r="K66"/>
    </row>
    <row r="67" spans="2:11" ht="12.75" x14ac:dyDescent="0.2">
      <c r="B67"/>
      <c r="C67"/>
      <c r="D67"/>
      <c r="E67"/>
      <c r="F67"/>
      <c r="G67"/>
      <c r="H67"/>
      <c r="I67"/>
      <c r="J67"/>
      <c r="K67"/>
    </row>
    <row r="68" spans="2:11" ht="12.75" x14ac:dyDescent="0.2">
      <c r="B68"/>
      <c r="C68"/>
      <c r="D68"/>
      <c r="E68"/>
      <c r="F68"/>
      <c r="G68"/>
      <c r="H68"/>
      <c r="I68"/>
      <c r="J68"/>
      <c r="K68"/>
    </row>
    <row r="69" spans="2:11" ht="12.75" x14ac:dyDescent="0.2">
      <c r="B69"/>
      <c r="C69"/>
      <c r="D69"/>
      <c r="E69"/>
      <c r="F69"/>
      <c r="G69"/>
      <c r="H69"/>
      <c r="I69"/>
      <c r="J69"/>
      <c r="K69"/>
    </row>
    <row r="70" spans="2:11" ht="12.75" x14ac:dyDescent="0.2">
      <c r="B70"/>
      <c r="C70"/>
      <c r="D70"/>
      <c r="E70"/>
      <c r="F70"/>
      <c r="G70"/>
      <c r="H70"/>
      <c r="I70"/>
      <c r="J70"/>
      <c r="K70"/>
    </row>
    <row r="71" spans="2:11" ht="12.75" x14ac:dyDescent="0.2">
      <c r="B71"/>
      <c r="C71"/>
      <c r="D71"/>
      <c r="E71"/>
      <c r="F71"/>
      <c r="G71"/>
      <c r="H71"/>
      <c r="I71"/>
      <c r="J71"/>
      <c r="K71"/>
    </row>
    <row r="72" spans="2:11" ht="12.75" x14ac:dyDescent="0.2">
      <c r="B72"/>
      <c r="C72"/>
      <c r="D72"/>
      <c r="E72"/>
      <c r="F72"/>
      <c r="G72"/>
      <c r="H72"/>
      <c r="I72"/>
      <c r="J72"/>
      <c r="K72"/>
    </row>
    <row r="73" spans="2:11" ht="12.75" x14ac:dyDescent="0.2">
      <c r="B73"/>
      <c r="C73"/>
      <c r="D73"/>
      <c r="E73"/>
      <c r="F73"/>
      <c r="G73"/>
      <c r="H73"/>
      <c r="I73"/>
      <c r="J73"/>
      <c r="K73"/>
    </row>
    <row r="74" spans="2:11" ht="12.75" x14ac:dyDescent="0.2">
      <c r="B74"/>
      <c r="C74"/>
      <c r="D74"/>
      <c r="E74"/>
      <c r="F74"/>
      <c r="G74"/>
      <c r="H74"/>
      <c r="I74"/>
      <c r="J74"/>
      <c r="K74"/>
    </row>
    <row r="75" spans="2:11" ht="12.75" x14ac:dyDescent="0.2">
      <c r="B75"/>
      <c r="C75"/>
      <c r="D75"/>
      <c r="E75"/>
      <c r="F75"/>
      <c r="G75"/>
      <c r="H75"/>
      <c r="I75"/>
      <c r="J75"/>
      <c r="K75"/>
    </row>
    <row r="76" spans="2:11" ht="12.75" x14ac:dyDescent="0.2">
      <c r="B76"/>
      <c r="C76"/>
      <c r="D76"/>
      <c r="E76"/>
      <c r="F76"/>
      <c r="G76"/>
      <c r="H76"/>
      <c r="I76"/>
      <c r="J76"/>
      <c r="K76"/>
    </row>
    <row r="77" spans="2:11" ht="12.75" x14ac:dyDescent="0.2">
      <c r="B77"/>
      <c r="C77"/>
      <c r="D77"/>
      <c r="E77"/>
      <c r="F77"/>
      <c r="G77"/>
      <c r="H77"/>
      <c r="I77"/>
      <c r="J77"/>
      <c r="K77"/>
    </row>
    <row r="78" spans="2:11" ht="12.75" x14ac:dyDescent="0.2">
      <c r="B78"/>
      <c r="C78"/>
      <c r="D78"/>
      <c r="E78"/>
      <c r="F78"/>
      <c r="G78"/>
      <c r="H78"/>
      <c r="I78"/>
      <c r="J78"/>
      <c r="K78"/>
    </row>
    <row r="79" spans="2:11" ht="12.75" x14ac:dyDescent="0.2">
      <c r="B79"/>
      <c r="C79"/>
      <c r="D79"/>
      <c r="E79"/>
      <c r="F79"/>
      <c r="G79"/>
      <c r="H79"/>
      <c r="I79"/>
      <c r="J79"/>
      <c r="K79"/>
    </row>
    <row r="80" spans="2:11" ht="12.75" x14ac:dyDescent="0.2">
      <c r="B80"/>
      <c r="C80"/>
      <c r="D80"/>
      <c r="E80"/>
      <c r="F80"/>
      <c r="G80"/>
      <c r="H80"/>
      <c r="I80"/>
      <c r="J80"/>
      <c r="K80"/>
    </row>
    <row r="81" spans="2:11" ht="12.75" x14ac:dyDescent="0.2">
      <c r="B81"/>
      <c r="C81"/>
      <c r="D81"/>
      <c r="E81"/>
      <c r="F81"/>
      <c r="G81"/>
      <c r="H81"/>
      <c r="I81"/>
      <c r="J81"/>
      <c r="K81"/>
    </row>
    <row r="82" spans="2:11" ht="12.75" x14ac:dyDescent="0.2">
      <c r="B82"/>
      <c r="C82"/>
      <c r="D82"/>
      <c r="E82"/>
      <c r="F82"/>
      <c r="G82"/>
      <c r="H82"/>
      <c r="I82"/>
      <c r="J82"/>
      <c r="K82"/>
    </row>
    <row r="83" spans="2:11" ht="12.75" x14ac:dyDescent="0.2">
      <c r="B83"/>
      <c r="C83"/>
      <c r="D83"/>
      <c r="E83"/>
      <c r="F83"/>
      <c r="G83"/>
      <c r="H83"/>
      <c r="I83"/>
      <c r="J83"/>
      <c r="K83"/>
    </row>
    <row r="84" spans="2:11" ht="12.75" x14ac:dyDescent="0.2">
      <c r="B84"/>
      <c r="C84"/>
      <c r="D84"/>
      <c r="E84"/>
      <c r="F84"/>
      <c r="G84"/>
      <c r="H84"/>
      <c r="I84"/>
      <c r="J84"/>
      <c r="K84"/>
    </row>
    <row r="85" spans="2:11" ht="12.75" x14ac:dyDescent="0.2">
      <c r="B85"/>
      <c r="C85"/>
      <c r="D85"/>
      <c r="E85"/>
      <c r="F85"/>
      <c r="G85"/>
      <c r="H85"/>
      <c r="I85"/>
      <c r="J85"/>
      <c r="K85"/>
    </row>
    <row r="86" spans="2:11" ht="12.75" x14ac:dyDescent="0.2">
      <c r="B86"/>
      <c r="C86"/>
      <c r="D86"/>
      <c r="E86"/>
      <c r="F86"/>
      <c r="G86"/>
      <c r="H86"/>
      <c r="I86"/>
      <c r="J86"/>
      <c r="K86"/>
    </row>
    <row r="87" spans="2:11" ht="12.75" x14ac:dyDescent="0.2">
      <c r="B87"/>
      <c r="C87"/>
      <c r="D87"/>
      <c r="E87"/>
      <c r="F87"/>
      <c r="G87"/>
      <c r="H87"/>
      <c r="I87"/>
      <c r="J87"/>
      <c r="K87"/>
    </row>
    <row r="88" spans="2:11" ht="12.75" x14ac:dyDescent="0.2">
      <c r="B88"/>
      <c r="C88"/>
      <c r="D88"/>
      <c r="E88"/>
      <c r="F88"/>
      <c r="G88"/>
      <c r="H88"/>
      <c r="I88"/>
      <c r="J88"/>
      <c r="K88"/>
    </row>
    <row r="89" spans="2:11" ht="12.75" x14ac:dyDescent="0.2">
      <c r="B89"/>
      <c r="C89"/>
      <c r="D89"/>
      <c r="E89"/>
      <c r="F89"/>
      <c r="G89"/>
      <c r="H89"/>
      <c r="I89"/>
      <c r="J89"/>
      <c r="K89"/>
    </row>
    <row r="90" spans="2:11" ht="12.75" x14ac:dyDescent="0.2">
      <c r="B90"/>
      <c r="C90"/>
      <c r="D90"/>
      <c r="E90"/>
      <c r="F90"/>
      <c r="G90"/>
      <c r="H90"/>
      <c r="I90"/>
      <c r="J90"/>
      <c r="K90"/>
    </row>
    <row r="91" spans="2:11" ht="12.75" x14ac:dyDescent="0.2">
      <c r="B91"/>
      <c r="C91"/>
      <c r="D91"/>
      <c r="E91"/>
      <c r="F91"/>
      <c r="G91"/>
      <c r="H91"/>
      <c r="I91"/>
      <c r="J91"/>
      <c r="K91"/>
    </row>
    <row r="92" spans="2:11" ht="12.75" x14ac:dyDescent="0.2">
      <c r="B92"/>
      <c r="C92"/>
      <c r="D92"/>
      <c r="E92"/>
      <c r="F92"/>
      <c r="G92"/>
      <c r="H92"/>
      <c r="I92"/>
      <c r="J92"/>
      <c r="K92"/>
    </row>
    <row r="93" spans="2:11" ht="12.75" x14ac:dyDescent="0.2">
      <c r="B93"/>
      <c r="C93"/>
      <c r="D93"/>
      <c r="E93"/>
      <c r="F93"/>
      <c r="G93"/>
      <c r="H93"/>
      <c r="I93"/>
      <c r="J93"/>
      <c r="K93"/>
    </row>
    <row r="94" spans="2:11" ht="12.75" x14ac:dyDescent="0.2">
      <c r="B94"/>
      <c r="C94"/>
      <c r="D94"/>
      <c r="E94"/>
      <c r="F94"/>
      <c r="G94"/>
      <c r="H94"/>
      <c r="I94"/>
      <c r="J94"/>
      <c r="K94"/>
    </row>
    <row r="95" spans="2:11" ht="12.75" x14ac:dyDescent="0.2">
      <c r="B95"/>
      <c r="C95"/>
      <c r="D95"/>
      <c r="E95"/>
      <c r="F95"/>
      <c r="G95"/>
      <c r="H95"/>
      <c r="I95"/>
      <c r="J95"/>
      <c r="K95"/>
    </row>
    <row r="96" spans="2:11" ht="12.75" x14ac:dyDescent="0.2">
      <c r="B96"/>
      <c r="C96"/>
      <c r="D96"/>
      <c r="E96"/>
      <c r="F96"/>
      <c r="G96"/>
      <c r="H96"/>
      <c r="I96"/>
      <c r="J96"/>
      <c r="K96"/>
    </row>
    <row r="97" spans="2:11" ht="12.75" x14ac:dyDescent="0.2">
      <c r="B97"/>
      <c r="C97"/>
      <c r="D97"/>
      <c r="E97"/>
      <c r="F97"/>
      <c r="G97"/>
      <c r="H97"/>
      <c r="I97"/>
      <c r="J97"/>
      <c r="K97"/>
    </row>
    <row r="98" spans="2:11" ht="12.75" x14ac:dyDescent="0.2">
      <c r="B98"/>
      <c r="C98"/>
      <c r="D98"/>
      <c r="E98"/>
      <c r="F98"/>
      <c r="G98"/>
      <c r="H98"/>
      <c r="I98"/>
      <c r="J98"/>
      <c r="K98"/>
    </row>
    <row r="99" spans="2:11" ht="12.75" x14ac:dyDescent="0.2">
      <c r="B99"/>
      <c r="C99"/>
      <c r="D99"/>
      <c r="E99"/>
      <c r="F99"/>
      <c r="G99"/>
      <c r="H99"/>
      <c r="I99"/>
      <c r="J99"/>
      <c r="K99"/>
    </row>
    <row r="100" spans="2:11" ht="12.75" x14ac:dyDescent="0.2">
      <c r="B100"/>
      <c r="C100"/>
      <c r="D100"/>
      <c r="E100"/>
      <c r="F100"/>
      <c r="G100"/>
      <c r="H100"/>
      <c r="I100"/>
      <c r="J100"/>
      <c r="K100"/>
    </row>
    <row r="101" spans="2:11" ht="12.75" x14ac:dyDescent="0.2">
      <c r="B101"/>
      <c r="C101"/>
      <c r="D101"/>
      <c r="E101"/>
      <c r="F101"/>
      <c r="G101"/>
      <c r="H101"/>
      <c r="I101"/>
      <c r="J101"/>
      <c r="K101"/>
    </row>
    <row r="102" spans="2:11" ht="12.75" x14ac:dyDescent="0.2">
      <c r="B102"/>
      <c r="C102"/>
      <c r="D102"/>
      <c r="E102"/>
      <c r="F102"/>
      <c r="G102"/>
      <c r="H102"/>
      <c r="I102"/>
      <c r="J102"/>
      <c r="K102"/>
    </row>
    <row r="103" spans="2:11" ht="12.75" x14ac:dyDescent="0.2">
      <c r="B103"/>
      <c r="C103"/>
      <c r="D103"/>
      <c r="E103"/>
      <c r="F103"/>
      <c r="G103"/>
      <c r="H103"/>
      <c r="I103"/>
      <c r="J103"/>
      <c r="K103"/>
    </row>
    <row r="104" spans="2:11" ht="12.75" x14ac:dyDescent="0.2">
      <c r="B104"/>
      <c r="C104"/>
      <c r="D104"/>
      <c r="E104"/>
      <c r="F104"/>
      <c r="G104"/>
      <c r="H104"/>
      <c r="I104"/>
      <c r="J104"/>
      <c r="K104"/>
    </row>
    <row r="105" spans="2:11" ht="12.75" x14ac:dyDescent="0.2">
      <c r="B105"/>
      <c r="C105"/>
      <c r="D105"/>
      <c r="E105"/>
      <c r="F105"/>
      <c r="G105"/>
      <c r="H105"/>
      <c r="I105"/>
      <c r="J105"/>
      <c r="K105"/>
    </row>
    <row r="106" spans="2:11" ht="12.75" x14ac:dyDescent="0.2">
      <c r="B106"/>
      <c r="C106"/>
      <c r="D106"/>
      <c r="E106"/>
      <c r="F106"/>
      <c r="G106"/>
      <c r="H106"/>
      <c r="I106"/>
      <c r="J106"/>
      <c r="K106"/>
    </row>
    <row r="107" spans="2:11" ht="12.75" x14ac:dyDescent="0.2">
      <c r="B107"/>
      <c r="C107"/>
      <c r="D107"/>
      <c r="E107"/>
      <c r="F107"/>
      <c r="G107"/>
      <c r="H107"/>
      <c r="I107"/>
      <c r="J107"/>
      <c r="K107"/>
    </row>
    <row r="108" spans="2:11" ht="12.75" x14ac:dyDescent="0.2">
      <c r="B108"/>
      <c r="C108"/>
      <c r="D108"/>
      <c r="E108"/>
      <c r="F108"/>
      <c r="G108"/>
      <c r="H108"/>
      <c r="I108"/>
      <c r="J108"/>
      <c r="K108"/>
    </row>
    <row r="109" spans="2:11" ht="12.75" x14ac:dyDescent="0.2">
      <c r="B109"/>
      <c r="C109"/>
      <c r="D109"/>
      <c r="E109"/>
      <c r="F109"/>
      <c r="G109"/>
      <c r="H109"/>
      <c r="I109"/>
      <c r="J109"/>
      <c r="K109"/>
    </row>
    <row r="110" spans="2:11" ht="12.75" x14ac:dyDescent="0.2">
      <c r="B110"/>
      <c r="C110"/>
      <c r="D110"/>
      <c r="E110"/>
      <c r="F110"/>
      <c r="G110"/>
      <c r="H110"/>
      <c r="I110"/>
      <c r="J110"/>
      <c r="K110"/>
    </row>
    <row r="111" spans="2:11" ht="12.75" x14ac:dyDescent="0.2">
      <c r="B111"/>
      <c r="C111"/>
      <c r="D111"/>
      <c r="E111"/>
      <c r="F111"/>
      <c r="G111"/>
      <c r="H111"/>
      <c r="I111"/>
      <c r="J111"/>
      <c r="K111"/>
    </row>
    <row r="112" spans="2:11" ht="12.75" x14ac:dyDescent="0.2">
      <c r="B112"/>
      <c r="C112"/>
      <c r="D112"/>
      <c r="E112"/>
      <c r="F112"/>
      <c r="G112"/>
      <c r="H112"/>
      <c r="I112"/>
      <c r="J112"/>
      <c r="K112"/>
    </row>
    <row r="113" spans="2:11" ht="12.75" x14ac:dyDescent="0.2">
      <c r="B113"/>
      <c r="C113"/>
      <c r="D113"/>
      <c r="E113"/>
      <c r="F113"/>
      <c r="G113"/>
      <c r="H113"/>
      <c r="I113"/>
      <c r="J113"/>
      <c r="K113"/>
    </row>
    <row r="114" spans="2:11" ht="12.75" x14ac:dyDescent="0.2">
      <c r="B114"/>
      <c r="C114"/>
      <c r="D114"/>
      <c r="E114"/>
      <c r="F114"/>
      <c r="G114"/>
      <c r="H114"/>
      <c r="I114"/>
      <c r="J114"/>
      <c r="K114"/>
    </row>
    <row r="115" spans="2:11" ht="12.75" x14ac:dyDescent="0.2">
      <c r="B115"/>
      <c r="C115"/>
      <c r="D115"/>
      <c r="E115"/>
      <c r="F115"/>
      <c r="G115"/>
      <c r="H115"/>
      <c r="I115"/>
      <c r="J115"/>
      <c r="K115"/>
    </row>
    <row r="116" spans="2:11" ht="12.75" x14ac:dyDescent="0.2">
      <c r="B116"/>
      <c r="C116"/>
      <c r="D116"/>
      <c r="E116"/>
      <c r="F116"/>
      <c r="G116"/>
      <c r="H116"/>
      <c r="I116"/>
      <c r="J116"/>
      <c r="K116"/>
    </row>
    <row r="117" spans="2:11" ht="12.75" x14ac:dyDescent="0.2">
      <c r="B117"/>
      <c r="C117"/>
      <c r="D117"/>
      <c r="E117"/>
      <c r="F117"/>
      <c r="G117"/>
      <c r="H117"/>
      <c r="I117"/>
      <c r="J117"/>
      <c r="K117"/>
    </row>
    <row r="118" spans="2:11" ht="12.75" x14ac:dyDescent="0.2">
      <c r="B118"/>
      <c r="C118"/>
      <c r="D118"/>
      <c r="E118"/>
      <c r="F118"/>
      <c r="G118"/>
      <c r="H118"/>
      <c r="I118"/>
      <c r="J118"/>
      <c r="K118"/>
    </row>
    <row r="119" spans="2:11" ht="12.75" x14ac:dyDescent="0.2">
      <c r="B119"/>
      <c r="C119"/>
      <c r="D119"/>
      <c r="E119"/>
      <c r="F119"/>
      <c r="G119"/>
      <c r="H119"/>
      <c r="I119"/>
      <c r="J119"/>
      <c r="K119"/>
    </row>
    <row r="120" spans="2:11" ht="12.75" x14ac:dyDescent="0.2">
      <c r="B120"/>
      <c r="C120"/>
      <c r="D120"/>
      <c r="E120"/>
      <c r="F120"/>
      <c r="G120"/>
      <c r="H120"/>
      <c r="I120"/>
      <c r="J120"/>
      <c r="K120"/>
    </row>
    <row r="121" spans="2:11" ht="12.75" x14ac:dyDescent="0.2">
      <c r="B121"/>
      <c r="C121"/>
      <c r="D121"/>
      <c r="E121"/>
      <c r="F121"/>
      <c r="G121"/>
      <c r="H121"/>
      <c r="I121"/>
      <c r="J121"/>
      <c r="K121"/>
    </row>
    <row r="122" spans="2:11" ht="12.75" x14ac:dyDescent="0.2">
      <c r="B122"/>
      <c r="C122"/>
      <c r="D122"/>
      <c r="E122"/>
      <c r="F122"/>
      <c r="G122"/>
      <c r="H122"/>
      <c r="I122"/>
      <c r="J122"/>
      <c r="K122"/>
    </row>
    <row r="123" spans="2:11" ht="12.75" x14ac:dyDescent="0.2">
      <c r="B123"/>
      <c r="C123"/>
      <c r="D123"/>
      <c r="E123"/>
      <c r="F123"/>
      <c r="G123"/>
      <c r="H123"/>
      <c r="I123"/>
      <c r="J123"/>
      <c r="K123"/>
    </row>
    <row r="124" spans="2:11" ht="12.75" x14ac:dyDescent="0.2">
      <c r="B124"/>
      <c r="C124"/>
      <c r="D124"/>
      <c r="E124"/>
      <c r="F124"/>
      <c r="G124"/>
      <c r="H124"/>
      <c r="I124"/>
      <c r="J124"/>
      <c r="K124"/>
    </row>
  </sheetData>
  <sortState xmlns:xlrd2="http://schemas.microsoft.com/office/spreadsheetml/2017/richdata2" ref="H49:I87">
    <sortCondition descending="1" ref="I37:I75"/>
  </sortState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theme="4"/>
  </sheetPr>
  <dimension ref="B1:Z65"/>
  <sheetViews>
    <sheetView showGridLines="0" topLeftCell="A6" workbookViewId="0">
      <selection activeCell="S16" sqref="S16:S59"/>
    </sheetView>
  </sheetViews>
  <sheetFormatPr defaultRowHeight="12" x14ac:dyDescent="0.2"/>
  <cols>
    <col min="1" max="1" width="10.140625" style="10" customWidth="1"/>
    <col min="2" max="2" width="16.28515625" style="10" bestFit="1" customWidth="1"/>
    <col min="3" max="3" width="10" style="10" customWidth="1"/>
    <col min="4" max="4" width="14.28515625" style="43" bestFit="1" customWidth="1"/>
    <col min="5" max="5" width="11.28515625" style="10" bestFit="1" customWidth="1"/>
    <col min="6" max="6" width="9.140625" style="30" bestFit="1" customWidth="1"/>
    <col min="7" max="12" width="9.140625" style="10"/>
    <col min="13" max="13" width="9.42578125" style="10" customWidth="1"/>
    <col min="14" max="15" width="9.140625" style="10"/>
    <col min="16" max="16" width="10.7109375" style="43" customWidth="1"/>
    <col min="17" max="16384" width="9.140625" style="10"/>
  </cols>
  <sheetData>
    <row r="1" spans="2:26" ht="18" x14ac:dyDescent="0.35">
      <c r="B1" s="170" t="s">
        <v>371</v>
      </c>
    </row>
    <row r="2" spans="2:26" x14ac:dyDescent="0.2">
      <c r="N2" s="154"/>
      <c r="O2" s="154"/>
    </row>
    <row r="3" spans="2:26" ht="12.75" thickBot="1" x14ac:dyDescent="0.25">
      <c r="B3" s="10" t="s">
        <v>29</v>
      </c>
      <c r="M3" s="10" t="s">
        <v>30</v>
      </c>
    </row>
    <row r="4" spans="2:26" s="21" customFormat="1" ht="36.75" thickBot="1" x14ac:dyDescent="0.25">
      <c r="B4" s="40" t="s">
        <v>0</v>
      </c>
      <c r="C4" s="41" t="s">
        <v>341</v>
      </c>
      <c r="D4" s="157" t="s">
        <v>1</v>
      </c>
      <c r="E4" s="41" t="s">
        <v>2</v>
      </c>
      <c r="F4" s="42" t="s">
        <v>3</v>
      </c>
      <c r="G4" s="13"/>
      <c r="H4"/>
      <c r="I4"/>
      <c r="J4"/>
      <c r="K4"/>
      <c r="M4" s="69" t="s">
        <v>0</v>
      </c>
      <c r="N4" s="70" t="s">
        <v>342</v>
      </c>
      <c r="O4" s="70" t="s">
        <v>363</v>
      </c>
      <c r="P4" s="159" t="s">
        <v>27</v>
      </c>
      <c r="Q4" s="70" t="s">
        <v>28</v>
      </c>
      <c r="R4" s="70" t="s">
        <v>2</v>
      </c>
      <c r="S4" s="71" t="s">
        <v>3</v>
      </c>
      <c r="U4"/>
      <c r="V4"/>
      <c r="W4"/>
      <c r="X4"/>
      <c r="Y4"/>
      <c r="Z4"/>
    </row>
    <row r="5" spans="2:26" ht="12.75" x14ac:dyDescent="0.2">
      <c r="B5" s="75" t="s">
        <v>181</v>
      </c>
      <c r="C5" s="76">
        <f>SUM(C6:C60)</f>
        <v>10.774745595450648</v>
      </c>
      <c r="D5" s="67"/>
      <c r="E5" s="67"/>
      <c r="F5" s="68"/>
      <c r="H5"/>
      <c r="I5"/>
      <c r="J5"/>
      <c r="K5"/>
      <c r="M5" s="75" t="s">
        <v>82</v>
      </c>
      <c r="N5" s="76">
        <v>20.408040088488601</v>
      </c>
      <c r="O5" s="76">
        <v>5.1191999378021897</v>
      </c>
      <c r="P5" s="158">
        <v>9.1682568787377294E-2</v>
      </c>
      <c r="Q5" s="79">
        <f t="shared" ref="Q5:Q10" si="0">IF(ISNUMBER(P5/SUM(P$5:P$58)),(P5/SUM(P$5:P$58)),"NA")</f>
        <v>0.36458391504200444</v>
      </c>
      <c r="R5" s="86">
        <f>IF(ISNUMBER(R4),R4+Q5,Q5)</f>
        <v>0.36458391504200444</v>
      </c>
      <c r="S5" s="88" t="s">
        <v>364</v>
      </c>
      <c r="U5"/>
      <c r="V5"/>
      <c r="W5"/>
      <c r="X5"/>
      <c r="Y5"/>
      <c r="Z5"/>
    </row>
    <row r="6" spans="2:26" ht="12.75" x14ac:dyDescent="0.2">
      <c r="B6" s="75" t="s">
        <v>82</v>
      </c>
      <c r="C6" s="76">
        <v>5.1191999378021897</v>
      </c>
      <c r="D6" s="79">
        <f>IF(ISNUMBER(C6),C6/VLOOKUP("National Total",B$5:C$58,2,0),"0")</f>
        <v>0.47511097987906431</v>
      </c>
      <c r="E6" s="79">
        <f t="shared" ref="E6:E28" si="1">IF(D6=1,0,IF(ISNUMBER(D6+E5),D6+E5,0))</f>
        <v>0.47511097987906431</v>
      </c>
      <c r="F6" s="80" t="s">
        <v>364</v>
      </c>
      <c r="H6"/>
      <c r="I6"/>
      <c r="J6"/>
      <c r="K6"/>
      <c r="M6" s="75" t="s">
        <v>63</v>
      </c>
      <c r="N6" s="76">
        <v>0.46840110867997198</v>
      </c>
      <c r="O6" s="76">
        <v>0.75161123002361796</v>
      </c>
      <c r="P6" s="158">
        <v>2.01813319427065E-2</v>
      </c>
      <c r="Q6" s="79">
        <f t="shared" si="0"/>
        <v>8.0252867123496274E-2</v>
      </c>
      <c r="R6" s="86">
        <f t="shared" ref="R6:R57" si="2">IF(ISNUMBER(R5),R5+Q6,Q6)</f>
        <v>0.44483678216550071</v>
      </c>
      <c r="S6" s="88" t="s">
        <v>364</v>
      </c>
      <c r="U6"/>
      <c r="V6"/>
      <c r="W6"/>
      <c r="X6"/>
      <c r="Y6"/>
      <c r="Z6"/>
    </row>
    <row r="7" spans="2:26" ht="12.75" x14ac:dyDescent="0.2">
      <c r="B7" s="75" t="s">
        <v>63</v>
      </c>
      <c r="C7" s="76">
        <v>0.75161123002361796</v>
      </c>
      <c r="D7" s="79">
        <f t="shared" ref="D7:D58" si="3">IF(ISNUMBER(C7),C7/VLOOKUP("National Total",B$5:C$58,2,0),"0")</f>
        <v>6.9756749555271724E-2</v>
      </c>
      <c r="E7" s="79">
        <f t="shared" si="1"/>
        <v>0.54486772943433603</v>
      </c>
      <c r="F7" s="80" t="s">
        <v>364</v>
      </c>
      <c r="H7"/>
      <c r="I7"/>
      <c r="J7"/>
      <c r="K7"/>
      <c r="M7" s="75" t="s">
        <v>73</v>
      </c>
      <c r="N7" s="76">
        <v>0.23664860389388401</v>
      </c>
      <c r="O7" s="76">
        <v>0.66343009500255201</v>
      </c>
      <c r="P7" s="158">
        <v>2.0166463270178701E-2</v>
      </c>
      <c r="Q7" s="79">
        <f t="shared" si="0"/>
        <v>8.0193740520551351E-2</v>
      </c>
      <c r="R7" s="86">
        <f t="shared" si="2"/>
        <v>0.5250305226860521</v>
      </c>
      <c r="S7" s="88" t="s">
        <v>364</v>
      </c>
      <c r="U7"/>
      <c r="V7"/>
      <c r="W7"/>
      <c r="X7"/>
      <c r="Y7"/>
      <c r="Z7"/>
    </row>
    <row r="8" spans="2:26" ht="12.75" x14ac:dyDescent="0.2">
      <c r="B8" s="75" t="s">
        <v>73</v>
      </c>
      <c r="C8" s="76">
        <v>0.66343009500255201</v>
      </c>
      <c r="D8" s="79">
        <f t="shared" si="3"/>
        <v>6.1572692285437151E-2</v>
      </c>
      <c r="E8" s="79">
        <f t="shared" si="1"/>
        <v>0.60644042171977319</v>
      </c>
      <c r="F8" s="80" t="s">
        <v>364</v>
      </c>
      <c r="H8"/>
      <c r="I8"/>
      <c r="J8"/>
      <c r="K8"/>
      <c r="M8" s="75" t="s">
        <v>98</v>
      </c>
      <c r="N8" s="76">
        <v>0.209333936106088</v>
      </c>
      <c r="O8" s="76">
        <v>0.46538938653688</v>
      </c>
      <c r="P8" s="158">
        <v>1.35699587162355E-2</v>
      </c>
      <c r="Q8" s="79">
        <f t="shared" si="0"/>
        <v>5.3962151597181901E-2</v>
      </c>
      <c r="R8" s="86">
        <f t="shared" si="2"/>
        <v>0.57899267428323398</v>
      </c>
      <c r="S8" s="88" t="s">
        <v>364</v>
      </c>
      <c r="U8"/>
      <c r="V8"/>
      <c r="W8"/>
      <c r="X8"/>
      <c r="Y8"/>
      <c r="Z8"/>
    </row>
    <row r="9" spans="2:26" ht="12.75" x14ac:dyDescent="0.2">
      <c r="B9" s="75" t="s">
        <v>65</v>
      </c>
      <c r="C9" s="76">
        <v>0.48969059377037399</v>
      </c>
      <c r="D9" s="79">
        <f t="shared" si="3"/>
        <v>4.5447995911581704E-2</v>
      </c>
      <c r="E9" s="79">
        <f t="shared" si="1"/>
        <v>0.65188841763135486</v>
      </c>
      <c r="F9" s="80" t="s">
        <v>364</v>
      </c>
      <c r="H9"/>
      <c r="I9"/>
      <c r="J9"/>
      <c r="K9"/>
      <c r="M9" s="75" t="s">
        <v>65</v>
      </c>
      <c r="N9" s="76">
        <v>0.275241058260696</v>
      </c>
      <c r="O9" s="76">
        <v>0.48969059377037399</v>
      </c>
      <c r="P9" s="158">
        <v>1.35469061526978E-2</v>
      </c>
      <c r="Q9" s="79">
        <f t="shared" si="0"/>
        <v>5.3870481021438973E-2</v>
      </c>
      <c r="R9" s="86">
        <f t="shared" si="2"/>
        <v>0.63286315530467296</v>
      </c>
      <c r="S9" s="88" t="s">
        <v>364</v>
      </c>
      <c r="U9"/>
      <c r="V9"/>
      <c r="W9"/>
      <c r="X9"/>
      <c r="Y9"/>
      <c r="Z9"/>
    </row>
    <row r="10" spans="2:26" ht="12.75" x14ac:dyDescent="0.2">
      <c r="B10" s="75" t="s">
        <v>98</v>
      </c>
      <c r="C10" s="76">
        <v>0.46538938653688</v>
      </c>
      <c r="D10" s="79">
        <f t="shared" si="3"/>
        <v>4.3192610202637025E-2</v>
      </c>
      <c r="E10" s="79">
        <f t="shared" si="1"/>
        <v>0.69508102783399184</v>
      </c>
      <c r="F10" s="80" t="s">
        <v>364</v>
      </c>
      <c r="H10"/>
      <c r="I10"/>
      <c r="J10"/>
      <c r="K10"/>
      <c r="M10" s="75" t="s">
        <v>141</v>
      </c>
      <c r="N10" s="76">
        <v>0.39157965442155501</v>
      </c>
      <c r="O10" s="76">
        <v>0.41571170785929501</v>
      </c>
      <c r="P10" s="158">
        <v>9.3987129570925407E-3</v>
      </c>
      <c r="Q10" s="79">
        <f t="shared" si="0"/>
        <v>3.737482066192483E-2</v>
      </c>
      <c r="R10" s="86">
        <f t="shared" si="2"/>
        <v>0.67023797596659784</v>
      </c>
      <c r="S10" s="88" t="s">
        <v>364</v>
      </c>
      <c r="U10"/>
      <c r="V10"/>
      <c r="W10"/>
      <c r="X10"/>
      <c r="Y10"/>
      <c r="Z10"/>
    </row>
    <row r="11" spans="2:26" ht="12.75" x14ac:dyDescent="0.2">
      <c r="B11" s="75" t="s">
        <v>55</v>
      </c>
      <c r="C11" s="76">
        <v>0.43558715353018601</v>
      </c>
      <c r="D11" s="79">
        <f t="shared" si="3"/>
        <v>4.0426676404694065E-2</v>
      </c>
      <c r="E11" s="79">
        <f t="shared" si="1"/>
        <v>0.73550770423868594</v>
      </c>
      <c r="F11" s="80" t="s">
        <v>364</v>
      </c>
      <c r="H11"/>
      <c r="I11"/>
      <c r="J11"/>
      <c r="K11"/>
      <c r="M11" s="75" t="s">
        <v>74</v>
      </c>
      <c r="N11" s="76">
        <v>0.11084810907406201</v>
      </c>
      <c r="O11" s="76">
        <v>0.30590173856296099</v>
      </c>
      <c r="P11" s="158">
        <v>9.2755339850948693E-3</v>
      </c>
      <c r="Q11" s="79">
        <f>IF(ISNUMBER(P11/SUM(P$5:P$58)),(P11/SUM(P$5:P$58)),"NA")</f>
        <v>3.6884988489291122E-2</v>
      </c>
      <c r="R11" s="86">
        <f t="shared" si="2"/>
        <v>0.70712296445588896</v>
      </c>
      <c r="S11" s="88" t="s">
        <v>364</v>
      </c>
      <c r="U11"/>
      <c r="V11"/>
      <c r="W11"/>
      <c r="X11"/>
      <c r="Y11"/>
      <c r="Z11"/>
    </row>
    <row r="12" spans="2:26" ht="12.75" x14ac:dyDescent="0.2">
      <c r="B12" s="75" t="s">
        <v>141</v>
      </c>
      <c r="C12" s="76">
        <v>0.41571170785929501</v>
      </c>
      <c r="D12" s="79">
        <f t="shared" si="3"/>
        <v>3.8582043926384514E-2</v>
      </c>
      <c r="E12" s="79">
        <f t="shared" si="1"/>
        <v>0.77408974816507048</v>
      </c>
      <c r="F12" s="80" t="s">
        <v>364</v>
      </c>
      <c r="H12"/>
      <c r="I12"/>
      <c r="J12"/>
      <c r="K12"/>
      <c r="M12" s="75" t="s">
        <v>85</v>
      </c>
      <c r="N12" s="76">
        <v>0.87346336895999999</v>
      </c>
      <c r="O12" s="76">
        <v>8.6304747483380601E-2</v>
      </c>
      <c r="P12" s="158">
        <v>8.5910690370435104E-3</v>
      </c>
      <c r="Q12" s="79">
        <f t="shared" ref="Q12:Q57" si="4">IF(ISNUMBER(P12/SUM(P$5:P$58)),(P12/SUM(P$5:P$58)),"NA")</f>
        <v>3.4163152552862341E-2</v>
      </c>
      <c r="R12" s="86">
        <f t="shared" si="2"/>
        <v>0.74128611700875124</v>
      </c>
      <c r="S12" s="88" t="s">
        <v>364</v>
      </c>
      <c r="U12"/>
      <c r="V12"/>
      <c r="W12"/>
      <c r="X12"/>
      <c r="Y12"/>
      <c r="Z12"/>
    </row>
    <row r="13" spans="2:26" ht="12.75" x14ac:dyDescent="0.2">
      <c r="B13" s="75" t="s">
        <v>74</v>
      </c>
      <c r="C13" s="76">
        <v>0.30590173856296099</v>
      </c>
      <c r="D13" s="79">
        <f t="shared" si="3"/>
        <v>2.8390622855366528E-2</v>
      </c>
      <c r="E13" s="79">
        <f t="shared" si="1"/>
        <v>0.80248037102043701</v>
      </c>
      <c r="F13" s="80" t="s">
        <v>364</v>
      </c>
      <c r="H13"/>
      <c r="I13"/>
      <c r="J13"/>
      <c r="K13"/>
      <c r="M13" s="75" t="s">
        <v>69</v>
      </c>
      <c r="N13" s="76">
        <v>0.79248805372884001</v>
      </c>
      <c r="O13" s="76">
        <v>9.7962690231457497E-2</v>
      </c>
      <c r="P13" s="158">
        <v>7.10372542068974E-3</v>
      </c>
      <c r="Q13" s="79">
        <f t="shared" si="4"/>
        <v>2.8248597956114958E-2</v>
      </c>
      <c r="R13" s="86">
        <f t="shared" si="2"/>
        <v>0.76953471496486625</v>
      </c>
      <c r="S13" s="88" t="s">
        <v>364</v>
      </c>
      <c r="U13"/>
      <c r="V13"/>
      <c r="W13"/>
      <c r="X13"/>
      <c r="Y13"/>
      <c r="Z13"/>
    </row>
    <row r="14" spans="2:26" ht="12.75" x14ac:dyDescent="0.2">
      <c r="B14" s="75" t="s">
        <v>140</v>
      </c>
      <c r="C14" s="76">
        <v>0.27382418241558898</v>
      </c>
      <c r="D14" s="79">
        <f t="shared" si="3"/>
        <v>2.5413517190717154E-2</v>
      </c>
      <c r="E14" s="79">
        <f t="shared" si="1"/>
        <v>0.82789388821115417</v>
      </c>
      <c r="F14" s="80"/>
      <c r="H14"/>
      <c r="I14"/>
      <c r="J14"/>
      <c r="K14"/>
      <c r="M14" s="75" t="s">
        <v>140</v>
      </c>
      <c r="N14" s="76">
        <v>0.21750281810407099</v>
      </c>
      <c r="O14" s="76">
        <v>0.27382418241558898</v>
      </c>
      <c r="P14" s="158">
        <v>6.7288106825622498E-3</v>
      </c>
      <c r="Q14" s="79">
        <f t="shared" si="4"/>
        <v>2.6757716048666842E-2</v>
      </c>
      <c r="R14" s="86">
        <f t="shared" si="2"/>
        <v>0.79629243101353309</v>
      </c>
      <c r="S14" s="88" t="s">
        <v>364</v>
      </c>
      <c r="U14"/>
      <c r="V14"/>
      <c r="W14"/>
      <c r="X14"/>
      <c r="Y14"/>
      <c r="Z14"/>
    </row>
    <row r="15" spans="2:26" ht="12.75" x14ac:dyDescent="0.2">
      <c r="B15" s="75" t="s">
        <v>180</v>
      </c>
      <c r="C15" s="76">
        <v>0.24183341</v>
      </c>
      <c r="D15" s="79">
        <f t="shared" si="3"/>
        <v>2.2444465890879853E-2</v>
      </c>
      <c r="E15" s="79">
        <f t="shared" si="1"/>
        <v>0.85033835410203407</v>
      </c>
      <c r="F15" s="80"/>
      <c r="H15"/>
      <c r="I15"/>
      <c r="J15"/>
      <c r="K15"/>
      <c r="M15" s="75" t="s">
        <v>55</v>
      </c>
      <c r="N15" s="76">
        <v>0.64580297482340299</v>
      </c>
      <c r="O15" s="76">
        <v>0.43558715353018601</v>
      </c>
      <c r="P15" s="158">
        <v>6.7139770559308497E-3</v>
      </c>
      <c r="Q15" s="79">
        <f t="shared" si="4"/>
        <v>2.6698728808855869E-2</v>
      </c>
      <c r="R15" s="86">
        <f t="shared" si="2"/>
        <v>0.82299115982238891</v>
      </c>
      <c r="S15" s="88" t="s">
        <v>364</v>
      </c>
      <c r="U15"/>
      <c r="V15"/>
      <c r="W15"/>
      <c r="X15"/>
      <c r="Y15"/>
      <c r="Z15"/>
    </row>
    <row r="16" spans="2:26" ht="12.75" x14ac:dyDescent="0.2">
      <c r="B16" s="75" t="s">
        <v>101</v>
      </c>
      <c r="C16" s="76">
        <v>0.23600633200000001</v>
      </c>
      <c r="D16" s="79">
        <f t="shared" si="3"/>
        <v>2.1903657019952977E-2</v>
      </c>
      <c r="E16" s="79">
        <f t="shared" si="1"/>
        <v>0.87224201112198707</v>
      </c>
      <c r="F16" s="80"/>
      <c r="H16"/>
      <c r="I16"/>
      <c r="J16"/>
      <c r="K16"/>
      <c r="M16" s="75" t="s">
        <v>101</v>
      </c>
      <c r="N16" s="76">
        <v>0.14341165882352899</v>
      </c>
      <c r="O16" s="76">
        <v>0.23600633200000001</v>
      </c>
      <c r="P16" s="158">
        <v>6.3857440691386996E-3</v>
      </c>
      <c r="Q16" s="79">
        <f t="shared" si="4"/>
        <v>2.5393481050711812E-2</v>
      </c>
      <c r="R16" s="86">
        <f t="shared" si="2"/>
        <v>0.84838464087310073</v>
      </c>
      <c r="S16" s="88"/>
      <c r="U16"/>
      <c r="V16"/>
      <c r="W16"/>
      <c r="X16"/>
      <c r="Y16"/>
      <c r="Z16"/>
    </row>
    <row r="17" spans="2:26" ht="12.75" x14ac:dyDescent="0.2">
      <c r="B17" s="75" t="s">
        <v>124</v>
      </c>
      <c r="C17" s="76">
        <v>0.20499999999999999</v>
      </c>
      <c r="D17" s="79">
        <f t="shared" si="3"/>
        <v>1.9025971256950682E-2</v>
      </c>
      <c r="E17" s="79">
        <f t="shared" si="1"/>
        <v>0.89126798237893778</v>
      </c>
      <c r="F17" s="80"/>
      <c r="H17"/>
      <c r="I17"/>
      <c r="J17"/>
      <c r="K17"/>
      <c r="M17" s="75" t="s">
        <v>62</v>
      </c>
      <c r="N17" s="76">
        <v>0.43134351426288697</v>
      </c>
      <c r="O17" s="76">
        <v>3.49585852583238E-2</v>
      </c>
      <c r="P17" s="158">
        <v>4.5117932641165499E-3</v>
      </c>
      <c r="Q17" s="79">
        <f t="shared" si="4"/>
        <v>1.7941548473696639E-2</v>
      </c>
      <c r="R17" s="86">
        <f t="shared" si="2"/>
        <v>0.86632618934679739</v>
      </c>
      <c r="S17" s="88"/>
      <c r="U17"/>
      <c r="V17"/>
      <c r="W17"/>
      <c r="X17"/>
      <c r="Y17"/>
      <c r="Z17"/>
    </row>
    <row r="18" spans="2:26" ht="12.75" x14ac:dyDescent="0.2">
      <c r="B18" s="75" t="s">
        <v>80</v>
      </c>
      <c r="C18" s="76">
        <v>0.132601455116162</v>
      </c>
      <c r="D18" s="79">
        <f t="shared" si="3"/>
        <v>1.2306690115463094E-2</v>
      </c>
      <c r="E18" s="79">
        <f t="shared" si="1"/>
        <v>0.90357467249440093</v>
      </c>
      <c r="F18" s="80"/>
      <c r="H18"/>
      <c r="I18"/>
      <c r="J18"/>
      <c r="K18"/>
      <c r="M18" s="75" t="s">
        <v>124</v>
      </c>
      <c r="N18" s="76">
        <v>0.22</v>
      </c>
      <c r="O18" s="76">
        <v>0.20499999999999999</v>
      </c>
      <c r="P18" s="158">
        <v>4.2767963943212504E-3</v>
      </c>
      <c r="Q18" s="79">
        <f t="shared" si="4"/>
        <v>1.7007062453662892E-2</v>
      </c>
      <c r="R18" s="86">
        <f t="shared" si="2"/>
        <v>0.8833332518004603</v>
      </c>
      <c r="S18" s="88"/>
      <c r="U18"/>
      <c r="V18"/>
      <c r="W18"/>
      <c r="X18"/>
      <c r="Y18"/>
      <c r="Z18"/>
    </row>
    <row r="19" spans="2:26" ht="12.75" x14ac:dyDescent="0.2">
      <c r="B19" s="75" t="s">
        <v>69</v>
      </c>
      <c r="C19" s="76">
        <v>9.7962690231457497E-2</v>
      </c>
      <c r="D19" s="79">
        <f t="shared" si="3"/>
        <v>9.0918796516940188E-3</v>
      </c>
      <c r="E19" s="79">
        <f t="shared" si="1"/>
        <v>0.91266655214609493</v>
      </c>
      <c r="F19" s="80"/>
      <c r="H19"/>
      <c r="I19"/>
      <c r="J19"/>
      <c r="K19"/>
      <c r="M19" s="75" t="s">
        <v>180</v>
      </c>
      <c r="N19" s="76">
        <v>0.35940761999999998</v>
      </c>
      <c r="O19" s="76">
        <v>0.24183341</v>
      </c>
      <c r="P19" s="158">
        <v>3.7160233288656402E-3</v>
      </c>
      <c r="Q19" s="79">
        <f t="shared" si="4"/>
        <v>1.4777098324624866E-2</v>
      </c>
      <c r="R19" s="86">
        <f t="shared" si="2"/>
        <v>0.89811035012508511</v>
      </c>
      <c r="S19" s="88"/>
      <c r="U19"/>
      <c r="V19"/>
      <c r="W19"/>
      <c r="X19"/>
      <c r="Y19"/>
      <c r="Z19"/>
    </row>
    <row r="20" spans="2:26" ht="12.75" x14ac:dyDescent="0.2">
      <c r="B20" s="75" t="s">
        <v>70</v>
      </c>
      <c r="C20" s="76">
        <v>9.7856016958838499E-2</v>
      </c>
      <c r="D20" s="79">
        <f t="shared" si="3"/>
        <v>9.0819793462367793E-3</v>
      </c>
      <c r="E20" s="79">
        <f t="shared" si="1"/>
        <v>0.92174853149233171</v>
      </c>
      <c r="F20" s="80"/>
      <c r="H20"/>
      <c r="I20"/>
      <c r="J20"/>
      <c r="K20"/>
      <c r="M20" s="75" t="s">
        <v>70</v>
      </c>
      <c r="N20" s="76">
        <v>0.53476039065814895</v>
      </c>
      <c r="O20" s="76">
        <v>9.7856016958838499E-2</v>
      </c>
      <c r="P20" s="158">
        <v>3.6775924318109198E-3</v>
      </c>
      <c r="Q20" s="79">
        <f t="shared" si="4"/>
        <v>1.4624274433539529E-2</v>
      </c>
      <c r="R20" s="86">
        <f t="shared" si="2"/>
        <v>0.91273462455862464</v>
      </c>
      <c r="S20" s="88"/>
      <c r="U20"/>
      <c r="V20"/>
      <c r="W20"/>
      <c r="X20"/>
      <c r="Y20"/>
      <c r="Z20"/>
    </row>
    <row r="21" spans="2:26" ht="12.75" x14ac:dyDescent="0.2">
      <c r="B21" s="75" t="s">
        <v>68</v>
      </c>
      <c r="C21" s="76">
        <v>9.4782743696029306E-2</v>
      </c>
      <c r="D21" s="79">
        <f t="shared" si="3"/>
        <v>8.7967500351979373E-3</v>
      </c>
      <c r="E21" s="79">
        <f t="shared" si="1"/>
        <v>0.93054528152752969</v>
      </c>
      <c r="F21" s="80"/>
      <c r="H21"/>
      <c r="I21"/>
      <c r="J21"/>
      <c r="K21"/>
      <c r="M21" s="75" t="s">
        <v>80</v>
      </c>
      <c r="N21" s="76">
        <v>0.53747605512114505</v>
      </c>
      <c r="O21" s="76">
        <v>0.132601455116162</v>
      </c>
      <c r="P21" s="158">
        <v>2.4926269850183199E-3</v>
      </c>
      <c r="Q21" s="79">
        <f t="shared" si="4"/>
        <v>9.9121536073544774E-3</v>
      </c>
      <c r="R21" s="86">
        <f t="shared" si="2"/>
        <v>0.92264677816597906</v>
      </c>
      <c r="S21" s="88"/>
      <c r="U21"/>
      <c r="V21"/>
      <c r="W21"/>
      <c r="X21"/>
      <c r="Y21"/>
      <c r="Z21"/>
    </row>
    <row r="22" spans="2:26" ht="12.75" x14ac:dyDescent="0.2">
      <c r="B22" s="75" t="s">
        <v>102</v>
      </c>
      <c r="C22" s="76">
        <v>9.0201261071489999E-2</v>
      </c>
      <c r="D22" s="79">
        <f t="shared" si="3"/>
        <v>8.3715443926188939E-3</v>
      </c>
      <c r="E22" s="79">
        <f t="shared" si="1"/>
        <v>0.93891682592014858</v>
      </c>
      <c r="F22" s="80"/>
      <c r="H22"/>
      <c r="I22"/>
      <c r="J22"/>
      <c r="K22"/>
      <c r="M22" s="140" t="s">
        <v>102</v>
      </c>
      <c r="N22" s="76">
        <v>5.2214396150558902E-2</v>
      </c>
      <c r="O22" s="76">
        <v>9.0201261071489999E-2</v>
      </c>
      <c r="P22" s="158">
        <v>2.4751872515230301E-3</v>
      </c>
      <c r="Q22" s="79">
        <f t="shared" si="4"/>
        <v>9.84280295107272E-3</v>
      </c>
      <c r="R22" s="86">
        <f t="shared" si="2"/>
        <v>0.93248958111705182</v>
      </c>
      <c r="S22" s="88"/>
      <c r="U22"/>
      <c r="V22"/>
      <c r="W22"/>
      <c r="X22"/>
      <c r="Y22"/>
      <c r="Z22"/>
    </row>
    <row r="23" spans="2:26" ht="12.75" x14ac:dyDescent="0.2">
      <c r="B23" s="75" t="s">
        <v>85</v>
      </c>
      <c r="C23" s="76">
        <v>8.6304747483380601E-2</v>
      </c>
      <c r="D23" s="79">
        <f t="shared" si="3"/>
        <v>8.0099104632057865E-3</v>
      </c>
      <c r="E23" s="79">
        <f t="shared" si="1"/>
        <v>0.94692673638335434</v>
      </c>
      <c r="F23" s="80"/>
      <c r="H23"/>
      <c r="I23"/>
      <c r="J23"/>
      <c r="K23"/>
      <c r="M23" s="75" t="s">
        <v>68</v>
      </c>
      <c r="N23" s="76">
        <v>0.40784235131151397</v>
      </c>
      <c r="O23" s="76">
        <v>9.4782743696029306E-2</v>
      </c>
      <c r="P23" s="158">
        <v>2.0965545782632099E-3</v>
      </c>
      <c r="Q23" s="79">
        <f t="shared" si="4"/>
        <v>8.3371363428429244E-3</v>
      </c>
      <c r="R23" s="86">
        <f t="shared" si="2"/>
        <v>0.94082671745989477</v>
      </c>
      <c r="S23" s="88"/>
      <c r="U23"/>
      <c r="V23"/>
      <c r="W23"/>
      <c r="X23"/>
      <c r="Y23"/>
      <c r="Z23"/>
    </row>
    <row r="24" spans="2:26" ht="12.75" x14ac:dyDescent="0.2">
      <c r="B24" s="75" t="s">
        <v>77</v>
      </c>
      <c r="C24" s="76">
        <v>8.2722805763600304E-2</v>
      </c>
      <c r="D24" s="79">
        <f t="shared" si="3"/>
        <v>7.6774718280613347E-3</v>
      </c>
      <c r="E24" s="79">
        <f t="shared" si="1"/>
        <v>0.95460420821141567</v>
      </c>
      <c r="F24" s="80"/>
      <c r="H24"/>
      <c r="I24"/>
      <c r="J24"/>
      <c r="K24"/>
      <c r="M24" s="75" t="s">
        <v>58</v>
      </c>
      <c r="N24" s="76">
        <v>0.13260516695999999</v>
      </c>
      <c r="O24" s="76">
        <v>3.2657039999999999E-5</v>
      </c>
      <c r="P24" s="158">
        <v>1.7635835700840401E-3</v>
      </c>
      <c r="Q24" s="79">
        <f t="shared" si="4"/>
        <v>7.0130474199095322E-3</v>
      </c>
      <c r="R24" s="86">
        <f t="shared" si="2"/>
        <v>0.94783976487980426</v>
      </c>
      <c r="S24" s="88"/>
      <c r="U24"/>
      <c r="V24"/>
      <c r="W24"/>
      <c r="X24"/>
      <c r="Y24"/>
      <c r="Z24"/>
    </row>
    <row r="25" spans="2:26" ht="12.75" x14ac:dyDescent="0.2">
      <c r="B25" s="75" t="s">
        <v>382</v>
      </c>
      <c r="C25" s="76">
        <v>8.0061923481580005E-2</v>
      </c>
      <c r="D25" s="79">
        <f t="shared" si="3"/>
        <v>7.4305163655450056E-3</v>
      </c>
      <c r="E25" s="79">
        <f t="shared" si="1"/>
        <v>0.96203472457696071</v>
      </c>
      <c r="F25" s="80"/>
      <c r="H25"/>
      <c r="I25"/>
      <c r="J25"/>
      <c r="K25"/>
      <c r="M25" s="75" t="s">
        <v>77</v>
      </c>
      <c r="N25" s="76">
        <v>9.45713352965179E-2</v>
      </c>
      <c r="O25" s="76">
        <v>8.2722805763600304E-2</v>
      </c>
      <c r="P25" s="158">
        <v>1.64866869244161E-3</v>
      </c>
      <c r="Q25" s="79">
        <f t="shared" si="4"/>
        <v>6.5560781558326054E-3</v>
      </c>
      <c r="R25" s="86">
        <f t="shared" si="2"/>
        <v>0.95439584303563685</v>
      </c>
      <c r="S25" s="88"/>
      <c r="U25"/>
      <c r="V25"/>
      <c r="W25"/>
      <c r="X25"/>
      <c r="Y25"/>
      <c r="Z25"/>
    </row>
    <row r="26" spans="2:26" ht="12.75" x14ac:dyDescent="0.2">
      <c r="B26" s="75" t="s">
        <v>75</v>
      </c>
      <c r="C26" s="76">
        <v>5.0792220760777697E-2</v>
      </c>
      <c r="D26" s="79">
        <f t="shared" si="3"/>
        <v>4.7140064988841473E-3</v>
      </c>
      <c r="E26" s="79">
        <f t="shared" si="1"/>
        <v>0.9667487310758448</v>
      </c>
      <c r="F26" s="80"/>
      <c r="H26"/>
      <c r="I26"/>
      <c r="J26"/>
      <c r="K26"/>
      <c r="M26" s="75" t="s">
        <v>59</v>
      </c>
      <c r="N26" s="76">
        <v>0.16917657037514799</v>
      </c>
      <c r="O26" s="76">
        <v>1.9233889962926801E-2</v>
      </c>
      <c r="P26" s="158">
        <v>1.5754668828917399E-3</v>
      </c>
      <c r="Q26" s="79">
        <f t="shared" si="4"/>
        <v>6.2649846288204648E-3</v>
      </c>
      <c r="R26" s="86">
        <f t="shared" si="2"/>
        <v>0.96066082766445726</v>
      </c>
      <c r="S26" s="88"/>
      <c r="U26"/>
      <c r="V26"/>
      <c r="W26"/>
      <c r="X26"/>
      <c r="Y26"/>
      <c r="Z26"/>
    </row>
    <row r="27" spans="2:26" ht="12.75" x14ac:dyDescent="0.2">
      <c r="B27" s="75" t="s">
        <v>131</v>
      </c>
      <c r="C27" s="76">
        <v>4.6679999999999999E-2</v>
      </c>
      <c r="D27" s="79">
        <f t="shared" si="3"/>
        <v>4.3323528696315016E-3</v>
      </c>
      <c r="E27" s="79">
        <f t="shared" si="1"/>
        <v>0.97108108394547632</v>
      </c>
      <c r="F27" s="80"/>
      <c r="H27"/>
      <c r="I27"/>
      <c r="J27"/>
      <c r="K27"/>
      <c r="M27" s="75" t="s">
        <v>131</v>
      </c>
      <c r="N27" s="76">
        <v>1.2E-2</v>
      </c>
      <c r="O27" s="76">
        <v>4.6679999999999999E-2</v>
      </c>
      <c r="P27" s="158">
        <v>1.4808404467411601E-3</v>
      </c>
      <c r="Q27" s="79">
        <f t="shared" si="4"/>
        <v>5.8886941625459158E-3</v>
      </c>
      <c r="R27" s="86">
        <f t="shared" si="2"/>
        <v>0.96654952182700316</v>
      </c>
      <c r="S27" s="88"/>
      <c r="U27"/>
      <c r="V27"/>
      <c r="W27"/>
      <c r="X27"/>
      <c r="Y27"/>
      <c r="Z27"/>
    </row>
    <row r="28" spans="2:26" ht="12.75" x14ac:dyDescent="0.2">
      <c r="B28" s="75" t="s">
        <v>160</v>
      </c>
      <c r="C28" s="76">
        <v>4.4117249999999997E-2</v>
      </c>
      <c r="D28" s="79">
        <f t="shared" si="3"/>
        <v>4.0945050265156465E-3</v>
      </c>
      <c r="E28" s="79">
        <f t="shared" si="1"/>
        <v>0.97517558897199197</v>
      </c>
      <c r="F28" s="80"/>
      <c r="H28"/>
      <c r="I28"/>
      <c r="J28"/>
      <c r="K28"/>
      <c r="M28" s="75" t="s">
        <v>60</v>
      </c>
      <c r="N28" s="76">
        <v>0.1119780912243</v>
      </c>
      <c r="O28" s="76">
        <v>8.6548471509357901E-3</v>
      </c>
      <c r="P28" s="158">
        <v>1.1860537722885301E-3</v>
      </c>
      <c r="Q28" s="79">
        <f t="shared" si="4"/>
        <v>4.7164486496240566E-3</v>
      </c>
      <c r="R28" s="86">
        <f t="shared" si="2"/>
        <v>0.97126597047662722</v>
      </c>
      <c r="S28" s="88"/>
      <c r="U28"/>
      <c r="V28"/>
      <c r="W28"/>
      <c r="X28"/>
      <c r="Y28"/>
      <c r="Z28"/>
    </row>
    <row r="29" spans="2:26" ht="12.75" x14ac:dyDescent="0.2">
      <c r="B29" s="75" t="s">
        <v>62</v>
      </c>
      <c r="C29" s="76">
        <v>3.49585852583238E-2</v>
      </c>
      <c r="D29" s="79">
        <f t="shared" si="3"/>
        <v>3.2444928697976999E-3</v>
      </c>
      <c r="E29" s="79">
        <f t="shared" ref="E29:E45" si="5">IF(D29=1,0,IF(ISNUMBER(D29+E28),D29+E28,0))</f>
        <v>0.97842008184178964</v>
      </c>
      <c r="F29" s="80"/>
      <c r="H29"/>
      <c r="I29"/>
      <c r="J29"/>
      <c r="K29"/>
      <c r="M29" s="75" t="s">
        <v>75</v>
      </c>
      <c r="N29" s="76">
        <v>5.7480665119876297E-2</v>
      </c>
      <c r="O29" s="76">
        <v>5.0792220760777697E-2</v>
      </c>
      <c r="P29" s="158">
        <v>1.02009764555159E-3</v>
      </c>
      <c r="Q29" s="79">
        <f t="shared" si="4"/>
        <v>4.0565093044331651E-3</v>
      </c>
      <c r="R29" s="86">
        <f t="shared" si="2"/>
        <v>0.97532247978106035</v>
      </c>
      <c r="S29" s="88"/>
      <c r="U29"/>
      <c r="V29"/>
      <c r="W29"/>
      <c r="X29"/>
      <c r="Y29"/>
      <c r="Z29"/>
    </row>
    <row r="30" spans="2:26" ht="12.75" x14ac:dyDescent="0.2">
      <c r="B30" s="75" t="s">
        <v>57</v>
      </c>
      <c r="C30" s="76">
        <v>3.01579076518214E-2</v>
      </c>
      <c r="D30" s="79">
        <f t="shared" si="3"/>
        <v>2.7989438251381804E-3</v>
      </c>
      <c r="E30" s="79">
        <f t="shared" si="5"/>
        <v>0.98121902566692787</v>
      </c>
      <c r="F30" s="80"/>
      <c r="H30"/>
      <c r="I30"/>
      <c r="J30"/>
      <c r="K30"/>
      <c r="M30" s="75" t="s">
        <v>160</v>
      </c>
      <c r="N30" s="76">
        <v>4.8302271856038199E-2</v>
      </c>
      <c r="O30" s="76">
        <v>4.4117249999999997E-2</v>
      </c>
      <c r="P30" s="158">
        <v>9.0765767568888795E-4</v>
      </c>
      <c r="Q30" s="79">
        <f t="shared" si="4"/>
        <v>3.6093817319627821E-3</v>
      </c>
      <c r="R30" s="86">
        <f t="shared" si="2"/>
        <v>0.97893186151302314</v>
      </c>
      <c r="S30" s="88"/>
      <c r="U30"/>
      <c r="V30"/>
      <c r="W30"/>
      <c r="X30"/>
      <c r="Y30"/>
      <c r="Z30"/>
    </row>
    <row r="31" spans="2:26" ht="12.75" x14ac:dyDescent="0.2">
      <c r="B31" s="75" t="s">
        <v>150</v>
      </c>
      <c r="C31" s="76">
        <v>2.9858180000000002E-2</v>
      </c>
      <c r="D31" s="79">
        <f t="shared" si="3"/>
        <v>2.7711262169017549E-3</v>
      </c>
      <c r="E31" s="79">
        <f t="shared" si="5"/>
        <v>0.98399015188382966</v>
      </c>
      <c r="F31" s="80"/>
      <c r="H31"/>
      <c r="I31"/>
      <c r="J31"/>
      <c r="K31"/>
      <c r="M31" s="75" t="s">
        <v>149</v>
      </c>
      <c r="N31" s="76">
        <v>1.6070260363636402E-2</v>
      </c>
      <c r="O31" s="76">
        <v>2.60771274666667E-2</v>
      </c>
      <c r="P31" s="158">
        <v>7.0259812381662798E-4</v>
      </c>
      <c r="Q31" s="79">
        <f t="shared" si="4"/>
        <v>2.7939441277685965E-3</v>
      </c>
      <c r="R31" s="86">
        <f t="shared" si="2"/>
        <v>0.9817258056407917</v>
      </c>
      <c r="S31" s="88"/>
      <c r="U31"/>
      <c r="V31"/>
      <c r="W31"/>
      <c r="X31"/>
      <c r="Y31"/>
      <c r="Z31"/>
    </row>
    <row r="32" spans="2:26" ht="12.75" x14ac:dyDescent="0.2">
      <c r="B32" s="75" t="s">
        <v>149</v>
      </c>
      <c r="C32" s="76">
        <v>2.60771274666667E-2</v>
      </c>
      <c r="D32" s="79">
        <f t="shared" si="3"/>
        <v>2.4202081836323893E-3</v>
      </c>
      <c r="E32" s="79">
        <f t="shared" si="5"/>
        <v>0.98641036006746208</v>
      </c>
      <c r="F32" s="80"/>
      <c r="H32"/>
      <c r="I32"/>
      <c r="J32"/>
      <c r="K32"/>
      <c r="M32" s="75" t="s">
        <v>150</v>
      </c>
      <c r="N32" s="76">
        <v>3.0188943999999999E-2</v>
      </c>
      <c r="O32" s="76">
        <v>2.9858180000000002E-2</v>
      </c>
      <c r="P32" s="158">
        <v>6.4758701564264704E-4</v>
      </c>
      <c r="Q32" s="79">
        <f t="shared" si="4"/>
        <v>2.5751875478195576E-3</v>
      </c>
      <c r="R32" s="86">
        <f t="shared" si="2"/>
        <v>0.98430099318861131</v>
      </c>
      <c r="S32" s="88"/>
      <c r="U32"/>
      <c r="V32"/>
      <c r="W32"/>
      <c r="X32"/>
      <c r="Y32"/>
      <c r="Z32"/>
    </row>
    <row r="33" spans="2:26" ht="12.75" x14ac:dyDescent="0.2">
      <c r="B33" s="75" t="s">
        <v>59</v>
      </c>
      <c r="C33" s="76">
        <v>1.9233889962926801E-2</v>
      </c>
      <c r="D33" s="79">
        <f t="shared" si="3"/>
        <v>1.785089939482915E-3</v>
      </c>
      <c r="E33" s="79">
        <f t="shared" si="5"/>
        <v>0.98819545000694498</v>
      </c>
      <c r="F33" s="80"/>
      <c r="H33"/>
      <c r="I33"/>
      <c r="J33"/>
      <c r="K33"/>
      <c r="M33" s="75" t="s">
        <v>114</v>
      </c>
      <c r="N33" s="76">
        <v>4.23442095E-2</v>
      </c>
      <c r="O33" s="76">
        <v>8.9999999999999999E-8</v>
      </c>
      <c r="P33" s="158">
        <v>5.6352051237885297E-4</v>
      </c>
      <c r="Q33" s="79">
        <f t="shared" si="4"/>
        <v>2.240889596865709E-3</v>
      </c>
      <c r="R33" s="86">
        <f t="shared" si="2"/>
        <v>0.98654188278547705</v>
      </c>
      <c r="S33" s="88"/>
      <c r="U33"/>
      <c r="V33"/>
      <c r="W33"/>
      <c r="X33"/>
      <c r="Y33"/>
      <c r="Z33"/>
    </row>
    <row r="34" spans="2:26" ht="12.75" x14ac:dyDescent="0.2">
      <c r="B34" s="75" t="s">
        <v>86</v>
      </c>
      <c r="C34" s="76">
        <v>1.7881852662721898E-2</v>
      </c>
      <c r="D34" s="79">
        <f t="shared" si="3"/>
        <v>1.6596078769852383E-3</v>
      </c>
      <c r="E34" s="79">
        <f t="shared" si="5"/>
        <v>0.98985505788393024</v>
      </c>
      <c r="F34" s="80"/>
      <c r="H34"/>
      <c r="I34"/>
      <c r="J34"/>
      <c r="K34"/>
      <c r="M34" s="75" t="s">
        <v>57</v>
      </c>
      <c r="N34" s="76">
        <v>4.4544202560000003E-2</v>
      </c>
      <c r="O34" s="76">
        <v>3.01579076518214E-2</v>
      </c>
      <c r="P34" s="158">
        <v>4.6707861804085997E-4</v>
      </c>
      <c r="Q34" s="79">
        <f t="shared" si="4"/>
        <v>1.857379799126995E-3</v>
      </c>
      <c r="R34" s="86">
        <f t="shared" si="2"/>
        <v>0.98839926258460409</v>
      </c>
      <c r="S34" s="88"/>
      <c r="U34"/>
      <c r="V34"/>
      <c r="W34"/>
      <c r="X34"/>
      <c r="Y34"/>
      <c r="Z34"/>
    </row>
    <row r="35" spans="2:26" ht="12.75" x14ac:dyDescent="0.2">
      <c r="B35" s="75" t="s">
        <v>84</v>
      </c>
      <c r="C35" s="76">
        <v>1.7811031053327601E-2</v>
      </c>
      <c r="D35" s="79">
        <f t="shared" si="3"/>
        <v>1.6530349506208145E-3</v>
      </c>
      <c r="E35" s="79">
        <f t="shared" si="5"/>
        <v>0.9915080928345511</v>
      </c>
      <c r="F35" s="80"/>
      <c r="H35"/>
      <c r="I35"/>
      <c r="J35"/>
      <c r="K35"/>
      <c r="M35" s="75" t="s">
        <v>84</v>
      </c>
      <c r="N35" s="76">
        <v>1.4863394557440001E-2</v>
      </c>
      <c r="O35" s="76">
        <v>1.7811031053327601E-2</v>
      </c>
      <c r="P35" s="158">
        <v>4.2815267884904398E-4</v>
      </c>
      <c r="Q35" s="79">
        <f t="shared" si="4"/>
        <v>1.7025873288139994E-3</v>
      </c>
      <c r="R35" s="86">
        <f t="shared" si="2"/>
        <v>0.9901018499134181</v>
      </c>
      <c r="S35" s="88"/>
      <c r="U35"/>
      <c r="V35"/>
      <c r="W35"/>
      <c r="X35"/>
      <c r="Y35"/>
      <c r="Z35"/>
    </row>
    <row r="36" spans="2:26" ht="12.75" x14ac:dyDescent="0.2">
      <c r="B36" s="75" t="s">
        <v>148</v>
      </c>
      <c r="C36" s="76">
        <v>1.1430858E-2</v>
      </c>
      <c r="D36" s="79">
        <f t="shared" si="3"/>
        <v>1.0608935402452917E-3</v>
      </c>
      <c r="E36" s="79">
        <f t="shared" si="5"/>
        <v>0.9925689863747964</v>
      </c>
      <c r="F36" s="80"/>
      <c r="H36"/>
      <c r="I36"/>
      <c r="J36"/>
      <c r="K36"/>
      <c r="M36" s="75" t="s">
        <v>148</v>
      </c>
      <c r="N36" s="76">
        <v>5.6047500000000004E-3</v>
      </c>
      <c r="O36" s="76">
        <v>1.1430858E-2</v>
      </c>
      <c r="P36" s="158">
        <v>3.2714118112894998E-4</v>
      </c>
      <c r="Q36" s="79">
        <f t="shared" si="4"/>
        <v>1.3009060955093902E-3</v>
      </c>
      <c r="R36" s="86">
        <f t="shared" si="2"/>
        <v>0.99140275600892747</v>
      </c>
      <c r="S36" s="88"/>
      <c r="U36"/>
      <c r="V36"/>
      <c r="W36"/>
      <c r="X36"/>
      <c r="Y36"/>
      <c r="Z36"/>
    </row>
    <row r="37" spans="2:26" ht="12.75" x14ac:dyDescent="0.2">
      <c r="B37" s="75" t="s">
        <v>161</v>
      </c>
      <c r="C37" s="76">
        <v>1.0187999999999999E-2</v>
      </c>
      <c r="D37" s="79">
        <f t="shared" si="3"/>
        <v>9.4554436666250503E-4</v>
      </c>
      <c r="E37" s="79">
        <f t="shared" si="5"/>
        <v>0.9935145307414589</v>
      </c>
      <c r="F37" s="80"/>
      <c r="H37"/>
      <c r="I37"/>
      <c r="J37"/>
      <c r="K37"/>
      <c r="M37" s="75" t="s">
        <v>382</v>
      </c>
      <c r="N37" s="76">
        <v>0.191268753677866</v>
      </c>
      <c r="O37" s="76">
        <v>8.0061923481580005E-2</v>
      </c>
      <c r="P37" s="158">
        <v>2.6828862402416903E-4</v>
      </c>
      <c r="Q37" s="79">
        <f t="shared" si="4"/>
        <v>1.0668736511386966E-3</v>
      </c>
      <c r="R37" s="86">
        <f t="shared" si="2"/>
        <v>0.99246962966006613</v>
      </c>
      <c r="S37" s="88"/>
      <c r="U37"/>
      <c r="V37"/>
      <c r="W37"/>
      <c r="X37"/>
      <c r="Y37"/>
      <c r="Z37"/>
    </row>
    <row r="38" spans="2:26" ht="12.75" x14ac:dyDescent="0.2">
      <c r="B38" s="75" t="s">
        <v>66</v>
      </c>
      <c r="C38" s="76">
        <v>9.179155126E-3</v>
      </c>
      <c r="D38" s="79">
        <f t="shared" si="3"/>
        <v>8.5191386141642695E-4</v>
      </c>
      <c r="E38" s="79">
        <f t="shared" si="5"/>
        <v>0.99436644460287538</v>
      </c>
      <c r="F38" s="80"/>
      <c r="H38"/>
      <c r="I38"/>
      <c r="J38"/>
      <c r="K38"/>
      <c r="M38" s="75" t="s">
        <v>161</v>
      </c>
      <c r="N38" s="76">
        <v>7.8600000000000007E-3</v>
      </c>
      <c r="O38" s="76">
        <v>1.0187999999999999E-2</v>
      </c>
      <c r="P38" s="158">
        <v>2.5344850409608202E-4</v>
      </c>
      <c r="Q38" s="79">
        <f t="shared" si="4"/>
        <v>1.0078605901540905E-3</v>
      </c>
      <c r="R38" s="86">
        <f t="shared" si="2"/>
        <v>0.99347749025022025</v>
      </c>
      <c r="S38" s="88"/>
      <c r="U38"/>
      <c r="V38"/>
      <c r="W38"/>
      <c r="X38"/>
      <c r="Y38"/>
      <c r="Z38"/>
    </row>
    <row r="39" spans="2:26" ht="12.75" x14ac:dyDescent="0.2">
      <c r="B39" s="75" t="s">
        <v>60</v>
      </c>
      <c r="C39" s="76">
        <v>8.6548471509357901E-3</v>
      </c>
      <c r="D39" s="79">
        <f t="shared" si="3"/>
        <v>8.0325303964393102E-4</v>
      </c>
      <c r="E39" s="79">
        <f t="shared" si="5"/>
        <v>0.99516969764251928</v>
      </c>
      <c r="F39" s="80"/>
      <c r="H39"/>
      <c r="I39"/>
      <c r="J39"/>
      <c r="K39"/>
      <c r="M39" s="75" t="s">
        <v>86</v>
      </c>
      <c r="N39" s="76">
        <v>2.93014011416311E-2</v>
      </c>
      <c r="O39" s="76">
        <v>1.7881852662721898E-2</v>
      </c>
      <c r="P39" s="158">
        <v>2.3849830216030599E-4</v>
      </c>
      <c r="Q39" s="79">
        <f t="shared" si="4"/>
        <v>9.4840977824398401E-4</v>
      </c>
      <c r="R39" s="86">
        <f t="shared" si="2"/>
        <v>0.9944259000284642</v>
      </c>
      <c r="S39" s="88"/>
      <c r="U39"/>
      <c r="V39"/>
      <c r="W39"/>
      <c r="X39"/>
      <c r="Y39"/>
      <c r="Z39"/>
    </row>
    <row r="40" spans="2:26" ht="12.75" x14ac:dyDescent="0.2">
      <c r="B40" s="75" t="s">
        <v>151</v>
      </c>
      <c r="C40" s="76">
        <v>8.5554299999999993E-3</v>
      </c>
      <c r="D40" s="79">
        <f t="shared" si="3"/>
        <v>7.9402617205294424E-4</v>
      </c>
      <c r="E40" s="79">
        <f t="shared" si="5"/>
        <v>0.99596372381457221</v>
      </c>
      <c r="F40" s="80"/>
      <c r="H40"/>
      <c r="I40"/>
      <c r="J40"/>
      <c r="K40"/>
      <c r="M40" s="75" t="s">
        <v>66</v>
      </c>
      <c r="N40" s="76">
        <v>7.3742487282867902E-3</v>
      </c>
      <c r="O40" s="76">
        <v>9.179155126E-3</v>
      </c>
      <c r="P40" s="158">
        <v>2.24457760899522E-4</v>
      </c>
      <c r="Q40" s="79">
        <f t="shared" si="4"/>
        <v>8.9257631317128411E-4</v>
      </c>
      <c r="R40" s="86">
        <f t="shared" si="2"/>
        <v>0.99531847634163551</v>
      </c>
      <c r="S40" s="88"/>
      <c r="U40"/>
      <c r="V40"/>
      <c r="W40"/>
      <c r="X40"/>
      <c r="Y40"/>
      <c r="Z40"/>
    </row>
    <row r="41" spans="2:26" ht="12.75" x14ac:dyDescent="0.2">
      <c r="B41" s="75" t="s">
        <v>142</v>
      </c>
      <c r="C41" s="76">
        <v>8.4384109963859897E-3</v>
      </c>
      <c r="D41" s="79">
        <f t="shared" si="3"/>
        <v>7.8316568327598251E-4</v>
      </c>
      <c r="E41" s="79">
        <f t="shared" si="5"/>
        <v>0.99674688949784818</v>
      </c>
      <c r="F41" s="80"/>
      <c r="H41"/>
      <c r="I41"/>
      <c r="J41"/>
      <c r="K41"/>
      <c r="M41" s="75" t="s">
        <v>151</v>
      </c>
      <c r="N41" s="76">
        <v>6.6378799999999996E-3</v>
      </c>
      <c r="O41" s="76">
        <v>8.5554299999999993E-3</v>
      </c>
      <c r="P41" s="158">
        <v>2.12337060349895E-4</v>
      </c>
      <c r="Q41" s="79">
        <f t="shared" si="4"/>
        <v>8.4437726598181242E-4</v>
      </c>
      <c r="R41" s="86">
        <f t="shared" si="2"/>
        <v>0.99616285360761736</v>
      </c>
      <c r="S41" s="88"/>
      <c r="U41"/>
      <c r="V41"/>
      <c r="W41"/>
      <c r="X41"/>
      <c r="Y41"/>
      <c r="Z41"/>
    </row>
    <row r="42" spans="2:26" ht="12.75" x14ac:dyDescent="0.2">
      <c r="B42" s="75" t="s">
        <v>143</v>
      </c>
      <c r="C42" s="76">
        <v>8.3580000000000008E-3</v>
      </c>
      <c r="D42" s="79">
        <f t="shared" si="3"/>
        <v>7.7570276958826255E-4</v>
      </c>
      <c r="E42" s="79">
        <f t="shared" si="5"/>
        <v>0.99752259226743645</v>
      </c>
      <c r="F42" s="80"/>
      <c r="H42"/>
      <c r="I42"/>
      <c r="J42"/>
      <c r="K42"/>
      <c r="M42" s="75" t="s">
        <v>143</v>
      </c>
      <c r="N42" s="76">
        <v>6.5094000000000003E-3</v>
      </c>
      <c r="O42" s="76">
        <v>8.3580000000000008E-3</v>
      </c>
      <c r="P42" s="158">
        <v>2.07108343560474E-4</v>
      </c>
      <c r="Q42" s="79">
        <f t="shared" si="4"/>
        <v>8.2358480714316538E-4</v>
      </c>
      <c r="R42" s="86">
        <f t="shared" si="2"/>
        <v>0.99698643841476053</v>
      </c>
      <c r="S42" s="88"/>
      <c r="U42"/>
      <c r="V42"/>
      <c r="W42"/>
      <c r="X42"/>
      <c r="Y42"/>
      <c r="Z42"/>
    </row>
    <row r="43" spans="2:26" ht="12.75" x14ac:dyDescent="0.2">
      <c r="B43" s="75" t="s">
        <v>146</v>
      </c>
      <c r="C43" s="76">
        <v>5.7235068493150703E-3</v>
      </c>
      <c r="D43" s="79">
        <f t="shared" si="3"/>
        <v>5.3119647221477504E-4</v>
      </c>
      <c r="E43" s="79">
        <f t="shared" si="5"/>
        <v>0.99805378873965123</v>
      </c>
      <c r="F43" s="80"/>
      <c r="H43"/>
      <c r="I43"/>
      <c r="J43"/>
      <c r="K43"/>
      <c r="M43" s="75" t="s">
        <v>146</v>
      </c>
      <c r="N43" s="76">
        <v>4.2529315068493096E-3</v>
      </c>
      <c r="O43" s="76">
        <v>5.7235068493150703E-3</v>
      </c>
      <c r="P43" s="158">
        <v>1.4455023778223801E-4</v>
      </c>
      <c r="Q43" s="79">
        <f t="shared" si="4"/>
        <v>5.7481691784967465E-4</v>
      </c>
      <c r="R43" s="86">
        <f t="shared" si="2"/>
        <v>0.9975612553326102</v>
      </c>
      <c r="S43" s="88"/>
      <c r="U43"/>
      <c r="V43"/>
      <c r="W43"/>
      <c r="X43"/>
      <c r="Y43"/>
      <c r="Z43"/>
    </row>
    <row r="44" spans="2:26" ht="12.75" x14ac:dyDescent="0.2">
      <c r="B44" s="75" t="s">
        <v>112</v>
      </c>
      <c r="C44" s="76">
        <v>5.5103799999999996E-3</v>
      </c>
      <c r="D44" s="79">
        <f t="shared" si="3"/>
        <v>5.1141625119451657E-4</v>
      </c>
      <c r="E44" s="79">
        <f t="shared" si="5"/>
        <v>0.99856520499084578</v>
      </c>
      <c r="F44" s="80"/>
      <c r="H44"/>
      <c r="I44"/>
      <c r="J44"/>
      <c r="K44"/>
      <c r="M44" s="75" t="s">
        <v>142</v>
      </c>
      <c r="N44" s="76">
        <v>1.22229982592536E-2</v>
      </c>
      <c r="O44" s="76">
        <v>8.4384109963859897E-3</v>
      </c>
      <c r="P44" s="158">
        <v>1.3389683459126201E-4</v>
      </c>
      <c r="Q44" s="79">
        <f t="shared" si="4"/>
        <v>5.324527095245938E-4</v>
      </c>
      <c r="R44" s="86">
        <f t="shared" si="2"/>
        <v>0.99809370804213482</v>
      </c>
      <c r="S44" s="88"/>
      <c r="U44"/>
      <c r="V44"/>
      <c r="W44"/>
      <c r="X44"/>
      <c r="Y44"/>
      <c r="Z44"/>
    </row>
    <row r="45" spans="2:26" ht="12.75" x14ac:dyDescent="0.2">
      <c r="B45" s="75" t="s">
        <v>56</v>
      </c>
      <c r="C45" s="76">
        <v>4.5160568653229401E-3</v>
      </c>
      <c r="D45" s="79">
        <f t="shared" si="3"/>
        <v>4.1913350299701982E-4</v>
      </c>
      <c r="E45" s="79">
        <f t="shared" si="5"/>
        <v>0.99898433849384283</v>
      </c>
      <c r="F45" s="80"/>
      <c r="H45"/>
      <c r="I45"/>
      <c r="J45"/>
      <c r="K45"/>
      <c r="M45" s="75" t="s">
        <v>89</v>
      </c>
      <c r="N45" s="76">
        <v>1.34775109691297E-2</v>
      </c>
      <c r="O45" s="76">
        <v>1.5337614569563101E-3</v>
      </c>
      <c r="P45" s="158">
        <v>1.2545786886574101E-4</v>
      </c>
      <c r="Q45" s="79">
        <f t="shared" si="4"/>
        <v>4.988944093612226E-4</v>
      </c>
      <c r="R45" s="86">
        <f t="shared" si="2"/>
        <v>0.99859260245149606</v>
      </c>
      <c r="S45" s="88"/>
      <c r="U45"/>
      <c r="V45"/>
      <c r="W45"/>
      <c r="X45"/>
      <c r="Y45"/>
      <c r="Z45"/>
    </row>
    <row r="46" spans="2:26" ht="12.75" x14ac:dyDescent="0.2">
      <c r="B46" s="75" t="s">
        <v>99</v>
      </c>
      <c r="C46" s="76">
        <v>4.2475298691000002E-3</v>
      </c>
      <c r="D46" s="79">
        <f t="shared" si="3"/>
        <v>3.9421161562212733E-4</v>
      </c>
      <c r="E46" s="79">
        <f t="shared" ref="E46:E49" si="6">IF(D46=1,0,IF(ISNUMBER(D46+E45),D46+E45,0))</f>
        <v>0.99937855010946497</v>
      </c>
      <c r="F46" s="80"/>
      <c r="H46"/>
      <c r="I46"/>
      <c r="J46"/>
      <c r="K46"/>
      <c r="M46" s="75" t="s">
        <v>112</v>
      </c>
      <c r="N46" s="76">
        <v>7.1731599999999996E-3</v>
      </c>
      <c r="O46" s="76">
        <v>5.5103799999999996E-3</v>
      </c>
      <c r="P46" s="158">
        <v>9.8197153415305303E-5</v>
      </c>
      <c r="Q46" s="79">
        <f t="shared" si="4"/>
        <v>3.9048974207037471E-4</v>
      </c>
      <c r="R46" s="86">
        <f t="shared" si="2"/>
        <v>0.9989830921935664</v>
      </c>
      <c r="S46" s="88"/>
      <c r="U46"/>
      <c r="V46"/>
      <c r="W46"/>
      <c r="X46"/>
      <c r="Y46"/>
      <c r="Z46"/>
    </row>
    <row r="47" spans="2:26" ht="12.75" x14ac:dyDescent="0.2">
      <c r="B47" s="75" t="s">
        <v>71</v>
      </c>
      <c r="C47" s="76">
        <v>2.5785422120366899E-3</v>
      </c>
      <c r="D47" s="79">
        <f t="shared" si="3"/>
        <v>2.3931351224899559E-4</v>
      </c>
      <c r="E47" s="79">
        <f t="shared" si="6"/>
        <v>0.99961786362171401</v>
      </c>
      <c r="F47" s="80"/>
      <c r="H47"/>
      <c r="I47"/>
      <c r="J47"/>
      <c r="K47"/>
      <c r="M47" s="75" t="s">
        <v>56</v>
      </c>
      <c r="N47" s="76">
        <v>6.6211478628263997E-3</v>
      </c>
      <c r="O47" s="76">
        <v>4.5160568653229401E-3</v>
      </c>
      <c r="P47" s="158">
        <v>7.0598577806157904E-5</v>
      </c>
      <c r="Q47" s="79">
        <f t="shared" si="4"/>
        <v>2.8074154371327269E-4</v>
      </c>
      <c r="R47" s="86">
        <f t="shared" si="2"/>
        <v>0.99926383373727967</v>
      </c>
      <c r="S47" s="88"/>
      <c r="U47"/>
      <c r="V47"/>
      <c r="W47"/>
      <c r="X47"/>
      <c r="Y47"/>
      <c r="Z47"/>
    </row>
    <row r="48" spans="2:26" ht="12.75" x14ac:dyDescent="0.2">
      <c r="B48" s="75" t="s">
        <v>89</v>
      </c>
      <c r="C48" s="76">
        <v>1.5337614569563101E-3</v>
      </c>
      <c r="D48" s="79">
        <f t="shared" si="3"/>
        <v>1.4234781168326614E-4</v>
      </c>
      <c r="E48" s="79">
        <f t="shared" si="6"/>
        <v>0.99976021143339733</v>
      </c>
      <c r="F48" s="80"/>
      <c r="H48"/>
      <c r="I48"/>
      <c r="J48"/>
      <c r="K48"/>
      <c r="M48" s="75" t="s">
        <v>61</v>
      </c>
      <c r="N48" s="76">
        <v>6.0172800501847104E-3</v>
      </c>
      <c r="O48" s="76">
        <v>6.5910777114030301E-4</v>
      </c>
      <c r="P48" s="158">
        <v>5.6915032074451398E-5</v>
      </c>
      <c r="Q48" s="79">
        <f t="shared" si="4"/>
        <v>2.2632770321441532E-4</v>
      </c>
      <c r="R48" s="86">
        <f t="shared" si="2"/>
        <v>0.99949016144049407</v>
      </c>
      <c r="S48" s="88"/>
      <c r="U48"/>
      <c r="V48"/>
      <c r="W48"/>
      <c r="X48"/>
      <c r="Y48"/>
      <c r="Z48"/>
    </row>
    <row r="49" spans="2:26" ht="12.75" x14ac:dyDescent="0.2">
      <c r="B49" s="75" t="s">
        <v>61</v>
      </c>
      <c r="C49" s="76">
        <v>6.5910777114030301E-4</v>
      </c>
      <c r="D49" s="79">
        <f t="shared" si="3"/>
        <v>6.1171539068040167E-5</v>
      </c>
      <c r="E49" s="79">
        <f t="shared" si="6"/>
        <v>0.99982138297246537</v>
      </c>
      <c r="F49" s="80"/>
      <c r="H49"/>
      <c r="I49"/>
      <c r="J49"/>
      <c r="K49"/>
      <c r="M49" s="75" t="s">
        <v>99</v>
      </c>
      <c r="N49" s="76">
        <v>7.65666E-3</v>
      </c>
      <c r="O49" s="76">
        <v>4.2475298691000002E-3</v>
      </c>
      <c r="P49" s="158">
        <v>4.7380605056819897E-5</v>
      </c>
      <c r="Q49" s="79">
        <f t="shared" si="4"/>
        <v>1.8841320348184524E-4</v>
      </c>
      <c r="R49" s="86">
        <f t="shared" si="2"/>
        <v>0.99967857464397591</v>
      </c>
      <c r="S49" s="88"/>
      <c r="U49"/>
      <c r="V49"/>
      <c r="W49"/>
      <c r="X49"/>
      <c r="Y49"/>
      <c r="Z49"/>
    </row>
    <row r="50" spans="2:26" ht="12.75" x14ac:dyDescent="0.2">
      <c r="B50" s="75" t="s">
        <v>78</v>
      </c>
      <c r="C50" s="76">
        <v>5.4758745075061998E-4</v>
      </c>
      <c r="D50" s="79">
        <f t="shared" si="3"/>
        <v>5.0821380969015578E-5</v>
      </c>
      <c r="E50" s="79">
        <f t="shared" ref="E50:E57" si="7">IF(D50=1,0,IF(ISNUMBER(D50+E49),D50+E49,0))</f>
        <v>0.99987220435343438</v>
      </c>
      <c r="F50" s="80"/>
      <c r="H50"/>
      <c r="I50"/>
      <c r="J50"/>
      <c r="K50"/>
      <c r="M50" s="75" t="s">
        <v>71</v>
      </c>
      <c r="N50" s="76">
        <v>3.9828956888668899E-3</v>
      </c>
      <c r="O50" s="76">
        <v>2.5785422120366899E-3</v>
      </c>
      <c r="P50" s="158">
        <v>3.7616170339375397E-5</v>
      </c>
      <c r="Q50" s="79">
        <f t="shared" si="4"/>
        <v>1.4958405760882829E-4</v>
      </c>
      <c r="R50" s="86">
        <f t="shared" si="2"/>
        <v>0.9998281587015847</v>
      </c>
      <c r="S50" s="88"/>
      <c r="U50"/>
      <c r="V50"/>
      <c r="W50"/>
      <c r="X50"/>
      <c r="Y50"/>
      <c r="Z50"/>
    </row>
    <row r="51" spans="2:26" ht="12.75" x14ac:dyDescent="0.2">
      <c r="B51" s="75" t="s">
        <v>147</v>
      </c>
      <c r="C51" s="76">
        <v>4.9315068493150705E-4</v>
      </c>
      <c r="D51" s="79">
        <f t="shared" si="3"/>
        <v>4.5769125643182417E-5</v>
      </c>
      <c r="E51" s="79">
        <f t="shared" si="7"/>
        <v>0.99991797347907752</v>
      </c>
      <c r="F51" s="80"/>
      <c r="H51"/>
      <c r="I51"/>
      <c r="J51"/>
      <c r="K51"/>
      <c r="M51" s="75" t="s">
        <v>78</v>
      </c>
      <c r="N51" s="76">
        <v>2.6624293089874001E-4</v>
      </c>
      <c r="O51" s="76">
        <v>5.4758745075061998E-4</v>
      </c>
      <c r="P51" s="158">
        <v>1.5701402302206699E-5</v>
      </c>
      <c r="Q51" s="79">
        <f t="shared" si="4"/>
        <v>6.2438027192102371E-5</v>
      </c>
      <c r="R51" s="86">
        <f t="shared" si="2"/>
        <v>0.99989059672877678</v>
      </c>
      <c r="S51" s="88"/>
      <c r="U51"/>
      <c r="V51"/>
      <c r="W51"/>
      <c r="X51"/>
      <c r="Y51"/>
      <c r="Z51"/>
    </row>
    <row r="52" spans="2:26" ht="12.75" x14ac:dyDescent="0.2">
      <c r="B52" s="75" t="s">
        <v>174</v>
      </c>
      <c r="C52" s="76">
        <v>3.3207899999999999E-4</v>
      </c>
      <c r="D52" s="79">
        <f t="shared" si="3"/>
        <v>3.0820124434326463E-5</v>
      </c>
      <c r="E52" s="79">
        <f t="shared" si="7"/>
        <v>0.99994879360351185</v>
      </c>
      <c r="F52" s="80"/>
      <c r="H52"/>
      <c r="I52"/>
      <c r="J52"/>
      <c r="K52"/>
      <c r="M52" s="75" t="s">
        <v>147</v>
      </c>
      <c r="N52" s="76">
        <v>4.0931506849315098E-4</v>
      </c>
      <c r="O52" s="76">
        <v>4.9315068493150705E-4</v>
      </c>
      <c r="P52" s="158">
        <v>1.18842299314436E-5</v>
      </c>
      <c r="Q52" s="79">
        <f t="shared" si="4"/>
        <v>4.725870067747941E-5</v>
      </c>
      <c r="R52" s="86">
        <f t="shared" si="2"/>
        <v>0.99993785542945424</v>
      </c>
      <c r="S52" s="88"/>
      <c r="U52"/>
      <c r="V52"/>
      <c r="W52"/>
      <c r="X52"/>
      <c r="Y52"/>
      <c r="Z52"/>
    </row>
    <row r="53" spans="2:26" ht="12.75" x14ac:dyDescent="0.2">
      <c r="B53" s="75" t="s">
        <v>152</v>
      </c>
      <c r="C53" s="76">
        <v>2.4733448627451001E-4</v>
      </c>
      <c r="D53" s="79">
        <f t="shared" si="3"/>
        <v>2.2955018666885322E-5</v>
      </c>
      <c r="E53" s="79">
        <f t="shared" si="7"/>
        <v>0.99997174862217875</v>
      </c>
      <c r="F53" s="80"/>
      <c r="H53"/>
      <c r="I53"/>
      <c r="J53"/>
      <c r="K53"/>
      <c r="M53" s="75" t="s">
        <v>174</v>
      </c>
      <c r="N53" s="76">
        <v>5.2049999999999998E-5</v>
      </c>
      <c r="O53" s="76">
        <v>3.3207899999999999E-4</v>
      </c>
      <c r="P53" s="158">
        <v>1.0978011775333599E-5</v>
      </c>
      <c r="Q53" s="79">
        <f t="shared" si="4"/>
        <v>4.3655043323561353E-5</v>
      </c>
      <c r="R53" s="86">
        <f t="shared" si="2"/>
        <v>0.99998151047277783</v>
      </c>
      <c r="S53" s="88"/>
      <c r="U53"/>
      <c r="V53"/>
      <c r="W53"/>
      <c r="X53"/>
      <c r="Y53"/>
      <c r="Z53"/>
    </row>
    <row r="54" spans="2:26" ht="12.75" x14ac:dyDescent="0.2">
      <c r="B54" s="75" t="s">
        <v>67</v>
      </c>
      <c r="C54" s="76">
        <v>1.90617997E-4</v>
      </c>
      <c r="D54" s="79">
        <f t="shared" si="3"/>
        <v>1.7691183082826884E-5</v>
      </c>
      <c r="E54" s="79">
        <f t="shared" si="7"/>
        <v>0.99998943980526156</v>
      </c>
      <c r="F54" s="80"/>
      <c r="H54"/>
      <c r="I54"/>
      <c r="J54"/>
      <c r="K54"/>
      <c r="M54" s="75" t="s">
        <v>152</v>
      </c>
      <c r="N54" s="76">
        <v>8.8619999999999997E-4</v>
      </c>
      <c r="O54" s="76">
        <v>2.4733448627451001E-4</v>
      </c>
      <c r="P54" s="158">
        <v>3.10128417670776E-6</v>
      </c>
      <c r="Q54" s="79">
        <f t="shared" si="4"/>
        <v>1.2332533236760755E-5</v>
      </c>
      <c r="R54" s="86">
        <f t="shared" si="2"/>
        <v>0.99999384300601457</v>
      </c>
      <c r="S54" s="88"/>
      <c r="U54"/>
      <c r="V54"/>
      <c r="W54"/>
      <c r="X54"/>
      <c r="Y54"/>
      <c r="Z54"/>
    </row>
    <row r="55" spans="2:26" ht="12.75" x14ac:dyDescent="0.2">
      <c r="B55" s="75" t="s">
        <v>170</v>
      </c>
      <c r="C55" s="76">
        <v>4.7750207999999997E-5</v>
      </c>
      <c r="D55" s="79">
        <f t="shared" si="3"/>
        <v>4.4316784630313002E-6</v>
      </c>
      <c r="E55" s="79">
        <f t="shared" si="7"/>
        <v>0.99999387148372454</v>
      </c>
      <c r="F55" s="80"/>
      <c r="H55"/>
      <c r="I55"/>
      <c r="J55"/>
      <c r="K55"/>
      <c r="M55" s="75" t="s">
        <v>67</v>
      </c>
      <c r="N55" s="76">
        <v>4.3838466592813501E-4</v>
      </c>
      <c r="O55" s="76">
        <v>1.90617997E-4</v>
      </c>
      <c r="P55" s="158">
        <v>8.6505129739630398E-7</v>
      </c>
      <c r="Q55" s="79">
        <f t="shared" si="4"/>
        <v>3.4399536671831487E-6</v>
      </c>
      <c r="R55" s="86">
        <f t="shared" si="2"/>
        <v>0.99999728295968171</v>
      </c>
      <c r="S55" s="88"/>
      <c r="U55"/>
      <c r="V55"/>
      <c r="W55"/>
      <c r="X55"/>
      <c r="Y55"/>
      <c r="Z55"/>
    </row>
    <row r="56" spans="2:26" ht="12.75" x14ac:dyDescent="0.2">
      <c r="B56" s="75" t="s">
        <v>58</v>
      </c>
      <c r="C56" s="76">
        <v>3.2657039999999999E-5</v>
      </c>
      <c r="D56" s="79">
        <f t="shared" si="3"/>
        <v>3.0308873384248231E-6</v>
      </c>
      <c r="E56" s="79">
        <f t="shared" si="7"/>
        <v>0.99999690237106298</v>
      </c>
      <c r="F56" s="80"/>
      <c r="H56"/>
      <c r="I56"/>
      <c r="J56"/>
      <c r="K56"/>
      <c r="M56" s="75" t="s">
        <v>166</v>
      </c>
      <c r="N56" s="76">
        <v>6.3535472030837195E-5</v>
      </c>
      <c r="O56" s="76">
        <v>1.6231668749999999E-5</v>
      </c>
      <c r="P56" s="158">
        <v>2.7508896670197201E-7</v>
      </c>
      <c r="Q56" s="79">
        <f t="shared" si="4"/>
        <v>1.0939158205487882E-6</v>
      </c>
      <c r="R56" s="86">
        <f t="shared" si="2"/>
        <v>0.9999983768755023</v>
      </c>
      <c r="S56" s="88"/>
      <c r="U56"/>
      <c r="V56"/>
      <c r="W56"/>
      <c r="X56"/>
      <c r="Y56"/>
      <c r="Z56"/>
    </row>
    <row r="57" spans="2:26" ht="12.75" x14ac:dyDescent="0.2">
      <c r="B57" s="75" t="s">
        <v>145</v>
      </c>
      <c r="C57" s="76">
        <v>1.7021290911780801E-5</v>
      </c>
      <c r="D57" s="79">
        <f t="shared" si="3"/>
        <v>1.5797394714328654E-6</v>
      </c>
      <c r="E57" s="79">
        <f t="shared" si="7"/>
        <v>0.99999848211053444</v>
      </c>
      <c r="F57" s="80"/>
      <c r="H57"/>
      <c r="I57"/>
      <c r="J57"/>
      <c r="K57"/>
      <c r="M57" s="75" t="s">
        <v>170</v>
      </c>
      <c r="N57" s="76">
        <v>1.08336E-4</v>
      </c>
      <c r="O57" s="76">
        <v>4.7750207999999997E-5</v>
      </c>
      <c r="P57" s="158">
        <v>2.3639694841243701E-7</v>
      </c>
      <c r="Q57" s="79">
        <f t="shared" si="4"/>
        <v>9.4005355757500396E-7</v>
      </c>
      <c r="R57" s="86">
        <f t="shared" si="2"/>
        <v>0.99999931692905986</v>
      </c>
      <c r="S57" s="88"/>
      <c r="U57"/>
      <c r="V57"/>
      <c r="W57"/>
      <c r="X57"/>
      <c r="Y57"/>
      <c r="Z57"/>
    </row>
    <row r="58" spans="2:26" ht="12.75" x14ac:dyDescent="0.2">
      <c r="B58" s="75" t="s">
        <v>166</v>
      </c>
      <c r="C58" s="76">
        <v>1.6231668749999999E-5</v>
      </c>
      <c r="D58" s="79">
        <f t="shared" si="3"/>
        <v>1.506454941901681E-6</v>
      </c>
      <c r="E58" s="79">
        <f t="shared" ref="E58" si="8">IF(D58=1,0,IF(ISNUMBER(D58+E57),D58+E57,0))</f>
        <v>0.99999998856547634</v>
      </c>
      <c r="F58" s="80"/>
      <c r="H58"/>
      <c r="I58"/>
      <c r="J58"/>
      <c r="K58"/>
      <c r="M58" s="75" t="s">
        <v>145</v>
      </c>
      <c r="N58" s="76">
        <v>3.2042676821917802E-5</v>
      </c>
      <c r="O58" s="76">
        <v>1.7021290911780801E-5</v>
      </c>
      <c r="P58" s="158">
        <v>1.7177307021363299E-7</v>
      </c>
      <c r="Q58" s="79">
        <f t="shared" ref="Q58:Q59" si="9">IF(ISNUMBER(P58/SUM(P$5:P$58)),(P58/SUM(P$5:P$58)),"NA")</f>
        <v>6.830709399352436E-7</v>
      </c>
      <c r="R58" s="86">
        <f t="shared" ref="R58:R59" si="10">IF(ISNUMBER(R57),R57+Q58,Q58)</f>
        <v>0.99999999999999978</v>
      </c>
      <c r="S58" s="88"/>
      <c r="U58"/>
      <c r="V58"/>
      <c r="W58"/>
      <c r="X58"/>
      <c r="Y58"/>
      <c r="Z58"/>
    </row>
    <row r="59" spans="2:26" ht="12.75" x14ac:dyDescent="0.2">
      <c r="B59" s="75" t="s">
        <v>114</v>
      </c>
      <c r="C59" s="76">
        <v>8.9999999999999999E-8</v>
      </c>
      <c r="D59" s="79">
        <f t="shared" ref="D59:D60" si="11">IF(ISNUMBER(C59),C59/VLOOKUP("National Total",B$5:C$58,2,0),"0")</f>
        <v>8.3528654298807868E-9</v>
      </c>
      <c r="E59" s="79">
        <f t="shared" ref="E59:E60" si="12">IF(D59=1,0,IF(ISNUMBER(D59+E58),D59+E58,0))</f>
        <v>0.99999999691834174</v>
      </c>
      <c r="F59" s="80"/>
      <c r="H59"/>
      <c r="I59"/>
      <c r="J59"/>
      <c r="K59"/>
      <c r="M59" s="75" t="s">
        <v>103</v>
      </c>
      <c r="N59" s="76">
        <v>1.8902315258823501E-8</v>
      </c>
      <c r="O59" s="76">
        <v>3.3204092633288101E-8</v>
      </c>
      <c r="P59" s="158">
        <v>9.1538125521383302E-10</v>
      </c>
      <c r="Q59" s="79">
        <f t="shared" si="9"/>
        <v>3.6400952350701514E-9</v>
      </c>
      <c r="R59" s="86">
        <f t="shared" si="10"/>
        <v>1.0000000036400951</v>
      </c>
      <c r="S59" s="88"/>
      <c r="U59"/>
      <c r="V59"/>
      <c r="W59"/>
      <c r="X59"/>
      <c r="Y59"/>
      <c r="Z59"/>
    </row>
    <row r="60" spans="2:26" ht="13.5" thickBot="1" x14ac:dyDescent="0.25">
      <c r="B60" s="77" t="s">
        <v>103</v>
      </c>
      <c r="C60" s="78">
        <v>3.3204092633288101E-8</v>
      </c>
      <c r="D60" s="81">
        <f t="shared" si="11"/>
        <v>3.0816590831905724E-9</v>
      </c>
      <c r="E60" s="81">
        <f t="shared" si="12"/>
        <v>1.0000000000000009</v>
      </c>
      <c r="F60" s="82"/>
      <c r="H60"/>
      <c r="I60"/>
      <c r="J60"/>
      <c r="K60"/>
      <c r="M60" s="77"/>
      <c r="N60" s="78"/>
      <c r="O60" s="78"/>
      <c r="P60" s="174"/>
      <c r="Q60" s="81"/>
      <c r="R60" s="90"/>
      <c r="S60" s="91"/>
      <c r="U60"/>
      <c r="V60"/>
      <c r="W60"/>
      <c r="X60"/>
      <c r="Y60"/>
      <c r="Z60"/>
    </row>
    <row r="61" spans="2:26" ht="12.75" x14ac:dyDescent="0.2">
      <c r="B61"/>
      <c r="C61"/>
      <c r="D61" s="79"/>
      <c r="E61" s="79"/>
      <c r="F61" s="110"/>
      <c r="H61"/>
      <c r="I61"/>
      <c r="J61"/>
      <c r="K61"/>
      <c r="M61"/>
      <c r="N61"/>
      <c r="O61"/>
      <c r="P61"/>
      <c r="Q61"/>
      <c r="R61"/>
      <c r="S61"/>
      <c r="U61"/>
      <c r="V61"/>
      <c r="W61"/>
      <c r="X61"/>
      <c r="Y61"/>
      <c r="Z61"/>
    </row>
    <row r="62" spans="2:26" ht="12.75" x14ac:dyDescent="0.2">
      <c r="B62"/>
      <c r="C62"/>
      <c r="H62"/>
      <c r="I62"/>
      <c r="J62"/>
      <c r="K62"/>
      <c r="M62"/>
      <c r="N62"/>
      <c r="O62"/>
      <c r="P62"/>
      <c r="Q62"/>
      <c r="R62"/>
      <c r="S62"/>
      <c r="U62"/>
      <c r="V62"/>
      <c r="W62"/>
      <c r="X62"/>
      <c r="Y62"/>
      <c r="Z62"/>
    </row>
    <row r="63" spans="2:26" ht="12.75" x14ac:dyDescent="0.2">
      <c r="B63"/>
      <c r="C63"/>
      <c r="H63"/>
      <c r="I63"/>
      <c r="J63"/>
      <c r="K63"/>
      <c r="U63"/>
      <c r="V63"/>
      <c r="W63"/>
      <c r="X63"/>
      <c r="Y63"/>
      <c r="Z63"/>
    </row>
    <row r="64" spans="2:26" ht="12.75" x14ac:dyDescent="0.2">
      <c r="H64"/>
      <c r="I64"/>
      <c r="J64"/>
      <c r="K64"/>
      <c r="U64"/>
      <c r="V64"/>
      <c r="W64"/>
      <c r="X64"/>
      <c r="Y64"/>
      <c r="Z64"/>
    </row>
    <row r="65" spans="21:26" ht="12.75" x14ac:dyDescent="0.2">
      <c r="U65"/>
      <c r="V65"/>
      <c r="W65"/>
      <c r="X65"/>
      <c r="Y65"/>
      <c r="Z65"/>
    </row>
  </sheetData>
  <sortState xmlns:xlrd2="http://schemas.microsoft.com/office/spreadsheetml/2017/richdata2" ref="H5:I34">
    <sortCondition descending="1" ref="I5:I34"/>
  </sortState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4"/>
  </sheetPr>
  <dimension ref="B1:L72"/>
  <sheetViews>
    <sheetView showGridLines="0" workbookViewId="0">
      <selection activeCell="L5" sqref="L5"/>
    </sheetView>
  </sheetViews>
  <sheetFormatPr defaultRowHeight="12" x14ac:dyDescent="0.2"/>
  <cols>
    <col min="1" max="1" width="6.5703125" style="10" bestFit="1" customWidth="1"/>
    <col min="2" max="2" width="16.28515625" style="10" bestFit="1" customWidth="1"/>
    <col min="3" max="3" width="9.7109375" style="10" customWidth="1"/>
    <col min="4" max="4" width="14.28515625" style="10" bestFit="1" customWidth="1"/>
    <col min="5" max="5" width="11.28515625" style="10" bestFit="1" customWidth="1"/>
    <col min="6" max="6" width="9.140625" style="30" bestFit="1" customWidth="1"/>
    <col min="7" max="7" width="2.28515625" style="10" customWidth="1"/>
    <col min="8" max="8" width="16.28515625" style="10" customWidth="1"/>
    <col min="9" max="9" width="7.85546875" style="10" customWidth="1"/>
    <col min="10" max="10" width="14.28515625" style="10" customWidth="1"/>
    <col min="11" max="11" width="11.28515625" style="10" customWidth="1"/>
    <col min="12" max="16384" width="9.140625" style="10"/>
  </cols>
  <sheetData>
    <row r="1" spans="2:12" ht="15" x14ac:dyDescent="0.25">
      <c r="B1" s="170" t="s">
        <v>372</v>
      </c>
    </row>
    <row r="3" spans="2:12" ht="12.75" thickBot="1" x14ac:dyDescent="0.25">
      <c r="B3" s="10" t="s">
        <v>29</v>
      </c>
      <c r="H3" s="18" t="s">
        <v>29</v>
      </c>
      <c r="I3" s="18"/>
      <c r="J3" s="18"/>
      <c r="K3" s="18"/>
      <c r="L3" s="24"/>
    </row>
    <row r="4" spans="2:12" ht="24.75" thickBot="1" x14ac:dyDescent="0.25">
      <c r="B4" s="175" t="s">
        <v>0</v>
      </c>
      <c r="C4" s="176" t="s">
        <v>343</v>
      </c>
      <c r="D4" s="70" t="s">
        <v>1</v>
      </c>
      <c r="E4" s="70" t="s">
        <v>2</v>
      </c>
      <c r="F4" s="71" t="s">
        <v>3</v>
      </c>
      <c r="H4" s="175" t="s">
        <v>0</v>
      </c>
      <c r="I4" s="176" t="s">
        <v>344</v>
      </c>
      <c r="J4" s="70" t="s">
        <v>1</v>
      </c>
      <c r="K4" s="70" t="s">
        <v>2</v>
      </c>
      <c r="L4" s="71" t="s">
        <v>3</v>
      </c>
    </row>
    <row r="5" spans="2:12" s="35" customFormat="1" x14ac:dyDescent="0.2">
      <c r="B5" s="75" t="s">
        <v>181</v>
      </c>
      <c r="C5" s="76">
        <f>SUM(C6:C34)</f>
        <v>7.3790078038602589</v>
      </c>
      <c r="D5" s="173"/>
      <c r="E5" s="79"/>
      <c r="F5" s="80"/>
      <c r="G5" s="108"/>
      <c r="H5" s="75" t="s">
        <v>181</v>
      </c>
      <c r="I5" s="76">
        <f>SUM(I6:I37)</f>
        <v>0.2486398622101697</v>
      </c>
      <c r="J5" s="79"/>
      <c r="K5" s="79"/>
      <c r="L5" s="80"/>
    </row>
    <row r="6" spans="2:12" x14ac:dyDescent="0.2">
      <c r="B6" s="75" t="s">
        <v>73</v>
      </c>
      <c r="C6" s="76">
        <v>4.7894449747142103</v>
      </c>
      <c r="D6" s="79">
        <f>IF(ISNUMBER(C6),C6/VLOOKUP("National Total",B$5:C$35,2,0),"0")</f>
        <v>0.64906354648502429</v>
      </c>
      <c r="E6" s="79">
        <f t="shared" ref="E6:E31" si="0">IF(D6=1,0,IF(ISNUMBER(D6+E5),D6+E5,0))</f>
        <v>0.64906354648502429</v>
      </c>
      <c r="F6" s="80" t="s">
        <v>364</v>
      </c>
      <c r="G6" s="2"/>
      <c r="H6" s="75" t="s">
        <v>65</v>
      </c>
      <c r="I6" s="76">
        <v>6.8272310632722794E-2</v>
      </c>
      <c r="J6" s="79">
        <f>IF(ISNUMBER(I6),I6/VLOOKUP("National Total",H$5:I$37,2,0),"0")</f>
        <v>0.27458312607579288</v>
      </c>
      <c r="K6" s="79">
        <f t="shared" ref="K6" si="1">IF(J6=1,0,IF(ISNUMBER(J6+K5),J6+K5,0))</f>
        <v>0.27458312607579288</v>
      </c>
      <c r="L6" s="80" t="s">
        <v>364</v>
      </c>
    </row>
    <row r="7" spans="2:12" x14ac:dyDescent="0.2">
      <c r="B7" s="75" t="s">
        <v>82</v>
      </c>
      <c r="C7" s="76">
        <v>1.2188472788025599</v>
      </c>
      <c r="D7" s="79">
        <f t="shared" ref="D7:D34" si="2">IF(ISNUMBER(C7),C7/VLOOKUP("National Total",B$5:C$35,2,0),"0")</f>
        <v>0.16517766496532654</v>
      </c>
      <c r="E7" s="79">
        <f t="shared" si="0"/>
        <v>0.81424121145035078</v>
      </c>
      <c r="F7" s="80" t="s">
        <v>364</v>
      </c>
      <c r="G7" s="2"/>
      <c r="H7" s="75" t="s">
        <v>55</v>
      </c>
      <c r="I7" s="76">
        <v>4.9435466971580903E-2</v>
      </c>
      <c r="J7" s="79">
        <f t="shared" ref="J7:J36" si="3">IF(ISNUMBER(I7),I7/VLOOKUP("National Total",H$5:I$37,2,0),"0")</f>
        <v>0.19882357773265741</v>
      </c>
      <c r="K7" s="79">
        <f t="shared" ref="K7:K33" si="4">IF(J7=1,0,IF(ISNUMBER(J7+K6),J7+K6,0))</f>
        <v>0.47340670380845029</v>
      </c>
      <c r="L7" s="80" t="s">
        <v>364</v>
      </c>
    </row>
    <row r="8" spans="2:12" x14ac:dyDescent="0.2">
      <c r="B8" s="75" t="s">
        <v>67</v>
      </c>
      <c r="C8" s="76">
        <v>0.44411118624892099</v>
      </c>
      <c r="D8" s="79">
        <f t="shared" si="2"/>
        <v>6.0185759122871288E-2</v>
      </c>
      <c r="E8" s="79">
        <f t="shared" si="0"/>
        <v>0.87442697057322205</v>
      </c>
      <c r="F8" s="80"/>
      <c r="G8" s="2"/>
      <c r="H8" s="75" t="s">
        <v>131</v>
      </c>
      <c r="I8" s="76">
        <v>3.4223779001373002E-2</v>
      </c>
      <c r="J8" s="79">
        <f t="shared" si="3"/>
        <v>0.13764397509376194</v>
      </c>
      <c r="K8" s="79">
        <f t="shared" si="4"/>
        <v>0.61105067890221221</v>
      </c>
      <c r="L8" s="80" t="s">
        <v>364</v>
      </c>
    </row>
    <row r="9" spans="2:12" x14ac:dyDescent="0.2">
      <c r="B9" s="75" t="s">
        <v>55</v>
      </c>
      <c r="C9" s="76">
        <v>0.38875689282040199</v>
      </c>
      <c r="D9" s="79">
        <f t="shared" si="2"/>
        <v>5.2684168814271674E-2</v>
      </c>
      <c r="E9" s="79">
        <f t="shared" si="0"/>
        <v>0.92711113938749368</v>
      </c>
      <c r="F9" s="80"/>
      <c r="G9" s="2"/>
      <c r="H9" s="75" t="s">
        <v>82</v>
      </c>
      <c r="I9" s="76">
        <v>2.1687611612146999E-2</v>
      </c>
      <c r="J9" s="79">
        <f t="shared" si="3"/>
        <v>8.7224998515382651E-2</v>
      </c>
      <c r="K9" s="79">
        <f t="shared" si="4"/>
        <v>0.69827567741759489</v>
      </c>
      <c r="L9" s="80" t="s">
        <v>364</v>
      </c>
    </row>
    <row r="10" spans="2:12" x14ac:dyDescent="0.2">
      <c r="B10" s="75" t="s">
        <v>65</v>
      </c>
      <c r="C10" s="76">
        <v>0.18283637799743199</v>
      </c>
      <c r="D10" s="79">
        <f t="shared" si="2"/>
        <v>2.4777908203564014E-2</v>
      </c>
      <c r="E10" s="79">
        <f t="shared" si="0"/>
        <v>0.95188904759105775</v>
      </c>
      <c r="F10" s="80"/>
      <c r="G10" s="2"/>
      <c r="H10" s="75" t="s">
        <v>73</v>
      </c>
      <c r="I10" s="76">
        <v>2.1195104892062701E-2</v>
      </c>
      <c r="J10" s="79">
        <f t="shared" si="3"/>
        <v>8.5244194972031284E-2</v>
      </c>
      <c r="K10" s="79">
        <f t="shared" si="4"/>
        <v>0.78351987238962617</v>
      </c>
      <c r="L10" s="80" t="s">
        <v>364</v>
      </c>
    </row>
    <row r="11" spans="2:12" x14ac:dyDescent="0.2">
      <c r="B11" s="75" t="s">
        <v>80</v>
      </c>
      <c r="C11" s="76">
        <v>0.11111292249096499</v>
      </c>
      <c r="D11" s="79">
        <f t="shared" si="2"/>
        <v>1.5057976010384121E-2</v>
      </c>
      <c r="E11" s="79">
        <f t="shared" si="0"/>
        <v>0.96694702360144191</v>
      </c>
      <c r="F11" s="80"/>
      <c r="G11" s="2"/>
      <c r="H11" s="75" t="s">
        <v>382</v>
      </c>
      <c r="I11" s="76">
        <v>1.562650610836E-2</v>
      </c>
      <c r="J11" s="79">
        <f t="shared" si="3"/>
        <v>6.2847951931180146E-2</v>
      </c>
      <c r="K11" s="79">
        <f t="shared" si="4"/>
        <v>0.84636782432080637</v>
      </c>
      <c r="L11" s="80" t="s">
        <v>364</v>
      </c>
    </row>
    <row r="12" spans="2:12" x14ac:dyDescent="0.2">
      <c r="B12" s="75" t="s">
        <v>63</v>
      </c>
      <c r="C12" s="76">
        <v>0.10816484249691501</v>
      </c>
      <c r="D12" s="79">
        <f t="shared" si="2"/>
        <v>1.4658453463124077E-2</v>
      </c>
      <c r="E12" s="79">
        <f t="shared" si="0"/>
        <v>0.98160547706456602</v>
      </c>
      <c r="F12" s="80"/>
      <c r="G12" s="2"/>
      <c r="H12" s="75" t="s">
        <v>80</v>
      </c>
      <c r="I12" s="76">
        <v>1.3019709098174201E-2</v>
      </c>
      <c r="J12" s="79">
        <f t="shared" si="3"/>
        <v>5.2363723911530054E-2</v>
      </c>
      <c r="K12" s="79">
        <f t="shared" si="4"/>
        <v>0.89873154823233647</v>
      </c>
      <c r="L12" s="80" t="s">
        <v>369</v>
      </c>
    </row>
    <row r="13" spans="2:12" x14ac:dyDescent="0.2">
      <c r="B13" s="75" t="s">
        <v>382</v>
      </c>
      <c r="C13" s="76">
        <v>3.3961474287999997E-2</v>
      </c>
      <c r="D13" s="79">
        <f t="shared" si="2"/>
        <v>4.6024445549757206E-3</v>
      </c>
      <c r="E13" s="79">
        <f t="shared" si="0"/>
        <v>0.98620792161954174</v>
      </c>
      <c r="F13" s="80"/>
      <c r="G13" s="2"/>
      <c r="H13" s="75" t="s">
        <v>56</v>
      </c>
      <c r="I13" s="76">
        <v>1.0862744404467699E-2</v>
      </c>
      <c r="J13" s="79">
        <f t="shared" si="3"/>
        <v>4.3688668051487516E-2</v>
      </c>
      <c r="K13" s="79">
        <f t="shared" si="4"/>
        <v>0.942420216283824</v>
      </c>
      <c r="L13" s="80"/>
    </row>
    <row r="14" spans="2:12" x14ac:dyDescent="0.2">
      <c r="B14" s="75" t="s">
        <v>62</v>
      </c>
      <c r="C14" s="76">
        <v>1.9638377120857399E-2</v>
      </c>
      <c r="D14" s="79">
        <f t="shared" si="2"/>
        <v>2.661384517114044E-3</v>
      </c>
      <c r="E14" s="79">
        <f t="shared" si="0"/>
        <v>0.9888693061366558</v>
      </c>
      <c r="F14" s="80"/>
      <c r="G14" s="2"/>
      <c r="H14" s="75" t="s">
        <v>63</v>
      </c>
      <c r="I14" s="76">
        <v>6.8849723216470099E-3</v>
      </c>
      <c r="J14" s="79">
        <f t="shared" si="3"/>
        <v>2.7690541092028505E-2</v>
      </c>
      <c r="K14" s="79">
        <f t="shared" si="4"/>
        <v>0.97011075737585251</v>
      </c>
      <c r="L14" s="80"/>
    </row>
    <row r="15" spans="2:12" x14ac:dyDescent="0.2">
      <c r="B15" s="75" t="s">
        <v>84</v>
      </c>
      <c r="C15" s="76">
        <v>1.7271302839590399E-2</v>
      </c>
      <c r="D15" s="79">
        <f t="shared" si="2"/>
        <v>2.340599617004752E-3</v>
      </c>
      <c r="E15" s="79">
        <f t="shared" si="0"/>
        <v>0.99120990575366053</v>
      </c>
      <c r="F15" s="80"/>
      <c r="G15" s="2"/>
      <c r="H15" s="75" t="s">
        <v>85</v>
      </c>
      <c r="I15" s="76">
        <v>2.24324598280542E-3</v>
      </c>
      <c r="J15" s="79">
        <f t="shared" si="3"/>
        <v>9.0220689589558031E-3</v>
      </c>
      <c r="K15" s="79">
        <f t="shared" si="4"/>
        <v>0.97913282633480836</v>
      </c>
      <c r="L15" s="80"/>
    </row>
    <row r="16" spans="2:12" x14ac:dyDescent="0.2">
      <c r="B16" s="75" t="s">
        <v>57</v>
      </c>
      <c r="C16" s="76">
        <v>1.5932015484244201E-2</v>
      </c>
      <c r="D16" s="79">
        <f t="shared" si="2"/>
        <v>2.1590999640777606E-3</v>
      </c>
      <c r="E16" s="79">
        <f t="shared" si="0"/>
        <v>0.99336900571773834</v>
      </c>
      <c r="F16" s="80"/>
      <c r="G16" s="2"/>
      <c r="H16" s="75" t="s">
        <v>170</v>
      </c>
      <c r="I16" s="76">
        <v>1.1937552E-3</v>
      </c>
      <c r="J16" s="79">
        <f t="shared" si="3"/>
        <v>4.8011416568070064E-3</v>
      </c>
      <c r="K16" s="79">
        <f t="shared" si="4"/>
        <v>0.98393396799161537</v>
      </c>
      <c r="L16" s="80"/>
    </row>
    <row r="17" spans="2:12" x14ac:dyDescent="0.2">
      <c r="B17" s="75" t="s">
        <v>170</v>
      </c>
      <c r="C17" s="76">
        <v>1.55188176E-2</v>
      </c>
      <c r="D17" s="79">
        <f t="shared" si="2"/>
        <v>2.1031035624981282E-3</v>
      </c>
      <c r="E17" s="79">
        <f t="shared" si="0"/>
        <v>0.99547210928023644</v>
      </c>
      <c r="F17" s="80"/>
      <c r="G17" s="2"/>
      <c r="H17" s="75" t="s">
        <v>77</v>
      </c>
      <c r="I17" s="76">
        <v>9.53206001690617E-4</v>
      </c>
      <c r="J17" s="79">
        <f t="shared" si="3"/>
        <v>3.8336813462553055E-3</v>
      </c>
      <c r="K17" s="79">
        <f t="shared" si="4"/>
        <v>0.98776764933787065</v>
      </c>
      <c r="L17" s="80"/>
    </row>
    <row r="18" spans="2:12" x14ac:dyDescent="0.2">
      <c r="B18" s="75" t="s">
        <v>77</v>
      </c>
      <c r="C18" s="76">
        <v>1.2391678021978001E-2</v>
      </c>
      <c r="D18" s="79">
        <f t="shared" si="2"/>
        <v>1.6793149365549405E-3</v>
      </c>
      <c r="E18" s="79">
        <f t="shared" si="0"/>
        <v>0.99715142421679137</v>
      </c>
      <c r="F18" s="80"/>
      <c r="G18" s="2"/>
      <c r="H18" s="75" t="s">
        <v>57</v>
      </c>
      <c r="I18" s="76">
        <v>8.8792843116800003E-4</v>
      </c>
      <c r="J18" s="79">
        <f t="shared" si="3"/>
        <v>3.5711427092790697E-3</v>
      </c>
      <c r="K18" s="79">
        <f t="shared" si="4"/>
        <v>0.9913387920471497</v>
      </c>
      <c r="L18" s="80"/>
    </row>
    <row r="19" spans="2:12" x14ac:dyDescent="0.2">
      <c r="B19" s="75" t="s">
        <v>56</v>
      </c>
      <c r="C19" s="76">
        <v>7.9987498718399191E-3</v>
      </c>
      <c r="D19" s="79">
        <f t="shared" si="2"/>
        <v>1.0839871815361746E-3</v>
      </c>
      <c r="E19" s="79">
        <f t="shared" si="0"/>
        <v>0.9982354113983275</v>
      </c>
      <c r="F19" s="80"/>
      <c r="G19" s="2"/>
      <c r="H19" s="75" t="s">
        <v>62</v>
      </c>
      <c r="I19" s="76">
        <v>5.6232256513332195E-4</v>
      </c>
      <c r="J19" s="79">
        <f t="shared" si="3"/>
        <v>2.2615945815558864E-3</v>
      </c>
      <c r="K19" s="79">
        <f t="shared" si="4"/>
        <v>0.99360038662870553</v>
      </c>
      <c r="L19" s="80"/>
    </row>
    <row r="20" spans="2:12" x14ac:dyDescent="0.2">
      <c r="B20" s="75" t="s">
        <v>60</v>
      </c>
      <c r="C20" s="76">
        <v>3.78064555067104E-3</v>
      </c>
      <c r="D20" s="79">
        <f t="shared" si="2"/>
        <v>5.1235147748363008E-4</v>
      </c>
      <c r="E20" s="79">
        <f t="shared" si="0"/>
        <v>0.99874776287581113</v>
      </c>
      <c r="F20" s="80"/>
      <c r="G20" s="2"/>
      <c r="H20" s="75" t="s">
        <v>75</v>
      </c>
      <c r="I20" s="76">
        <v>3.7074613693998298E-4</v>
      </c>
      <c r="J20" s="79">
        <f t="shared" si="3"/>
        <v>1.4910969369288001E-3</v>
      </c>
      <c r="K20" s="79">
        <f t="shared" si="4"/>
        <v>0.99509148356563437</v>
      </c>
      <c r="L20" s="80"/>
    </row>
    <row r="21" spans="2:12" x14ac:dyDescent="0.2">
      <c r="B21" s="75" t="s">
        <v>59</v>
      </c>
      <c r="C21" s="76">
        <v>2.6024163025898501E-3</v>
      </c>
      <c r="D21" s="79">
        <f t="shared" si="2"/>
        <v>3.5267835077073916E-4</v>
      </c>
      <c r="E21" s="79">
        <f t="shared" si="0"/>
        <v>0.99910044122658181</v>
      </c>
      <c r="F21" s="80"/>
      <c r="G21" s="2"/>
      <c r="H21" s="75" t="s">
        <v>84</v>
      </c>
      <c r="I21" s="76">
        <v>3.2383692824232001E-4</v>
      </c>
      <c r="J21" s="79">
        <f t="shared" si="3"/>
        <v>1.3024336699824419E-3</v>
      </c>
      <c r="K21" s="79">
        <f t="shared" si="4"/>
        <v>0.99639391723561677</v>
      </c>
      <c r="L21" s="80"/>
    </row>
    <row r="22" spans="2:12" x14ac:dyDescent="0.2">
      <c r="B22" s="75" t="s">
        <v>86</v>
      </c>
      <c r="C22" s="76">
        <v>2.17256153846154E-3</v>
      </c>
      <c r="D22" s="79">
        <f t="shared" si="2"/>
        <v>2.9442461591177405E-4</v>
      </c>
      <c r="E22" s="79">
        <f t="shared" si="0"/>
        <v>0.9993948658424936</v>
      </c>
      <c r="F22" s="80"/>
      <c r="G22" s="2"/>
      <c r="H22" s="75" t="s">
        <v>68</v>
      </c>
      <c r="I22" s="76">
        <v>1.9274588771039E-4</v>
      </c>
      <c r="J22" s="79">
        <f t="shared" si="3"/>
        <v>7.7520107193216757E-4</v>
      </c>
      <c r="K22" s="79">
        <f t="shared" si="4"/>
        <v>0.99716911830754895</v>
      </c>
      <c r="L22" s="80"/>
    </row>
    <row r="23" spans="2:12" x14ac:dyDescent="0.2">
      <c r="B23" s="75" t="s">
        <v>68</v>
      </c>
      <c r="C23" s="76">
        <v>1.93675871509984E-3</v>
      </c>
      <c r="D23" s="79">
        <f t="shared" si="2"/>
        <v>2.624687175539566E-4</v>
      </c>
      <c r="E23" s="79">
        <f t="shared" si="0"/>
        <v>0.99965733456004757</v>
      </c>
      <c r="F23" s="80"/>
      <c r="G23" s="2"/>
      <c r="H23" s="75" t="s">
        <v>86</v>
      </c>
      <c r="I23" s="76">
        <v>1.6712011834319501E-4</v>
      </c>
      <c r="J23" s="79">
        <f t="shared" si="3"/>
        <v>6.7213727057945408E-4</v>
      </c>
      <c r="K23" s="79">
        <f t="shared" si="4"/>
        <v>0.99784125557812842</v>
      </c>
      <c r="L23" s="80"/>
    </row>
    <row r="24" spans="2:12" x14ac:dyDescent="0.2">
      <c r="B24" s="75" t="s">
        <v>70</v>
      </c>
      <c r="C24" s="76">
        <v>5.0875594395582697E-4</v>
      </c>
      <c r="D24" s="79">
        <f t="shared" si="2"/>
        <v>6.8946389200140988E-5</v>
      </c>
      <c r="E24" s="79">
        <f t="shared" si="0"/>
        <v>0.99972628094924776</v>
      </c>
      <c r="F24" s="80"/>
      <c r="G24" s="2"/>
      <c r="H24" s="75" t="s">
        <v>121</v>
      </c>
      <c r="I24" s="76">
        <v>1.3999999999999999E-4</v>
      </c>
      <c r="J24" s="79">
        <f t="shared" si="3"/>
        <v>5.6306337509816156E-4</v>
      </c>
      <c r="K24" s="79">
        <f t="shared" si="4"/>
        <v>0.99840431895322657</v>
      </c>
      <c r="L24" s="80"/>
    </row>
    <row r="25" spans="2:12" x14ac:dyDescent="0.2">
      <c r="B25" s="75" t="s">
        <v>61</v>
      </c>
      <c r="C25" s="76">
        <v>4.1691600612721498E-4</v>
      </c>
      <c r="D25" s="79">
        <f t="shared" si="2"/>
        <v>5.6500279876260498E-5</v>
      </c>
      <c r="E25" s="79">
        <f t="shared" si="0"/>
        <v>0.99978278122912401</v>
      </c>
      <c r="F25" s="80"/>
      <c r="G25" s="2"/>
      <c r="H25" s="75" t="s">
        <v>60</v>
      </c>
      <c r="I25" s="76">
        <v>7.5179678481517801E-5</v>
      </c>
      <c r="J25" s="79">
        <f t="shared" si="3"/>
        <v>3.0236373931855748E-4</v>
      </c>
      <c r="K25" s="79">
        <f t="shared" si="4"/>
        <v>0.99870668269254514</v>
      </c>
      <c r="L25" s="80"/>
    </row>
    <row r="26" spans="2:12" x14ac:dyDescent="0.2">
      <c r="B26" s="75" t="s">
        <v>69</v>
      </c>
      <c r="C26" s="76">
        <v>3.7628629745538501E-4</v>
      </c>
      <c r="D26" s="79">
        <f t="shared" si="2"/>
        <v>5.099415903294402E-5</v>
      </c>
      <c r="E26" s="79">
        <f t="shared" si="0"/>
        <v>0.99983377538815699</v>
      </c>
      <c r="F26" s="80"/>
      <c r="G26" s="2"/>
      <c r="H26" s="75" t="s">
        <v>70</v>
      </c>
      <c r="I26" s="76">
        <v>5.4937362215161401E-5</v>
      </c>
      <c r="J26" s="79">
        <f t="shared" si="3"/>
        <v>2.2095154705613568E-4</v>
      </c>
      <c r="K26" s="79">
        <f t="shared" si="4"/>
        <v>0.99892763423960129</v>
      </c>
      <c r="L26" s="80"/>
    </row>
    <row r="27" spans="2:12" x14ac:dyDescent="0.2">
      <c r="B27" s="75" t="s">
        <v>66</v>
      </c>
      <c r="C27" s="76">
        <v>3.35165459988759E-4</v>
      </c>
      <c r="D27" s="79">
        <f t="shared" si="2"/>
        <v>4.5421480624186403E-5</v>
      </c>
      <c r="E27" s="79">
        <f t="shared" si="0"/>
        <v>0.99987919686878113</v>
      </c>
      <c r="F27" s="80"/>
      <c r="G27" s="2"/>
      <c r="H27" s="75" t="s">
        <v>71</v>
      </c>
      <c r="I27" s="76">
        <v>5.3355691357996202E-5</v>
      </c>
      <c r="J27" s="79">
        <f t="shared" si="3"/>
        <v>2.1459025469092253E-4</v>
      </c>
      <c r="K27" s="79">
        <f t="shared" si="4"/>
        <v>0.99914222449429224</v>
      </c>
      <c r="L27" s="80"/>
    </row>
    <row r="28" spans="2:12" x14ac:dyDescent="0.2">
      <c r="B28" s="75" t="s">
        <v>121</v>
      </c>
      <c r="C28" s="76">
        <v>2.9999999999999997E-4</v>
      </c>
      <c r="D28" s="79">
        <f t="shared" si="2"/>
        <v>4.0655872438982619E-5</v>
      </c>
      <c r="E28" s="79">
        <f t="shared" si="0"/>
        <v>0.99991985274122008</v>
      </c>
      <c r="F28" s="80"/>
      <c r="G28" s="2"/>
      <c r="H28" s="75" t="s">
        <v>59</v>
      </c>
      <c r="I28" s="76">
        <v>4.8833086020319297E-5</v>
      </c>
      <c r="J28" s="79">
        <f t="shared" si="3"/>
        <v>1.9640087307899883E-4</v>
      </c>
      <c r="K28" s="79">
        <f t="shared" si="4"/>
        <v>0.99933862536737128</v>
      </c>
      <c r="L28" s="80"/>
    </row>
    <row r="29" spans="2:12" x14ac:dyDescent="0.2">
      <c r="B29" s="75" t="s">
        <v>174</v>
      </c>
      <c r="C29" s="76">
        <v>2.8738709999999998E-4</v>
      </c>
      <c r="D29" s="79">
        <f t="shared" si="2"/>
        <v>3.8946577594030475E-5</v>
      </c>
      <c r="E29" s="79">
        <f t="shared" si="0"/>
        <v>0.99995879931881415</v>
      </c>
      <c r="F29" s="80"/>
      <c r="G29" s="2"/>
      <c r="H29" s="75" t="s">
        <v>174</v>
      </c>
      <c r="I29" s="76">
        <v>4.8137099999999997E-5</v>
      </c>
      <c r="J29" s="79">
        <f t="shared" si="3"/>
        <v>1.9360169995312652E-4</v>
      </c>
      <c r="K29" s="79">
        <f t="shared" si="4"/>
        <v>0.99953222706732436</v>
      </c>
      <c r="L29" s="80"/>
    </row>
    <row r="30" spans="2:12" x14ac:dyDescent="0.2">
      <c r="B30" s="75" t="s">
        <v>131</v>
      </c>
      <c r="C30" s="76">
        <v>2.4917312781701402E-4</v>
      </c>
      <c r="D30" s="79">
        <f t="shared" si="2"/>
        <v>3.3767836332502781E-5</v>
      </c>
      <c r="E30" s="79">
        <f t="shared" si="0"/>
        <v>0.99999256715514662</v>
      </c>
      <c r="F30" s="80"/>
      <c r="G30" s="2"/>
      <c r="H30" s="75" t="s">
        <v>69</v>
      </c>
      <c r="I30" s="76">
        <v>4.0607303418333697E-5</v>
      </c>
      <c r="J30" s="79">
        <f t="shared" si="3"/>
        <v>1.6331775225972918E-4</v>
      </c>
      <c r="K30" s="79">
        <f t="shared" si="4"/>
        <v>0.99969554481958411</v>
      </c>
      <c r="L30" s="80"/>
    </row>
    <row r="31" spans="2:12" x14ac:dyDescent="0.2">
      <c r="B31" s="75" t="s">
        <v>114</v>
      </c>
      <c r="C31" s="76">
        <v>4.0000000000000003E-5</v>
      </c>
      <c r="D31" s="79">
        <f t="shared" si="2"/>
        <v>5.4207829918643502E-6</v>
      </c>
      <c r="E31" s="79">
        <f t="shared" si="0"/>
        <v>0.99999798793813843</v>
      </c>
      <c r="F31" s="80"/>
      <c r="G31" s="2"/>
      <c r="H31" s="75" t="s">
        <v>114</v>
      </c>
      <c r="I31" s="76">
        <v>4.0000000000000003E-5</v>
      </c>
      <c r="J31" s="79">
        <f t="shared" si="3"/>
        <v>1.6087525002804619E-4</v>
      </c>
      <c r="K31" s="79">
        <f t="shared" si="4"/>
        <v>0.99985642006961217</v>
      </c>
      <c r="L31" s="80"/>
    </row>
    <row r="32" spans="2:12" x14ac:dyDescent="0.2">
      <c r="B32" s="75" t="s">
        <v>71</v>
      </c>
      <c r="C32" s="76">
        <v>1.02795662948401E-5</v>
      </c>
      <c r="D32" s="79">
        <f t="shared" si="2"/>
        <v>1.3930824533702811E-6</v>
      </c>
      <c r="E32" s="79">
        <f t="shared" ref="E32" si="5">IF(D32=1,0,IF(ISNUMBER(D32+E31),D32+E31,0))</f>
        <v>0.99999938102059183</v>
      </c>
      <c r="F32" s="80"/>
      <c r="G32" s="2"/>
      <c r="H32" s="75" t="s">
        <v>66</v>
      </c>
      <c r="I32" s="76">
        <v>2.5137409499156901E-5</v>
      </c>
      <c r="J32" s="79">
        <f t="shared" si="3"/>
        <v>1.0109967595585623E-4</v>
      </c>
      <c r="K32" s="79">
        <f t="shared" si="4"/>
        <v>0.99995751974556801</v>
      </c>
      <c r="L32" s="80"/>
    </row>
    <row r="33" spans="2:12" x14ac:dyDescent="0.2">
      <c r="B33" s="75" t="s">
        <v>78</v>
      </c>
      <c r="C33" s="76">
        <v>4.1069058806296502E-6</v>
      </c>
      <c r="D33" s="79">
        <f t="shared" si="2"/>
        <v>5.5656613867262217E-7</v>
      </c>
      <c r="E33" s="79">
        <f t="shared" ref="E33:E34" si="6">IF(D33=1,0,IF(ISNUMBER(D33+E32),D33+E32,0))</f>
        <v>0.99999993758673045</v>
      </c>
      <c r="F33" s="80"/>
      <c r="G33" s="2"/>
      <c r="H33" s="75" t="s">
        <v>61</v>
      </c>
      <c r="I33" s="76">
        <v>8.0240060985027806E-6</v>
      </c>
      <c r="J33" s="79">
        <f t="shared" si="3"/>
        <v>3.2271599683080052E-5</v>
      </c>
      <c r="K33" s="79">
        <f t="shared" si="4"/>
        <v>0.99998979134525112</v>
      </c>
      <c r="L33" s="80"/>
    </row>
    <row r="34" spans="2:12" x14ac:dyDescent="0.2">
      <c r="B34" s="75" t="s">
        <v>58</v>
      </c>
      <c r="C34" s="76">
        <v>4.6054799999999998E-7</v>
      </c>
      <c r="D34" s="79">
        <f t="shared" si="2"/>
        <v>6.2413269133428561E-8</v>
      </c>
      <c r="E34" s="79">
        <f t="shared" si="6"/>
        <v>0.99999999999999956</v>
      </c>
      <c r="F34" s="80"/>
      <c r="H34" s="75" t="s">
        <v>67</v>
      </c>
      <c r="I34" s="76">
        <v>1.81611299664619E-6</v>
      </c>
      <c r="J34" s="79">
        <f t="shared" si="3"/>
        <v>7.3041908103660002E-6</v>
      </c>
      <c r="K34" s="79">
        <f t="shared" ref="K34:K36" si="7">IF(J34=1,0,IF(ISNUMBER(J34+K33),J34+K33,0))</f>
        <v>0.99999709553606153</v>
      </c>
      <c r="L34" s="80"/>
    </row>
    <row r="35" spans="2:12" ht="12.75" thickBot="1" x14ac:dyDescent="0.25">
      <c r="B35" s="77"/>
      <c r="C35" s="78"/>
      <c r="D35" s="81"/>
      <c r="E35" s="81"/>
      <c r="F35" s="82"/>
      <c r="H35" s="75" t="s">
        <v>78</v>
      </c>
      <c r="I35" s="76">
        <v>6.8448431343827404E-7</v>
      </c>
      <c r="J35" s="79">
        <f t="shared" si="3"/>
        <v>2.7529146266164467E-6</v>
      </c>
      <c r="K35" s="79">
        <f t="shared" si="7"/>
        <v>0.99999984845068812</v>
      </c>
      <c r="L35" s="80"/>
    </row>
    <row r="36" spans="2:12" x14ac:dyDescent="0.2">
      <c r="B36" s="155"/>
      <c r="C36" s="146"/>
      <c r="D36" s="79"/>
      <c r="E36" s="79"/>
      <c r="F36" s="110"/>
      <c r="H36" s="75" t="s">
        <v>58</v>
      </c>
      <c r="I36" s="76">
        <v>3.7681200000000003E-8</v>
      </c>
      <c r="J36" s="79">
        <f t="shared" si="3"/>
        <v>1.5154931178392036E-7</v>
      </c>
      <c r="K36" s="79">
        <f t="shared" si="7"/>
        <v>0.99999999999999989</v>
      </c>
      <c r="L36" s="80"/>
    </row>
    <row r="37" spans="2:12" ht="12.75" thickBot="1" x14ac:dyDescent="0.25">
      <c r="B37" s="155"/>
      <c r="C37" s="165"/>
      <c r="D37" s="79"/>
      <c r="E37" s="79"/>
      <c r="F37" s="110"/>
      <c r="H37" s="77"/>
      <c r="I37" s="78"/>
      <c r="J37" s="81"/>
      <c r="K37" s="81"/>
      <c r="L37" s="82"/>
    </row>
    <row r="38" spans="2:12" x14ac:dyDescent="0.2">
      <c r="D38" s="32"/>
      <c r="E38" s="32"/>
      <c r="I38" s="146"/>
    </row>
    <row r="39" spans="2:12" ht="12.75" x14ac:dyDescent="0.2">
      <c r="B39"/>
      <c r="C39"/>
      <c r="D39"/>
      <c r="E39"/>
      <c r="F39"/>
      <c r="G39"/>
      <c r="H39"/>
      <c r="I39"/>
      <c r="J39"/>
      <c r="K39"/>
      <c r="L39"/>
    </row>
    <row r="40" spans="2:12" ht="12.75" x14ac:dyDescent="0.2">
      <c r="B40"/>
      <c r="C40"/>
      <c r="D40"/>
      <c r="E40"/>
      <c r="F40"/>
      <c r="G40"/>
      <c r="H40"/>
      <c r="I40"/>
      <c r="J40"/>
      <c r="K40"/>
      <c r="L40"/>
    </row>
    <row r="41" spans="2:12" ht="12.75" x14ac:dyDescent="0.2">
      <c r="B41"/>
      <c r="C41"/>
      <c r="D41"/>
      <c r="E41"/>
      <c r="F41"/>
      <c r="G41"/>
      <c r="H41"/>
      <c r="I41"/>
      <c r="J41"/>
      <c r="K41"/>
      <c r="L41"/>
    </row>
    <row r="42" spans="2:12" ht="12.75" x14ac:dyDescent="0.2">
      <c r="B42"/>
      <c r="C42"/>
      <c r="D42"/>
      <c r="E42"/>
      <c r="F42"/>
      <c r="G42"/>
      <c r="H42"/>
      <c r="I42"/>
      <c r="J42"/>
      <c r="K42"/>
      <c r="L42"/>
    </row>
    <row r="43" spans="2:12" ht="12.75" x14ac:dyDescent="0.2">
      <c r="B43"/>
      <c r="C43"/>
      <c r="D43"/>
      <c r="E43"/>
      <c r="F43"/>
      <c r="G43"/>
      <c r="H43"/>
      <c r="I43"/>
      <c r="J43"/>
      <c r="K43"/>
      <c r="L43"/>
    </row>
    <row r="44" spans="2:12" ht="12.75" x14ac:dyDescent="0.2">
      <c r="B44"/>
      <c r="C44"/>
      <c r="D44"/>
      <c r="E44"/>
      <c r="F44"/>
      <c r="G44"/>
      <c r="H44"/>
      <c r="I44"/>
      <c r="J44"/>
      <c r="K44"/>
      <c r="L44"/>
    </row>
    <row r="45" spans="2:12" ht="12.75" x14ac:dyDescent="0.2">
      <c r="B45"/>
      <c r="C45"/>
      <c r="D45"/>
      <c r="E45"/>
      <c r="F45"/>
      <c r="G45"/>
      <c r="H45"/>
      <c r="I45"/>
      <c r="J45"/>
      <c r="K45"/>
      <c r="L45"/>
    </row>
    <row r="46" spans="2:12" ht="12.75" x14ac:dyDescent="0.2">
      <c r="B46"/>
      <c r="C46"/>
      <c r="D46"/>
      <c r="E46"/>
      <c r="F46"/>
      <c r="G46"/>
      <c r="H46"/>
      <c r="I46"/>
      <c r="J46"/>
      <c r="K46"/>
      <c r="L46"/>
    </row>
    <row r="47" spans="2:12" ht="12.75" x14ac:dyDescent="0.2">
      <c r="B47"/>
      <c r="C47"/>
      <c r="D47"/>
      <c r="E47"/>
      <c r="F47"/>
      <c r="G47"/>
      <c r="H47"/>
      <c r="I47"/>
      <c r="J47"/>
      <c r="K47"/>
      <c r="L47"/>
    </row>
    <row r="48" spans="2:12" ht="12.75" x14ac:dyDescent="0.2">
      <c r="B48"/>
      <c r="C48"/>
      <c r="D48"/>
      <c r="E48"/>
      <c r="F48"/>
      <c r="G48"/>
      <c r="H48"/>
      <c r="I48"/>
      <c r="J48"/>
      <c r="K48"/>
      <c r="L48"/>
    </row>
    <row r="49" spans="2:12" ht="12.75" x14ac:dyDescent="0.2">
      <c r="B49"/>
      <c r="C49"/>
      <c r="D49"/>
      <c r="E49"/>
      <c r="F49"/>
      <c r="G49"/>
      <c r="H49"/>
      <c r="I49"/>
      <c r="J49"/>
      <c r="K49"/>
      <c r="L49"/>
    </row>
    <row r="50" spans="2:12" ht="12.75" x14ac:dyDescent="0.2">
      <c r="B50"/>
      <c r="C50"/>
      <c r="D50"/>
      <c r="E50"/>
      <c r="F50"/>
      <c r="G50"/>
      <c r="H50"/>
      <c r="I50"/>
      <c r="J50"/>
      <c r="K50"/>
      <c r="L50"/>
    </row>
    <row r="51" spans="2:12" ht="12.75" x14ac:dyDescent="0.2">
      <c r="B51"/>
      <c r="C51"/>
      <c r="D51"/>
      <c r="E51"/>
      <c r="F51"/>
      <c r="G51"/>
      <c r="H51"/>
      <c r="I51"/>
      <c r="J51"/>
      <c r="K51"/>
      <c r="L51"/>
    </row>
    <row r="52" spans="2:12" ht="12.75" x14ac:dyDescent="0.2">
      <c r="B52"/>
      <c r="C52"/>
      <c r="D52"/>
      <c r="E52"/>
      <c r="F52"/>
      <c r="G52"/>
      <c r="H52"/>
      <c r="I52"/>
      <c r="J52"/>
      <c r="K52"/>
      <c r="L52"/>
    </row>
    <row r="53" spans="2:12" ht="12.75" x14ac:dyDescent="0.2">
      <c r="B53"/>
      <c r="C53"/>
      <c r="D53"/>
      <c r="E53"/>
      <c r="F53"/>
      <c r="G53"/>
      <c r="H53"/>
      <c r="I53"/>
      <c r="J53"/>
      <c r="K53"/>
      <c r="L53"/>
    </row>
    <row r="54" spans="2:12" ht="12.75" x14ac:dyDescent="0.2">
      <c r="B54"/>
      <c r="C54"/>
      <c r="D54"/>
      <c r="E54"/>
      <c r="F54"/>
      <c r="G54"/>
      <c r="H54"/>
      <c r="I54"/>
      <c r="J54"/>
      <c r="K54"/>
      <c r="L54"/>
    </row>
    <row r="55" spans="2:12" ht="12.75" x14ac:dyDescent="0.2">
      <c r="B55"/>
      <c r="C55"/>
      <c r="D55"/>
      <c r="E55"/>
      <c r="F55"/>
      <c r="G55"/>
      <c r="H55"/>
      <c r="I55"/>
      <c r="J55"/>
      <c r="K55"/>
      <c r="L55"/>
    </row>
    <row r="56" spans="2:12" ht="12.75" x14ac:dyDescent="0.2">
      <c r="B56"/>
      <c r="C56"/>
      <c r="D56"/>
      <c r="E56"/>
      <c r="F56"/>
      <c r="G56"/>
      <c r="H56"/>
      <c r="I56"/>
      <c r="J56"/>
      <c r="K56"/>
      <c r="L56"/>
    </row>
    <row r="57" spans="2:12" ht="12.75" x14ac:dyDescent="0.2">
      <c r="B57"/>
      <c r="C57"/>
      <c r="D57"/>
      <c r="E57"/>
      <c r="F57"/>
      <c r="G57"/>
      <c r="H57"/>
      <c r="I57"/>
      <c r="J57"/>
      <c r="K57"/>
      <c r="L57"/>
    </row>
    <row r="58" spans="2:12" ht="12.75" x14ac:dyDescent="0.2">
      <c r="B58"/>
      <c r="C58"/>
      <c r="D58"/>
      <c r="E58"/>
      <c r="F58"/>
      <c r="G58"/>
      <c r="H58"/>
      <c r="I58"/>
      <c r="J58"/>
      <c r="K58"/>
      <c r="L58"/>
    </row>
    <row r="59" spans="2:12" ht="12.75" x14ac:dyDescent="0.2">
      <c r="B59"/>
      <c r="C59"/>
      <c r="D59"/>
      <c r="E59"/>
      <c r="F59"/>
      <c r="G59"/>
      <c r="H59"/>
      <c r="I59"/>
      <c r="J59"/>
      <c r="K59"/>
      <c r="L59"/>
    </row>
    <row r="60" spans="2:12" ht="12.75" x14ac:dyDescent="0.2">
      <c r="B60"/>
      <c r="C60"/>
      <c r="D60"/>
      <c r="E60"/>
      <c r="F60"/>
      <c r="G60"/>
      <c r="H60"/>
      <c r="I60"/>
      <c r="J60"/>
      <c r="K60"/>
      <c r="L60"/>
    </row>
    <row r="61" spans="2:12" ht="12.75" x14ac:dyDescent="0.2">
      <c r="B61"/>
      <c r="C61"/>
      <c r="D61"/>
      <c r="E61"/>
      <c r="F61"/>
      <c r="G61"/>
      <c r="H61"/>
      <c r="I61"/>
      <c r="J61"/>
      <c r="K61"/>
      <c r="L61"/>
    </row>
    <row r="62" spans="2:12" ht="12.75" x14ac:dyDescent="0.2">
      <c r="B62"/>
      <c r="C62"/>
      <c r="D62"/>
      <c r="E62"/>
      <c r="F62"/>
      <c r="G62"/>
      <c r="H62"/>
      <c r="I62"/>
      <c r="J62"/>
      <c r="K62"/>
      <c r="L62"/>
    </row>
    <row r="63" spans="2:12" ht="12.75" x14ac:dyDescent="0.2">
      <c r="B63"/>
      <c r="C63"/>
      <c r="D63"/>
      <c r="E63"/>
      <c r="F63"/>
      <c r="G63"/>
      <c r="H63"/>
      <c r="I63"/>
      <c r="J63"/>
      <c r="K63"/>
      <c r="L63"/>
    </row>
    <row r="64" spans="2:12" ht="12.75" x14ac:dyDescent="0.2">
      <c r="B64"/>
      <c r="C64"/>
      <c r="D64"/>
      <c r="E64"/>
      <c r="F64"/>
      <c r="G64"/>
      <c r="H64"/>
      <c r="I64"/>
      <c r="J64"/>
      <c r="K64"/>
      <c r="L64"/>
    </row>
    <row r="65" spans="2:12" ht="12.75" x14ac:dyDescent="0.2">
      <c r="B65"/>
      <c r="C65"/>
      <c r="D65"/>
      <c r="E65"/>
      <c r="F65"/>
      <c r="G65"/>
      <c r="H65"/>
      <c r="I65"/>
      <c r="J65"/>
      <c r="K65"/>
      <c r="L65"/>
    </row>
    <row r="66" spans="2:12" ht="12.75" x14ac:dyDescent="0.2">
      <c r="B66"/>
      <c r="C66"/>
      <c r="D66"/>
      <c r="E66"/>
      <c r="F66"/>
      <c r="G66"/>
      <c r="H66"/>
      <c r="I66"/>
      <c r="J66"/>
      <c r="K66"/>
      <c r="L66"/>
    </row>
    <row r="67" spans="2:12" ht="12.75" x14ac:dyDescent="0.2">
      <c r="B67"/>
      <c r="C67"/>
      <c r="D67"/>
      <c r="E67"/>
      <c r="F67"/>
      <c r="G67"/>
      <c r="H67"/>
      <c r="I67"/>
      <c r="J67"/>
      <c r="K67"/>
      <c r="L67"/>
    </row>
    <row r="68" spans="2:12" ht="12.75" x14ac:dyDescent="0.2">
      <c r="B68"/>
      <c r="C68"/>
      <c r="D68"/>
      <c r="E68"/>
      <c r="F68"/>
      <c r="G68"/>
      <c r="H68"/>
      <c r="I68"/>
      <c r="J68"/>
      <c r="K68"/>
      <c r="L68"/>
    </row>
    <row r="69" spans="2:12" ht="12.75" x14ac:dyDescent="0.2">
      <c r="B69"/>
      <c r="C69"/>
      <c r="D69"/>
      <c r="E69"/>
      <c r="F69"/>
      <c r="G69"/>
      <c r="H69"/>
      <c r="I69"/>
      <c r="J69"/>
      <c r="K69"/>
      <c r="L69"/>
    </row>
    <row r="70" spans="2:12" ht="12.75" x14ac:dyDescent="0.2">
      <c r="B70"/>
      <c r="C70"/>
      <c r="D70"/>
      <c r="E70"/>
      <c r="F70"/>
      <c r="G70"/>
      <c r="H70"/>
      <c r="I70"/>
      <c r="J70"/>
      <c r="K70"/>
      <c r="L70"/>
    </row>
    <row r="71" spans="2:12" ht="12.75" x14ac:dyDescent="0.2">
      <c r="B71"/>
      <c r="C71"/>
      <c r="D71"/>
      <c r="E71"/>
      <c r="F71"/>
      <c r="G71"/>
      <c r="H71"/>
      <c r="I71"/>
      <c r="J71"/>
      <c r="K71"/>
      <c r="L71"/>
    </row>
    <row r="72" spans="2:12" ht="12.75" x14ac:dyDescent="0.2">
      <c r="B72"/>
      <c r="C72"/>
      <c r="D72"/>
      <c r="E72"/>
      <c r="F72"/>
      <c r="G72"/>
      <c r="H72"/>
      <c r="I72"/>
      <c r="J72"/>
      <c r="K72"/>
      <c r="L72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4">
    <tabColor theme="4"/>
  </sheetPr>
  <dimension ref="B1:L119"/>
  <sheetViews>
    <sheetView showGridLines="0" workbookViewId="0">
      <selection activeCell="L5" sqref="L5"/>
    </sheetView>
  </sheetViews>
  <sheetFormatPr defaultRowHeight="12" x14ac:dyDescent="0.2"/>
  <cols>
    <col min="1" max="1" width="9.140625" style="10"/>
    <col min="2" max="2" width="16.28515625" style="10" bestFit="1" customWidth="1"/>
    <col min="3" max="3" width="7.85546875" style="10" bestFit="1" customWidth="1"/>
    <col min="4" max="4" width="14.28515625" style="10" bestFit="1" customWidth="1"/>
    <col min="5" max="5" width="11.28515625" style="10" bestFit="1" customWidth="1"/>
    <col min="6" max="6" width="9.140625" style="30" bestFit="1" customWidth="1"/>
    <col min="7" max="7" width="2.28515625" style="10" customWidth="1"/>
    <col min="8" max="8" width="16.28515625" style="10" customWidth="1"/>
    <col min="9" max="9" width="7.5703125" style="10" customWidth="1"/>
    <col min="10" max="10" width="14.28515625" style="10" customWidth="1"/>
    <col min="11" max="11" width="11.28515625" style="10" customWidth="1"/>
    <col min="12" max="16384" width="9.140625" style="10"/>
  </cols>
  <sheetData>
    <row r="1" spans="2:12" ht="15" x14ac:dyDescent="0.25">
      <c r="B1" s="170" t="s">
        <v>373</v>
      </c>
    </row>
    <row r="3" spans="2:12" ht="12.75" thickBot="1" x14ac:dyDescent="0.25">
      <c r="B3" s="10" t="s">
        <v>29</v>
      </c>
      <c r="H3" s="10" t="s">
        <v>29</v>
      </c>
      <c r="L3" s="30"/>
    </row>
    <row r="4" spans="2:12" ht="24.75" thickBot="1" x14ac:dyDescent="0.25">
      <c r="B4" s="69" t="s">
        <v>0</v>
      </c>
      <c r="C4" s="70" t="s">
        <v>345</v>
      </c>
      <c r="D4" s="70" t="s">
        <v>1</v>
      </c>
      <c r="E4" s="70" t="s">
        <v>2</v>
      </c>
      <c r="F4" s="71" t="s">
        <v>3</v>
      </c>
      <c r="H4" s="69" t="s">
        <v>0</v>
      </c>
      <c r="I4" s="70" t="s">
        <v>346</v>
      </c>
      <c r="J4" s="70" t="s">
        <v>1</v>
      </c>
      <c r="K4" s="70" t="s">
        <v>2</v>
      </c>
      <c r="L4" s="71" t="s">
        <v>3</v>
      </c>
    </row>
    <row r="5" spans="2:12" x14ac:dyDescent="0.2">
      <c r="B5" s="75" t="s">
        <v>181</v>
      </c>
      <c r="C5" s="76">
        <f>SUM(C6:C32)</f>
        <v>0.29713250777557532</v>
      </c>
      <c r="D5" s="177"/>
      <c r="E5" s="79"/>
      <c r="F5" s="88"/>
      <c r="G5" s="2"/>
      <c r="H5" s="75" t="s">
        <v>181</v>
      </c>
      <c r="I5" s="76">
        <f>SUM(I6:I31)</f>
        <v>1.1790847686463737</v>
      </c>
      <c r="J5" s="177"/>
      <c r="K5" s="79"/>
      <c r="L5" s="80"/>
    </row>
    <row r="6" spans="2:12" x14ac:dyDescent="0.2">
      <c r="B6" s="75" t="s">
        <v>63</v>
      </c>
      <c r="C6" s="76">
        <v>6.43380836596745E-2</v>
      </c>
      <c r="D6" s="79">
        <f>IF(ISNUMBER(C6),C6/VLOOKUP("National Total",B$5:C$32,2,0),"0")</f>
        <v>0.21652993858305522</v>
      </c>
      <c r="E6" s="79">
        <f t="shared" ref="E6:E15" si="0">IF(D6=1,0,IF(ISNUMBER(D6+E5),D6+E5,0))</f>
        <v>0.21652993858305522</v>
      </c>
      <c r="F6" s="88" t="s">
        <v>364</v>
      </c>
      <c r="G6" s="2"/>
      <c r="H6" s="75" t="s">
        <v>170</v>
      </c>
      <c r="I6" s="76">
        <v>0.67925366008739996</v>
      </c>
      <c r="J6" s="79">
        <f>IF(ISNUMBER(I6),I6/VLOOKUP("National Total",H$5:I$31,2,0),"0")</f>
        <v>0.57608551831875876</v>
      </c>
      <c r="K6" s="79">
        <f t="shared" ref="K6:K11" si="1">IF(J6=1,0,IF(ISNUMBER(J6+K5),J6+K5,0))</f>
        <v>0.57608551831875876</v>
      </c>
      <c r="L6" s="80" t="s">
        <v>364</v>
      </c>
    </row>
    <row r="7" spans="2:12" x14ac:dyDescent="0.2">
      <c r="B7" s="75" t="s">
        <v>55</v>
      </c>
      <c r="C7" s="76">
        <v>6.2642725869806404E-2</v>
      </c>
      <c r="D7" s="79">
        <f t="shared" ref="D7:D31" si="2">IF(ISNUMBER(C7),C7/VLOOKUP("National Total",B$5:C$32,2,0),"0")</f>
        <v>0.21082420883116754</v>
      </c>
      <c r="E7" s="79">
        <f t="shared" si="0"/>
        <v>0.42735414741422273</v>
      </c>
      <c r="F7" s="88" t="s">
        <v>364</v>
      </c>
      <c r="G7" s="2"/>
      <c r="H7" s="75" t="s">
        <v>55</v>
      </c>
      <c r="I7" s="76">
        <v>0.295556688352615</v>
      </c>
      <c r="J7" s="79">
        <f t="shared" ref="J7:J31" si="3">IF(ISNUMBER(I7),I7/VLOOKUP("National Total",H$5:I$31,2,0),"0")</f>
        <v>0.25066619144942681</v>
      </c>
      <c r="K7" s="79">
        <f t="shared" si="1"/>
        <v>0.82675170976818557</v>
      </c>
      <c r="L7" s="80" t="s">
        <v>364</v>
      </c>
    </row>
    <row r="8" spans="2:12" x14ac:dyDescent="0.2">
      <c r="B8" s="75" t="s">
        <v>82</v>
      </c>
      <c r="C8" s="76">
        <v>5.5755033389944197E-2</v>
      </c>
      <c r="D8" s="79">
        <f t="shared" si="2"/>
        <v>0.18764366715491146</v>
      </c>
      <c r="E8" s="79">
        <f t="shared" si="0"/>
        <v>0.61499781456913416</v>
      </c>
      <c r="F8" s="88" t="s">
        <v>364</v>
      </c>
      <c r="G8" s="2"/>
      <c r="H8" s="75" t="s">
        <v>63</v>
      </c>
      <c r="I8" s="76">
        <v>9.8198104650975504E-2</v>
      </c>
      <c r="J8" s="79">
        <f t="shared" si="3"/>
        <v>8.3283328953277891E-2</v>
      </c>
      <c r="K8" s="79">
        <f t="shared" si="1"/>
        <v>0.91003503872146352</v>
      </c>
      <c r="L8" s="80"/>
    </row>
    <row r="9" spans="2:12" x14ac:dyDescent="0.2">
      <c r="B9" s="75" t="s">
        <v>166</v>
      </c>
      <c r="C9" s="76">
        <v>2.15564488438965E-2</v>
      </c>
      <c r="D9" s="79">
        <f t="shared" si="2"/>
        <v>7.2548268128838064E-2</v>
      </c>
      <c r="E9" s="79">
        <f t="shared" si="0"/>
        <v>0.68754608269797224</v>
      </c>
      <c r="F9" s="88" t="s">
        <v>364</v>
      </c>
      <c r="G9" s="2"/>
      <c r="H9" s="75" t="s">
        <v>73</v>
      </c>
      <c r="I9" s="76">
        <v>5.4847267364620401E-2</v>
      </c>
      <c r="J9" s="79">
        <f t="shared" si="3"/>
        <v>4.6516814416648587E-2</v>
      </c>
      <c r="K9" s="79">
        <f t="shared" si="1"/>
        <v>0.95655185313811208</v>
      </c>
      <c r="L9" s="80"/>
    </row>
    <row r="10" spans="2:12" x14ac:dyDescent="0.2">
      <c r="B10" s="75" t="s">
        <v>57</v>
      </c>
      <c r="C10" s="76">
        <v>1.6447294705690001E-2</v>
      </c>
      <c r="D10" s="79">
        <f t="shared" si="2"/>
        <v>5.5353400504103277E-2</v>
      </c>
      <c r="E10" s="79">
        <f t="shared" si="0"/>
        <v>0.74289948320207555</v>
      </c>
      <c r="F10" s="88" t="s">
        <v>364</v>
      </c>
      <c r="G10" s="2"/>
      <c r="H10" s="75" t="s">
        <v>82</v>
      </c>
      <c r="I10" s="76">
        <v>2.1089051009482201E-2</v>
      </c>
      <c r="J10" s="79">
        <f t="shared" si="3"/>
        <v>1.7885949823347385E-2</v>
      </c>
      <c r="K10" s="79">
        <f t="shared" si="1"/>
        <v>0.97443780296145943</v>
      </c>
      <c r="L10" s="80"/>
    </row>
    <row r="11" spans="2:12" x14ac:dyDescent="0.2">
      <c r="B11" s="75" t="s">
        <v>174</v>
      </c>
      <c r="C11" s="76">
        <v>1.4259300000000001E-2</v>
      </c>
      <c r="D11" s="79">
        <f t="shared" si="2"/>
        <v>4.7989700308288294E-2</v>
      </c>
      <c r="E11" s="79">
        <f t="shared" si="0"/>
        <v>0.79088918351036386</v>
      </c>
      <c r="F11" s="88" t="s">
        <v>364</v>
      </c>
      <c r="G11" s="2"/>
      <c r="H11" s="75" t="s">
        <v>80</v>
      </c>
      <c r="I11" s="76">
        <v>7.3755393212182399E-3</v>
      </c>
      <c r="J11" s="79">
        <f t="shared" si="3"/>
        <v>6.2553087931799768E-3</v>
      </c>
      <c r="K11" s="79">
        <f t="shared" si="1"/>
        <v>0.98069311175463936</v>
      </c>
      <c r="L11" s="80"/>
    </row>
    <row r="12" spans="2:12" x14ac:dyDescent="0.2">
      <c r="B12" s="75" t="s">
        <v>68</v>
      </c>
      <c r="C12" s="76">
        <v>1.19305445679354E-2</v>
      </c>
      <c r="D12" s="79">
        <f t="shared" si="2"/>
        <v>4.0152269629637964E-2</v>
      </c>
      <c r="E12" s="79">
        <f t="shared" si="0"/>
        <v>0.83104145314000177</v>
      </c>
      <c r="F12" s="88" t="s">
        <v>364</v>
      </c>
      <c r="G12" s="2"/>
      <c r="H12" s="75" t="s">
        <v>57</v>
      </c>
      <c r="I12" s="76">
        <v>6.0657842376050002E-3</v>
      </c>
      <c r="J12" s="79">
        <f t="shared" si="3"/>
        <v>5.1444852812140987E-3</v>
      </c>
      <c r="K12" s="79">
        <f t="shared" ref="K12:K25" si="4">IF(J12=1,0,IF(ISNUMBER(J12+K11),J12+K11,0))</f>
        <v>0.9858375970358535</v>
      </c>
      <c r="L12" s="80"/>
    </row>
    <row r="13" spans="2:12" x14ac:dyDescent="0.2">
      <c r="B13" s="75" t="s">
        <v>59</v>
      </c>
      <c r="C13" s="76">
        <v>1.1474483911388699E-2</v>
      </c>
      <c r="D13" s="79">
        <f t="shared" si="2"/>
        <v>3.8617396653399486E-2</v>
      </c>
      <c r="E13" s="79">
        <f t="shared" si="0"/>
        <v>0.86965884979340125</v>
      </c>
      <c r="F13" s="88"/>
      <c r="G13" s="2"/>
      <c r="H13" s="75" t="s">
        <v>65</v>
      </c>
      <c r="I13" s="76">
        <v>4.1363246092668404E-3</v>
      </c>
      <c r="J13" s="79">
        <f t="shared" si="3"/>
        <v>3.5080807752401644E-3</v>
      </c>
      <c r="K13" s="79">
        <f t="shared" si="4"/>
        <v>0.98934567781109362</v>
      </c>
      <c r="L13" s="80"/>
    </row>
    <row r="14" spans="2:12" x14ac:dyDescent="0.2">
      <c r="B14" s="75" t="s">
        <v>62</v>
      </c>
      <c r="C14" s="76">
        <v>9.4996669861199794E-3</v>
      </c>
      <c r="D14" s="79">
        <f t="shared" si="2"/>
        <v>3.1971146668661021E-2</v>
      </c>
      <c r="E14" s="79">
        <f t="shared" si="0"/>
        <v>0.90162999646206221</v>
      </c>
      <c r="F14" s="88"/>
      <c r="G14" s="2"/>
      <c r="H14" s="75" t="s">
        <v>77</v>
      </c>
      <c r="I14" s="76">
        <v>3.8128240067624702E-3</v>
      </c>
      <c r="J14" s="79">
        <f t="shared" si="3"/>
        <v>3.2337149186819807E-3</v>
      </c>
      <c r="K14" s="79">
        <f t="shared" si="4"/>
        <v>0.99257939272977558</v>
      </c>
      <c r="L14" s="80"/>
    </row>
    <row r="15" spans="2:12" x14ac:dyDescent="0.2">
      <c r="B15" s="75" t="s">
        <v>70</v>
      </c>
      <c r="C15" s="76">
        <v>5.8211429691409E-3</v>
      </c>
      <c r="D15" s="79">
        <f t="shared" si="2"/>
        <v>1.9591067341368177E-2</v>
      </c>
      <c r="E15" s="79">
        <f t="shared" si="0"/>
        <v>0.92122106380343038</v>
      </c>
      <c r="F15" s="88"/>
      <c r="G15" s="2"/>
      <c r="H15" s="75" t="s">
        <v>62</v>
      </c>
      <c r="I15" s="76">
        <v>2.9292772941710101E-3</v>
      </c>
      <c r="J15" s="79">
        <f t="shared" si="3"/>
        <v>2.4843653077920025E-3</v>
      </c>
      <c r="K15" s="79">
        <f t="shared" si="4"/>
        <v>0.99506375803756764</v>
      </c>
      <c r="L15" s="80"/>
    </row>
    <row r="16" spans="2:12" x14ac:dyDescent="0.2">
      <c r="B16" s="75" t="s">
        <v>65</v>
      </c>
      <c r="C16" s="76">
        <v>5.7875511753602499E-3</v>
      </c>
      <c r="D16" s="79">
        <f t="shared" si="2"/>
        <v>1.9478014097776192E-2</v>
      </c>
      <c r="E16" s="79">
        <f t="shared" ref="E16:E26" si="5">IF(D16=1,0,IF(ISNUMBER(D16+E15),D16+E15,0))</f>
        <v>0.94069907790120655</v>
      </c>
      <c r="F16" s="88"/>
      <c r="G16" s="2"/>
      <c r="H16" s="75" t="s">
        <v>56</v>
      </c>
      <c r="I16" s="76">
        <v>1.83836639073477E-3</v>
      </c>
      <c r="J16" s="79">
        <f t="shared" si="3"/>
        <v>1.5591469244787821E-3</v>
      </c>
      <c r="K16" s="79">
        <f t="shared" si="4"/>
        <v>0.99662290496204642</v>
      </c>
      <c r="L16" s="80"/>
    </row>
    <row r="17" spans="2:12" x14ac:dyDescent="0.2">
      <c r="B17" s="75" t="s">
        <v>69</v>
      </c>
      <c r="C17" s="76">
        <v>4.2895276543288199E-3</v>
      </c>
      <c r="D17" s="79">
        <f t="shared" si="2"/>
        <v>1.4436413189662531E-2</v>
      </c>
      <c r="E17" s="79">
        <f t="shared" si="5"/>
        <v>0.95513549109086904</v>
      </c>
      <c r="F17" s="88"/>
      <c r="G17" s="2"/>
      <c r="H17" s="75" t="s">
        <v>84</v>
      </c>
      <c r="I17" s="76">
        <v>1.0794564274744E-3</v>
      </c>
      <c r="J17" s="79">
        <f t="shared" si="3"/>
        <v>9.1550366536720666E-4</v>
      </c>
      <c r="K17" s="79">
        <f t="shared" si="4"/>
        <v>0.99753840862741361</v>
      </c>
      <c r="L17" s="80"/>
    </row>
    <row r="18" spans="2:12" x14ac:dyDescent="0.2">
      <c r="B18" s="75" t="s">
        <v>60</v>
      </c>
      <c r="C18" s="76">
        <v>3.3644507499851601E-3</v>
      </c>
      <c r="D18" s="79">
        <f t="shared" si="2"/>
        <v>1.1323065171066155E-2</v>
      </c>
      <c r="E18" s="79">
        <f t="shared" si="5"/>
        <v>0.96645855626193522</v>
      </c>
      <c r="F18" s="88"/>
      <c r="G18" s="2"/>
      <c r="H18" s="75" t="s">
        <v>60</v>
      </c>
      <c r="I18" s="76">
        <v>8.5078590834273703E-4</v>
      </c>
      <c r="J18" s="79">
        <f t="shared" si="3"/>
        <v>7.215646669064057E-4</v>
      </c>
      <c r="K18" s="79">
        <f t="shared" si="4"/>
        <v>0.99825997329432004</v>
      </c>
      <c r="L18" s="80"/>
    </row>
    <row r="19" spans="2:12" x14ac:dyDescent="0.2">
      <c r="B19" s="75" t="s">
        <v>80</v>
      </c>
      <c r="C19" s="76">
        <v>2.8831511492814501E-3</v>
      </c>
      <c r="D19" s="79">
        <f t="shared" si="2"/>
        <v>9.7032504819671191E-3</v>
      </c>
      <c r="E19" s="79">
        <f t="shared" si="5"/>
        <v>0.97616180674390229</v>
      </c>
      <c r="F19" s="88"/>
      <c r="G19" s="2"/>
      <c r="H19" s="75" t="s">
        <v>86</v>
      </c>
      <c r="I19" s="76">
        <v>6.6848047337278102E-4</v>
      </c>
      <c r="J19" s="79">
        <f t="shared" si="3"/>
        <v>5.6694861230394621E-4</v>
      </c>
      <c r="K19" s="79">
        <f t="shared" si="4"/>
        <v>0.99882692190662403</v>
      </c>
      <c r="L19" s="80"/>
    </row>
    <row r="20" spans="2:12" x14ac:dyDescent="0.2">
      <c r="B20" s="75" t="s">
        <v>77</v>
      </c>
      <c r="C20" s="76">
        <v>2.85961800507185E-3</v>
      </c>
      <c r="D20" s="79">
        <f t="shared" si="2"/>
        <v>9.6240496419588133E-3</v>
      </c>
      <c r="E20" s="79">
        <f t="shared" si="5"/>
        <v>0.98578585638586114</v>
      </c>
      <c r="F20" s="88"/>
      <c r="G20" s="2"/>
      <c r="H20" s="75" t="s">
        <v>78</v>
      </c>
      <c r="I20" s="76">
        <v>3.2855247045037199E-4</v>
      </c>
      <c r="J20" s="79">
        <f t="shared" si="3"/>
        <v>2.7865042377534953E-4</v>
      </c>
      <c r="K20" s="79">
        <f t="shared" si="4"/>
        <v>0.99910557233039943</v>
      </c>
      <c r="L20" s="80"/>
    </row>
    <row r="21" spans="2:12" x14ac:dyDescent="0.2">
      <c r="B21" s="75" t="s">
        <v>56</v>
      </c>
      <c r="C21" s="76">
        <v>1.9213970168999301E-3</v>
      </c>
      <c r="D21" s="79">
        <f t="shared" si="2"/>
        <v>6.4664651851259721E-3</v>
      </c>
      <c r="E21" s="79">
        <f t="shared" si="5"/>
        <v>0.99225232157098708</v>
      </c>
      <c r="F21" s="88"/>
      <c r="G21" s="2"/>
      <c r="H21" s="75" t="s">
        <v>68</v>
      </c>
      <c r="I21" s="76">
        <v>3.1748761918585301E-4</v>
      </c>
      <c r="J21" s="79">
        <f t="shared" si="3"/>
        <v>2.6926615255181248E-4</v>
      </c>
      <c r="K21" s="79">
        <f t="shared" si="4"/>
        <v>0.99937483848295128</v>
      </c>
      <c r="L21" s="80"/>
    </row>
    <row r="22" spans="2:12" x14ac:dyDescent="0.2">
      <c r="B22" s="75" t="s">
        <v>170</v>
      </c>
      <c r="C22" s="76">
        <v>6.6850291200000001E-4</v>
      </c>
      <c r="D22" s="79">
        <f t="shared" si="2"/>
        <v>2.249847776685954E-3</v>
      </c>
      <c r="E22" s="79">
        <f t="shared" si="5"/>
        <v>0.99450216934767299</v>
      </c>
      <c r="F22" s="88"/>
      <c r="G22" s="2"/>
      <c r="H22" s="75" t="s">
        <v>59</v>
      </c>
      <c r="I22" s="76">
        <v>1.6805939467771401E-4</v>
      </c>
      <c r="J22" s="79">
        <f t="shared" si="3"/>
        <v>1.4253376783982333E-4</v>
      </c>
      <c r="K22" s="79">
        <f t="shared" si="4"/>
        <v>0.99951737225079107</v>
      </c>
      <c r="L22" s="80"/>
    </row>
    <row r="23" spans="2:12" x14ac:dyDescent="0.2">
      <c r="B23" s="75" t="s">
        <v>66</v>
      </c>
      <c r="C23" s="76">
        <v>5.0274818998313905E-4</v>
      </c>
      <c r="D23" s="79">
        <f t="shared" si="2"/>
        <v>1.691999955665792E-3</v>
      </c>
      <c r="E23" s="79">
        <f t="shared" si="5"/>
        <v>0.99619416930333882</v>
      </c>
      <c r="F23" s="88"/>
      <c r="G23" s="2"/>
      <c r="H23" s="75" t="s">
        <v>174</v>
      </c>
      <c r="I23" s="76">
        <v>1.302477E-4</v>
      </c>
      <c r="J23" s="79">
        <f t="shared" si="3"/>
        <v>1.1046508568635692E-4</v>
      </c>
      <c r="K23" s="79">
        <f t="shared" si="4"/>
        <v>0.99962783733647742</v>
      </c>
      <c r="L23" s="80"/>
    </row>
    <row r="24" spans="2:12" x14ac:dyDescent="0.2">
      <c r="B24" s="75" t="s">
        <v>86</v>
      </c>
      <c r="C24" s="76">
        <v>5.0136035502958598E-4</v>
      </c>
      <c r="D24" s="79">
        <f t="shared" si="2"/>
        <v>1.6873291945836647E-3</v>
      </c>
      <c r="E24" s="79">
        <f t="shared" si="5"/>
        <v>0.99788149849792251</v>
      </c>
      <c r="F24" s="88"/>
      <c r="G24" s="2"/>
      <c r="H24" s="75" t="s">
        <v>66</v>
      </c>
      <c r="I24" s="76">
        <v>1.2568704749578501E-4</v>
      </c>
      <c r="J24" s="79">
        <f t="shared" si="3"/>
        <v>1.0659712587083766E-4</v>
      </c>
      <c r="K24" s="79">
        <f t="shared" si="4"/>
        <v>0.99973443446234822</v>
      </c>
      <c r="L24" s="80"/>
    </row>
    <row r="25" spans="2:12" x14ac:dyDescent="0.2">
      <c r="B25" s="75" t="s">
        <v>78</v>
      </c>
      <c r="C25" s="76">
        <v>2.7379372537530999E-4</v>
      </c>
      <c r="D25" s="79">
        <f t="shared" si="2"/>
        <v>9.2145328501756145E-4</v>
      </c>
      <c r="E25" s="79">
        <f t="shared" si="5"/>
        <v>0.9988029517829401</v>
      </c>
      <c r="F25" s="88"/>
      <c r="G25" s="2"/>
      <c r="H25" s="75" t="s">
        <v>70</v>
      </c>
      <c r="I25" s="76">
        <v>1.09856985024993E-4</v>
      </c>
      <c r="J25" s="79">
        <f t="shared" si="3"/>
        <v>9.3171405437721203E-5</v>
      </c>
      <c r="K25" s="79">
        <f t="shared" si="4"/>
        <v>0.99982760586778596</v>
      </c>
      <c r="L25" s="88"/>
    </row>
    <row r="26" spans="2:12" x14ac:dyDescent="0.2">
      <c r="B26" s="75" t="s">
        <v>61</v>
      </c>
      <c r="C26" s="76">
        <v>1.6357799390075199E-4</v>
      </c>
      <c r="D26" s="79">
        <f t="shared" si="2"/>
        <v>5.5052203855224995E-4</v>
      </c>
      <c r="E26" s="79">
        <f t="shared" si="5"/>
        <v>0.99935347382149231</v>
      </c>
      <c r="F26" s="88"/>
      <c r="G26" s="2"/>
      <c r="H26" s="75" t="s">
        <v>69</v>
      </c>
      <c r="I26" s="76">
        <v>8.1095834772551006E-5</v>
      </c>
      <c r="J26" s="79">
        <f t="shared" si="3"/>
        <v>6.8778629772015093E-5</v>
      </c>
      <c r="K26" s="79">
        <f t="shared" ref="K26" si="6">IF(J26=1,0,IF(ISNUMBER(J26+K25),J26+K25,0))</f>
        <v>0.99989638449755802</v>
      </c>
      <c r="L26" s="88"/>
    </row>
    <row r="27" spans="2:12" x14ac:dyDescent="0.2">
      <c r="B27" s="75" t="s">
        <v>84</v>
      </c>
      <c r="C27" s="76">
        <v>1.0794564274744E-4</v>
      </c>
      <c r="D27" s="79">
        <f t="shared" si="2"/>
        <v>3.6329125868978136E-4</v>
      </c>
      <c r="E27" s="79">
        <f t="shared" ref="E27" si="7">IF(D27=1,0,IF(ISNUMBER(D27+E26),D27+E26,0))</f>
        <v>0.99971676508018215</v>
      </c>
      <c r="F27" s="88"/>
      <c r="G27" s="2"/>
      <c r="H27" s="75" t="s">
        <v>382</v>
      </c>
      <c r="I27" s="76">
        <v>5.7613215309999998E-5</v>
      </c>
      <c r="J27" s="79">
        <f t="shared" si="3"/>
        <v>4.886265758155945E-5</v>
      </c>
      <c r="K27" s="79">
        <f t="shared" ref="K27" si="8">IF(J27=1,0,IF(ISNUMBER(J27+K26),J27+K26,0))</f>
        <v>0.99994524715513955</v>
      </c>
      <c r="L27" s="88"/>
    </row>
    <row r="28" spans="2:12" x14ac:dyDescent="0.2">
      <c r="B28" s="75" t="s">
        <v>71</v>
      </c>
      <c r="C28" s="76">
        <v>4.1491813912818802E-5</v>
      </c>
      <c r="D28" s="79">
        <f t="shared" si="2"/>
        <v>1.3964077583916747E-4</v>
      </c>
      <c r="E28" s="79">
        <f t="shared" ref="E28" si="9">IF(D28=1,0,IF(ISNUMBER(D28+E27),D28+E27,0))</f>
        <v>0.99985640585602131</v>
      </c>
      <c r="F28" s="88"/>
      <c r="G28" s="2"/>
      <c r="H28" s="75" t="s">
        <v>61</v>
      </c>
      <c r="I28" s="76">
        <v>5.5665757857565098E-5</v>
      </c>
      <c r="J28" s="79">
        <f t="shared" si="3"/>
        <v>4.7210988843042331E-5</v>
      </c>
      <c r="K28" s="79">
        <f t="shared" ref="K28:K31" si="10">IF(J28=1,0,IF(ISNUMBER(J28+K27),J28+K27,0))</f>
        <v>0.99999245814398263</v>
      </c>
      <c r="L28" s="88"/>
    </row>
    <row r="29" spans="2:12" x14ac:dyDescent="0.2">
      <c r="B29" s="75" t="s">
        <v>58</v>
      </c>
      <c r="C29" s="76">
        <v>2.2608720000000001E-5</v>
      </c>
      <c r="D29" s="79">
        <f t="shared" si="2"/>
        <v>7.6089688635066501E-5</v>
      </c>
      <c r="E29" s="79">
        <f t="shared" ref="E29:E31" si="11">IF(D29=1,0,IF(ISNUMBER(D29+E28),D29+E28,0))</f>
        <v>0.99993249554465635</v>
      </c>
      <c r="F29" s="88"/>
      <c r="G29" s="2"/>
      <c r="H29" s="75" t="s">
        <v>58</v>
      </c>
      <c r="I29" s="76">
        <v>4.1868000000000003E-6</v>
      </c>
      <c r="J29" s="79">
        <f t="shared" si="3"/>
        <v>3.5508897335740991E-6</v>
      </c>
      <c r="K29" s="79">
        <f t="shared" si="10"/>
        <v>0.99999600903371622</v>
      </c>
      <c r="L29" s="88"/>
    </row>
    <row r="30" spans="2:12" x14ac:dyDescent="0.2">
      <c r="B30" s="75" t="s">
        <v>67</v>
      </c>
      <c r="C30" s="76">
        <v>1.7588630303294199E-5</v>
      </c>
      <c r="D30" s="79">
        <f t="shared" si="2"/>
        <v>5.9194567551588533E-5</v>
      </c>
      <c r="E30" s="79">
        <f t="shared" si="11"/>
        <v>0.9999916901122079</v>
      </c>
      <c r="F30" s="88"/>
      <c r="G30" s="2"/>
      <c r="H30" s="75" t="s">
        <v>67</v>
      </c>
      <c r="I30" s="76">
        <v>3.2749353536013201E-6</v>
      </c>
      <c r="J30" s="79">
        <f t="shared" si="3"/>
        <v>2.7775232457298629E-6</v>
      </c>
      <c r="K30" s="79">
        <f t="shared" si="10"/>
        <v>0.99999878655696195</v>
      </c>
      <c r="L30" s="88"/>
    </row>
    <row r="31" spans="2:12" ht="12.75" thickBot="1" x14ac:dyDescent="0.25">
      <c r="B31" s="75" t="s">
        <v>382</v>
      </c>
      <c r="C31" s="76">
        <v>2.4691377989999998E-6</v>
      </c>
      <c r="D31" s="79">
        <f t="shared" si="2"/>
        <v>8.30988779209895E-6</v>
      </c>
      <c r="E31" s="79">
        <f t="shared" si="11"/>
        <v>1</v>
      </c>
      <c r="F31" s="88"/>
      <c r="G31" s="2"/>
      <c r="H31" s="77" t="s">
        <v>71</v>
      </c>
      <c r="I31" s="78">
        <v>1.4307522038903001E-6</v>
      </c>
      <c r="J31" s="81">
        <f t="shared" si="3"/>
        <v>1.2134430381395296E-6</v>
      </c>
      <c r="K31" s="81">
        <f t="shared" si="10"/>
        <v>1</v>
      </c>
      <c r="L31" s="91"/>
    </row>
    <row r="32" spans="2:12" ht="12.75" thickBot="1" x14ac:dyDescent="0.25">
      <c r="B32" s="77"/>
      <c r="C32" s="78"/>
      <c r="D32" s="81"/>
      <c r="E32" s="81"/>
      <c r="F32" s="91"/>
      <c r="G32" s="2"/>
      <c r="H32" s="2"/>
      <c r="I32" s="146"/>
      <c r="J32" s="2"/>
      <c r="K32" s="2"/>
      <c r="L32" s="2"/>
    </row>
    <row r="33" spans="2:12" ht="12.75" x14ac:dyDescent="0.2">
      <c r="B33"/>
      <c r="C33"/>
      <c r="D33"/>
      <c r="E33"/>
      <c r="F33"/>
      <c r="G33"/>
      <c r="H33"/>
      <c r="I33"/>
      <c r="J33"/>
      <c r="K33" s="2"/>
      <c r="L33" s="2"/>
    </row>
    <row r="34" spans="2:12" customFormat="1" ht="12.75" x14ac:dyDescent="0.2"/>
    <row r="35" spans="2:12" ht="12.75" x14ac:dyDescent="0.2">
      <c r="B35"/>
      <c r="C35"/>
      <c r="D35"/>
      <c r="E35"/>
      <c r="F35"/>
      <c r="G35"/>
      <c r="H35"/>
      <c r="I35"/>
      <c r="J35"/>
    </row>
    <row r="36" spans="2:12" ht="12.75" x14ac:dyDescent="0.2">
      <c r="B36"/>
      <c r="C36"/>
      <c r="D36"/>
      <c r="E36"/>
      <c r="F36"/>
      <c r="G36"/>
      <c r="H36"/>
      <c r="I36"/>
      <c r="J36"/>
    </row>
    <row r="37" spans="2:12" ht="12.75" x14ac:dyDescent="0.2">
      <c r="B37"/>
      <c r="C37"/>
      <c r="D37"/>
      <c r="E37"/>
      <c r="F37"/>
      <c r="G37"/>
      <c r="H37"/>
      <c r="I37"/>
      <c r="J37"/>
    </row>
    <row r="38" spans="2:12" ht="12.75" x14ac:dyDescent="0.2">
      <c r="B38"/>
      <c r="C38"/>
      <c r="D38"/>
      <c r="E38"/>
      <c r="F38"/>
      <c r="G38"/>
      <c r="H38"/>
      <c r="I38"/>
      <c r="J38"/>
    </row>
    <row r="39" spans="2:12" ht="12.75" x14ac:dyDescent="0.2">
      <c r="B39"/>
      <c r="C39"/>
      <c r="D39"/>
      <c r="E39"/>
      <c r="F39"/>
      <c r="G39"/>
      <c r="H39"/>
      <c r="I39"/>
      <c r="J39"/>
    </row>
    <row r="40" spans="2:12" ht="12.75" x14ac:dyDescent="0.2">
      <c r="B40"/>
      <c r="C40"/>
      <c r="D40"/>
      <c r="E40"/>
      <c r="F40"/>
      <c r="G40"/>
      <c r="H40"/>
      <c r="I40"/>
      <c r="J40"/>
    </row>
    <row r="41" spans="2:12" ht="12.75" x14ac:dyDescent="0.2">
      <c r="B41"/>
      <c r="C41"/>
      <c r="D41"/>
      <c r="E41"/>
      <c r="F41"/>
      <c r="G41"/>
      <c r="H41"/>
      <c r="I41"/>
      <c r="J41"/>
    </row>
    <row r="42" spans="2:12" ht="12.75" x14ac:dyDescent="0.2">
      <c r="B42"/>
      <c r="C42"/>
      <c r="D42"/>
      <c r="E42"/>
      <c r="F42"/>
      <c r="G42"/>
      <c r="H42"/>
      <c r="I42"/>
      <c r="J42"/>
    </row>
    <row r="43" spans="2:12" ht="12.75" x14ac:dyDescent="0.2">
      <c r="B43"/>
      <c r="C43"/>
      <c r="D43"/>
      <c r="E43"/>
      <c r="F43"/>
      <c r="G43"/>
      <c r="H43"/>
      <c r="I43"/>
      <c r="J43"/>
    </row>
    <row r="44" spans="2:12" ht="12.75" x14ac:dyDescent="0.2">
      <c r="B44"/>
      <c r="C44"/>
      <c r="D44"/>
      <c r="E44"/>
      <c r="F44"/>
      <c r="G44"/>
      <c r="H44"/>
      <c r="I44"/>
      <c r="J44"/>
    </row>
    <row r="45" spans="2:12" ht="12.75" x14ac:dyDescent="0.2">
      <c r="B45"/>
      <c r="C45"/>
      <c r="D45"/>
      <c r="E45"/>
      <c r="F45"/>
      <c r="G45"/>
      <c r="H45"/>
      <c r="I45"/>
      <c r="J45"/>
    </row>
    <row r="46" spans="2:12" ht="12.75" x14ac:dyDescent="0.2">
      <c r="B46"/>
      <c r="C46"/>
      <c r="D46"/>
      <c r="E46"/>
      <c r="F46"/>
      <c r="G46"/>
      <c r="H46"/>
      <c r="I46"/>
      <c r="J46"/>
    </row>
    <row r="47" spans="2:12" ht="12.75" x14ac:dyDescent="0.2">
      <c r="B47"/>
      <c r="C47"/>
      <c r="D47"/>
      <c r="E47"/>
      <c r="F47"/>
      <c r="G47"/>
      <c r="H47"/>
      <c r="I47"/>
      <c r="J47"/>
    </row>
    <row r="48" spans="2:12" ht="12.75" x14ac:dyDescent="0.2">
      <c r="B48"/>
      <c r="C48"/>
      <c r="D48"/>
      <c r="E48"/>
      <c r="F48"/>
      <c r="G48"/>
      <c r="H48"/>
      <c r="I48"/>
      <c r="J48"/>
    </row>
    <row r="49" spans="2:10" ht="12.75" x14ac:dyDescent="0.2">
      <c r="B49"/>
      <c r="C49"/>
      <c r="D49"/>
      <c r="E49"/>
      <c r="F49"/>
      <c r="G49"/>
      <c r="H49"/>
      <c r="I49"/>
      <c r="J49"/>
    </row>
    <row r="50" spans="2:10" ht="12.75" x14ac:dyDescent="0.2">
      <c r="B50"/>
      <c r="C50"/>
      <c r="D50"/>
      <c r="E50"/>
      <c r="F50"/>
      <c r="G50"/>
      <c r="H50"/>
      <c r="I50"/>
      <c r="J50"/>
    </row>
    <row r="51" spans="2:10" ht="12.75" x14ac:dyDescent="0.2">
      <c r="B51"/>
      <c r="C51"/>
      <c r="D51"/>
      <c r="E51"/>
      <c r="F51"/>
      <c r="G51"/>
      <c r="H51"/>
      <c r="I51"/>
      <c r="J51"/>
    </row>
    <row r="52" spans="2:10" ht="12.75" x14ac:dyDescent="0.2">
      <c r="B52"/>
      <c r="C52"/>
      <c r="D52"/>
      <c r="E52"/>
      <c r="F52"/>
      <c r="G52"/>
      <c r="H52"/>
      <c r="I52"/>
      <c r="J52"/>
    </row>
    <row r="53" spans="2:10" ht="12.75" x14ac:dyDescent="0.2">
      <c r="B53"/>
      <c r="C53"/>
      <c r="D53"/>
      <c r="E53"/>
      <c r="F53"/>
      <c r="G53"/>
      <c r="H53"/>
      <c r="I53"/>
      <c r="J53"/>
    </row>
    <row r="54" spans="2:10" ht="12.75" x14ac:dyDescent="0.2">
      <c r="B54"/>
      <c r="C54"/>
      <c r="D54"/>
      <c r="E54"/>
      <c r="F54"/>
      <c r="G54"/>
      <c r="H54"/>
      <c r="I54"/>
      <c r="J54"/>
    </row>
    <row r="55" spans="2:10" ht="12.75" x14ac:dyDescent="0.2">
      <c r="B55"/>
      <c r="C55"/>
      <c r="D55"/>
      <c r="E55"/>
      <c r="F55"/>
      <c r="G55"/>
      <c r="H55"/>
      <c r="I55"/>
      <c r="J55"/>
    </row>
    <row r="56" spans="2:10" ht="12.75" x14ac:dyDescent="0.2">
      <c r="B56"/>
      <c r="C56"/>
      <c r="D56"/>
      <c r="E56"/>
      <c r="F56"/>
      <c r="G56"/>
      <c r="H56"/>
      <c r="I56"/>
      <c r="J56"/>
    </row>
    <row r="57" spans="2:10" ht="12.75" x14ac:dyDescent="0.2">
      <c r="B57"/>
      <c r="C57"/>
      <c r="D57"/>
      <c r="E57"/>
      <c r="F57"/>
      <c r="G57"/>
      <c r="H57"/>
      <c r="I57"/>
      <c r="J57"/>
    </row>
    <row r="58" spans="2:10" ht="12.75" x14ac:dyDescent="0.2">
      <c r="B58"/>
      <c r="C58"/>
      <c r="D58"/>
      <c r="E58"/>
      <c r="F58"/>
      <c r="G58"/>
      <c r="H58"/>
      <c r="I58"/>
      <c r="J58"/>
    </row>
    <row r="59" spans="2:10" ht="12.75" x14ac:dyDescent="0.2">
      <c r="B59"/>
      <c r="C59"/>
      <c r="D59"/>
      <c r="E59"/>
      <c r="F59"/>
      <c r="G59"/>
      <c r="H59"/>
      <c r="I59"/>
      <c r="J59"/>
    </row>
    <row r="60" spans="2:10" ht="12.75" x14ac:dyDescent="0.2">
      <c r="B60"/>
      <c r="C60"/>
      <c r="D60"/>
      <c r="E60"/>
      <c r="F60"/>
      <c r="G60"/>
      <c r="H60"/>
      <c r="I60"/>
      <c r="J60"/>
    </row>
    <row r="61" spans="2:10" ht="12.75" x14ac:dyDescent="0.2">
      <c r="B61"/>
      <c r="C61"/>
      <c r="D61"/>
      <c r="E61"/>
      <c r="F61"/>
      <c r="G61"/>
      <c r="H61"/>
      <c r="I61"/>
      <c r="J61"/>
    </row>
    <row r="62" spans="2:10" ht="12.75" x14ac:dyDescent="0.2">
      <c r="B62"/>
      <c r="C62"/>
      <c r="D62"/>
      <c r="E62"/>
      <c r="F62"/>
      <c r="G62"/>
      <c r="H62"/>
      <c r="I62"/>
      <c r="J62"/>
    </row>
    <row r="102" spans="4:4" x14ac:dyDescent="0.2">
      <c r="D102" s="13"/>
    </row>
    <row r="103" spans="4:4" x14ac:dyDescent="0.2">
      <c r="D103" s="13"/>
    </row>
    <row r="104" spans="4:4" x14ac:dyDescent="0.2">
      <c r="D104" s="13"/>
    </row>
    <row r="105" spans="4:4" x14ac:dyDescent="0.2">
      <c r="D105" s="13"/>
    </row>
    <row r="106" spans="4:4" x14ac:dyDescent="0.2">
      <c r="D106" s="13"/>
    </row>
    <row r="107" spans="4:4" x14ac:dyDescent="0.2">
      <c r="D107" s="13"/>
    </row>
    <row r="108" spans="4:4" x14ac:dyDescent="0.2">
      <c r="D108" s="13"/>
    </row>
    <row r="109" spans="4:4" x14ac:dyDescent="0.2">
      <c r="D109" s="13"/>
    </row>
    <row r="110" spans="4:4" x14ac:dyDescent="0.2">
      <c r="D110" s="13"/>
    </row>
    <row r="111" spans="4:4" x14ac:dyDescent="0.2">
      <c r="D111" s="13"/>
    </row>
    <row r="112" spans="4:4" x14ac:dyDescent="0.2">
      <c r="D112" s="13"/>
    </row>
    <row r="113" spans="4:4" x14ac:dyDescent="0.2">
      <c r="D113" s="13"/>
    </row>
    <row r="114" spans="4:4" x14ac:dyDescent="0.2">
      <c r="D114" s="13"/>
    </row>
    <row r="115" spans="4:4" x14ac:dyDescent="0.2">
      <c r="D115" s="13"/>
    </row>
    <row r="116" spans="4:4" x14ac:dyDescent="0.2">
      <c r="D116" s="13"/>
    </row>
    <row r="117" spans="4:4" x14ac:dyDescent="0.2">
      <c r="D117" s="13"/>
    </row>
    <row r="118" spans="4:4" x14ac:dyDescent="0.2">
      <c r="D118" s="13"/>
    </row>
    <row r="119" spans="4:4" x14ac:dyDescent="0.2">
      <c r="D119" s="13"/>
    </row>
  </sheetData>
  <sortState xmlns:xlrd2="http://schemas.microsoft.com/office/spreadsheetml/2017/richdata2" ref="B35:C58">
    <sortCondition descending="1" ref="C35:C58"/>
  </sortState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6">
    <tabColor theme="4"/>
  </sheetPr>
  <dimension ref="B1:L70"/>
  <sheetViews>
    <sheetView showGridLines="0" workbookViewId="0">
      <selection activeCell="F5" sqref="F5"/>
    </sheetView>
  </sheetViews>
  <sheetFormatPr defaultRowHeight="12" x14ac:dyDescent="0.2"/>
  <cols>
    <col min="1" max="1" width="6.5703125" style="10" bestFit="1" customWidth="1"/>
    <col min="2" max="2" width="16.28515625" style="10" bestFit="1" customWidth="1"/>
    <col min="3" max="3" width="7.5703125" style="10" bestFit="1" customWidth="1"/>
    <col min="4" max="4" width="14.42578125" style="10" bestFit="1" customWidth="1"/>
    <col min="5" max="5" width="11.42578125" style="10" bestFit="1" customWidth="1"/>
    <col min="6" max="6" width="13.28515625" style="30" bestFit="1" customWidth="1"/>
    <col min="7" max="7" width="2" style="10" customWidth="1"/>
    <col min="8" max="8" width="16.28515625" style="10" bestFit="1" customWidth="1"/>
    <col min="9" max="9" width="7.85546875" style="10" bestFit="1" customWidth="1"/>
    <col min="10" max="10" width="14.28515625" style="10" bestFit="1" customWidth="1"/>
    <col min="11" max="11" width="11.28515625" style="10" bestFit="1" customWidth="1"/>
    <col min="12" max="12" width="13.28515625" style="10" bestFit="1" customWidth="1"/>
    <col min="13" max="16384" width="9.140625" style="10"/>
  </cols>
  <sheetData>
    <row r="1" spans="2:12" ht="15" x14ac:dyDescent="0.25">
      <c r="B1" s="170" t="s">
        <v>374</v>
      </c>
    </row>
    <row r="3" spans="2:12" ht="12.75" thickBot="1" x14ac:dyDescent="0.25">
      <c r="B3" s="10" t="s">
        <v>29</v>
      </c>
      <c r="H3" s="10" t="s">
        <v>29</v>
      </c>
      <c r="L3" s="30"/>
    </row>
    <row r="4" spans="2:12" s="21" customFormat="1" ht="24.75" thickBot="1" x14ac:dyDescent="0.25">
      <c r="B4" s="69" t="s">
        <v>0</v>
      </c>
      <c r="C4" s="70" t="s">
        <v>347</v>
      </c>
      <c r="D4" s="70" t="s">
        <v>1</v>
      </c>
      <c r="E4" s="70" t="s">
        <v>2</v>
      </c>
      <c r="F4" s="71" t="s">
        <v>3</v>
      </c>
      <c r="H4" s="69" t="s">
        <v>0</v>
      </c>
      <c r="I4" s="70" t="s">
        <v>348</v>
      </c>
      <c r="J4" s="41" t="s">
        <v>1</v>
      </c>
      <c r="K4" s="41" t="s">
        <v>2</v>
      </c>
      <c r="L4" s="42" t="s">
        <v>3</v>
      </c>
    </row>
    <row r="5" spans="2:12" x14ac:dyDescent="0.2">
      <c r="B5" s="75" t="s">
        <v>181</v>
      </c>
      <c r="C5" s="76">
        <f>SUM(C6:C35)</f>
        <v>3.4779587969940158</v>
      </c>
      <c r="D5" s="79"/>
      <c r="E5" s="79"/>
      <c r="F5" s="88"/>
      <c r="G5" s="93"/>
      <c r="H5" s="75" t="s">
        <v>181</v>
      </c>
      <c r="I5" s="76">
        <f>SUM(I6:I36)</f>
        <v>46.973942103441679</v>
      </c>
      <c r="J5" s="83"/>
      <c r="K5" s="83"/>
      <c r="L5" s="84"/>
    </row>
    <row r="6" spans="2:12" x14ac:dyDescent="0.2">
      <c r="B6" s="75" t="s">
        <v>73</v>
      </c>
      <c r="C6" s="76">
        <v>1.78526322588572</v>
      </c>
      <c r="D6" s="79">
        <f>IF(ISNUMBER(C6),C6/VLOOKUP("National Total",B$5:C$34,2,0),"0")</f>
        <v>0.51330775609783386</v>
      </c>
      <c r="E6" s="79">
        <f t="shared" ref="E6:E30" si="0">IF(D6=1,0,IF(ISNUMBER(D6+E5),D6+E5,0))</f>
        <v>0.51330775609783386</v>
      </c>
      <c r="F6" s="88" t="s">
        <v>364</v>
      </c>
      <c r="G6" s="93"/>
      <c r="H6" s="75" t="s">
        <v>73</v>
      </c>
      <c r="I6" s="76">
        <v>39.177587652579803</v>
      </c>
      <c r="J6" s="79">
        <f>IF(ISNUMBER(I6),I6/VLOOKUP("National Total",H$5:I$34,2,0),"0")</f>
        <v>0.83402809937276579</v>
      </c>
      <c r="K6" s="79">
        <f t="shared" ref="K6" si="1">IF(J6=1,0,IF(ISNUMBER(J6+K5),J6+K5,0))</f>
        <v>0.83402809937276579</v>
      </c>
      <c r="L6" s="80" t="s">
        <v>364</v>
      </c>
    </row>
    <row r="7" spans="2:12" x14ac:dyDescent="0.2">
      <c r="B7" s="75" t="s">
        <v>170</v>
      </c>
      <c r="C7" s="76">
        <v>0.65642723728022001</v>
      </c>
      <c r="D7" s="79">
        <f t="shared" ref="D7:D34" si="2">IF(ISNUMBER(C7),C7/VLOOKUP("National Total",B$5:C$34,2,0),"0")</f>
        <v>0.18873922193890483</v>
      </c>
      <c r="E7" s="79">
        <f t="shared" si="0"/>
        <v>0.70204697803673866</v>
      </c>
      <c r="F7" s="88" t="s">
        <v>364</v>
      </c>
      <c r="G7" s="93"/>
      <c r="H7" s="75" t="s">
        <v>131</v>
      </c>
      <c r="I7" s="76">
        <v>5.8390570313746002</v>
      </c>
      <c r="J7" s="79">
        <f t="shared" ref="J7:J34" si="3">IF(ISNUMBER(I7),I7/VLOOKUP("National Total",H$5:I$34,2,0),"0")</f>
        <v>0.12430417312041574</v>
      </c>
      <c r="K7" s="79">
        <f t="shared" ref="K7:K31" si="4">IF(J7=1,0,IF(ISNUMBER(J7+K6),J7+K6,0))</f>
        <v>0.95833227249318154</v>
      </c>
      <c r="L7" s="80"/>
    </row>
    <row r="8" spans="2:12" x14ac:dyDescent="0.2">
      <c r="B8" s="75" t="s">
        <v>55</v>
      </c>
      <c r="C8" s="76">
        <v>0.20376523062801799</v>
      </c>
      <c r="D8" s="79">
        <f t="shared" si="2"/>
        <v>5.8587591895605945E-2</v>
      </c>
      <c r="E8" s="79">
        <f t="shared" si="0"/>
        <v>0.76063456993234457</v>
      </c>
      <c r="F8" s="88" t="s">
        <v>364</v>
      </c>
      <c r="G8" s="93"/>
      <c r="H8" s="75" t="s">
        <v>85</v>
      </c>
      <c r="I8" s="76">
        <v>0.38135181707692201</v>
      </c>
      <c r="J8" s="79">
        <f t="shared" si="3"/>
        <v>8.1183694618847235E-3</v>
      </c>
      <c r="K8" s="79">
        <f t="shared" si="4"/>
        <v>0.96645064195506625</v>
      </c>
      <c r="L8" s="80"/>
    </row>
    <row r="9" spans="2:12" x14ac:dyDescent="0.2">
      <c r="B9" s="75" t="s">
        <v>63</v>
      </c>
      <c r="C9" s="76">
        <v>0.172702846620332</v>
      </c>
      <c r="D9" s="79">
        <f t="shared" si="2"/>
        <v>4.9656380854654833E-2</v>
      </c>
      <c r="E9" s="79">
        <f t="shared" si="0"/>
        <v>0.81029095078699942</v>
      </c>
      <c r="F9" s="88" t="s">
        <v>364</v>
      </c>
      <c r="G9" s="93"/>
      <c r="H9" s="75" t="s">
        <v>170</v>
      </c>
      <c r="I9" s="76">
        <v>0.36216675160287998</v>
      </c>
      <c r="J9" s="79">
        <f t="shared" si="3"/>
        <v>7.7099501422586546E-3</v>
      </c>
      <c r="K9" s="79">
        <f t="shared" si="4"/>
        <v>0.97416059209732486</v>
      </c>
      <c r="L9" s="80"/>
    </row>
    <row r="10" spans="2:12" x14ac:dyDescent="0.2">
      <c r="B10" s="75" t="s">
        <v>65</v>
      </c>
      <c r="C10" s="76">
        <v>0.153555237453912</v>
      </c>
      <c r="D10" s="79">
        <f t="shared" si="2"/>
        <v>4.4150965096719695E-2</v>
      </c>
      <c r="E10" s="79">
        <f t="shared" si="0"/>
        <v>0.85444191588371909</v>
      </c>
      <c r="F10" s="88" t="s">
        <v>369</v>
      </c>
      <c r="G10" s="93"/>
      <c r="H10" s="75" t="s">
        <v>55</v>
      </c>
      <c r="I10" s="76">
        <v>0.342582117214217</v>
      </c>
      <c r="J10" s="79">
        <f t="shared" si="3"/>
        <v>7.2930246403381319E-3</v>
      </c>
      <c r="K10" s="79">
        <f t="shared" si="4"/>
        <v>0.98145361673766296</v>
      </c>
      <c r="L10" s="80"/>
    </row>
    <row r="11" spans="2:12" x14ac:dyDescent="0.2">
      <c r="B11" s="75" t="s">
        <v>82</v>
      </c>
      <c r="C11" s="76">
        <v>0.15014832600811601</v>
      </c>
      <c r="D11" s="79">
        <f t="shared" si="2"/>
        <v>4.3171392984266671E-2</v>
      </c>
      <c r="E11" s="79">
        <f t="shared" si="0"/>
        <v>0.89761330886798574</v>
      </c>
      <c r="F11" s="88"/>
      <c r="G11" s="93"/>
      <c r="H11" s="75" t="s">
        <v>63</v>
      </c>
      <c r="I11" s="76">
        <v>0.25022548122809601</v>
      </c>
      <c r="J11" s="79">
        <f t="shared" si="3"/>
        <v>5.326899766621089E-3</v>
      </c>
      <c r="K11" s="79">
        <f t="shared" si="4"/>
        <v>0.986780516504284</v>
      </c>
      <c r="L11" s="80"/>
    </row>
    <row r="12" spans="2:12" x14ac:dyDescent="0.2">
      <c r="B12" s="75" t="s">
        <v>131</v>
      </c>
      <c r="C12" s="76">
        <v>0.144100122111044</v>
      </c>
      <c r="D12" s="79">
        <f t="shared" si="2"/>
        <v>4.1432383338062859E-2</v>
      </c>
      <c r="E12" s="79">
        <f t="shared" si="0"/>
        <v>0.93904569220604861</v>
      </c>
      <c r="F12" s="88"/>
      <c r="G12" s="93"/>
      <c r="H12" s="75" t="s">
        <v>82</v>
      </c>
      <c r="I12" s="76">
        <v>0.24975294450813701</v>
      </c>
      <c r="J12" s="79">
        <f t="shared" si="3"/>
        <v>5.3168402166067757E-3</v>
      </c>
      <c r="K12" s="79">
        <f t="shared" si="4"/>
        <v>0.99209735672089072</v>
      </c>
      <c r="L12" s="80"/>
    </row>
    <row r="13" spans="2:12" x14ac:dyDescent="0.2">
      <c r="B13" s="75" t="s">
        <v>80</v>
      </c>
      <c r="C13" s="76">
        <v>8.9417522534872701E-2</v>
      </c>
      <c r="D13" s="79">
        <f t="shared" si="2"/>
        <v>2.5709770516015275E-2</v>
      </c>
      <c r="E13" s="79">
        <f t="shared" si="0"/>
        <v>0.96475546272206392</v>
      </c>
      <c r="F13" s="88"/>
      <c r="G13" s="93"/>
      <c r="H13" s="75" t="s">
        <v>77</v>
      </c>
      <c r="I13" s="76">
        <v>8.3882128148774299E-2</v>
      </c>
      <c r="J13" s="79">
        <f t="shared" si="3"/>
        <v>1.7857161735341867E-3</v>
      </c>
      <c r="K13" s="79">
        <f t="shared" si="4"/>
        <v>0.9938830728944249</v>
      </c>
      <c r="L13" s="80"/>
    </row>
    <row r="14" spans="2:12" x14ac:dyDescent="0.2">
      <c r="B14" s="75" t="s">
        <v>56</v>
      </c>
      <c r="C14" s="76">
        <v>3.31725715382713E-2</v>
      </c>
      <c r="D14" s="79">
        <f t="shared" si="2"/>
        <v>9.5379426481251601E-3</v>
      </c>
      <c r="E14" s="79">
        <f t="shared" si="0"/>
        <v>0.97429340537018905</v>
      </c>
      <c r="F14" s="88"/>
      <c r="G14" s="93"/>
      <c r="H14" s="75" t="s">
        <v>75</v>
      </c>
      <c r="I14" s="76">
        <v>6.3026843279797101E-2</v>
      </c>
      <c r="J14" s="79">
        <f t="shared" si="3"/>
        <v>1.3417405577970272E-3</v>
      </c>
      <c r="K14" s="79">
        <f t="shared" si="4"/>
        <v>0.99522481345222191</v>
      </c>
      <c r="L14" s="80"/>
    </row>
    <row r="15" spans="2:12" x14ac:dyDescent="0.2">
      <c r="B15" s="75" t="s">
        <v>62</v>
      </c>
      <c r="C15" s="76">
        <v>1.5803999437748399E-2</v>
      </c>
      <c r="D15" s="79">
        <f t="shared" si="2"/>
        <v>4.5440444698217029E-3</v>
      </c>
      <c r="E15" s="79">
        <f t="shared" si="0"/>
        <v>0.97883744984001075</v>
      </c>
      <c r="F15" s="88"/>
      <c r="G15" s="93"/>
      <c r="H15" s="75" t="s">
        <v>65</v>
      </c>
      <c r="I15" s="76">
        <v>5.0347374244836401E-2</v>
      </c>
      <c r="J15" s="79">
        <f t="shared" si="3"/>
        <v>1.0718149678382552E-3</v>
      </c>
      <c r="K15" s="79">
        <f t="shared" si="4"/>
        <v>0.99629662842006017</v>
      </c>
      <c r="L15" s="80"/>
    </row>
    <row r="16" spans="2:12" x14ac:dyDescent="0.2">
      <c r="B16" s="75" t="s">
        <v>68</v>
      </c>
      <c r="C16" s="76">
        <v>1.39296496336913E-2</v>
      </c>
      <c r="D16" s="79">
        <f t="shared" si="2"/>
        <v>4.0051220979761557E-3</v>
      </c>
      <c r="E16" s="79">
        <f t="shared" si="0"/>
        <v>0.98284257193798696</v>
      </c>
      <c r="F16" s="88"/>
      <c r="G16" s="93"/>
      <c r="H16" s="75" t="s">
        <v>80</v>
      </c>
      <c r="I16" s="76">
        <v>4.42256494244875E-2</v>
      </c>
      <c r="J16" s="79">
        <f t="shared" si="3"/>
        <v>9.4149325017470024E-4</v>
      </c>
      <c r="K16" s="79">
        <f t="shared" si="4"/>
        <v>0.99723812167023484</v>
      </c>
      <c r="L16" s="80"/>
    </row>
    <row r="17" spans="2:12" x14ac:dyDescent="0.2">
      <c r="B17" s="75" t="s">
        <v>84</v>
      </c>
      <c r="C17" s="76">
        <v>1.3817042271672301E-2</v>
      </c>
      <c r="D17" s="79">
        <f t="shared" si="2"/>
        <v>3.9727446695499409E-3</v>
      </c>
      <c r="E17" s="79">
        <f t="shared" si="0"/>
        <v>0.98681531660753685</v>
      </c>
      <c r="F17" s="88"/>
      <c r="G17" s="93"/>
      <c r="H17" s="75" t="s">
        <v>382</v>
      </c>
      <c r="I17" s="76">
        <v>3.4795679070000002E-2</v>
      </c>
      <c r="J17" s="79">
        <f t="shared" si="3"/>
        <v>7.407442831469449E-4</v>
      </c>
      <c r="K17" s="79">
        <f t="shared" si="4"/>
        <v>0.99797886595338181</v>
      </c>
      <c r="L17" s="80"/>
    </row>
    <row r="18" spans="2:12" x14ac:dyDescent="0.2">
      <c r="B18" s="75" t="s">
        <v>85</v>
      </c>
      <c r="C18" s="76">
        <v>1.12162299140271E-2</v>
      </c>
      <c r="D18" s="79">
        <f t="shared" si="2"/>
        <v>3.2249461735202952E-3</v>
      </c>
      <c r="E18" s="79">
        <f t="shared" si="0"/>
        <v>0.99004026278105717</v>
      </c>
      <c r="F18" s="88"/>
      <c r="G18" s="93"/>
      <c r="H18" s="75" t="s">
        <v>56</v>
      </c>
      <c r="I18" s="76">
        <v>1.6321337004786399E-2</v>
      </c>
      <c r="J18" s="79">
        <f t="shared" si="3"/>
        <v>3.4745512669226392E-4</v>
      </c>
      <c r="K18" s="79">
        <f t="shared" si="4"/>
        <v>0.99832632108007402</v>
      </c>
      <c r="L18" s="80"/>
    </row>
    <row r="19" spans="2:12" x14ac:dyDescent="0.2">
      <c r="B19" s="75" t="s">
        <v>70</v>
      </c>
      <c r="C19" s="76">
        <v>9.3344377613011204E-3</v>
      </c>
      <c r="D19" s="79">
        <f t="shared" si="2"/>
        <v>2.6838839405943604E-3</v>
      </c>
      <c r="E19" s="79">
        <f t="shared" si="0"/>
        <v>0.99272414672165155</v>
      </c>
      <c r="F19" s="88"/>
      <c r="G19" s="93"/>
      <c r="H19" s="75" t="s">
        <v>86</v>
      </c>
      <c r="I19" s="76">
        <v>1.47065704142012E-2</v>
      </c>
      <c r="J19" s="79">
        <f t="shared" si="3"/>
        <v>3.1307933197975479E-4</v>
      </c>
      <c r="K19" s="79">
        <f t="shared" si="4"/>
        <v>0.99863940041205379</v>
      </c>
      <c r="L19" s="80"/>
    </row>
    <row r="20" spans="2:12" x14ac:dyDescent="0.2">
      <c r="B20" s="75" t="s">
        <v>69</v>
      </c>
      <c r="C20" s="76">
        <v>6.8703417193564801E-3</v>
      </c>
      <c r="D20" s="79">
        <f t="shared" si="2"/>
        <v>1.9753947991834999E-3</v>
      </c>
      <c r="E20" s="79">
        <f t="shared" si="0"/>
        <v>0.99469954152083506</v>
      </c>
      <c r="F20" s="88"/>
      <c r="G20" s="93"/>
      <c r="H20" s="75" t="s">
        <v>57</v>
      </c>
      <c r="I20" s="76">
        <v>1.3965451961254999E-2</v>
      </c>
      <c r="J20" s="79">
        <f t="shared" si="3"/>
        <v>2.9730210699586529E-4</v>
      </c>
      <c r="K20" s="79">
        <f t="shared" si="4"/>
        <v>0.99893670251904965</v>
      </c>
      <c r="L20" s="80"/>
    </row>
    <row r="21" spans="2:12" x14ac:dyDescent="0.2">
      <c r="B21" s="75" t="s">
        <v>77</v>
      </c>
      <c r="C21" s="76">
        <v>4.7660300084530899E-3</v>
      </c>
      <c r="D21" s="79">
        <f t="shared" si="2"/>
        <v>1.3703526368893009E-3</v>
      </c>
      <c r="E21" s="79">
        <f t="shared" si="0"/>
        <v>0.9960698941577244</v>
      </c>
      <c r="F21" s="88"/>
      <c r="G21" s="93"/>
      <c r="H21" s="75" t="s">
        <v>68</v>
      </c>
      <c r="I21" s="76">
        <v>9.5282706079926997E-3</v>
      </c>
      <c r="J21" s="79">
        <f t="shared" si="3"/>
        <v>2.0284162199992543E-4</v>
      </c>
      <c r="K21" s="79">
        <f t="shared" si="4"/>
        <v>0.99913954414104955</v>
      </c>
      <c r="L21" s="80"/>
    </row>
    <row r="22" spans="2:12" x14ac:dyDescent="0.2">
      <c r="B22" s="75" t="s">
        <v>57</v>
      </c>
      <c r="C22" s="76">
        <v>3.5908005358534999E-3</v>
      </c>
      <c r="D22" s="79">
        <f t="shared" si="2"/>
        <v>1.0324448176203273E-3</v>
      </c>
      <c r="E22" s="79">
        <f t="shared" si="0"/>
        <v>0.99710233897534473</v>
      </c>
      <c r="F22" s="88"/>
      <c r="G22" s="93"/>
      <c r="H22" s="75" t="s">
        <v>71</v>
      </c>
      <c r="I22" s="76">
        <v>8.9619534760634698E-3</v>
      </c>
      <c r="J22" s="79">
        <f t="shared" si="3"/>
        <v>1.9078563720132926E-4</v>
      </c>
      <c r="K22" s="79">
        <f t="shared" si="4"/>
        <v>0.99933032977825087</v>
      </c>
      <c r="L22" s="80"/>
    </row>
    <row r="23" spans="2:12" x14ac:dyDescent="0.2">
      <c r="B23" s="75" t="s">
        <v>60</v>
      </c>
      <c r="C23" s="76">
        <v>3.0505039180244498E-3</v>
      </c>
      <c r="D23" s="79">
        <f t="shared" si="2"/>
        <v>8.7709604859637406E-4</v>
      </c>
      <c r="E23" s="79">
        <f t="shared" si="0"/>
        <v>0.99797943502394115</v>
      </c>
      <c r="F23" s="88"/>
      <c r="G23" s="93"/>
      <c r="H23" s="75" t="s">
        <v>62</v>
      </c>
      <c r="I23" s="76">
        <v>8.7068629925332302E-3</v>
      </c>
      <c r="J23" s="79">
        <f t="shared" si="3"/>
        <v>1.8535516932685319E-4</v>
      </c>
      <c r="K23" s="79">
        <f t="shared" si="4"/>
        <v>0.9995156849475777</v>
      </c>
      <c r="L23" s="80"/>
    </row>
    <row r="24" spans="2:12" x14ac:dyDescent="0.2">
      <c r="B24" s="75" t="s">
        <v>59</v>
      </c>
      <c r="C24" s="76">
        <v>2.08216176633335E-3</v>
      </c>
      <c r="D24" s="79">
        <f t="shared" si="2"/>
        <v>5.9867350013834348E-4</v>
      </c>
      <c r="E24" s="79">
        <f t="shared" si="0"/>
        <v>0.99857810852407947</v>
      </c>
      <c r="F24" s="88"/>
      <c r="G24" s="93"/>
      <c r="H24" s="75" t="s">
        <v>84</v>
      </c>
      <c r="I24" s="76">
        <v>7.7720862778156803E-3</v>
      </c>
      <c r="J24" s="79">
        <f t="shared" si="3"/>
        <v>1.6545527008784381E-4</v>
      </c>
      <c r="K24" s="79">
        <f t="shared" si="4"/>
        <v>0.99968114021766552</v>
      </c>
      <c r="L24" s="80"/>
    </row>
    <row r="25" spans="2:12" x14ac:dyDescent="0.2">
      <c r="B25" s="75" t="s">
        <v>75</v>
      </c>
      <c r="C25" s="76">
        <v>1.8537306846999201E-3</v>
      </c>
      <c r="D25" s="79">
        <f t="shared" si="2"/>
        <v>5.3299386016363709E-4</v>
      </c>
      <c r="E25" s="79">
        <f t="shared" si="0"/>
        <v>0.99911110238424305</v>
      </c>
      <c r="F25" s="88"/>
      <c r="G25" s="93"/>
      <c r="H25" s="75" t="s">
        <v>70</v>
      </c>
      <c r="I25" s="76">
        <v>6.2596129813530703E-3</v>
      </c>
      <c r="J25" s="79">
        <f t="shared" si="3"/>
        <v>1.3325713578751233E-4</v>
      </c>
      <c r="K25" s="79">
        <f t="shared" si="4"/>
        <v>0.99981439735345301</v>
      </c>
      <c r="L25" s="80"/>
    </row>
    <row r="26" spans="2:12" s="22" customFormat="1" x14ac:dyDescent="0.2">
      <c r="B26" s="75" t="s">
        <v>66</v>
      </c>
      <c r="C26" s="76">
        <v>8.3791364997189805E-4</v>
      </c>
      <c r="D26" s="79">
        <f t="shared" si="2"/>
        <v>2.4092109736783055E-4</v>
      </c>
      <c r="E26" s="79">
        <f t="shared" si="0"/>
        <v>0.9993520234816109</v>
      </c>
      <c r="F26" s="88"/>
      <c r="G26" s="109"/>
      <c r="H26" s="75" t="s">
        <v>69</v>
      </c>
      <c r="I26" s="76">
        <v>4.6074973019567403E-3</v>
      </c>
      <c r="J26" s="79">
        <f t="shared" si="3"/>
        <v>9.8086238787677967E-5</v>
      </c>
      <c r="K26" s="79">
        <f t="shared" si="4"/>
        <v>0.99991248359224072</v>
      </c>
      <c r="L26" s="80"/>
    </row>
    <row r="27" spans="2:12" x14ac:dyDescent="0.2">
      <c r="B27" s="75" t="s">
        <v>86</v>
      </c>
      <c r="C27" s="76">
        <v>8.3560059171597595E-4</v>
      </c>
      <c r="D27" s="79">
        <f t="shared" si="2"/>
        <v>2.4025603536136824E-4</v>
      </c>
      <c r="E27" s="79">
        <f t="shared" si="0"/>
        <v>0.99959227951697227</v>
      </c>
      <c r="F27" s="88"/>
      <c r="G27" s="93"/>
      <c r="H27" s="75" t="s">
        <v>60</v>
      </c>
      <c r="I27" s="76">
        <v>1.6867498853981901E-3</v>
      </c>
      <c r="J27" s="79">
        <f t="shared" si="3"/>
        <v>3.5908203779954963E-5</v>
      </c>
      <c r="K27" s="79">
        <f t="shared" si="4"/>
        <v>0.99994839179602069</v>
      </c>
      <c r="L27" s="80"/>
    </row>
    <row r="28" spans="2:12" x14ac:dyDescent="0.2">
      <c r="B28" s="75" t="s">
        <v>382</v>
      </c>
      <c r="C28" s="76">
        <v>6.7576402919999998E-4</v>
      </c>
      <c r="D28" s="79">
        <f t="shared" si="2"/>
        <v>1.9429903246239138E-4</v>
      </c>
      <c r="E28" s="79">
        <f t="shared" si="0"/>
        <v>0.99978657854943465</v>
      </c>
      <c r="F28" s="88"/>
      <c r="G28" s="93"/>
      <c r="H28" s="75" t="s">
        <v>59</v>
      </c>
      <c r="I28" s="76">
        <v>1.1709593594953301E-3</v>
      </c>
      <c r="J28" s="79">
        <f t="shared" si="3"/>
        <v>2.4927849506791477E-5</v>
      </c>
      <c r="K28" s="79">
        <f t="shared" si="4"/>
        <v>0.99997331964552749</v>
      </c>
      <c r="L28" s="80"/>
    </row>
    <row r="29" spans="2:12" x14ac:dyDescent="0.2">
      <c r="B29" s="75" t="s">
        <v>61</v>
      </c>
      <c r="C29" s="76">
        <v>3.3478497085664499E-4</v>
      </c>
      <c r="D29" s="79">
        <f t="shared" si="2"/>
        <v>9.6259038820700846E-5</v>
      </c>
      <c r="E29" s="79">
        <f t="shared" si="0"/>
        <v>0.99988283758825536</v>
      </c>
      <c r="F29" s="88"/>
      <c r="G29" s="93"/>
      <c r="H29" s="75" t="s">
        <v>66</v>
      </c>
      <c r="I29" s="76">
        <v>9.2170501496908704E-4</v>
      </c>
      <c r="J29" s="79">
        <f t="shared" si="3"/>
        <v>1.9621623685306065E-5</v>
      </c>
      <c r="K29" s="79">
        <f t="shared" si="4"/>
        <v>0.99999294126921279</v>
      </c>
      <c r="L29" s="80"/>
    </row>
    <row r="30" spans="2:12" x14ac:dyDescent="0.2">
      <c r="B30" s="75" t="s">
        <v>71</v>
      </c>
      <c r="C30" s="76">
        <v>2.5068519230444499E-4</v>
      </c>
      <c r="D30" s="79">
        <f t="shared" si="2"/>
        <v>7.2078252485656552E-5</v>
      </c>
      <c r="E30" s="79">
        <f t="shared" si="0"/>
        <v>0.99995491584074103</v>
      </c>
      <c r="F30" s="88"/>
      <c r="G30" s="2"/>
      <c r="H30" s="75" t="s">
        <v>61</v>
      </c>
      <c r="I30" s="76">
        <v>1.8691158609202E-4</v>
      </c>
      <c r="J30" s="79">
        <f t="shared" si="3"/>
        <v>3.9790483345089615E-6</v>
      </c>
      <c r="K30" s="79">
        <f t="shared" si="4"/>
        <v>0.99999692031754728</v>
      </c>
      <c r="L30" s="80"/>
    </row>
    <row r="31" spans="2:12" x14ac:dyDescent="0.2">
      <c r="B31" s="75" t="s">
        <v>174</v>
      </c>
      <c r="C31" s="76">
        <v>1.297692E-4</v>
      </c>
      <c r="D31" s="79">
        <f t="shared" si="2"/>
        <v>3.7311885382931774E-5</v>
      </c>
      <c r="E31" s="79">
        <f t="shared" ref="E31" si="5">IF(D31=1,0,IF(ISNUMBER(D31+E30),D31+E30,0))</f>
        <v>0.99999222772612395</v>
      </c>
      <c r="F31" s="88"/>
      <c r="G31" s="2"/>
      <c r="H31" s="75" t="s">
        <v>174</v>
      </c>
      <c r="I31" s="76">
        <v>1.189551E-4</v>
      </c>
      <c r="J31" s="79">
        <f t="shared" si="3"/>
        <v>2.5323635759172192E-6</v>
      </c>
      <c r="K31" s="79">
        <f t="shared" si="4"/>
        <v>0.99999945268112322</v>
      </c>
      <c r="L31" s="80"/>
    </row>
    <row r="32" spans="2:12" x14ac:dyDescent="0.2">
      <c r="B32" s="75" t="s">
        <v>67</v>
      </c>
      <c r="C32" s="76">
        <v>2.4406531986971802E-5</v>
      </c>
      <c r="D32" s="79">
        <f t="shared" si="2"/>
        <v>7.0174873860110876E-6</v>
      </c>
      <c r="E32" s="79">
        <f t="shared" ref="E32" si="6">IF(D32=1,0,IF(ISNUMBER(D32+E31),D32+E31,0))</f>
        <v>0.99999924521350991</v>
      </c>
      <c r="F32" s="88"/>
      <c r="G32" s="3"/>
      <c r="H32" s="75" t="s">
        <v>67</v>
      </c>
      <c r="I32" s="76">
        <v>2.5392785185668999E-5</v>
      </c>
      <c r="J32" s="79">
        <f t="shared" si="3"/>
        <v>5.4057173080665341E-7</v>
      </c>
      <c r="K32" s="79">
        <f t="shared" ref="K32" si="7">IF(J32=1,0,IF(ISNUMBER(J32+K31),J32+K31,0))</f>
        <v>0.99999999325285405</v>
      </c>
      <c r="L32" s="80"/>
    </row>
    <row r="33" spans="2:12" x14ac:dyDescent="0.2">
      <c r="B33" s="75" t="s">
        <v>78</v>
      </c>
      <c r="C33" s="76">
        <v>2.0808323128523501E-6</v>
      </c>
      <c r="D33" s="79">
        <f t="shared" si="2"/>
        <v>5.9829124906563126E-7</v>
      </c>
      <c r="E33" s="79">
        <f t="shared" ref="E33" si="8">IF(D33=1,0,IF(ISNUMBER(D33+E32),D33+E32,0))</f>
        <v>0.99999984350475901</v>
      </c>
      <c r="F33" s="88"/>
      <c r="G33" s="3"/>
      <c r="H33" s="75" t="s">
        <v>78</v>
      </c>
      <c r="I33" s="76">
        <v>2.08083231285235E-7</v>
      </c>
      <c r="J33" s="79">
        <f t="shared" si="3"/>
        <v>4.4297587549074192E-9</v>
      </c>
      <c r="K33" s="79">
        <f t="shared" ref="K33" si="9">IF(J33=1,0,IF(ISNUMBER(J33+K32),J33+K32,0))</f>
        <v>0.99999999768261283</v>
      </c>
      <c r="L33" s="80"/>
    </row>
    <row r="34" spans="2:12" x14ac:dyDescent="0.2">
      <c r="B34" s="75" t="s">
        <v>58</v>
      </c>
      <c r="C34" s="76">
        <v>5.4428400000000001E-7</v>
      </c>
      <c r="D34" s="79">
        <f t="shared" si="2"/>
        <v>1.5649524096444794E-7</v>
      </c>
      <c r="E34" s="79">
        <f t="shared" ref="E34" si="10">IF(D34=1,0,IF(ISNUMBER(D34+E33),D34+E33,0))</f>
        <v>1</v>
      </c>
      <c r="F34" s="88"/>
      <c r="H34" s="75" t="s">
        <v>58</v>
      </c>
      <c r="I34" s="76">
        <v>1.088568E-7</v>
      </c>
      <c r="J34" s="79">
        <f t="shared" si="3"/>
        <v>2.3173869410467106E-9</v>
      </c>
      <c r="K34" s="79">
        <f t="shared" ref="K34" si="11">IF(J34=1,0,IF(ISNUMBER(J34+K33),J34+K33,0))</f>
        <v>0.99999999999999978</v>
      </c>
      <c r="L34" s="80"/>
    </row>
    <row r="35" spans="2:12" ht="12.75" thickBot="1" x14ac:dyDescent="0.25">
      <c r="B35" s="77" t="s">
        <v>72</v>
      </c>
      <c r="C35" s="78">
        <v>0</v>
      </c>
      <c r="D35" s="81">
        <f t="shared" ref="D35" si="12">IF(ISNUMBER(C35),C35/VLOOKUP("National Total",B$5:C$34,2,0),"0")</f>
        <v>0</v>
      </c>
      <c r="E35" s="81">
        <f t="shared" ref="E35" si="13">IF(D35=1,0,IF(ISNUMBER(D35+E34),D35+E34,0))</f>
        <v>1</v>
      </c>
      <c r="F35" s="91"/>
      <c r="H35" s="75" t="s">
        <v>72</v>
      </c>
      <c r="I35" s="76">
        <v>0</v>
      </c>
      <c r="J35" s="79">
        <f t="shared" ref="J35" si="14">IF(ISNUMBER(I35),I35/VLOOKUP("National Total",H$5:I$34,2,0),"0")</f>
        <v>0</v>
      </c>
      <c r="K35" s="79">
        <f t="shared" ref="K35" si="15">IF(J35=1,0,IF(ISNUMBER(J35+K34),J35+K34,0))</f>
        <v>0.99999999999999978</v>
      </c>
      <c r="L35" s="80"/>
    </row>
    <row r="36" spans="2:12" ht="12.75" thickBot="1" x14ac:dyDescent="0.25">
      <c r="C36" s="19"/>
      <c r="D36" s="32"/>
      <c r="E36" s="32"/>
      <c r="H36" s="77"/>
      <c r="I36" s="78"/>
      <c r="J36" s="81"/>
      <c r="K36" s="81"/>
      <c r="L36" s="82"/>
    </row>
    <row r="37" spans="2:12" ht="12.75" x14ac:dyDescent="0.2">
      <c r="B37"/>
      <c r="C37"/>
      <c r="D37"/>
      <c r="E37"/>
      <c r="F37"/>
      <c r="G37"/>
      <c r="H37"/>
      <c r="I37"/>
      <c r="J37"/>
    </row>
    <row r="38" spans="2:12" ht="12.75" x14ac:dyDescent="0.2">
      <c r="B38"/>
      <c r="C38"/>
      <c r="D38"/>
      <c r="E38"/>
      <c r="F38"/>
      <c r="G38"/>
      <c r="H38"/>
      <c r="I38"/>
      <c r="J38"/>
    </row>
    <row r="39" spans="2:12" ht="12.75" x14ac:dyDescent="0.2">
      <c r="B39"/>
      <c r="C39"/>
      <c r="D39"/>
      <c r="E39"/>
      <c r="F39"/>
      <c r="G39"/>
      <c r="H39"/>
      <c r="I39"/>
      <c r="J39"/>
    </row>
    <row r="40" spans="2:12" ht="12.75" x14ac:dyDescent="0.2">
      <c r="B40"/>
      <c r="C40"/>
      <c r="D40"/>
      <c r="E40"/>
      <c r="F40"/>
      <c r="G40"/>
      <c r="H40"/>
      <c r="I40"/>
      <c r="J40"/>
    </row>
    <row r="41" spans="2:12" ht="12.75" x14ac:dyDescent="0.2">
      <c r="B41"/>
      <c r="C41"/>
      <c r="D41"/>
      <c r="E41"/>
      <c r="F41"/>
      <c r="G41"/>
      <c r="H41"/>
      <c r="I41"/>
      <c r="J41"/>
    </row>
    <row r="42" spans="2:12" ht="12.75" x14ac:dyDescent="0.2">
      <c r="B42"/>
      <c r="C42"/>
      <c r="D42"/>
      <c r="E42"/>
      <c r="F42"/>
      <c r="G42"/>
      <c r="H42"/>
      <c r="I42"/>
      <c r="J42"/>
    </row>
    <row r="43" spans="2:12" ht="12.75" x14ac:dyDescent="0.2">
      <c r="B43"/>
      <c r="C43"/>
      <c r="D43"/>
      <c r="E43"/>
      <c r="F43"/>
      <c r="G43"/>
      <c r="H43"/>
      <c r="I43"/>
      <c r="J43"/>
    </row>
    <row r="44" spans="2:12" ht="12.75" x14ac:dyDescent="0.2">
      <c r="B44"/>
      <c r="C44"/>
      <c r="D44"/>
      <c r="E44"/>
      <c r="F44"/>
      <c r="G44"/>
      <c r="H44"/>
      <c r="I44"/>
      <c r="J44"/>
    </row>
    <row r="45" spans="2:12" ht="12.75" x14ac:dyDescent="0.2">
      <c r="B45"/>
      <c r="C45"/>
      <c r="D45"/>
      <c r="E45"/>
      <c r="F45"/>
      <c r="G45"/>
      <c r="H45"/>
      <c r="I45"/>
      <c r="J45"/>
    </row>
    <row r="46" spans="2:12" ht="12.75" x14ac:dyDescent="0.2">
      <c r="B46"/>
      <c r="C46"/>
      <c r="D46"/>
      <c r="E46"/>
      <c r="F46"/>
      <c r="G46"/>
      <c r="H46"/>
      <c r="I46"/>
      <c r="J46"/>
    </row>
    <row r="47" spans="2:12" ht="12.75" x14ac:dyDescent="0.2">
      <c r="B47"/>
      <c r="C47"/>
      <c r="D47"/>
      <c r="E47"/>
      <c r="F47"/>
      <c r="G47"/>
      <c r="H47"/>
      <c r="I47"/>
      <c r="J47"/>
    </row>
    <row r="48" spans="2:12" ht="12.75" x14ac:dyDescent="0.2">
      <c r="B48"/>
      <c r="C48"/>
      <c r="D48"/>
      <c r="E48"/>
      <c r="F48"/>
      <c r="G48"/>
      <c r="H48"/>
      <c r="I48"/>
      <c r="J48"/>
    </row>
    <row r="49" spans="2:10" ht="12.75" x14ac:dyDescent="0.2">
      <c r="B49"/>
      <c r="C49"/>
      <c r="D49"/>
      <c r="E49"/>
      <c r="F49"/>
      <c r="G49"/>
      <c r="H49"/>
      <c r="I49"/>
      <c r="J49"/>
    </row>
    <row r="50" spans="2:10" ht="12.75" x14ac:dyDescent="0.2">
      <c r="B50"/>
      <c r="C50"/>
      <c r="D50"/>
      <c r="E50"/>
      <c r="F50"/>
      <c r="G50"/>
      <c r="H50"/>
      <c r="I50"/>
      <c r="J50"/>
    </row>
    <row r="51" spans="2:10" ht="12.75" x14ac:dyDescent="0.2">
      <c r="B51"/>
      <c r="C51"/>
      <c r="D51"/>
      <c r="E51"/>
      <c r="F51"/>
      <c r="G51"/>
      <c r="H51"/>
      <c r="I51"/>
      <c r="J51"/>
    </row>
    <row r="52" spans="2:10" ht="12.75" x14ac:dyDescent="0.2">
      <c r="B52"/>
      <c r="C52"/>
      <c r="D52"/>
      <c r="E52"/>
      <c r="F52"/>
      <c r="G52"/>
      <c r="H52"/>
      <c r="I52"/>
      <c r="J52"/>
    </row>
    <row r="53" spans="2:10" ht="12.75" x14ac:dyDescent="0.2">
      <c r="B53"/>
      <c r="C53"/>
      <c r="D53"/>
      <c r="E53"/>
      <c r="F53"/>
      <c r="G53"/>
      <c r="H53"/>
      <c r="I53"/>
      <c r="J53"/>
    </row>
    <row r="54" spans="2:10" ht="12.75" x14ac:dyDescent="0.2">
      <c r="B54"/>
      <c r="C54"/>
      <c r="D54"/>
      <c r="E54"/>
      <c r="F54"/>
      <c r="G54"/>
      <c r="H54"/>
      <c r="I54"/>
      <c r="J54"/>
    </row>
    <row r="55" spans="2:10" ht="12.75" x14ac:dyDescent="0.2">
      <c r="B55"/>
      <c r="C55"/>
      <c r="D55"/>
      <c r="E55"/>
      <c r="F55"/>
      <c r="G55"/>
      <c r="H55"/>
      <c r="I55"/>
      <c r="J55"/>
    </row>
    <row r="56" spans="2:10" ht="12.75" x14ac:dyDescent="0.2">
      <c r="B56"/>
      <c r="C56"/>
      <c r="D56"/>
      <c r="E56"/>
      <c r="F56"/>
      <c r="G56"/>
      <c r="H56"/>
      <c r="I56"/>
      <c r="J56"/>
    </row>
    <row r="57" spans="2:10" ht="12.75" x14ac:dyDescent="0.2">
      <c r="B57"/>
      <c r="C57"/>
      <c r="D57"/>
      <c r="E57"/>
      <c r="F57"/>
      <c r="G57"/>
      <c r="H57"/>
      <c r="I57"/>
      <c r="J57"/>
    </row>
    <row r="58" spans="2:10" ht="12.75" x14ac:dyDescent="0.2">
      <c r="B58"/>
      <c r="C58"/>
      <c r="D58"/>
      <c r="E58"/>
      <c r="F58"/>
      <c r="G58"/>
      <c r="H58"/>
      <c r="I58"/>
      <c r="J58"/>
    </row>
    <row r="59" spans="2:10" ht="12.75" x14ac:dyDescent="0.2">
      <c r="B59"/>
      <c r="C59"/>
      <c r="D59"/>
      <c r="E59"/>
      <c r="F59"/>
      <c r="G59"/>
      <c r="H59"/>
      <c r="I59"/>
      <c r="J59"/>
    </row>
    <row r="60" spans="2:10" ht="12.75" x14ac:dyDescent="0.2">
      <c r="B60"/>
      <c r="C60"/>
      <c r="D60"/>
      <c r="E60"/>
      <c r="F60"/>
      <c r="G60"/>
      <c r="H60"/>
      <c r="I60"/>
      <c r="J60"/>
    </row>
    <row r="61" spans="2:10" ht="12.75" x14ac:dyDescent="0.2">
      <c r="B61"/>
      <c r="C61"/>
      <c r="D61"/>
      <c r="E61"/>
      <c r="F61"/>
      <c r="G61"/>
      <c r="H61"/>
      <c r="I61"/>
      <c r="J61"/>
    </row>
    <row r="62" spans="2:10" ht="12.75" x14ac:dyDescent="0.2">
      <c r="B62"/>
      <c r="C62"/>
      <c r="D62"/>
      <c r="E62"/>
      <c r="F62"/>
      <c r="G62"/>
      <c r="H62"/>
      <c r="I62"/>
      <c r="J62"/>
    </row>
    <row r="63" spans="2:10" ht="12.75" x14ac:dyDescent="0.2">
      <c r="B63"/>
      <c r="C63"/>
      <c r="D63"/>
      <c r="E63"/>
      <c r="F63"/>
      <c r="G63"/>
      <c r="H63"/>
      <c r="I63"/>
      <c r="J63"/>
    </row>
    <row r="64" spans="2:10" ht="12.75" x14ac:dyDescent="0.2">
      <c r="B64"/>
      <c r="C64"/>
      <c r="D64"/>
      <c r="E64"/>
      <c r="F64"/>
      <c r="G64"/>
      <c r="H64"/>
      <c r="I64"/>
      <c r="J64"/>
    </row>
    <row r="65" spans="2:10" ht="12.75" x14ac:dyDescent="0.2">
      <c r="B65"/>
      <c r="C65"/>
      <c r="D65"/>
      <c r="E65"/>
      <c r="F65"/>
      <c r="G65"/>
      <c r="H65"/>
      <c r="I65"/>
      <c r="J65"/>
    </row>
    <row r="66" spans="2:10" ht="12.75" x14ac:dyDescent="0.2">
      <c r="B66"/>
      <c r="C66"/>
      <c r="D66"/>
      <c r="E66"/>
      <c r="F66"/>
      <c r="G66"/>
      <c r="H66"/>
      <c r="I66"/>
      <c r="J66"/>
    </row>
    <row r="67" spans="2:10" ht="12.75" x14ac:dyDescent="0.2">
      <c r="B67"/>
      <c r="C67"/>
      <c r="D67"/>
      <c r="E67"/>
      <c r="F67"/>
      <c r="G67"/>
      <c r="H67"/>
      <c r="I67"/>
      <c r="J67"/>
    </row>
    <row r="68" spans="2:10" ht="12.75" x14ac:dyDescent="0.2">
      <c r="B68"/>
      <c r="C68"/>
      <c r="D68"/>
      <c r="E68"/>
      <c r="F68"/>
      <c r="G68"/>
      <c r="H68"/>
      <c r="I68"/>
      <c r="J68"/>
    </row>
    <row r="69" spans="2:10" ht="12.75" x14ac:dyDescent="0.2">
      <c r="B69"/>
      <c r="C69"/>
      <c r="D69"/>
      <c r="E69"/>
      <c r="F69"/>
      <c r="G69"/>
      <c r="H69"/>
      <c r="I69"/>
      <c r="J69"/>
    </row>
    <row r="70" spans="2:10" ht="12.75" x14ac:dyDescent="0.2">
      <c r="B70"/>
      <c r="C70"/>
      <c r="D70"/>
      <c r="E70"/>
      <c r="F70"/>
      <c r="G70"/>
      <c r="H70"/>
      <c r="I70"/>
      <c r="J70"/>
    </row>
  </sheetData>
  <sortState xmlns:xlrd2="http://schemas.microsoft.com/office/spreadsheetml/2017/richdata2" ref="B32:C61">
    <sortCondition descending="1" ref="C32:C61"/>
  </sortState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</vt:i4>
      </vt:variant>
    </vt:vector>
  </HeadingPairs>
  <TitlesOfParts>
    <vt:vector size="20" baseType="lpstr">
      <vt:lpstr>A.2 Table 1.NOx</vt:lpstr>
      <vt:lpstr>A.2 Table 2.SO2</vt:lpstr>
      <vt:lpstr>A.2 Table 3.NMVOC</vt:lpstr>
      <vt:lpstr>A.2 Table 4.NH3,CO</vt:lpstr>
      <vt:lpstr>A.2 Table 5.TSP,PM10</vt:lpstr>
      <vt:lpstr>A.2 Table 6.PM2.5</vt:lpstr>
      <vt:lpstr>A.2 Table 7.Pb,Cd</vt:lpstr>
      <vt:lpstr>A.2 Table 8.Hg,As</vt:lpstr>
      <vt:lpstr>A.2 Table 9.Cr,Cu</vt:lpstr>
      <vt:lpstr>A.2 Table 10.Ni,Se</vt:lpstr>
      <vt:lpstr>A.2 Table 11.Zn</vt:lpstr>
      <vt:lpstr>A.2 Table 12.Dioxin,PCB,HCB</vt:lpstr>
      <vt:lpstr>A.2 Table 13.B(a)p,B(b)F</vt:lpstr>
      <vt:lpstr>A.2 Table 14.B(k)F,I(123-cd)P</vt:lpstr>
      <vt:lpstr>Table 15.PAH</vt:lpstr>
      <vt:lpstr>A.2 Table 16. KCA</vt:lpstr>
      <vt:lpstr>A.3 Fig.A3.1</vt:lpstr>
      <vt:lpstr>A.3 Fig.A3.2</vt:lpstr>
      <vt:lpstr>A.3 Table A3.1</vt:lpstr>
      <vt:lpstr>'Table 15.PAH'!Print_Area</vt:lpstr>
    </vt:vector>
  </TitlesOfParts>
  <Company>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Hyde</dc:creator>
  <cp:lastModifiedBy>Ann Marie Ryan</cp:lastModifiedBy>
  <cp:lastPrinted>2017-02-22T16:00:00Z</cp:lastPrinted>
  <dcterms:created xsi:type="dcterms:W3CDTF">2008-06-12T11:07:19Z</dcterms:created>
  <dcterms:modified xsi:type="dcterms:W3CDTF">2024-03-06T16:07:45Z</dcterms:modified>
</cp:coreProperties>
</file>