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ECE Reports\IIR 2026\Website\"/>
    </mc:Choice>
  </mc:AlternateContent>
  <xr:revisionPtr revIDLastSave="0" documentId="13_ncr:1_{F0CD42D7-BECE-459B-89E2-AB603A784B08}" xr6:coauthVersionLast="47" xr6:coauthVersionMax="47" xr10:uidLastSave="{00000000-0000-0000-0000-000000000000}"/>
  <bookViews>
    <workbookView xWindow="-120" yWindow="-120" windowWidth="29040" windowHeight="15720" tabRatio="881" firstSheet="8" activeTab="18" xr2:uid="{00000000-000D-0000-FFFF-FFFF00000000}"/>
  </bookViews>
  <sheets>
    <sheet name="A.2 Table 1.NOx" sheetId="2" r:id="rId1"/>
    <sheet name="A.2 Table 2.SO2" sheetId="18" r:id="rId2"/>
    <sheet name="A.2 Table 3.NMVOC" sheetId="17" r:id="rId3"/>
    <sheet name="A.2 Table 4.NH3,CO" sheetId="16" r:id="rId4"/>
    <sheet name="A.2 Table 5.TSP,PM10" sheetId="14" r:id="rId5"/>
    <sheet name="A.2 Table 6.PM2.5" sheetId="12" r:id="rId6"/>
    <sheet name="A.2 Table 7.Pb,Cd" sheetId="11" r:id="rId7"/>
    <sheet name="A.2 Table 8.Hg,As" sheetId="10" r:id="rId8"/>
    <sheet name="A.2 Table 9.Cr,Cu" sheetId="7" r:id="rId9"/>
    <sheet name="A.2 Table 10.Ni,Se" sheetId="5" r:id="rId10"/>
    <sheet name="A.2 Table 11.Zn" sheetId="3" r:id="rId11"/>
    <sheet name="A.2 Table 12.Dioxin,PCB,HCB" sheetId="23" r:id="rId12"/>
    <sheet name="A.2 Table 13.B(a)p,B(b)F" sheetId="25" r:id="rId13"/>
    <sheet name="A.2 Table 14.B(k)F,I(123-cd)P" sheetId="27" r:id="rId14"/>
    <sheet name="Table 15.PAH" sheetId="29" r:id="rId15"/>
    <sheet name="A.2 Table 16. KCA" sheetId="19" r:id="rId16"/>
    <sheet name="A.3 Fig.A3.1" sheetId="34" r:id="rId17"/>
    <sheet name="A.3 Fig.A3.2" sheetId="38" r:id="rId18"/>
    <sheet name="A.3 Table A3.1" sheetId="36" r:id="rId19"/>
  </sheets>
  <definedNames>
    <definedName name="_xlnm._FilterDatabase" localSheetId="0" hidden="1">'A.2 Table 1.NOx'!$B$4:$F$4</definedName>
    <definedName name="_xlnm._FilterDatabase" localSheetId="14" hidden="1">'Table 15.PAH'!$B$4:$F$4</definedName>
    <definedName name="Activity_Data__From_1990">#REF!</definedName>
    <definedName name="Annex_III_TableIIIB_GNFR_Codes">#REF!</definedName>
    <definedName name="fg">#REF!</definedName>
    <definedName name="Heavy_Metals__from_1990">#REF!</definedName>
    <definedName name="Main_Pollutants_and_Particulate">#REF!</definedName>
    <definedName name="Persistent_Organic_Pollutants__POPs_From_1990">#REF!</definedName>
    <definedName name="_xlnm.Print_Area" localSheetId="14">'Table 15.PAH'!$A$1:$F$26</definedName>
    <definedName name="x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2" l="1"/>
  <c r="M41" i="2"/>
  <c r="L42" i="2"/>
  <c r="M42" i="2"/>
  <c r="L43" i="2"/>
  <c r="M43" i="2"/>
  <c r="M44" i="2" s="1"/>
  <c r="M45" i="2" s="1"/>
  <c r="M46" i="2" s="1"/>
  <c r="M47" i="2" s="1"/>
  <c r="M48" i="2" s="1"/>
  <c r="L44" i="2"/>
  <c r="L45" i="2"/>
  <c r="L46" i="2"/>
  <c r="L47" i="2"/>
  <c r="L48" i="2"/>
  <c r="L23" i="2"/>
  <c r="M23" i="2"/>
  <c r="L24" i="2"/>
  <c r="M24" i="2"/>
  <c r="L25" i="2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7" i="2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6" i="2"/>
  <c r="M6" i="2"/>
  <c r="L5" i="2"/>
  <c r="M5" i="2" s="1"/>
  <c r="D42" i="2"/>
  <c r="E42" i="2"/>
  <c r="D43" i="2"/>
  <c r="E43" i="2"/>
  <c r="D44" i="2"/>
  <c r="E44" i="2"/>
  <c r="D45" i="2"/>
  <c r="E45" i="2" s="1"/>
  <c r="D46" i="2"/>
  <c r="D47" i="2"/>
  <c r="D48" i="2"/>
  <c r="D49" i="2"/>
  <c r="D29" i="2"/>
  <c r="E29" i="2" s="1"/>
  <c r="E30" i="2" s="1"/>
  <c r="E31" i="2" s="1"/>
  <c r="D30" i="2"/>
  <c r="D31" i="2"/>
  <c r="D32" i="2"/>
  <c r="E32" i="2" s="1"/>
  <c r="E33" i="2" s="1"/>
  <c r="E34" i="2" s="1"/>
  <c r="E35" i="2" s="1"/>
  <c r="E36" i="2" s="1"/>
  <c r="E37" i="2" s="1"/>
  <c r="D33" i="2"/>
  <c r="D34" i="2"/>
  <c r="D35" i="2"/>
  <c r="D36" i="2"/>
  <c r="D37" i="2"/>
  <c r="D38" i="2"/>
  <c r="D39" i="2"/>
  <c r="D40" i="2"/>
  <c r="D41" i="2"/>
  <c r="D7" i="2"/>
  <c r="E7" i="2"/>
  <c r="E8" i="2" s="1"/>
  <c r="E9" i="2" s="1"/>
  <c r="D8" i="2"/>
  <c r="D9" i="2"/>
  <c r="D10" i="2"/>
  <c r="E10" i="2" s="1"/>
  <c r="E11" i="2" s="1"/>
  <c r="E12" i="2" s="1"/>
  <c r="E13" i="2" s="1"/>
  <c r="E14" i="2" s="1"/>
  <c r="E15" i="2" s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E6" i="2"/>
  <c r="D6" i="2"/>
  <c r="E46" i="2" l="1"/>
  <c r="E47" i="2" s="1"/>
  <c r="E48" i="2" s="1"/>
  <c r="E49" i="2" s="1"/>
  <c r="E38" i="2"/>
  <c r="E39" i="2" s="1"/>
  <c r="E40" i="2" s="1"/>
  <c r="E41" i="2" s="1"/>
  <c r="E16" i="2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C5" i="7" l="1"/>
  <c r="C5" i="3" l="1"/>
  <c r="I5" i="23"/>
  <c r="J22" i="23" l="1"/>
  <c r="J25" i="23"/>
  <c r="J23" i="23"/>
  <c r="J24" i="23"/>
  <c r="J16" i="23"/>
  <c r="J19" i="23"/>
  <c r="J20" i="23"/>
  <c r="J21" i="23"/>
  <c r="J17" i="23"/>
  <c r="J18" i="23"/>
  <c r="I5" i="5" l="1"/>
  <c r="L31" i="18" l="1"/>
  <c r="L57" i="17"/>
  <c r="I49" i="2"/>
  <c r="L7" i="18"/>
  <c r="L27" i="18"/>
  <c r="L15" i="18"/>
  <c r="L60" i="17"/>
  <c r="L19" i="18"/>
  <c r="L21" i="18"/>
  <c r="J49" i="2"/>
  <c r="L30" i="18"/>
  <c r="L18" i="18"/>
  <c r="L9" i="18"/>
  <c r="L6" i="18"/>
  <c r="L56" i="17"/>
  <c r="L58" i="17"/>
  <c r="L32" i="18"/>
  <c r="L29" i="18"/>
  <c r="L26" i="18"/>
  <c r="L23" i="18"/>
  <c r="L20" i="18"/>
  <c r="L17" i="18"/>
  <c r="L14" i="18"/>
  <c r="L11" i="18"/>
  <c r="L8" i="18"/>
  <c r="L13" i="18"/>
  <c r="L59" i="17"/>
  <c r="C5" i="12"/>
  <c r="L24" i="18"/>
  <c r="L22" i="18"/>
  <c r="L55" i="17"/>
  <c r="L12" i="18"/>
  <c r="R28" i="16"/>
  <c r="R25" i="16"/>
  <c r="R23" i="16"/>
  <c r="L10" i="18"/>
  <c r="R30" i="16"/>
  <c r="R24" i="16"/>
  <c r="R26" i="16"/>
  <c r="L16" i="18"/>
  <c r="L28" i="18"/>
  <c r="R29" i="16"/>
  <c r="L25" i="18"/>
  <c r="R27" i="16"/>
  <c r="I32" i="23" l="1"/>
  <c r="AP151" i="38"/>
  <c r="AL5" i="36" s="1"/>
  <c r="AP155" i="38"/>
  <c r="AL9" i="36" s="1"/>
  <c r="AP150" i="38"/>
  <c r="J41" i="23" l="1"/>
  <c r="J45" i="23"/>
  <c r="J43" i="23"/>
  <c r="J46" i="23"/>
  <c r="J44" i="23"/>
  <c r="J42" i="23"/>
  <c r="C5" i="2"/>
  <c r="AP153" i="38"/>
  <c r="AL7" i="36" s="1"/>
  <c r="AP154" i="38"/>
  <c r="AL8" i="36" s="1"/>
  <c r="AP152" i="38"/>
  <c r="AL6" i="36" s="1"/>
  <c r="AP156" i="38"/>
  <c r="AL10" i="36" s="1"/>
  <c r="AP157" i="38"/>
  <c r="AL11" i="36" s="1"/>
  <c r="AP158" i="38" l="1"/>
  <c r="AP159" i="38" s="1"/>
  <c r="AL12" i="36" l="1"/>
  <c r="AO151" i="38" l="1"/>
  <c r="AK5" i="36" s="1"/>
  <c r="AO155" i="38"/>
  <c r="AK9" i="36" s="1"/>
  <c r="AO150" i="38"/>
  <c r="AO157" i="38" l="1"/>
  <c r="AK11" i="36" s="1"/>
  <c r="AO154" i="38"/>
  <c r="AK8" i="36" s="1"/>
  <c r="AO153" i="38"/>
  <c r="AK7" i="36" s="1"/>
  <c r="AO156" i="38"/>
  <c r="AK10" i="36" s="1"/>
  <c r="AO152" i="38"/>
  <c r="AK6" i="36" s="1"/>
  <c r="AN150" i="38"/>
  <c r="AN151" i="38"/>
  <c r="AJ5" i="36" s="1"/>
  <c r="AN155" i="38"/>
  <c r="AJ9" i="36" s="1"/>
  <c r="AN157" i="38"/>
  <c r="AJ11" i="36" s="1"/>
  <c r="AO158" i="38" l="1"/>
  <c r="AO159" i="38" s="1"/>
  <c r="AN154" i="38"/>
  <c r="AJ8" i="36" s="1"/>
  <c r="AN156" i="38"/>
  <c r="AJ10" i="36" s="1"/>
  <c r="AN152" i="38"/>
  <c r="AJ6" i="36" s="1"/>
  <c r="AN153" i="38"/>
  <c r="AJ7" i="36" s="1"/>
  <c r="AK12" i="36" l="1"/>
  <c r="AN158" i="38"/>
  <c r="AJ12" i="36" s="1"/>
  <c r="AN159" i="38" l="1"/>
  <c r="AM157" i="38"/>
  <c r="AI11" i="36" s="1"/>
  <c r="AM153" i="38"/>
  <c r="AI7" i="36" s="1"/>
  <c r="AM152" i="38"/>
  <c r="AI6" i="36" s="1"/>
  <c r="AM154" i="38"/>
  <c r="AI8" i="36" s="1"/>
  <c r="AM156" i="38"/>
  <c r="AI10" i="36" s="1"/>
  <c r="AM155" i="38"/>
  <c r="AI9" i="36" s="1"/>
  <c r="AM150" i="38"/>
  <c r="AM151" i="38"/>
  <c r="AI5" i="36" s="1"/>
  <c r="I5" i="14" l="1"/>
  <c r="C5" i="14"/>
  <c r="Q59" i="12"/>
  <c r="Q58" i="12"/>
  <c r="C5" i="16"/>
  <c r="C5" i="27"/>
  <c r="C5" i="25"/>
  <c r="AM158" i="38"/>
  <c r="D32" i="27" l="1"/>
  <c r="D31" i="27"/>
  <c r="D26" i="27"/>
  <c r="D22" i="27"/>
  <c r="D29" i="27"/>
  <c r="D25" i="27"/>
  <c r="D23" i="27"/>
  <c r="D27" i="27"/>
  <c r="D30" i="27"/>
  <c r="D28" i="27"/>
  <c r="D24" i="27"/>
  <c r="D21" i="27"/>
  <c r="D20" i="27"/>
  <c r="D26" i="7"/>
  <c r="D27" i="7"/>
  <c r="D28" i="7"/>
  <c r="D29" i="7"/>
  <c r="J60" i="14"/>
  <c r="J59" i="14"/>
  <c r="J58" i="14"/>
  <c r="D55" i="14"/>
  <c r="D56" i="14"/>
  <c r="D57" i="14"/>
  <c r="D58" i="14"/>
  <c r="D59" i="14"/>
  <c r="D60" i="14"/>
  <c r="D32" i="16"/>
  <c r="D26" i="16"/>
  <c r="D31" i="16"/>
  <c r="D20" i="16"/>
  <c r="D21" i="16"/>
  <c r="D25" i="16"/>
  <c r="D36" i="16"/>
  <c r="D35" i="16"/>
  <c r="D33" i="16"/>
  <c r="D27" i="16"/>
  <c r="D29" i="16"/>
  <c r="D34" i="16"/>
  <c r="D30" i="16"/>
  <c r="D22" i="16"/>
  <c r="D24" i="16"/>
  <c r="D23" i="16"/>
  <c r="D28" i="16"/>
  <c r="J61" i="14"/>
  <c r="D32" i="25"/>
  <c r="D37" i="16"/>
  <c r="AM159" i="38"/>
  <c r="AI12" i="36"/>
  <c r="I5" i="7"/>
  <c r="J29" i="7" l="1"/>
  <c r="J31" i="7"/>
  <c r="J30" i="7"/>
  <c r="J32" i="7"/>
  <c r="J33" i="7"/>
  <c r="J28" i="7"/>
  <c r="J35" i="7"/>
  <c r="J34" i="7"/>
  <c r="J26" i="7"/>
  <c r="J27" i="7"/>
  <c r="AL155" i="38"/>
  <c r="AH9" i="36" s="1"/>
  <c r="AL151" i="38"/>
  <c r="AH5" i="36" s="1"/>
  <c r="AL150" i="38"/>
  <c r="AL152" i="38"/>
  <c r="AH6" i="36" s="1"/>
  <c r="C5" i="29"/>
  <c r="D29" i="29" l="1"/>
  <c r="D28" i="29"/>
  <c r="D27" i="29"/>
  <c r="D32" i="29"/>
  <c r="D31" i="29"/>
  <c r="D30" i="29"/>
  <c r="AL154" i="38"/>
  <c r="AH8" i="36" s="1"/>
  <c r="AL153" i="38"/>
  <c r="AH7" i="36" s="1"/>
  <c r="AL156" i="38"/>
  <c r="AH10" i="36" s="1"/>
  <c r="AL157" i="38"/>
  <c r="AH11" i="36" s="1"/>
  <c r="AK155" i="38"/>
  <c r="AG9" i="36" s="1"/>
  <c r="AK151" i="38"/>
  <c r="I5" i="27"/>
  <c r="I5" i="25"/>
  <c r="C5" i="23"/>
  <c r="C5" i="5"/>
  <c r="I5" i="10"/>
  <c r="C5" i="10"/>
  <c r="C5" i="11"/>
  <c r="I5" i="16"/>
  <c r="C5" i="17"/>
  <c r="C5" i="18"/>
  <c r="J26" i="27" l="1"/>
  <c r="J24" i="27"/>
  <c r="J23" i="27"/>
  <c r="J27" i="27"/>
  <c r="J22" i="27"/>
  <c r="J25" i="27"/>
  <c r="J29" i="27"/>
  <c r="D60" i="17"/>
  <c r="D59" i="17"/>
  <c r="D7" i="18"/>
  <c r="D19" i="18"/>
  <c r="D31" i="18"/>
  <c r="D23" i="18"/>
  <c r="D11" i="18"/>
  <c r="D29" i="18"/>
  <c r="D18" i="18"/>
  <c r="D17" i="18"/>
  <c r="D30" i="18"/>
  <c r="D14" i="18"/>
  <c r="D12" i="18"/>
  <c r="D10" i="18"/>
  <c r="D15" i="18"/>
  <c r="D24" i="18"/>
  <c r="D26" i="18"/>
  <c r="D22" i="18"/>
  <c r="D16" i="18"/>
  <c r="D8" i="18"/>
  <c r="D13" i="18"/>
  <c r="D32" i="18"/>
  <c r="D27" i="18"/>
  <c r="D21" i="18"/>
  <c r="D9" i="18"/>
  <c r="D28" i="18"/>
  <c r="D25" i="18"/>
  <c r="D20" i="18"/>
  <c r="D27" i="11"/>
  <c r="D26" i="11"/>
  <c r="D28" i="11"/>
  <c r="D29" i="11"/>
  <c r="D23" i="11"/>
  <c r="D25" i="11"/>
  <c r="D24" i="11"/>
  <c r="J30" i="16"/>
  <c r="J22" i="16"/>
  <c r="J23" i="16"/>
  <c r="J24" i="16"/>
  <c r="J25" i="16"/>
  <c r="J21" i="16"/>
  <c r="J29" i="16"/>
  <c r="J26" i="16"/>
  <c r="J27" i="16"/>
  <c r="J28" i="16"/>
  <c r="D60" i="12"/>
  <c r="D59" i="12"/>
  <c r="AL158" i="38"/>
  <c r="AL159" i="38" s="1"/>
  <c r="J19" i="27"/>
  <c r="J13" i="27"/>
  <c r="J7" i="27"/>
  <c r="J18" i="27"/>
  <c r="J12" i="27"/>
  <c r="J6" i="27"/>
  <c r="J17" i="27"/>
  <c r="J11" i="27"/>
  <c r="J16" i="27"/>
  <c r="J10" i="27"/>
  <c r="J21" i="27"/>
  <c r="J15" i="27"/>
  <c r="J9" i="27"/>
  <c r="J28" i="27"/>
  <c r="J20" i="27"/>
  <c r="J14" i="27"/>
  <c r="J8" i="27"/>
  <c r="D15" i="27"/>
  <c r="D9" i="27"/>
  <c r="D13" i="27"/>
  <c r="D14" i="27"/>
  <c r="D8" i="27"/>
  <c r="D6" i="27"/>
  <c r="D12" i="27"/>
  <c r="D7" i="27"/>
  <c r="D18" i="27"/>
  <c r="D17" i="27"/>
  <c r="D11" i="27"/>
  <c r="D16" i="27"/>
  <c r="D10" i="27"/>
  <c r="D19" i="27"/>
  <c r="J49" i="23"/>
  <c r="J40" i="23"/>
  <c r="J34" i="23"/>
  <c r="J48" i="23"/>
  <c r="J39" i="23"/>
  <c r="J33" i="23"/>
  <c r="J47" i="23"/>
  <c r="J38" i="23"/>
  <c r="J37" i="23"/>
  <c r="J36" i="23"/>
  <c r="J50" i="23"/>
  <c r="J35" i="23"/>
  <c r="J6" i="23"/>
  <c r="J10" i="23"/>
  <c r="J15" i="23"/>
  <c r="J9" i="23"/>
  <c r="J14" i="23"/>
  <c r="J8" i="23"/>
  <c r="J11" i="23"/>
  <c r="J13" i="23"/>
  <c r="J7" i="23"/>
  <c r="J12" i="23"/>
  <c r="D28" i="23"/>
  <c r="D22" i="23"/>
  <c r="D16" i="23"/>
  <c r="D10" i="23"/>
  <c r="D27" i="23"/>
  <c r="D21" i="23"/>
  <c r="D15" i="23"/>
  <c r="D9" i="23"/>
  <c r="D17" i="23"/>
  <c r="D26" i="23"/>
  <c r="D20" i="23"/>
  <c r="D14" i="23"/>
  <c r="D8" i="23"/>
  <c r="D11" i="23"/>
  <c r="D31" i="23"/>
  <c r="D25" i="23"/>
  <c r="D19" i="23"/>
  <c r="D13" i="23"/>
  <c r="D7" i="23"/>
  <c r="D29" i="23"/>
  <c r="D30" i="23"/>
  <c r="D24" i="23"/>
  <c r="D18" i="23"/>
  <c r="D12" i="23"/>
  <c r="D6" i="23"/>
  <c r="D23" i="23"/>
  <c r="J28" i="5"/>
  <c r="J22" i="5"/>
  <c r="J16" i="5"/>
  <c r="J10" i="5"/>
  <c r="J27" i="5"/>
  <c r="J21" i="5"/>
  <c r="J15" i="5"/>
  <c r="J9" i="5"/>
  <c r="J32" i="5"/>
  <c r="J26" i="5"/>
  <c r="J20" i="5"/>
  <c r="J14" i="5"/>
  <c r="J8" i="5"/>
  <c r="J31" i="5"/>
  <c r="J25" i="5"/>
  <c r="J19" i="5"/>
  <c r="J13" i="5"/>
  <c r="J7" i="5"/>
  <c r="J30" i="5"/>
  <c r="J24" i="5"/>
  <c r="J18" i="5"/>
  <c r="J12" i="5"/>
  <c r="J6" i="5"/>
  <c r="J29" i="5"/>
  <c r="J23" i="5"/>
  <c r="J17" i="5"/>
  <c r="J11" i="5"/>
  <c r="D34" i="5"/>
  <c r="D28" i="5"/>
  <c r="D22" i="5"/>
  <c r="D16" i="5"/>
  <c r="D10" i="5"/>
  <c r="D32" i="5"/>
  <c r="D20" i="5"/>
  <c r="D8" i="5"/>
  <c r="D33" i="5"/>
  <c r="D27" i="5"/>
  <c r="D21" i="5"/>
  <c r="D15" i="5"/>
  <c r="D9" i="5"/>
  <c r="D26" i="5"/>
  <c r="D14" i="5"/>
  <c r="D13" i="5"/>
  <c r="D19" i="5"/>
  <c r="D30" i="5"/>
  <c r="D24" i="5"/>
  <c r="D18" i="5"/>
  <c r="D12" i="5"/>
  <c r="D6" i="5"/>
  <c r="D25" i="5"/>
  <c r="D35" i="5"/>
  <c r="D29" i="5"/>
  <c r="D23" i="5"/>
  <c r="D17" i="5"/>
  <c r="D11" i="5"/>
  <c r="D31" i="5"/>
  <c r="D7" i="5"/>
  <c r="D30" i="7"/>
  <c r="D23" i="7"/>
  <c r="D17" i="7"/>
  <c r="D11" i="7"/>
  <c r="D35" i="7"/>
  <c r="D22" i="7"/>
  <c r="D16" i="7"/>
  <c r="D10" i="7"/>
  <c r="D34" i="7"/>
  <c r="D21" i="7"/>
  <c r="D15" i="7"/>
  <c r="D9" i="7"/>
  <c r="D33" i="7"/>
  <c r="D20" i="7"/>
  <c r="D14" i="7"/>
  <c r="D8" i="7"/>
  <c r="D32" i="7"/>
  <c r="D25" i="7"/>
  <c r="D19" i="7"/>
  <c r="D13" i="7"/>
  <c r="D7" i="7"/>
  <c r="D31" i="7"/>
  <c r="D24" i="7"/>
  <c r="D18" i="7"/>
  <c r="D12" i="7"/>
  <c r="D6" i="7"/>
  <c r="J31" i="10"/>
  <c r="J25" i="10"/>
  <c r="J19" i="10"/>
  <c r="J13" i="10"/>
  <c r="J7" i="10"/>
  <c r="J21" i="10"/>
  <c r="J30" i="10"/>
  <c r="J24" i="10"/>
  <c r="J18" i="10"/>
  <c r="J12" i="10"/>
  <c r="J6" i="10"/>
  <c r="J15" i="10"/>
  <c r="J29" i="10"/>
  <c r="J23" i="10"/>
  <c r="J17" i="10"/>
  <c r="J11" i="10"/>
  <c r="J27" i="10"/>
  <c r="J28" i="10"/>
  <c r="J22" i="10"/>
  <c r="J16" i="10"/>
  <c r="J10" i="10"/>
  <c r="J26" i="10"/>
  <c r="J20" i="10"/>
  <c r="J14" i="10"/>
  <c r="J8" i="10"/>
  <c r="J9" i="10"/>
  <c r="D6" i="10"/>
  <c r="D29" i="10"/>
  <c r="D23" i="10"/>
  <c r="D17" i="10"/>
  <c r="D11" i="10"/>
  <c r="D13" i="10"/>
  <c r="D28" i="10"/>
  <c r="D22" i="10"/>
  <c r="D16" i="10"/>
  <c r="D10" i="10"/>
  <c r="D19" i="10"/>
  <c r="D27" i="10"/>
  <c r="D21" i="10"/>
  <c r="D15" i="10"/>
  <c r="D9" i="10"/>
  <c r="D7" i="10"/>
  <c r="D26" i="10"/>
  <c r="D20" i="10"/>
  <c r="D14" i="10"/>
  <c r="D8" i="10"/>
  <c r="D31" i="10"/>
  <c r="D30" i="10"/>
  <c r="D24" i="10"/>
  <c r="D18" i="10"/>
  <c r="D12" i="10"/>
  <c r="D25" i="10"/>
  <c r="D31" i="11"/>
  <c r="D18" i="11"/>
  <c r="D12" i="11"/>
  <c r="D6" i="11"/>
  <c r="D11" i="11"/>
  <c r="D35" i="11"/>
  <c r="D10" i="11"/>
  <c r="D16" i="11"/>
  <c r="D34" i="11"/>
  <c r="D21" i="11"/>
  <c r="D15" i="11"/>
  <c r="D9" i="11"/>
  <c r="D33" i="11"/>
  <c r="D20" i="11"/>
  <c r="D14" i="11"/>
  <c r="D8" i="11"/>
  <c r="D30" i="11"/>
  <c r="D17" i="11"/>
  <c r="D32" i="11"/>
  <c r="D19" i="11"/>
  <c r="D13" i="11"/>
  <c r="D7" i="11"/>
  <c r="D22" i="11"/>
  <c r="D6" i="14"/>
  <c r="D52" i="14"/>
  <c r="D46" i="14"/>
  <c r="D40" i="14"/>
  <c r="D34" i="14"/>
  <c r="D28" i="14"/>
  <c r="D22" i="14"/>
  <c r="D16" i="14"/>
  <c r="D10" i="14"/>
  <c r="D36" i="14"/>
  <c r="D51" i="14"/>
  <c r="D45" i="14"/>
  <c r="D39" i="14"/>
  <c r="D33" i="14"/>
  <c r="D27" i="14"/>
  <c r="D21" i="14"/>
  <c r="D15" i="14"/>
  <c r="D9" i="14"/>
  <c r="D42" i="14"/>
  <c r="D50" i="14"/>
  <c r="D44" i="14"/>
  <c r="D38" i="14"/>
  <c r="D32" i="14"/>
  <c r="D26" i="14"/>
  <c r="D20" i="14"/>
  <c r="D14" i="14"/>
  <c r="D8" i="14"/>
  <c r="D48" i="14"/>
  <c r="D18" i="14"/>
  <c r="D49" i="14"/>
  <c r="D43" i="14"/>
  <c r="D37" i="14"/>
  <c r="D31" i="14"/>
  <c r="D25" i="14"/>
  <c r="D19" i="14"/>
  <c r="D13" i="14"/>
  <c r="D7" i="14"/>
  <c r="D54" i="14"/>
  <c r="D12" i="14"/>
  <c r="D24" i="14"/>
  <c r="D53" i="14"/>
  <c r="D47" i="14"/>
  <c r="D41" i="14"/>
  <c r="D35" i="14"/>
  <c r="D29" i="14"/>
  <c r="D23" i="14"/>
  <c r="D17" i="14"/>
  <c r="D11" i="14"/>
  <c r="D30" i="14"/>
  <c r="J33" i="16"/>
  <c r="J19" i="16"/>
  <c r="J13" i="16"/>
  <c r="J7" i="16"/>
  <c r="J34" i="16"/>
  <c r="J32" i="16"/>
  <c r="J18" i="16"/>
  <c r="J12" i="16"/>
  <c r="J6" i="16"/>
  <c r="J20" i="16"/>
  <c r="J31" i="16"/>
  <c r="J17" i="16"/>
  <c r="J11" i="16"/>
  <c r="J14" i="16"/>
  <c r="J16" i="16"/>
  <c r="J10" i="16"/>
  <c r="J8" i="16"/>
  <c r="J15" i="16"/>
  <c r="J9" i="16"/>
  <c r="D18" i="16"/>
  <c r="D12" i="16"/>
  <c r="D6" i="16"/>
  <c r="D17" i="16"/>
  <c r="D11" i="16"/>
  <c r="D9" i="16"/>
  <c r="D16" i="16"/>
  <c r="D10" i="16"/>
  <c r="D14" i="16"/>
  <c r="D15" i="16"/>
  <c r="D19" i="16"/>
  <c r="D13" i="16"/>
  <c r="D7" i="16"/>
  <c r="D8" i="16"/>
  <c r="D55" i="17"/>
  <c r="D49" i="17"/>
  <c r="D43" i="17"/>
  <c r="D37" i="17"/>
  <c r="D31" i="17"/>
  <c r="D25" i="17"/>
  <c r="D19" i="17"/>
  <c r="D13" i="17"/>
  <c r="D7" i="17"/>
  <c r="D46" i="17"/>
  <c r="D34" i="17"/>
  <c r="D22" i="17"/>
  <c r="D50" i="17"/>
  <c r="D32" i="17"/>
  <c r="D8" i="17"/>
  <c r="D61" i="17"/>
  <c r="D54" i="17"/>
  <c r="D48" i="17"/>
  <c r="D42" i="17"/>
  <c r="D36" i="17"/>
  <c r="D30" i="17"/>
  <c r="D24" i="17"/>
  <c r="D18" i="17"/>
  <c r="D12" i="17"/>
  <c r="D6" i="17"/>
  <c r="D40" i="17"/>
  <c r="D16" i="17"/>
  <c r="D38" i="17"/>
  <c r="D26" i="17"/>
  <c r="D53" i="17"/>
  <c r="D47" i="17"/>
  <c r="D41" i="17"/>
  <c r="D35" i="17"/>
  <c r="D29" i="17"/>
  <c r="D23" i="17"/>
  <c r="D17" i="17"/>
  <c r="D11" i="17"/>
  <c r="D52" i="17"/>
  <c r="D28" i="17"/>
  <c r="D10" i="17"/>
  <c r="D58" i="17"/>
  <c r="D44" i="17"/>
  <c r="D14" i="17"/>
  <c r="D57" i="17"/>
  <c r="D51" i="17"/>
  <c r="D45" i="17"/>
  <c r="D39" i="17"/>
  <c r="D33" i="17"/>
  <c r="D27" i="17"/>
  <c r="D21" i="17"/>
  <c r="D15" i="17"/>
  <c r="D9" i="17"/>
  <c r="D56" i="17"/>
  <c r="D20" i="17"/>
  <c r="D25" i="29"/>
  <c r="D19" i="29"/>
  <c r="D13" i="29"/>
  <c r="D7" i="29"/>
  <c r="D16" i="29"/>
  <c r="D21" i="29"/>
  <c r="D24" i="29"/>
  <c r="D18" i="29"/>
  <c r="D12" i="29"/>
  <c r="D6" i="29"/>
  <c r="D22" i="29"/>
  <c r="D15" i="29"/>
  <c r="D23" i="29"/>
  <c r="D17" i="29"/>
  <c r="D11" i="29"/>
  <c r="D26" i="29"/>
  <c r="D20" i="29"/>
  <c r="D14" i="29"/>
  <c r="D8" i="29"/>
  <c r="D10" i="29"/>
  <c r="D9" i="29"/>
  <c r="J30" i="25"/>
  <c r="J24" i="25"/>
  <c r="J18" i="25"/>
  <c r="J12" i="25"/>
  <c r="J6" i="25"/>
  <c r="J8" i="25"/>
  <c r="J7" i="25"/>
  <c r="J29" i="25"/>
  <c r="J23" i="25"/>
  <c r="J17" i="25"/>
  <c r="J11" i="25"/>
  <c r="J14" i="25"/>
  <c r="J13" i="25"/>
  <c r="J28" i="25"/>
  <c r="J22" i="25"/>
  <c r="J16" i="25"/>
  <c r="J10" i="25"/>
  <c r="J20" i="25"/>
  <c r="J19" i="25"/>
  <c r="J27" i="25"/>
  <c r="J21" i="25"/>
  <c r="J15" i="25"/>
  <c r="J9" i="25"/>
  <c r="J26" i="25"/>
  <c r="J25" i="25"/>
  <c r="D26" i="25"/>
  <c r="D20" i="25"/>
  <c r="D14" i="25"/>
  <c r="D8" i="25"/>
  <c r="D9" i="25"/>
  <c r="D31" i="25"/>
  <c r="D25" i="25"/>
  <c r="D19" i="25"/>
  <c r="D13" i="25"/>
  <c r="D7" i="25"/>
  <c r="D27" i="25"/>
  <c r="D30" i="25"/>
  <c r="D24" i="25"/>
  <c r="D18" i="25"/>
  <c r="D12" i="25"/>
  <c r="D6" i="25"/>
  <c r="D21" i="25"/>
  <c r="D29" i="25"/>
  <c r="D23" i="25"/>
  <c r="D17" i="25"/>
  <c r="D11" i="25"/>
  <c r="D28" i="25"/>
  <c r="D22" i="25"/>
  <c r="D16" i="25"/>
  <c r="D10" i="25"/>
  <c r="D15" i="25"/>
  <c r="D35" i="3"/>
  <c r="D29" i="3"/>
  <c r="D23" i="3"/>
  <c r="D17" i="3"/>
  <c r="D11" i="3"/>
  <c r="D7" i="3"/>
  <c r="D34" i="3"/>
  <c r="D28" i="3"/>
  <c r="D22" i="3"/>
  <c r="D16" i="3"/>
  <c r="D10" i="3"/>
  <c r="D13" i="3"/>
  <c r="D33" i="3"/>
  <c r="D27" i="3"/>
  <c r="D21" i="3"/>
  <c r="D15" i="3"/>
  <c r="D9" i="3"/>
  <c r="D19" i="3"/>
  <c r="D32" i="3"/>
  <c r="D26" i="3"/>
  <c r="D20" i="3"/>
  <c r="D14" i="3"/>
  <c r="D8" i="3"/>
  <c r="D31" i="3"/>
  <c r="D30" i="3"/>
  <c r="D24" i="3"/>
  <c r="D18" i="3"/>
  <c r="D12" i="3"/>
  <c r="D6" i="3"/>
  <c r="D25" i="3"/>
  <c r="J23" i="7"/>
  <c r="J17" i="7"/>
  <c r="J11" i="7"/>
  <c r="J7" i="7"/>
  <c r="J22" i="7"/>
  <c r="J16" i="7"/>
  <c r="J10" i="7"/>
  <c r="J19" i="7"/>
  <c r="J21" i="7"/>
  <c r="J15" i="7"/>
  <c r="J9" i="7"/>
  <c r="J25" i="7"/>
  <c r="J20" i="7"/>
  <c r="J14" i="7"/>
  <c r="J8" i="7"/>
  <c r="J6" i="7"/>
  <c r="J24" i="7"/>
  <c r="J18" i="7"/>
  <c r="J12" i="7"/>
  <c r="J13" i="7"/>
  <c r="D58" i="12"/>
  <c r="D52" i="12"/>
  <c r="D46" i="12"/>
  <c r="D40" i="12"/>
  <c r="D34" i="12"/>
  <c r="D28" i="12"/>
  <c r="D22" i="12"/>
  <c r="D16" i="12"/>
  <c r="D10" i="12"/>
  <c r="D57" i="12"/>
  <c r="D45" i="12"/>
  <c r="D33" i="12"/>
  <c r="D21" i="12"/>
  <c r="D9" i="12"/>
  <c r="D6" i="12"/>
  <c r="D56" i="12"/>
  <c r="D50" i="12"/>
  <c r="D44" i="12"/>
  <c r="D38" i="12"/>
  <c r="D32" i="12"/>
  <c r="D26" i="12"/>
  <c r="D20" i="12"/>
  <c r="D14" i="12"/>
  <c r="D8" i="12"/>
  <c r="D30" i="12"/>
  <c r="D12" i="12"/>
  <c r="D55" i="12"/>
  <c r="D49" i="12"/>
  <c r="D43" i="12"/>
  <c r="D37" i="12"/>
  <c r="D31" i="12"/>
  <c r="D25" i="12"/>
  <c r="D19" i="12"/>
  <c r="D13" i="12"/>
  <c r="D7" i="12"/>
  <c r="D54" i="12"/>
  <c r="D48" i="12"/>
  <c r="D42" i="12"/>
  <c r="D36" i="12"/>
  <c r="D24" i="12"/>
  <c r="D18" i="12"/>
  <c r="D53" i="12"/>
  <c r="D47" i="12"/>
  <c r="D41" i="12"/>
  <c r="D35" i="12"/>
  <c r="D29" i="12"/>
  <c r="D23" i="12"/>
  <c r="D17" i="12"/>
  <c r="D11" i="12"/>
  <c r="D51" i="12"/>
  <c r="D39" i="12"/>
  <c r="D27" i="12"/>
  <c r="D15" i="12"/>
  <c r="J57" i="14"/>
  <c r="J51" i="14"/>
  <c r="J45" i="14"/>
  <c r="J39" i="14"/>
  <c r="J33" i="14"/>
  <c r="J27" i="14"/>
  <c r="J21" i="14"/>
  <c r="J15" i="14"/>
  <c r="J9" i="14"/>
  <c r="J6" i="14"/>
  <c r="J36" i="14"/>
  <c r="J30" i="14"/>
  <c r="J12" i="14"/>
  <c r="J47" i="14"/>
  <c r="J11" i="14"/>
  <c r="J56" i="14"/>
  <c r="J50" i="14"/>
  <c r="J44" i="14"/>
  <c r="J38" i="14"/>
  <c r="J32" i="14"/>
  <c r="J26" i="14"/>
  <c r="J20" i="14"/>
  <c r="J14" i="14"/>
  <c r="J8" i="14"/>
  <c r="J48" i="14"/>
  <c r="J53" i="14"/>
  <c r="J29" i="14"/>
  <c r="J55" i="14"/>
  <c r="J49" i="14"/>
  <c r="J43" i="14"/>
  <c r="J37" i="14"/>
  <c r="J31" i="14"/>
  <c r="J25" i="14"/>
  <c r="J19" i="14"/>
  <c r="J13" i="14"/>
  <c r="J7" i="14"/>
  <c r="J54" i="14"/>
  <c r="J24" i="14"/>
  <c r="J35" i="14"/>
  <c r="J23" i="14"/>
  <c r="J52" i="14"/>
  <c r="J46" i="14"/>
  <c r="J40" i="14"/>
  <c r="J34" i="14"/>
  <c r="J28" i="14"/>
  <c r="J22" i="14"/>
  <c r="J16" i="14"/>
  <c r="J10" i="14"/>
  <c r="J42" i="14"/>
  <c r="J18" i="14"/>
  <c r="J41" i="14"/>
  <c r="J17" i="14"/>
  <c r="D6" i="18"/>
  <c r="AK154" i="38"/>
  <c r="AG8" i="36" s="1"/>
  <c r="D33" i="18"/>
  <c r="AK153" i="38"/>
  <c r="AG7" i="36" s="1"/>
  <c r="AK157" i="38"/>
  <c r="AG11" i="36" s="1"/>
  <c r="AK152" i="38"/>
  <c r="AG6" i="36" s="1"/>
  <c r="AK156" i="38"/>
  <c r="AG10" i="36" s="1"/>
  <c r="AG5" i="36"/>
  <c r="AH12" i="36" l="1"/>
  <c r="AK158" i="38"/>
  <c r="AG12" i="36" s="1"/>
  <c r="AK159" i="38" l="1"/>
  <c r="AJ155" i="38" l="1"/>
  <c r="AF9" i="36" s="1"/>
  <c r="AJ151" i="38"/>
  <c r="AF5" i="36" s="1"/>
  <c r="AJ152" i="38" l="1"/>
  <c r="AF6" i="36" s="1"/>
  <c r="AJ154" i="38"/>
  <c r="AF8" i="36" s="1"/>
  <c r="AJ157" i="38"/>
  <c r="AF11" i="36" s="1"/>
  <c r="AJ156" i="38"/>
  <c r="AF10" i="36" s="1"/>
  <c r="AJ153" i="38"/>
  <c r="AF7" i="36" s="1"/>
  <c r="AJ158" i="38" l="1"/>
  <c r="AJ159" i="38" s="1"/>
  <c r="AF12" i="36" l="1"/>
  <c r="AI155" i="38" l="1"/>
  <c r="AE9" i="36" s="1"/>
  <c r="AI151" i="38"/>
  <c r="AE5" i="36" s="1"/>
  <c r="AI154" i="38" l="1"/>
  <c r="AE8" i="36" s="1"/>
  <c r="AI156" i="38"/>
  <c r="AE10" i="36" s="1"/>
  <c r="AI153" i="38"/>
  <c r="AE7" i="36" s="1"/>
  <c r="AI152" i="38"/>
  <c r="AE6" i="36" s="1"/>
  <c r="AI157" i="38"/>
  <c r="AE11" i="36" s="1"/>
  <c r="Q10" i="12" l="1"/>
  <c r="Q19" i="12"/>
  <c r="Q28" i="12"/>
  <c r="Q37" i="12"/>
  <c r="Q46" i="12"/>
  <c r="Q55" i="12"/>
  <c r="Q11" i="12"/>
  <c r="Q20" i="12"/>
  <c r="Q29" i="12"/>
  <c r="Q38" i="12"/>
  <c r="Q47" i="12"/>
  <c r="Q57" i="12"/>
  <c r="Q49" i="12"/>
  <c r="Q5" i="12"/>
  <c r="Q14" i="12"/>
  <c r="Q23" i="12"/>
  <c r="Q33" i="12"/>
  <c r="Q42" i="12"/>
  <c r="Q51" i="12"/>
  <c r="Q31" i="12"/>
  <c r="Q6" i="12"/>
  <c r="Q15" i="12"/>
  <c r="Q25" i="12"/>
  <c r="Q34" i="12"/>
  <c r="Q43" i="12"/>
  <c r="Q52" i="12"/>
  <c r="Q21" i="12"/>
  <c r="Q39" i="12"/>
  <c r="Q13" i="12"/>
  <c r="Q41" i="12"/>
  <c r="Q8" i="12"/>
  <c r="Q17" i="12"/>
  <c r="Q26" i="12"/>
  <c r="Q35" i="12"/>
  <c r="Q44" i="12"/>
  <c r="Q53" i="12"/>
  <c r="Q12" i="12"/>
  <c r="Q30" i="12"/>
  <c r="Q22" i="12"/>
  <c r="Q50" i="12"/>
  <c r="Q9" i="12"/>
  <c r="Q18" i="12"/>
  <c r="Q27" i="12"/>
  <c r="Q36" i="12"/>
  <c r="Q45" i="12"/>
  <c r="Q54" i="12"/>
  <c r="Q7" i="12"/>
  <c r="Q16" i="12"/>
  <c r="Q24" i="12"/>
  <c r="Q32" i="12"/>
  <c r="Q40" i="12"/>
  <c r="Q48" i="12"/>
  <c r="Q56" i="12"/>
  <c r="AI158" i="38"/>
  <c r="AE12" i="36" s="1"/>
  <c r="AI159" i="38" l="1"/>
  <c r="AG155" i="38" l="1"/>
  <c r="AE155" i="38"/>
  <c r="C10" i="36" l="1"/>
  <c r="AH151" i="38"/>
  <c r="AD5" i="36" s="1"/>
  <c r="AH154" i="38" l="1"/>
  <c r="AD8" i="36" s="1"/>
  <c r="AH156" i="38"/>
  <c r="AD10" i="36" s="1"/>
  <c r="AH152" i="38"/>
  <c r="AD6" i="36" s="1"/>
  <c r="AH153" i="38"/>
  <c r="AD7" i="36" s="1"/>
  <c r="L45" i="17" l="1"/>
  <c r="L28" i="17"/>
  <c r="L16" i="17"/>
  <c r="L49" i="17"/>
  <c r="L33" i="17"/>
  <c r="L21" i="17"/>
  <c r="L7" i="17"/>
  <c r="L51" i="17"/>
  <c r="L47" i="17"/>
  <c r="L43" i="17"/>
  <c r="L39" i="17"/>
  <c r="L35" i="17"/>
  <c r="L31" i="17"/>
  <c r="L27" i="17"/>
  <c r="L23" i="17"/>
  <c r="L19" i="17"/>
  <c r="L48" i="17"/>
  <c r="L36" i="17"/>
  <c r="L24" i="17"/>
  <c r="L12" i="17"/>
  <c r="L54" i="17"/>
  <c r="L50" i="17"/>
  <c r="L46" i="17"/>
  <c r="L42" i="17"/>
  <c r="L38" i="17"/>
  <c r="L34" i="17"/>
  <c r="L30" i="17"/>
  <c r="L26" i="17"/>
  <c r="L22" i="17"/>
  <c r="L18" i="17"/>
  <c r="L14" i="17"/>
  <c r="L10" i="17"/>
  <c r="L6" i="17"/>
  <c r="L53" i="17"/>
  <c r="L41" i="17"/>
  <c r="L17" i="17"/>
  <c r="L52" i="17"/>
  <c r="L44" i="17"/>
  <c r="L40" i="17"/>
  <c r="L32" i="17"/>
  <c r="L20" i="17"/>
  <c r="L8" i="17"/>
  <c r="L37" i="17"/>
  <c r="L29" i="17"/>
  <c r="L25" i="17"/>
  <c r="L13" i="17"/>
  <c r="L9" i="17"/>
  <c r="L5" i="17"/>
  <c r="M5" i="17" s="1"/>
  <c r="L15" i="17"/>
  <c r="L11" i="17"/>
  <c r="M6" i="17" l="1"/>
  <c r="M7" i="17" s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M60" i="17" s="1"/>
  <c r="AG156" i="38" l="1"/>
  <c r="AC10" i="36" s="1"/>
  <c r="AF156" i="38"/>
  <c r="AB10" i="36" s="1"/>
  <c r="AE156" i="38"/>
  <c r="AA10" i="36" s="1"/>
  <c r="AD156" i="38"/>
  <c r="Z10" i="36" s="1"/>
  <c r="AC156" i="38"/>
  <c r="Y10" i="36" s="1"/>
  <c r="AB156" i="38"/>
  <c r="X10" i="36" s="1"/>
  <c r="AA156" i="38"/>
  <c r="W10" i="36" s="1"/>
  <c r="Z156" i="38"/>
  <c r="V10" i="36" s="1"/>
  <c r="Y156" i="38"/>
  <c r="U10" i="36" s="1"/>
  <c r="X156" i="38"/>
  <c r="T10" i="36" s="1"/>
  <c r="W156" i="38"/>
  <c r="S10" i="36" s="1"/>
  <c r="V156" i="38"/>
  <c r="R10" i="36" s="1"/>
  <c r="U156" i="38"/>
  <c r="Q10" i="36" s="1"/>
  <c r="T156" i="38"/>
  <c r="P10" i="36" s="1"/>
  <c r="S156" i="38"/>
  <c r="O10" i="36" s="1"/>
  <c r="R156" i="38"/>
  <c r="N10" i="36" s="1"/>
  <c r="Q156" i="38"/>
  <c r="M10" i="36" s="1"/>
  <c r="P156" i="38"/>
  <c r="L10" i="36" s="1"/>
  <c r="O156" i="38"/>
  <c r="K10" i="36" s="1"/>
  <c r="N156" i="38"/>
  <c r="J10" i="36" s="1"/>
  <c r="M156" i="38"/>
  <c r="I10" i="36" s="1"/>
  <c r="L156" i="38"/>
  <c r="H10" i="36" s="1"/>
  <c r="K156" i="38"/>
  <c r="G10" i="36" s="1"/>
  <c r="J156" i="38"/>
  <c r="F10" i="36" s="1"/>
  <c r="I156" i="38"/>
  <c r="E10" i="36" s="1"/>
  <c r="H156" i="38"/>
  <c r="D10" i="36" s="1"/>
  <c r="L5" i="18" l="1"/>
  <c r="R5" i="12"/>
  <c r="AG151" i="38"/>
  <c r="AC5" i="36" s="1"/>
  <c r="R6" i="12" l="1"/>
  <c r="AG153" i="38"/>
  <c r="AC7" i="36" s="1"/>
  <c r="AG154" i="38"/>
  <c r="AC8" i="36" s="1"/>
  <c r="AG152" i="38"/>
  <c r="AC6" i="36" s="1"/>
  <c r="R7" i="12" l="1"/>
  <c r="R8" i="12" l="1"/>
  <c r="R9" i="12" l="1"/>
  <c r="R10" i="12" l="1"/>
  <c r="R11" i="12" l="1"/>
  <c r="R12" i="12" l="1"/>
  <c r="R13" i="12" l="1"/>
  <c r="R14" i="12" l="1"/>
  <c r="R15" i="12" l="1"/>
  <c r="R13" i="16"/>
  <c r="R16" i="16"/>
  <c r="R18" i="16"/>
  <c r="R21" i="16"/>
  <c r="R7" i="16"/>
  <c r="R8" i="16"/>
  <c r="R22" i="16"/>
  <c r="R12" i="16"/>
  <c r="R14" i="16"/>
  <c r="R17" i="16"/>
  <c r="R19" i="16"/>
  <c r="R10" i="16"/>
  <c r="R6" i="16"/>
  <c r="R9" i="16"/>
  <c r="R20" i="16"/>
  <c r="R11" i="16"/>
  <c r="R15" i="16"/>
  <c r="R5" i="16"/>
  <c r="S5" i="16" s="1"/>
  <c r="R16" i="12" l="1"/>
  <c r="S6" i="16"/>
  <c r="R17" i="12" l="1"/>
  <c r="S7" i="16"/>
  <c r="R18" i="12" l="1"/>
  <c r="S8" i="16"/>
  <c r="R19" i="12" l="1"/>
  <c r="S9" i="16"/>
  <c r="R20" i="12" l="1"/>
  <c r="S10" i="16"/>
  <c r="R21" i="12" l="1"/>
  <c r="S11" i="16"/>
  <c r="M43" i="19"/>
  <c r="M42" i="19"/>
  <c r="L43" i="19"/>
  <c r="L42" i="19"/>
  <c r="R22" i="12" l="1"/>
  <c r="S12" i="16"/>
  <c r="K33" i="23"/>
  <c r="R23" i="12" l="1"/>
  <c r="S13" i="16"/>
  <c r="K34" i="23"/>
  <c r="R24" i="12" l="1"/>
  <c r="S14" i="16"/>
  <c r="K35" i="23"/>
  <c r="R25" i="12" l="1"/>
  <c r="S15" i="16"/>
  <c r="K36" i="23"/>
  <c r="R26" i="12" l="1"/>
  <c r="S16" i="16"/>
  <c r="K37" i="23"/>
  <c r="R27" i="12" l="1"/>
  <c r="S17" i="16"/>
  <c r="K38" i="23"/>
  <c r="R28" i="12" l="1"/>
  <c r="S18" i="16"/>
  <c r="K39" i="23"/>
  <c r="R29" i="12" l="1"/>
  <c r="S19" i="16"/>
  <c r="K40" i="23"/>
  <c r="K41" i="23" l="1"/>
  <c r="K42" i="23" s="1"/>
  <c r="K43" i="23" s="1"/>
  <c r="K44" i="23" s="1"/>
  <c r="K45" i="23" s="1"/>
  <c r="K46" i="23" s="1"/>
  <c r="R30" i="12"/>
  <c r="S20" i="16"/>
  <c r="R31" i="12" l="1"/>
  <c r="S21" i="16"/>
  <c r="R32" i="12" l="1"/>
  <c r="S22" i="16"/>
  <c r="S23" i="16" l="1"/>
  <c r="S24" i="16" s="1"/>
  <c r="S25" i="16" s="1"/>
  <c r="S26" i="16" s="1"/>
  <c r="S27" i="16" s="1"/>
  <c r="S28" i="16" s="1"/>
  <c r="S29" i="16" s="1"/>
  <c r="S30" i="16" s="1"/>
  <c r="R33" i="12"/>
  <c r="K47" i="23"/>
  <c r="K48" i="23" s="1"/>
  <c r="K49" i="23" l="1"/>
  <c r="R34" i="12"/>
  <c r="K50" i="23" l="1"/>
  <c r="R35" i="12"/>
  <c r="R36" i="12" l="1"/>
  <c r="R37" i="12" l="1"/>
  <c r="R38" i="12" l="1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R39" i="12" l="1"/>
  <c r="R40" i="12" l="1"/>
  <c r="M5" i="18"/>
  <c r="M6" i="18" s="1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R41" i="12" l="1"/>
  <c r="R42" i="12" l="1"/>
  <c r="R43" i="12" l="1"/>
  <c r="R44" i="12" l="1"/>
  <c r="R45" i="12" l="1"/>
  <c r="R46" i="12" l="1"/>
  <c r="R47" i="12" l="1"/>
  <c r="R48" i="12" l="1"/>
  <c r="R49" i="12" l="1"/>
  <c r="R50" i="12" l="1"/>
  <c r="R51" i="12" l="1"/>
  <c r="R52" i="12" l="1"/>
  <c r="R53" i="12" l="1"/>
  <c r="R54" i="12" l="1"/>
  <c r="R55" i="12" l="1"/>
  <c r="R56" i="12" l="1"/>
  <c r="R57" i="12" l="1"/>
  <c r="R58" i="12" l="1"/>
  <c r="R59" i="12" l="1"/>
  <c r="K43" i="19" l="1"/>
  <c r="J43" i="19"/>
  <c r="I43" i="19"/>
  <c r="H43" i="19"/>
  <c r="G43" i="19"/>
  <c r="K42" i="19"/>
  <c r="J42" i="19"/>
  <c r="I42" i="19"/>
  <c r="H42" i="19"/>
  <c r="G42" i="19"/>
  <c r="E6" i="12"/>
  <c r="K6" i="14"/>
  <c r="E6" i="16" l="1"/>
  <c r="K6" i="5"/>
  <c r="E6" i="25"/>
  <c r="K6" i="27"/>
  <c r="E6" i="17"/>
  <c r="K6" i="16"/>
  <c r="E6" i="5"/>
  <c r="E6" i="3"/>
  <c r="E6" i="14"/>
  <c r="K7" i="14"/>
  <c r="K8" i="14" s="1"/>
  <c r="E7" i="12"/>
  <c r="K6" i="25"/>
  <c r="E6" i="27"/>
  <c r="E6" i="29"/>
  <c r="C5" i="19"/>
  <c r="K6" i="23"/>
  <c r="E6" i="23"/>
  <c r="K6" i="7"/>
  <c r="E6" i="10"/>
  <c r="E6" i="11"/>
  <c r="E6" i="7"/>
  <c r="E7" i="7" s="1"/>
  <c r="K6" i="10"/>
  <c r="E6" i="18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C38" i="19" l="1"/>
  <c r="E7" i="23"/>
  <c r="E8" i="23" s="1"/>
  <c r="E9" i="23" s="1"/>
  <c r="K7" i="27"/>
  <c r="E7" i="27"/>
  <c r="K7" i="25"/>
  <c r="E7" i="25"/>
  <c r="E7" i="3"/>
  <c r="C34" i="19"/>
  <c r="K7" i="5"/>
  <c r="C40" i="19"/>
  <c r="K7" i="23"/>
  <c r="C30" i="19"/>
  <c r="K7" i="7"/>
  <c r="E7" i="11"/>
  <c r="C15" i="19"/>
  <c r="E7" i="14"/>
  <c r="E8" i="14" s="1"/>
  <c r="E9" i="14" s="1"/>
  <c r="E10" i="14" s="1"/>
  <c r="E11" i="14" s="1"/>
  <c r="E12" i="14" s="1"/>
  <c r="E13" i="14" s="1"/>
  <c r="E14" i="14" s="1"/>
  <c r="C21" i="19"/>
  <c r="C43" i="19"/>
  <c r="E7" i="29"/>
  <c r="E8" i="29" s="1"/>
  <c r="E9" i="29" s="1"/>
  <c r="C4" i="19"/>
  <c r="C9" i="19"/>
  <c r="C8" i="19"/>
  <c r="C13" i="19"/>
  <c r="C12" i="19"/>
  <c r="C17" i="19"/>
  <c r="C16" i="19"/>
  <c r="C19" i="19"/>
  <c r="C18" i="19"/>
  <c r="C26" i="19"/>
  <c r="C27" i="19"/>
  <c r="C45" i="19"/>
  <c r="C44" i="19"/>
  <c r="D5" i="19"/>
  <c r="D19" i="19"/>
  <c r="D18" i="19"/>
  <c r="C25" i="19"/>
  <c r="C24" i="19"/>
  <c r="C33" i="19"/>
  <c r="C32" i="19"/>
  <c r="E7" i="5"/>
  <c r="E8" i="5" s="1"/>
  <c r="E8" i="7"/>
  <c r="E9" i="7" s="1"/>
  <c r="E10" i="7" s="1"/>
  <c r="E11" i="7" s="1"/>
  <c r="E12" i="7" s="1"/>
  <c r="K7" i="10"/>
  <c r="K8" i="10" s="1"/>
  <c r="K9" i="10" s="1"/>
  <c r="E7" i="10"/>
  <c r="E8" i="10" s="1"/>
  <c r="E9" i="10" s="1"/>
  <c r="E8" i="12"/>
  <c r="E9" i="12" s="1"/>
  <c r="K9" i="14"/>
  <c r="K7" i="16"/>
  <c r="E7" i="16"/>
  <c r="E8" i="16" s="1"/>
  <c r="E9" i="16" s="1"/>
  <c r="E7" i="17"/>
  <c r="C39" i="19" l="1"/>
  <c r="K8" i="27"/>
  <c r="E8" i="27"/>
  <c r="K8" i="25"/>
  <c r="E8" i="25"/>
  <c r="E8" i="3"/>
  <c r="C35" i="19"/>
  <c r="D35" i="19"/>
  <c r="K8" i="5"/>
  <c r="C41" i="19"/>
  <c r="K8" i="23"/>
  <c r="D40" i="19"/>
  <c r="C31" i="19"/>
  <c r="K8" i="7"/>
  <c r="C14" i="19"/>
  <c r="E8" i="11"/>
  <c r="E15" i="14"/>
  <c r="F15" i="19"/>
  <c r="D37" i="19"/>
  <c r="D10" i="19"/>
  <c r="D45" i="19"/>
  <c r="C20" i="19"/>
  <c r="C42" i="19"/>
  <c r="E9" i="5"/>
  <c r="F33" i="19" s="1"/>
  <c r="E45" i="19"/>
  <c r="D4" i="19"/>
  <c r="E11" i="19"/>
  <c r="E10" i="19"/>
  <c r="F26" i="19"/>
  <c r="F27" i="19"/>
  <c r="I29" i="19"/>
  <c r="I28" i="19"/>
  <c r="E33" i="19"/>
  <c r="E32" i="19"/>
  <c r="F45" i="19"/>
  <c r="F44" i="19"/>
  <c r="C11" i="19"/>
  <c r="C10" i="19"/>
  <c r="D7" i="19"/>
  <c r="D6" i="19"/>
  <c r="E17" i="19"/>
  <c r="E16" i="19"/>
  <c r="F19" i="19"/>
  <c r="F18" i="19"/>
  <c r="D9" i="19"/>
  <c r="D8" i="19"/>
  <c r="C7" i="19"/>
  <c r="C6" i="19"/>
  <c r="D17" i="19"/>
  <c r="D16" i="19"/>
  <c r="F17" i="19"/>
  <c r="F16" i="19"/>
  <c r="D29" i="19"/>
  <c r="D28" i="19"/>
  <c r="C29" i="19"/>
  <c r="C28" i="19"/>
  <c r="C37" i="19"/>
  <c r="C36" i="19"/>
  <c r="E10" i="29"/>
  <c r="E10" i="23"/>
  <c r="E13" i="7"/>
  <c r="K10" i="10"/>
  <c r="E10" i="10"/>
  <c r="E10" i="12"/>
  <c r="K10" i="14"/>
  <c r="K8" i="16"/>
  <c r="E8" i="17"/>
  <c r="E10" i="16"/>
  <c r="K9" i="27" l="1"/>
  <c r="E9" i="27"/>
  <c r="K9" i="25"/>
  <c r="E9" i="25"/>
  <c r="E9" i="3"/>
  <c r="F37" i="19" s="1"/>
  <c r="E37" i="19"/>
  <c r="K9" i="5"/>
  <c r="K10" i="5" s="1"/>
  <c r="K9" i="23"/>
  <c r="F41" i="19" s="1"/>
  <c r="K9" i="7"/>
  <c r="F30" i="19" s="1"/>
  <c r="E30" i="19"/>
  <c r="E9" i="11"/>
  <c r="F14" i="19"/>
  <c r="E16" i="14"/>
  <c r="E40" i="19"/>
  <c r="E41" i="19"/>
  <c r="D36" i="19"/>
  <c r="D11" i="19"/>
  <c r="D44" i="19"/>
  <c r="D34" i="19"/>
  <c r="D41" i="19"/>
  <c r="F32" i="19"/>
  <c r="E44" i="19"/>
  <c r="E10" i="5"/>
  <c r="G33" i="19" s="1"/>
  <c r="E9" i="17"/>
  <c r="F8" i="19" s="1"/>
  <c r="E5" i="19"/>
  <c r="E4" i="19"/>
  <c r="G45" i="19"/>
  <c r="G44" i="19"/>
  <c r="E13" i="19"/>
  <c r="E12" i="19"/>
  <c r="E7" i="19"/>
  <c r="E6" i="19"/>
  <c r="G26" i="19"/>
  <c r="G27" i="19"/>
  <c r="E25" i="19"/>
  <c r="E24" i="19"/>
  <c r="D26" i="19"/>
  <c r="D27" i="19"/>
  <c r="G13" i="19"/>
  <c r="G12" i="19"/>
  <c r="F13" i="19"/>
  <c r="F12" i="19"/>
  <c r="E9" i="19"/>
  <c r="E8" i="19"/>
  <c r="G15" i="19"/>
  <c r="G14" i="19"/>
  <c r="D15" i="19"/>
  <c r="D14" i="19"/>
  <c r="G25" i="19"/>
  <c r="G24" i="19"/>
  <c r="F25" i="19"/>
  <c r="F24" i="19"/>
  <c r="D30" i="19"/>
  <c r="D31" i="19"/>
  <c r="D25" i="19"/>
  <c r="D24" i="19"/>
  <c r="E15" i="19"/>
  <c r="E14" i="19"/>
  <c r="E34" i="19"/>
  <c r="E35" i="19"/>
  <c r="G29" i="19"/>
  <c r="G28" i="19"/>
  <c r="E21" i="19"/>
  <c r="E20" i="19"/>
  <c r="E19" i="19"/>
  <c r="E18" i="19"/>
  <c r="F29" i="19"/>
  <c r="F28" i="19"/>
  <c r="H29" i="19"/>
  <c r="H28" i="19"/>
  <c r="D13" i="19"/>
  <c r="D12" i="19"/>
  <c r="G17" i="19"/>
  <c r="G16" i="19"/>
  <c r="J29" i="19"/>
  <c r="J28" i="19"/>
  <c r="E29" i="19"/>
  <c r="E28" i="19"/>
  <c r="E26" i="19"/>
  <c r="E27" i="19"/>
  <c r="D33" i="19"/>
  <c r="D32" i="19"/>
  <c r="D43" i="19"/>
  <c r="D42" i="19"/>
  <c r="D21" i="19"/>
  <c r="D20" i="19"/>
  <c r="F39" i="19"/>
  <c r="F38" i="19"/>
  <c r="D39" i="19"/>
  <c r="D38" i="19"/>
  <c r="G39" i="19"/>
  <c r="G38" i="19"/>
  <c r="E39" i="19"/>
  <c r="E38" i="19"/>
  <c r="E11" i="29"/>
  <c r="E11" i="23"/>
  <c r="E14" i="7"/>
  <c r="K11" i="10"/>
  <c r="E11" i="10"/>
  <c r="E11" i="12"/>
  <c r="K11" i="14"/>
  <c r="K9" i="16"/>
  <c r="E11" i="16"/>
  <c r="K10" i="27" l="1"/>
  <c r="E10" i="27"/>
  <c r="K10" i="25"/>
  <c r="K11" i="25" s="1"/>
  <c r="E10" i="25"/>
  <c r="E11" i="25" s="1"/>
  <c r="F36" i="19"/>
  <c r="E36" i="19"/>
  <c r="E10" i="3"/>
  <c r="K11" i="5"/>
  <c r="F40" i="19"/>
  <c r="K10" i="23"/>
  <c r="G41" i="19" s="1"/>
  <c r="F31" i="19"/>
  <c r="E31" i="19"/>
  <c r="K10" i="7"/>
  <c r="E10" i="11"/>
  <c r="E17" i="14"/>
  <c r="H26" i="19"/>
  <c r="K12" i="10"/>
  <c r="G32" i="19"/>
  <c r="F20" i="19"/>
  <c r="E10" i="17"/>
  <c r="G8" i="19" s="1"/>
  <c r="E11" i="5"/>
  <c r="H32" i="19" s="1"/>
  <c r="F9" i="19"/>
  <c r="F5" i="19"/>
  <c r="F4" i="19"/>
  <c r="G11" i="19"/>
  <c r="G10" i="19"/>
  <c r="G19" i="19"/>
  <c r="G18" i="19"/>
  <c r="K29" i="19"/>
  <c r="K28" i="19"/>
  <c r="F11" i="19"/>
  <c r="F10" i="19"/>
  <c r="F7" i="19"/>
  <c r="F6" i="19"/>
  <c r="H17" i="19"/>
  <c r="H16" i="19"/>
  <c r="H19" i="19"/>
  <c r="H18" i="19"/>
  <c r="H13" i="19"/>
  <c r="H12" i="19"/>
  <c r="H25" i="19"/>
  <c r="H24" i="19"/>
  <c r="H39" i="19"/>
  <c r="H38" i="19"/>
  <c r="E12" i="29"/>
  <c r="E12" i="23"/>
  <c r="E15" i="7"/>
  <c r="E12" i="10"/>
  <c r="E12" i="12"/>
  <c r="K12" i="14"/>
  <c r="K10" i="16"/>
  <c r="E12" i="16"/>
  <c r="K11" i="27" l="1"/>
  <c r="E11" i="27"/>
  <c r="E12" i="27" s="1"/>
  <c r="K12" i="25"/>
  <c r="E12" i="25"/>
  <c r="G37" i="19"/>
  <c r="G36" i="19"/>
  <c r="E11" i="3"/>
  <c r="H36" i="19" s="1"/>
  <c r="H34" i="19"/>
  <c r="H35" i="19"/>
  <c r="G35" i="19"/>
  <c r="G34" i="19"/>
  <c r="K12" i="5"/>
  <c r="K13" i="5" s="1"/>
  <c r="F34" i="19"/>
  <c r="F35" i="19"/>
  <c r="G40" i="19"/>
  <c r="K11" i="23"/>
  <c r="H41" i="19" s="1"/>
  <c r="G31" i="19"/>
  <c r="G30" i="19"/>
  <c r="K11" i="7"/>
  <c r="E11" i="11"/>
  <c r="E18" i="14"/>
  <c r="L28" i="19"/>
  <c r="L29" i="19"/>
  <c r="I18" i="19"/>
  <c r="I19" i="19"/>
  <c r="H27" i="19"/>
  <c r="K13" i="10"/>
  <c r="I26" i="19"/>
  <c r="I13" i="19"/>
  <c r="E13" i="16"/>
  <c r="E11" i="17"/>
  <c r="H9" i="19" s="1"/>
  <c r="G9" i="19"/>
  <c r="F21" i="19"/>
  <c r="H33" i="19"/>
  <c r="G21" i="19"/>
  <c r="G20" i="19"/>
  <c r="E12" i="5"/>
  <c r="I33" i="19" s="1"/>
  <c r="G5" i="19"/>
  <c r="G4" i="19"/>
  <c r="I45" i="19"/>
  <c r="I44" i="19"/>
  <c r="G6" i="19"/>
  <c r="G7" i="19"/>
  <c r="H11" i="19"/>
  <c r="H10" i="19"/>
  <c r="H15" i="19"/>
  <c r="H14" i="19"/>
  <c r="I17" i="19"/>
  <c r="I16" i="19"/>
  <c r="I25" i="19"/>
  <c r="I24" i="19"/>
  <c r="H45" i="19"/>
  <c r="H44" i="19"/>
  <c r="I39" i="19"/>
  <c r="I38" i="19"/>
  <c r="E13" i="29"/>
  <c r="E13" i="23"/>
  <c r="E16" i="7"/>
  <c r="E13" i="10"/>
  <c r="E13" i="12"/>
  <c r="K13" i="14"/>
  <c r="K11" i="16"/>
  <c r="K12" i="27" l="1"/>
  <c r="E13" i="27"/>
  <c r="K13" i="25"/>
  <c r="E13" i="25"/>
  <c r="E12" i="3"/>
  <c r="H37" i="19"/>
  <c r="I34" i="19"/>
  <c r="J34" i="19"/>
  <c r="K14" i="5"/>
  <c r="H40" i="19"/>
  <c r="K12" i="23"/>
  <c r="K12" i="7"/>
  <c r="E12" i="11"/>
  <c r="E19" i="14"/>
  <c r="E12" i="17"/>
  <c r="E13" i="17" s="1"/>
  <c r="J8" i="19" s="1"/>
  <c r="I27" i="19"/>
  <c r="M28" i="19"/>
  <c r="M29" i="19"/>
  <c r="K14" i="10"/>
  <c r="I12" i="19"/>
  <c r="J13" i="19"/>
  <c r="E14" i="16"/>
  <c r="E13" i="5"/>
  <c r="J32" i="19" s="1"/>
  <c r="H8" i="19"/>
  <c r="H21" i="19"/>
  <c r="H20" i="19"/>
  <c r="I32" i="19"/>
  <c r="H5" i="19"/>
  <c r="H4" i="19"/>
  <c r="I11" i="19"/>
  <c r="I10" i="19"/>
  <c r="I15" i="19"/>
  <c r="I14" i="19"/>
  <c r="H6" i="19"/>
  <c r="H7" i="19"/>
  <c r="J15" i="19"/>
  <c r="J14" i="19"/>
  <c r="J19" i="19"/>
  <c r="J18" i="19"/>
  <c r="J26" i="19"/>
  <c r="J27" i="19"/>
  <c r="J25" i="19"/>
  <c r="J24" i="19"/>
  <c r="J39" i="19"/>
  <c r="J38" i="19"/>
  <c r="E14" i="29"/>
  <c r="E14" i="23"/>
  <c r="E17" i="7"/>
  <c r="E14" i="10"/>
  <c r="E14" i="12"/>
  <c r="K14" i="14"/>
  <c r="K12" i="16"/>
  <c r="K13" i="27" l="1"/>
  <c r="E14" i="27"/>
  <c r="K14" i="25"/>
  <c r="E14" i="25"/>
  <c r="E13" i="3"/>
  <c r="I35" i="19"/>
  <c r="J35" i="19"/>
  <c r="K15" i="5"/>
  <c r="I9" i="19"/>
  <c r="I40" i="19"/>
  <c r="I41" i="19"/>
  <c r="K13" i="23"/>
  <c r="K13" i="7"/>
  <c r="H30" i="19"/>
  <c r="H31" i="19"/>
  <c r="E13" i="11"/>
  <c r="J20" i="19" s="1"/>
  <c r="K16" i="19"/>
  <c r="E20" i="14"/>
  <c r="K15" i="10"/>
  <c r="I20" i="19"/>
  <c r="J12" i="19"/>
  <c r="E15" i="16"/>
  <c r="E14" i="5"/>
  <c r="K32" i="19" s="1"/>
  <c r="J33" i="19"/>
  <c r="K45" i="19"/>
  <c r="K44" i="19"/>
  <c r="J11" i="19"/>
  <c r="J10" i="19"/>
  <c r="I6" i="19"/>
  <c r="I7" i="19"/>
  <c r="K19" i="19"/>
  <c r="K18" i="19"/>
  <c r="K26" i="19"/>
  <c r="K27" i="19"/>
  <c r="K34" i="19"/>
  <c r="K35" i="19"/>
  <c r="J9" i="19"/>
  <c r="J17" i="19"/>
  <c r="J16" i="19"/>
  <c r="K15" i="19"/>
  <c r="K14" i="19"/>
  <c r="K25" i="19"/>
  <c r="K24" i="19"/>
  <c r="J45" i="19"/>
  <c r="J44" i="19"/>
  <c r="K39" i="19"/>
  <c r="K38" i="19"/>
  <c r="E15" i="29"/>
  <c r="E15" i="23"/>
  <c r="E18" i="7"/>
  <c r="E15" i="10"/>
  <c r="E15" i="12"/>
  <c r="K15" i="14"/>
  <c r="K13" i="16"/>
  <c r="E14" i="17"/>
  <c r="K14" i="27" l="1"/>
  <c r="E15" i="27"/>
  <c r="K15" i="25"/>
  <c r="E15" i="25"/>
  <c r="E16" i="25" s="1"/>
  <c r="I37" i="19"/>
  <c r="I36" i="19"/>
  <c r="E14" i="3"/>
  <c r="K16" i="5"/>
  <c r="K17" i="5" s="1"/>
  <c r="I8" i="19"/>
  <c r="K14" i="23"/>
  <c r="K14" i="7"/>
  <c r="I30" i="19"/>
  <c r="I31" i="19"/>
  <c r="E14" i="11"/>
  <c r="K17" i="19"/>
  <c r="L16" i="19"/>
  <c r="E21" i="14"/>
  <c r="L35" i="19"/>
  <c r="L34" i="19"/>
  <c r="L27" i="19"/>
  <c r="L26" i="19"/>
  <c r="L18" i="19"/>
  <c r="L19" i="19"/>
  <c r="L39" i="19"/>
  <c r="L38" i="19"/>
  <c r="L15" i="19"/>
  <c r="L14" i="19"/>
  <c r="K16" i="10"/>
  <c r="J21" i="19"/>
  <c r="I21" i="19"/>
  <c r="E15" i="5"/>
  <c r="E16" i="10"/>
  <c r="E16" i="16"/>
  <c r="K33" i="19"/>
  <c r="I5" i="19"/>
  <c r="I4" i="19"/>
  <c r="J5" i="19"/>
  <c r="J4" i="19"/>
  <c r="J6" i="19"/>
  <c r="J7" i="19"/>
  <c r="K11" i="19"/>
  <c r="K10" i="19"/>
  <c r="E16" i="29"/>
  <c r="E16" i="23"/>
  <c r="E19" i="7"/>
  <c r="E16" i="12"/>
  <c r="K16" i="14"/>
  <c r="K14" i="16"/>
  <c r="E15" i="17"/>
  <c r="K15" i="27" l="1"/>
  <c r="E16" i="27"/>
  <c r="E17" i="27" s="1"/>
  <c r="K16" i="25"/>
  <c r="K17" i="25" s="1"/>
  <c r="E17" i="25"/>
  <c r="J37" i="19"/>
  <c r="J36" i="19"/>
  <c r="K37" i="19"/>
  <c r="K36" i="19"/>
  <c r="E15" i="3"/>
  <c r="M34" i="19"/>
  <c r="K18" i="5"/>
  <c r="K19" i="5" s="1"/>
  <c r="K15" i="23"/>
  <c r="K16" i="23" s="1"/>
  <c r="K17" i="23" s="1"/>
  <c r="K18" i="23" s="1"/>
  <c r="K19" i="23" s="1"/>
  <c r="K20" i="23" s="1"/>
  <c r="K21" i="23" s="1"/>
  <c r="K22" i="23" s="1"/>
  <c r="K23" i="23" s="1"/>
  <c r="K24" i="23" s="1"/>
  <c r="K25" i="23" s="1"/>
  <c r="J40" i="19"/>
  <c r="J41" i="19"/>
  <c r="K30" i="19"/>
  <c r="K31" i="19"/>
  <c r="J30" i="19"/>
  <c r="J31" i="19"/>
  <c r="K15" i="7"/>
  <c r="E16" i="5"/>
  <c r="M32" i="19" s="1"/>
  <c r="L17" i="19"/>
  <c r="E15" i="11"/>
  <c r="M17" i="19"/>
  <c r="E22" i="14"/>
  <c r="L9" i="19"/>
  <c r="L8" i="19"/>
  <c r="L33" i="19"/>
  <c r="L32" i="19"/>
  <c r="L11" i="19"/>
  <c r="L10" i="19"/>
  <c r="L25" i="19"/>
  <c r="L24" i="19"/>
  <c r="M19" i="19"/>
  <c r="M18" i="19"/>
  <c r="L44" i="19"/>
  <c r="L45" i="19"/>
  <c r="M45" i="19"/>
  <c r="M44" i="19"/>
  <c r="M39" i="19"/>
  <c r="M38" i="19"/>
  <c r="M15" i="19"/>
  <c r="M14" i="19"/>
  <c r="K17" i="10"/>
  <c r="E17" i="10"/>
  <c r="E17" i="16"/>
  <c r="K6" i="19"/>
  <c r="K7" i="19"/>
  <c r="K9" i="19"/>
  <c r="K8" i="19"/>
  <c r="K4" i="19"/>
  <c r="E17" i="29"/>
  <c r="E17" i="23"/>
  <c r="E20" i="7"/>
  <c r="E17" i="12"/>
  <c r="K17" i="14"/>
  <c r="K15" i="16"/>
  <c r="E16" i="17"/>
  <c r="L4" i="19" l="1"/>
  <c r="L5" i="19"/>
  <c r="L36" i="19"/>
  <c r="L37" i="19"/>
  <c r="K16" i="27"/>
  <c r="E18" i="27"/>
  <c r="K18" i="25"/>
  <c r="E18" i="25"/>
  <c r="E16" i="3"/>
  <c r="M36" i="19" s="1"/>
  <c r="M35" i="19"/>
  <c r="K20" i="5"/>
  <c r="K40" i="19"/>
  <c r="K41" i="19"/>
  <c r="M33" i="19"/>
  <c r="L30" i="19"/>
  <c r="L31" i="19"/>
  <c r="K16" i="7"/>
  <c r="E17" i="5"/>
  <c r="M16" i="19"/>
  <c r="E16" i="11"/>
  <c r="E23" i="14"/>
  <c r="M24" i="19"/>
  <c r="M25" i="19"/>
  <c r="M11" i="19"/>
  <c r="M10" i="19"/>
  <c r="M27" i="19"/>
  <c r="M26" i="19"/>
  <c r="M8" i="19"/>
  <c r="M9" i="19"/>
  <c r="K18" i="10"/>
  <c r="K21" i="19"/>
  <c r="K20" i="19"/>
  <c r="K16" i="16"/>
  <c r="E18" i="10"/>
  <c r="E18" i="16"/>
  <c r="K5" i="19"/>
  <c r="M4" i="19"/>
  <c r="M5" i="19"/>
  <c r="E18" i="29"/>
  <c r="E18" i="23"/>
  <c r="E21" i="7"/>
  <c r="E18" i="12"/>
  <c r="K18" i="14"/>
  <c r="E17" i="17"/>
  <c r="K17" i="27" l="1"/>
  <c r="E19" i="27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K19" i="25"/>
  <c r="E19" i="25"/>
  <c r="M37" i="19"/>
  <c r="E17" i="3"/>
  <c r="K21" i="5"/>
  <c r="L41" i="19"/>
  <c r="L40" i="19"/>
  <c r="M40" i="19"/>
  <c r="M41" i="19"/>
  <c r="E18" i="5"/>
  <c r="K17" i="7"/>
  <c r="E17" i="11"/>
  <c r="E24" i="14"/>
  <c r="L7" i="19"/>
  <c r="L6" i="19"/>
  <c r="M7" i="19"/>
  <c r="M6" i="19"/>
  <c r="L21" i="19"/>
  <c r="L20" i="19"/>
  <c r="E43" i="19"/>
  <c r="K19" i="10"/>
  <c r="K17" i="16"/>
  <c r="E19" i="10"/>
  <c r="E19" i="16"/>
  <c r="E19" i="29"/>
  <c r="E19" i="23"/>
  <c r="E22" i="7"/>
  <c r="E19" i="12"/>
  <c r="K19" i="14"/>
  <c r="E18" i="17"/>
  <c r="E20" i="16" l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K18" i="27"/>
  <c r="K19" i="27" s="1"/>
  <c r="K20" i="25"/>
  <c r="E20" i="25"/>
  <c r="E18" i="3"/>
  <c r="K22" i="5"/>
  <c r="K23" i="5" s="1"/>
  <c r="E19" i="5"/>
  <c r="K18" i="7"/>
  <c r="M30" i="19"/>
  <c r="M31" i="19"/>
  <c r="E18" i="11"/>
  <c r="E25" i="14"/>
  <c r="M20" i="19"/>
  <c r="M21" i="19"/>
  <c r="F42" i="19"/>
  <c r="E42" i="19"/>
  <c r="K20" i="10"/>
  <c r="K18" i="16"/>
  <c r="E20" i="10"/>
  <c r="E20" i="29"/>
  <c r="E20" i="23"/>
  <c r="E23" i="7"/>
  <c r="E20" i="12"/>
  <c r="K20" i="14"/>
  <c r="E19" i="17"/>
  <c r="K20" i="27" l="1"/>
  <c r="K21" i="25"/>
  <c r="E21" i="25"/>
  <c r="E19" i="3"/>
  <c r="K24" i="5"/>
  <c r="E20" i="5"/>
  <c r="K19" i="7"/>
  <c r="E19" i="11"/>
  <c r="E26" i="14"/>
  <c r="F43" i="19"/>
  <c r="N42" i="19" s="1"/>
  <c r="K21" i="10"/>
  <c r="K19" i="16"/>
  <c r="E21" i="10"/>
  <c r="E21" i="29"/>
  <c r="E21" i="23"/>
  <c r="E24" i="7"/>
  <c r="E21" i="12"/>
  <c r="K21" i="14"/>
  <c r="E20" i="17"/>
  <c r="K21" i="27" l="1"/>
  <c r="K22" i="25"/>
  <c r="K23" i="25" s="1"/>
  <c r="E22" i="25"/>
  <c r="E23" i="25" s="1"/>
  <c r="E20" i="3"/>
  <c r="K25" i="5"/>
  <c r="E21" i="5"/>
  <c r="K20" i="7"/>
  <c r="E20" i="11"/>
  <c r="K22" i="14"/>
  <c r="E27" i="14"/>
  <c r="K22" i="10"/>
  <c r="K20" i="16"/>
  <c r="E22" i="10"/>
  <c r="E22" i="29"/>
  <c r="E22" i="23"/>
  <c r="E25" i="7"/>
  <c r="E22" i="12"/>
  <c r="E21" i="17"/>
  <c r="K22" i="27" l="1"/>
  <c r="K23" i="27" s="1"/>
  <c r="K24" i="27" s="1"/>
  <c r="K25" i="27" s="1"/>
  <c r="K26" i="27" s="1"/>
  <c r="K27" i="27" s="1"/>
  <c r="E26" i="7"/>
  <c r="E27" i="7" s="1"/>
  <c r="E28" i="7" s="1"/>
  <c r="E29" i="7" s="1"/>
  <c r="K21" i="16"/>
  <c r="K22" i="16" s="1"/>
  <c r="K23" i="16" s="1"/>
  <c r="K24" i="16" s="1"/>
  <c r="K25" i="16" s="1"/>
  <c r="K26" i="16" s="1"/>
  <c r="K27" i="16" s="1"/>
  <c r="K28" i="16" s="1"/>
  <c r="K29" i="16" s="1"/>
  <c r="K30" i="16" s="1"/>
  <c r="K24" i="25"/>
  <c r="E24" i="25"/>
  <c r="E21" i="3"/>
  <c r="K26" i="5"/>
  <c r="E22" i="5"/>
  <c r="K21" i="7"/>
  <c r="E21" i="11"/>
  <c r="K23" i="14"/>
  <c r="E28" i="14"/>
  <c r="K23" i="10"/>
  <c r="E23" i="23"/>
  <c r="E23" i="10"/>
  <c r="E23" i="29"/>
  <c r="E23" i="12"/>
  <c r="E22" i="17"/>
  <c r="K25" i="25" l="1"/>
  <c r="K26" i="25" s="1"/>
  <c r="E25" i="25"/>
  <c r="E26" i="25" s="1"/>
  <c r="E22" i="3"/>
  <c r="E23" i="3" s="1"/>
  <c r="K27" i="5"/>
  <c r="K28" i="5" s="1"/>
  <c r="E23" i="5"/>
  <c r="K22" i="7"/>
  <c r="E22" i="11"/>
  <c r="K24" i="14"/>
  <c r="E29" i="14"/>
  <c r="K24" i="10"/>
  <c r="E24" i="23"/>
  <c r="E24" i="10"/>
  <c r="E24" i="29"/>
  <c r="E24" i="12"/>
  <c r="E23" i="17"/>
  <c r="E23" i="11" l="1"/>
  <c r="E24" i="11" s="1"/>
  <c r="E25" i="11" s="1"/>
  <c r="E26" i="11" s="1"/>
  <c r="E27" i="11" s="1"/>
  <c r="E28" i="11" s="1"/>
  <c r="E29" i="11" s="1"/>
  <c r="K27" i="25"/>
  <c r="K28" i="25" s="1"/>
  <c r="E27" i="25"/>
  <c r="E28" i="25" s="1"/>
  <c r="E24" i="3"/>
  <c r="K29" i="5"/>
  <c r="E24" i="5"/>
  <c r="K23" i="7"/>
  <c r="K25" i="14"/>
  <c r="E30" i="14"/>
  <c r="K25" i="10"/>
  <c r="E25" i="23"/>
  <c r="E25" i="10"/>
  <c r="E25" i="29"/>
  <c r="E25" i="12"/>
  <c r="E24" i="17"/>
  <c r="K29" i="25" l="1"/>
  <c r="K30" i="25" s="1"/>
  <c r="K28" i="27"/>
  <c r="E29" i="25"/>
  <c r="E25" i="3"/>
  <c r="K30" i="5"/>
  <c r="K31" i="5" s="1"/>
  <c r="K32" i="5" s="1"/>
  <c r="E25" i="5"/>
  <c r="E30" i="7"/>
  <c r="K26" i="10"/>
  <c r="K27" i="10" s="1"/>
  <c r="K28" i="10" s="1"/>
  <c r="K29" i="10" s="1"/>
  <c r="K30" i="10" s="1"/>
  <c r="K31" i="10" s="1"/>
  <c r="K24" i="7"/>
  <c r="K26" i="14"/>
  <c r="E31" i="14"/>
  <c r="E26" i="23"/>
  <c r="E26" i="10"/>
  <c r="E26" i="29"/>
  <c r="E26" i="12"/>
  <c r="E25" i="17"/>
  <c r="E27" i="29" l="1"/>
  <c r="E28" i="29" s="1"/>
  <c r="E29" i="29" s="1"/>
  <c r="E30" i="29" s="1"/>
  <c r="E31" i="29" s="1"/>
  <c r="E32" i="29" s="1"/>
  <c r="K29" i="27"/>
  <c r="E30" i="25"/>
  <c r="E31" i="25" s="1"/>
  <c r="E32" i="25" s="1"/>
  <c r="E26" i="3"/>
  <c r="E26" i="5"/>
  <c r="E31" i="7"/>
  <c r="E27" i="10"/>
  <c r="E28" i="10" s="1"/>
  <c r="E29" i="10" s="1"/>
  <c r="E30" i="10" s="1"/>
  <c r="E31" i="10" s="1"/>
  <c r="K27" i="14"/>
  <c r="K25" i="7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E32" i="14"/>
  <c r="L12" i="19"/>
  <c r="M12" i="19"/>
  <c r="L13" i="19"/>
  <c r="M13" i="19"/>
  <c r="E27" i="23"/>
  <c r="K12" i="19"/>
  <c r="K13" i="19"/>
  <c r="E27" i="12"/>
  <c r="E26" i="17"/>
  <c r="E27" i="3" l="1"/>
  <c r="E27" i="5"/>
  <c r="E32" i="7"/>
  <c r="K28" i="14"/>
  <c r="K29" i="14" s="1"/>
  <c r="E33" i="14"/>
  <c r="E28" i="23"/>
  <c r="E28" i="12"/>
  <c r="E27" i="17"/>
  <c r="E28" i="3" l="1"/>
  <c r="E28" i="5"/>
  <c r="E33" i="7"/>
  <c r="E34" i="7" s="1"/>
  <c r="E35" i="7" s="1"/>
  <c r="K30" i="14"/>
  <c r="E34" i="14"/>
  <c r="E29" i="12"/>
  <c r="E29" i="23"/>
  <c r="E28" i="17"/>
  <c r="E29" i="3" l="1"/>
  <c r="E29" i="5"/>
  <c r="K31" i="14"/>
  <c r="K32" i="14" s="1"/>
  <c r="E35" i="14"/>
  <c r="E30" i="12"/>
  <c r="E30" i="23"/>
  <c r="E29" i="17"/>
  <c r="E30" i="3" l="1"/>
  <c r="E30" i="5"/>
  <c r="E31" i="5" s="1"/>
  <c r="E30" i="11"/>
  <c r="E36" i="14"/>
  <c r="E31" i="12"/>
  <c r="K33" i="14"/>
  <c r="K31" i="16"/>
  <c r="E33" i="18"/>
  <c r="E31" i="23"/>
  <c r="E30" i="17"/>
  <c r="E31" i="3" l="1"/>
  <c r="E32" i="5"/>
  <c r="E33" i="5" s="1"/>
  <c r="E34" i="5" s="1"/>
  <c r="E35" i="5" s="1"/>
  <c r="E31" i="11"/>
  <c r="E37" i="14"/>
  <c r="E32" i="12"/>
  <c r="K34" i="14"/>
  <c r="E31" i="17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K32" i="16"/>
  <c r="K33" i="16" s="1"/>
  <c r="E32" i="3" l="1"/>
  <c r="E33" i="3" s="1"/>
  <c r="E34" i="3" s="1"/>
  <c r="E35" i="3" s="1"/>
  <c r="K34" i="16"/>
  <c r="E32" i="11"/>
  <c r="E38" i="14"/>
  <c r="E33" i="12"/>
  <c r="K35" i="14"/>
  <c r="E33" i="11" l="1"/>
  <c r="E34" i="11" s="1"/>
  <c r="E35" i="11" s="1"/>
  <c r="E39" i="14"/>
  <c r="E34" i="12"/>
  <c r="K36" i="14"/>
  <c r="E37" i="16" l="1"/>
  <c r="E40" i="14"/>
  <c r="E35" i="12"/>
  <c r="K37" i="14"/>
  <c r="E41" i="14" l="1"/>
  <c r="E36" i="12"/>
  <c r="K38" i="14"/>
  <c r="E42" i="14" l="1"/>
  <c r="E37" i="12"/>
  <c r="K39" i="14"/>
  <c r="E43" i="14" l="1"/>
  <c r="E38" i="12"/>
  <c r="K40" i="14"/>
  <c r="E44" i="14" l="1"/>
  <c r="E39" i="12"/>
  <c r="K41" i="14"/>
  <c r="E45" i="14" l="1"/>
  <c r="E40" i="12"/>
  <c r="K42" i="14"/>
  <c r="E46" i="14" l="1"/>
  <c r="E41" i="12"/>
  <c r="K43" i="14"/>
  <c r="E47" i="14" l="1"/>
  <c r="E42" i="12"/>
  <c r="K44" i="14"/>
  <c r="K45" i="14" l="1"/>
  <c r="E48" i="14"/>
  <c r="E43" i="12"/>
  <c r="K46" i="14" l="1"/>
  <c r="E49" i="14"/>
  <c r="E44" i="12"/>
  <c r="E50" i="14" l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K47" i="14"/>
  <c r="E45" i="12"/>
  <c r="E46" i="12" l="1"/>
  <c r="K48" i="14"/>
  <c r="K49" i="14" s="1"/>
  <c r="E47" i="12" l="1"/>
  <c r="K50" i="14"/>
  <c r="K51" i="14" s="1"/>
  <c r="K52" i="14" s="1"/>
  <c r="K53" i="14" s="1"/>
  <c r="K54" i="14" s="1"/>
  <c r="K55" i="14" s="1"/>
  <c r="K56" i="14" s="1"/>
  <c r="K57" i="14" s="1"/>
  <c r="K58" i="14" l="1"/>
  <c r="K59" i="14" s="1"/>
  <c r="K60" i="14" s="1"/>
  <c r="E48" i="12"/>
  <c r="E49" i="12" s="1"/>
  <c r="K61" i="14" l="1"/>
  <c r="E50" i="12"/>
  <c r="E51" i="12" l="1"/>
  <c r="E52" i="12" l="1"/>
  <c r="E53" i="12" l="1"/>
  <c r="E54" i="12" l="1"/>
  <c r="E54" i="17"/>
  <c r="E55" i="12" l="1"/>
  <c r="E55" i="17"/>
  <c r="E56" i="17" s="1"/>
  <c r="E57" i="17" s="1"/>
  <c r="E58" i="17" s="1"/>
  <c r="E59" i="17" s="1"/>
  <c r="E60" i="17" s="1"/>
  <c r="N36" i="19"/>
  <c r="N30" i="19"/>
  <c r="E61" i="17" l="1"/>
  <c r="E56" i="12"/>
  <c r="E57" i="12" s="1"/>
  <c r="N34" i="19"/>
  <c r="N26" i="19"/>
  <c r="N28" i="19"/>
  <c r="N24" i="19"/>
  <c r="E58" i="12" l="1"/>
  <c r="E59" i="12" s="1"/>
  <c r="E60" i="12" s="1"/>
  <c r="N32" i="19"/>
  <c r="N20" i="19" l="1"/>
  <c r="N40" i="19"/>
  <c r="N38" i="19"/>
  <c r="N44" i="19" l="1"/>
  <c r="N14" i="19" l="1"/>
  <c r="N18" i="19" l="1"/>
  <c r="N16" i="19" l="1"/>
  <c r="N6" i="19" l="1"/>
  <c r="N12" i="19"/>
  <c r="N4" i="19" l="1"/>
  <c r="N10" i="19" l="1"/>
  <c r="N8" i="19" l="1"/>
  <c r="G151" i="38" l="1"/>
  <c r="G153" i="38" l="1"/>
  <c r="C7" i="36" s="1"/>
  <c r="C5" i="36"/>
  <c r="G157" i="38"/>
  <c r="C11" i="36" s="1"/>
  <c r="G152" i="38"/>
  <c r="C6" i="36" s="1"/>
  <c r="G154" i="38"/>
  <c r="C8" i="36" s="1"/>
  <c r="AB151" i="38" l="1"/>
  <c r="AA151" i="38"/>
  <c r="Z151" i="38"/>
  <c r="Y151" i="38"/>
  <c r="X151" i="38"/>
  <c r="W151" i="38"/>
  <c r="V151" i="38"/>
  <c r="U151" i="38"/>
  <c r="T151" i="38"/>
  <c r="S151" i="38"/>
  <c r="R151" i="38"/>
  <c r="N5" i="36" s="1"/>
  <c r="Q151" i="38"/>
  <c r="P151" i="38"/>
  <c r="O151" i="38"/>
  <c r="K5" i="36" s="1"/>
  <c r="N151" i="38"/>
  <c r="J5" i="36" s="1"/>
  <c r="M151" i="38"/>
  <c r="L151" i="38"/>
  <c r="K151" i="38"/>
  <c r="J151" i="38"/>
  <c r="I151" i="38"/>
  <c r="L153" i="38" l="1"/>
  <c r="H7" i="36" s="1"/>
  <c r="P153" i="38"/>
  <c r="L7" i="36" s="1"/>
  <c r="T153" i="38"/>
  <c r="P7" i="36" s="1"/>
  <c r="X153" i="38"/>
  <c r="T7" i="36" s="1"/>
  <c r="AB153" i="38"/>
  <c r="X7" i="36" s="1"/>
  <c r="M152" i="38"/>
  <c r="I6" i="36" s="1"/>
  <c r="AC152" i="38"/>
  <c r="Y6" i="36" s="1"/>
  <c r="L154" i="38"/>
  <c r="H8" i="36" s="1"/>
  <c r="T154" i="38"/>
  <c r="P8" i="36" s="1"/>
  <c r="O154" i="38"/>
  <c r="K8" i="36" s="1"/>
  <c r="M153" i="38"/>
  <c r="I7" i="36" s="1"/>
  <c r="Q153" i="38"/>
  <c r="M7" i="36" s="1"/>
  <c r="Y153" i="38"/>
  <c r="U7" i="36" s="1"/>
  <c r="AC154" i="38"/>
  <c r="Y8" i="36" s="1"/>
  <c r="J153" i="38"/>
  <c r="F7" i="36" s="1"/>
  <c r="N153" i="38"/>
  <c r="J7" i="36" s="1"/>
  <c r="R153" i="38"/>
  <c r="N7" i="36" s="1"/>
  <c r="Z153" i="38"/>
  <c r="V7" i="36" s="1"/>
  <c r="AD153" i="38"/>
  <c r="Z7" i="36" s="1"/>
  <c r="K152" i="38"/>
  <c r="G6" i="36" s="1"/>
  <c r="S152" i="38"/>
  <c r="O6" i="36" s="1"/>
  <c r="N154" i="38"/>
  <c r="J8" i="36" s="1"/>
  <c r="U153" i="38"/>
  <c r="Q7" i="36" s="1"/>
  <c r="AC153" i="38"/>
  <c r="Y7" i="36" s="1"/>
  <c r="M154" i="38"/>
  <c r="I8" i="36" s="1"/>
  <c r="O153" i="38"/>
  <c r="K7" i="36" s="1"/>
  <c r="S153" i="38"/>
  <c r="O7" i="36" s="1"/>
  <c r="AA153" i="38"/>
  <c r="W7" i="36" s="1"/>
  <c r="AE153" i="38"/>
  <c r="AA7" i="36" s="1"/>
  <c r="L152" i="38"/>
  <c r="H6" i="36" s="1"/>
  <c r="T152" i="38"/>
  <c r="P6" i="36" s="1"/>
  <c r="W5" i="36"/>
  <c r="X152" i="38"/>
  <c r="T6" i="36" s="1"/>
  <c r="P154" i="38"/>
  <c r="L8" i="36" s="1"/>
  <c r="AB154" i="38"/>
  <c r="X8" i="36" s="1"/>
  <c r="H151" i="38"/>
  <c r="D5" i="36" s="1"/>
  <c r="H5" i="36"/>
  <c r="L5" i="36"/>
  <c r="P5" i="36"/>
  <c r="T5" i="36"/>
  <c r="X5" i="36"/>
  <c r="I153" i="38"/>
  <c r="E7" i="36" s="1"/>
  <c r="I152" i="38"/>
  <c r="E6" i="36" s="1"/>
  <c r="Q152" i="38"/>
  <c r="M6" i="36" s="1"/>
  <c r="U152" i="38"/>
  <c r="Q6" i="36" s="1"/>
  <c r="Y152" i="38"/>
  <c r="U6" i="36" s="1"/>
  <c r="I154" i="38"/>
  <c r="E8" i="36" s="1"/>
  <c r="Q154" i="38"/>
  <c r="M8" i="36" s="1"/>
  <c r="U154" i="38"/>
  <c r="Q8" i="36" s="1"/>
  <c r="Y154" i="38"/>
  <c r="U8" i="36" s="1"/>
  <c r="AF152" i="38"/>
  <c r="AB6" i="36" s="1"/>
  <c r="O5" i="36"/>
  <c r="P152" i="38"/>
  <c r="L6" i="36" s="1"/>
  <c r="AB152" i="38"/>
  <c r="X6" i="36" s="1"/>
  <c r="X154" i="38"/>
  <c r="T8" i="36" s="1"/>
  <c r="E5" i="36"/>
  <c r="I5" i="36"/>
  <c r="M5" i="36"/>
  <c r="Q5" i="36"/>
  <c r="U5" i="36"/>
  <c r="V153" i="38"/>
  <c r="R7" i="36" s="1"/>
  <c r="J152" i="38"/>
  <c r="F6" i="36" s="1"/>
  <c r="N152" i="38"/>
  <c r="J6" i="36" s="1"/>
  <c r="R152" i="38"/>
  <c r="N6" i="36" s="1"/>
  <c r="V152" i="38"/>
  <c r="R6" i="36" s="1"/>
  <c r="Z152" i="38"/>
  <c r="V6" i="36" s="1"/>
  <c r="AD152" i="38"/>
  <c r="Z6" i="36" s="1"/>
  <c r="J154" i="38"/>
  <c r="F8" i="36" s="1"/>
  <c r="R154" i="38"/>
  <c r="N8" i="36" s="1"/>
  <c r="V154" i="38"/>
  <c r="R8" i="36" s="1"/>
  <c r="Z154" i="38"/>
  <c r="V8" i="36" s="1"/>
  <c r="AD154" i="38"/>
  <c r="Z8" i="36" s="1"/>
  <c r="G5" i="36"/>
  <c r="S5" i="36"/>
  <c r="F5" i="36"/>
  <c r="R5" i="36"/>
  <c r="V5" i="36"/>
  <c r="K153" i="38"/>
  <c r="G7" i="36" s="1"/>
  <c r="W153" i="38"/>
  <c r="S7" i="36" s="1"/>
  <c r="O152" i="38"/>
  <c r="K6" i="36" s="1"/>
  <c r="W152" i="38"/>
  <c r="S6" i="36" s="1"/>
  <c r="AA152" i="38"/>
  <c r="W6" i="36" s="1"/>
  <c r="AE152" i="38"/>
  <c r="AA6" i="36" s="1"/>
  <c r="K154" i="38"/>
  <c r="G8" i="36" s="1"/>
  <c r="S154" i="38"/>
  <c r="O8" i="36" s="1"/>
  <c r="W154" i="38"/>
  <c r="S8" i="36" s="1"/>
  <c r="AA154" i="38"/>
  <c r="W8" i="36" s="1"/>
  <c r="AE154" i="38"/>
  <c r="AA8" i="36" s="1"/>
  <c r="AF153" i="38"/>
  <c r="AB7" i="36" s="1"/>
  <c r="AF154" i="38"/>
  <c r="AB8" i="36" s="1"/>
  <c r="H153" i="38" l="1"/>
  <c r="D7" i="36" s="1"/>
  <c r="H154" i="38"/>
  <c r="D8" i="36" s="1"/>
  <c r="H152" i="38"/>
  <c r="D6" i="36" s="1"/>
  <c r="AD151" i="38" l="1"/>
  <c r="AE151" i="38"/>
  <c r="AA5" i="36" l="1"/>
  <c r="AF151" i="38"/>
  <c r="Z5" i="36"/>
  <c r="AC151" i="38"/>
  <c r="Y5" i="36" l="1"/>
  <c r="AB5" i="36"/>
  <c r="K157" i="38" l="1"/>
  <c r="O157" i="38"/>
  <c r="L157" i="38"/>
  <c r="P157" i="38"/>
  <c r="I157" i="38"/>
  <c r="Q157" i="38"/>
  <c r="J157" i="38"/>
  <c r="N157" i="38"/>
  <c r="T155" i="38"/>
  <c r="P9" i="36" s="1"/>
  <c r="U155" i="38"/>
  <c r="Q9" i="36" s="1"/>
  <c r="AA155" i="38"/>
  <c r="W9" i="36" s="1"/>
  <c r="Z155" i="38"/>
  <c r="V9" i="36" s="1"/>
  <c r="M155" i="38"/>
  <c r="I9" i="36" s="1"/>
  <c r="O155" i="38"/>
  <c r="K9" i="36" s="1"/>
  <c r="H155" i="38"/>
  <c r="D9" i="36" s="1"/>
  <c r="Y155" i="38"/>
  <c r="U9" i="36" s="1"/>
  <c r="X155" i="38"/>
  <c r="T9" i="36" s="1"/>
  <c r="AA9" i="36"/>
  <c r="Z157" i="38" l="1"/>
  <c r="Z158" i="38" s="1"/>
  <c r="V157" i="38"/>
  <c r="R11" i="36" s="1"/>
  <c r="AC157" i="38"/>
  <c r="Y11" i="36" s="1"/>
  <c r="X157" i="38"/>
  <c r="T11" i="36" s="1"/>
  <c r="S157" i="38"/>
  <c r="O11" i="36" s="1"/>
  <c r="U157" i="38"/>
  <c r="Q11" i="36" s="1"/>
  <c r="AD157" i="38"/>
  <c r="Z11" i="36" s="1"/>
  <c r="AH157" i="38"/>
  <c r="AD11" i="36" s="1"/>
  <c r="R157" i="38"/>
  <c r="N11" i="36" s="1"/>
  <c r="Y157" i="38"/>
  <c r="Y158" i="38" s="1"/>
  <c r="AB157" i="38"/>
  <c r="X11" i="36" s="1"/>
  <c r="T157" i="38"/>
  <c r="P11" i="36" s="1"/>
  <c r="W155" i="38"/>
  <c r="S9" i="36" s="1"/>
  <c r="AD155" i="38"/>
  <c r="Z9" i="36" s="1"/>
  <c r="AH155" i="38"/>
  <c r="AD9" i="36" s="1"/>
  <c r="AB155" i="38"/>
  <c r="X9" i="36" s="1"/>
  <c r="AC9" i="36"/>
  <c r="Q155" i="38"/>
  <c r="M9" i="36" s="1"/>
  <c r="K155" i="38"/>
  <c r="G9" i="36" s="1"/>
  <c r="J155" i="38"/>
  <c r="F9" i="36" s="1"/>
  <c r="N155" i="38"/>
  <c r="J9" i="36" s="1"/>
  <c r="S155" i="38"/>
  <c r="O9" i="36" s="1"/>
  <c r="AF155" i="38"/>
  <c r="AB9" i="36" s="1"/>
  <c r="G155" i="38"/>
  <c r="AF157" i="38"/>
  <c r="AB11" i="36" s="1"/>
  <c r="AA157" i="38"/>
  <c r="W11" i="36" s="1"/>
  <c r="AE157" i="38"/>
  <c r="AA11" i="36" s="1"/>
  <c r="W157" i="38"/>
  <c r="S11" i="36" s="1"/>
  <c r="AG157" i="38"/>
  <c r="E11" i="36"/>
  <c r="H11" i="36"/>
  <c r="G11" i="36"/>
  <c r="F11" i="36"/>
  <c r="M11" i="36"/>
  <c r="M157" i="38"/>
  <c r="H157" i="38"/>
  <c r="K11" i="36"/>
  <c r="O158" i="38"/>
  <c r="J11" i="36"/>
  <c r="L11" i="36"/>
  <c r="L155" i="38"/>
  <c r="H9" i="36" s="1"/>
  <c r="I155" i="38"/>
  <c r="E9" i="36" s="1"/>
  <c r="R155" i="38"/>
  <c r="N9" i="36" s="1"/>
  <c r="P155" i="38"/>
  <c r="L9" i="36" s="1"/>
  <c r="V155" i="38"/>
  <c r="R9" i="36" s="1"/>
  <c r="AC155" i="38"/>
  <c r="Y9" i="36" s="1"/>
  <c r="V11" i="36" l="1"/>
  <c r="X158" i="38"/>
  <c r="T12" i="36" s="1"/>
  <c r="U11" i="36"/>
  <c r="U158" i="38"/>
  <c r="Q12" i="36" s="1"/>
  <c r="S158" i="38"/>
  <c r="O12" i="36" s="1"/>
  <c r="N158" i="38"/>
  <c r="J12" i="36" s="1"/>
  <c r="T158" i="38"/>
  <c r="T159" i="38" s="1"/>
  <c r="K158" i="38"/>
  <c r="G12" i="36" s="1"/>
  <c r="AA158" i="38"/>
  <c r="W12" i="36" s="1"/>
  <c r="AB158" i="38"/>
  <c r="X12" i="36" s="1"/>
  <c r="W158" i="38"/>
  <c r="S12" i="36" s="1"/>
  <c r="Q158" i="38"/>
  <c r="M12" i="36" s="1"/>
  <c r="J158" i="38"/>
  <c r="F12" i="36" s="1"/>
  <c r="AD158" i="38"/>
  <c r="Z12" i="36" s="1"/>
  <c r="I158" i="38"/>
  <c r="E12" i="36" s="1"/>
  <c r="AH158" i="38"/>
  <c r="AD12" i="36" s="1"/>
  <c r="AE158" i="38"/>
  <c r="AA12" i="36" s="1"/>
  <c r="R158" i="38"/>
  <c r="N12" i="36" s="1"/>
  <c r="V158" i="38"/>
  <c r="R12" i="36" s="1"/>
  <c r="AF158" i="38"/>
  <c r="AB12" i="36" s="1"/>
  <c r="AC158" i="38"/>
  <c r="Y12" i="36" s="1"/>
  <c r="C9" i="36"/>
  <c r="G158" i="38"/>
  <c r="P158" i="38"/>
  <c r="L12" i="36" s="1"/>
  <c r="L158" i="38"/>
  <c r="H12" i="36" s="1"/>
  <c r="I11" i="36"/>
  <c r="M158" i="38"/>
  <c r="V12" i="36"/>
  <c r="U12" i="36"/>
  <c r="AC11" i="36"/>
  <c r="AG158" i="38"/>
  <c r="D11" i="36"/>
  <c r="H158" i="38"/>
  <c r="K12" i="36"/>
  <c r="Y159" i="38"/>
  <c r="AP160" i="38" l="1"/>
  <c r="G160" i="38"/>
  <c r="H160" i="38"/>
  <c r="AN160" i="38"/>
  <c r="AO160" i="38"/>
  <c r="AM160" i="38"/>
  <c r="AL160" i="38"/>
  <c r="AK160" i="38"/>
  <c r="U159" i="38"/>
  <c r="N159" i="38"/>
  <c r="AI160" i="38"/>
  <c r="AJ160" i="38"/>
  <c r="P12" i="36"/>
  <c r="P159" i="38"/>
  <c r="AA159" i="38"/>
  <c r="J159" i="38"/>
  <c r="AB159" i="38"/>
  <c r="L159" i="38"/>
  <c r="V159" i="38"/>
  <c r="W159" i="38"/>
  <c r="I159" i="38"/>
  <c r="R159" i="38"/>
  <c r="AG160" i="38"/>
  <c r="T160" i="38"/>
  <c r="V160" i="38"/>
  <c r="Z160" i="38"/>
  <c r="AC160" i="38"/>
  <c r="P160" i="38"/>
  <c r="K160" i="38"/>
  <c r="L160" i="38"/>
  <c r="Y160" i="38"/>
  <c r="W160" i="38"/>
  <c r="M160" i="38"/>
  <c r="J160" i="38"/>
  <c r="AE160" i="38"/>
  <c r="N160" i="38"/>
  <c r="AH160" i="38"/>
  <c r="Q160" i="38"/>
  <c r="C12" i="36"/>
  <c r="S160" i="38"/>
  <c r="AA160" i="38"/>
  <c r="R160" i="38"/>
  <c r="AD160" i="38"/>
  <c r="U160" i="38"/>
  <c r="AF160" i="38"/>
  <c r="AB160" i="38"/>
  <c r="O160" i="38"/>
  <c r="X160" i="38"/>
  <c r="I160" i="38"/>
  <c r="G159" i="38"/>
  <c r="S159" i="38"/>
  <c r="Q159" i="38"/>
  <c r="K159" i="38"/>
  <c r="Z159" i="38"/>
  <c r="I12" i="36"/>
  <c r="O159" i="38"/>
  <c r="X159" i="38"/>
  <c r="H159" i="38"/>
  <c r="D12" i="36"/>
  <c r="AC12" i="36"/>
  <c r="M159" i="38"/>
  <c r="AD159" i="38" l="1"/>
  <c r="AC159" i="38"/>
  <c r="AF159" i="38"/>
  <c r="AG159" i="38" l="1"/>
  <c r="AH159" i="38"/>
  <c r="AE159" i="38"/>
  <c r="O2" i="16" l="1"/>
  <c r="P2" i="16"/>
  <c r="I5" i="11"/>
  <c r="J19" i="11" s="1"/>
  <c r="J16" i="11" l="1"/>
  <c r="J9" i="11"/>
  <c r="J10" i="11"/>
  <c r="J20" i="11"/>
  <c r="J6" i="11"/>
  <c r="K6" i="11" s="1"/>
  <c r="C22" i="19" s="1"/>
  <c r="J12" i="11"/>
  <c r="J14" i="11"/>
  <c r="J23" i="11"/>
  <c r="J28" i="11"/>
  <c r="J34" i="11"/>
  <c r="J35" i="11"/>
  <c r="J25" i="11"/>
  <c r="J29" i="11"/>
  <c r="J17" i="11"/>
  <c r="J21" i="11"/>
  <c r="J32" i="11"/>
  <c r="J26" i="11"/>
  <c r="J30" i="11"/>
  <c r="J11" i="11"/>
  <c r="J18" i="11"/>
  <c r="J24" i="11"/>
  <c r="J33" i="11"/>
  <c r="J8" i="11"/>
  <c r="J15" i="11"/>
  <c r="J7" i="11"/>
  <c r="J13" i="11"/>
  <c r="J22" i="11"/>
  <c r="J27" i="11"/>
  <c r="J31" i="11"/>
  <c r="K7" i="11" l="1"/>
  <c r="C23" i="19"/>
  <c r="K8" i="11"/>
  <c r="K9" i="11" s="1"/>
  <c r="D23" i="19"/>
  <c r="D22" i="19"/>
  <c r="E22" i="19" l="1"/>
  <c r="E23" i="19"/>
  <c r="F23" i="19"/>
  <c r="F22" i="19"/>
  <c r="K10" i="11"/>
  <c r="G23" i="19" l="1"/>
  <c r="G22" i="19"/>
  <c r="K11" i="11"/>
  <c r="K12" i="11" l="1"/>
  <c r="H22" i="19" l="1"/>
  <c r="H23" i="19"/>
  <c r="K13" i="11"/>
  <c r="I22" i="19" l="1"/>
  <c r="I23" i="19"/>
  <c r="K14" i="11"/>
  <c r="J23" i="19" l="1"/>
  <c r="J22" i="19"/>
  <c r="K15" i="11"/>
  <c r="K22" i="19" l="1"/>
  <c r="K23" i="19"/>
  <c r="K16" i="11"/>
  <c r="L22" i="19" l="1"/>
  <c r="L23" i="19"/>
  <c r="K17" i="11"/>
  <c r="M23" i="19" l="1"/>
  <c r="N22" i="19" s="1"/>
  <c r="M22" i="19"/>
  <c r="K18" i="11"/>
  <c r="K19" i="11" l="1"/>
  <c r="K20" i="11" l="1"/>
  <c r="K21" i="11" l="1"/>
  <c r="K22" i="11" l="1"/>
  <c r="K23" i="11" l="1"/>
  <c r="K24" i="11" l="1"/>
  <c r="K25" i="11" s="1"/>
  <c r="K26" i="11" l="1"/>
  <c r="K27" i="11" l="1"/>
  <c r="K28" i="11" l="1"/>
  <c r="K29" i="11" l="1"/>
  <c r="K30" i="11" l="1"/>
  <c r="K31" i="11" l="1"/>
  <c r="K32" i="11" l="1"/>
  <c r="K33" i="11" l="1"/>
  <c r="K34" i="11" l="1"/>
  <c r="K3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tc={4D21C88C-0399-4287-862C-17571A2B0290}</author>
  </authors>
  <commentList>
    <comment ref="C63" authorId="0" shapeId="0" xr:uid="{4D21C88C-0399-4287-862C-17571A2B02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NR: 04-03-2026: There is an excel issue in NEC-CLRTAP file in PM2.5, which only resolves if the linked excel is open </t>
      </text>
    </comment>
  </commentList>
</comments>
</file>

<file path=xl/sharedStrings.xml><?xml version="1.0" encoding="utf-8"?>
<sst xmlns="http://schemas.openxmlformats.org/spreadsheetml/2006/main" count="5296" uniqueCount="387">
  <si>
    <t>NFR</t>
  </si>
  <si>
    <t>% Contribution Level</t>
  </si>
  <si>
    <t>% Cumulative</t>
  </si>
  <si>
    <t>Key Category</t>
  </si>
  <si>
    <t>Total (%)</t>
  </si>
  <si>
    <t>NMVOC</t>
  </si>
  <si>
    <t>CO</t>
  </si>
  <si>
    <t>TSP</t>
  </si>
  <si>
    <t>Pb</t>
  </si>
  <si>
    <t>Hg</t>
  </si>
  <si>
    <t>Cd</t>
  </si>
  <si>
    <t>As</t>
  </si>
  <si>
    <t>Cr</t>
  </si>
  <si>
    <t>Cu</t>
  </si>
  <si>
    <t>Ni</t>
  </si>
  <si>
    <t>Se</t>
  </si>
  <si>
    <t>Zn</t>
  </si>
  <si>
    <t>HCB</t>
  </si>
  <si>
    <t>1 Energy</t>
  </si>
  <si>
    <t>PCB (kg)</t>
  </si>
  <si>
    <t>Pollutant</t>
  </si>
  <si>
    <t>HCB (kg)</t>
  </si>
  <si>
    <t>Dioxin      (g l-TEQ)</t>
  </si>
  <si>
    <t>Key Categories</t>
  </si>
  <si>
    <t>PCBs</t>
  </si>
  <si>
    <t>PAHs</t>
  </si>
  <si>
    <t>PCDD/F</t>
  </si>
  <si>
    <t>Trend (magnitude)</t>
  </si>
  <si>
    <t>Trend %</t>
  </si>
  <si>
    <t>Level Assessment</t>
  </si>
  <si>
    <t>Trend Assessment</t>
  </si>
  <si>
    <t>IIR graph</t>
  </si>
  <si>
    <t>Public Electricity and Heat Production</t>
  </si>
  <si>
    <t>Residential &amp; Commercial/Institutional</t>
  </si>
  <si>
    <t>Manufacturing Industries and Construction</t>
  </si>
  <si>
    <t>Agriculture/Forestry/Fishing</t>
  </si>
  <si>
    <t xml:space="preserve">Transport </t>
  </si>
  <si>
    <t>Other NFR sectors</t>
  </si>
  <si>
    <t>Total</t>
  </si>
  <si>
    <t>Sofia Protocol target</t>
  </si>
  <si>
    <t>NOx</t>
  </si>
  <si>
    <t>IE</t>
  </si>
  <si>
    <t>11A</t>
  </si>
  <si>
    <t>National total as reported under UNFCCC</t>
  </si>
  <si>
    <t>UNFCCC national total</t>
  </si>
  <si>
    <t>National total for the EMEP grid domain</t>
  </si>
  <si>
    <t>GRID TOTAL</t>
  </si>
  <si>
    <t>National total accounting transport emissions based on fuel used</t>
  </si>
  <si>
    <t>National total (FU)</t>
  </si>
  <si>
    <r>
      <t>NO</t>
    </r>
    <r>
      <rPr>
        <b/>
        <vertAlign val="subscript"/>
        <sz val="8"/>
        <rFont val="Arial"/>
        <family val="2"/>
      </rPr>
      <t>x</t>
    </r>
  </si>
  <si>
    <r>
      <t>SO</t>
    </r>
    <r>
      <rPr>
        <b/>
        <vertAlign val="subscript"/>
        <sz val="8"/>
        <rFont val="Arial"/>
        <family val="2"/>
      </rPr>
      <t>x</t>
    </r>
  </si>
  <si>
    <r>
      <t>NH</t>
    </r>
    <r>
      <rPr>
        <b/>
        <vertAlign val="subscript"/>
        <sz val="8"/>
        <rFont val="Arial"/>
        <family val="2"/>
      </rPr>
      <t>3</t>
    </r>
  </si>
  <si>
    <r>
      <t>PM</t>
    </r>
    <r>
      <rPr>
        <b/>
        <vertAlign val="subscript"/>
        <sz val="8"/>
        <rFont val="Arial"/>
        <family val="2"/>
      </rPr>
      <t>10</t>
    </r>
  </si>
  <si>
    <r>
      <t>PM</t>
    </r>
    <r>
      <rPr>
        <b/>
        <vertAlign val="subscript"/>
        <sz val="8"/>
        <rFont val="Arial"/>
        <family val="2"/>
      </rPr>
      <t>2.5</t>
    </r>
  </si>
  <si>
    <t>6A</t>
  </si>
  <si>
    <t>1A1a</t>
  </si>
  <si>
    <t>1A1b</t>
  </si>
  <si>
    <t>1A1c</t>
  </si>
  <si>
    <t>1A2a</t>
  </si>
  <si>
    <t>1A2b</t>
  </si>
  <si>
    <t>1A2c</t>
  </si>
  <si>
    <t>1A2d</t>
  </si>
  <si>
    <t>1A2e</t>
  </si>
  <si>
    <t>1A2f</t>
  </si>
  <si>
    <t xml:space="preserve">1A2gvii </t>
  </si>
  <si>
    <t>1A2gviii</t>
  </si>
  <si>
    <t>1A3ai(i)</t>
  </si>
  <si>
    <t>1A3aii(i)</t>
  </si>
  <si>
    <t>1A3bi</t>
  </si>
  <si>
    <t>1A3bii</t>
  </si>
  <si>
    <t>1A3biii</t>
  </si>
  <si>
    <t>1A3biv</t>
  </si>
  <si>
    <t>1A3bv</t>
  </si>
  <si>
    <t>1A3bvi</t>
  </si>
  <si>
    <t>1A3bvii</t>
  </si>
  <si>
    <t>1A3c</t>
  </si>
  <si>
    <t>1A3di(ii)</t>
  </si>
  <si>
    <t>1A3dii</t>
  </si>
  <si>
    <t>1A3ei</t>
  </si>
  <si>
    <t>1A3eii</t>
  </si>
  <si>
    <t>1A4ai</t>
  </si>
  <si>
    <t>1A4aii</t>
  </si>
  <si>
    <t>1A4bi</t>
  </si>
  <si>
    <t>1A4bii</t>
  </si>
  <si>
    <t>1A4ci</t>
  </si>
  <si>
    <t>1A4cii</t>
  </si>
  <si>
    <t>1A4ciii</t>
  </si>
  <si>
    <t>1A5a</t>
  </si>
  <si>
    <t>1A5b</t>
  </si>
  <si>
    <t>1B1a</t>
  </si>
  <si>
    <t>1B1b</t>
  </si>
  <si>
    <t>1B1c</t>
  </si>
  <si>
    <t>1B2ai</t>
  </si>
  <si>
    <t>1B2aiv</t>
  </si>
  <si>
    <t>1B2av</t>
  </si>
  <si>
    <t>1B2b</t>
  </si>
  <si>
    <t>1B2c</t>
  </si>
  <si>
    <t>1B2d</t>
  </si>
  <si>
    <t>2A1</t>
  </si>
  <si>
    <t>2A2</t>
  </si>
  <si>
    <t>2A3</t>
  </si>
  <si>
    <t>2A5a</t>
  </si>
  <si>
    <t>2A5b</t>
  </si>
  <si>
    <t>2A5c</t>
  </si>
  <si>
    <t>2A6</t>
  </si>
  <si>
    <t>2B1</t>
  </si>
  <si>
    <t>2B2</t>
  </si>
  <si>
    <t>2B3</t>
  </si>
  <si>
    <t>2B5</t>
  </si>
  <si>
    <t>2B6</t>
  </si>
  <si>
    <t>2B7</t>
  </si>
  <si>
    <t>2B10a</t>
  </si>
  <si>
    <t>2B10b</t>
  </si>
  <si>
    <t>2C1</t>
  </si>
  <si>
    <t>2C2</t>
  </si>
  <si>
    <t>2C3</t>
  </si>
  <si>
    <t>2C4</t>
  </si>
  <si>
    <t>2C5</t>
  </si>
  <si>
    <t>2C6</t>
  </si>
  <si>
    <t>2C7a</t>
  </si>
  <si>
    <t>2C7b</t>
  </si>
  <si>
    <t>2C7c</t>
  </si>
  <si>
    <t>2C7d</t>
  </si>
  <si>
    <t>2D3a</t>
  </si>
  <si>
    <t>2D3b</t>
  </si>
  <si>
    <t>2D3c</t>
  </si>
  <si>
    <t>2D3d</t>
  </si>
  <si>
    <t>2D3e</t>
  </si>
  <si>
    <t>2D3f</t>
  </si>
  <si>
    <t>2D3g</t>
  </si>
  <si>
    <t>2D3h</t>
  </si>
  <si>
    <t>2D3i</t>
  </si>
  <si>
    <t xml:space="preserve">2G </t>
  </si>
  <si>
    <t>2H1</t>
  </si>
  <si>
    <t>2H2</t>
  </si>
  <si>
    <t xml:space="preserve">2H3 </t>
  </si>
  <si>
    <t>2I</t>
  </si>
  <si>
    <t>2J</t>
  </si>
  <si>
    <t>2K</t>
  </si>
  <si>
    <t>2L</t>
  </si>
  <si>
    <t>3B1a</t>
  </si>
  <si>
    <t>3B1b</t>
  </si>
  <si>
    <t>3B2</t>
  </si>
  <si>
    <t>3B3</t>
  </si>
  <si>
    <t>3B4a</t>
  </si>
  <si>
    <t>3B4d</t>
  </si>
  <si>
    <t>3B4e</t>
  </si>
  <si>
    <t>3B4f</t>
  </si>
  <si>
    <t>3B4gi</t>
  </si>
  <si>
    <t>3B4gii</t>
  </si>
  <si>
    <t>3B4giii</t>
  </si>
  <si>
    <t>3B4giv</t>
  </si>
  <si>
    <t>3B4h</t>
  </si>
  <si>
    <t>3Da1</t>
  </si>
  <si>
    <t>3Da2a</t>
  </si>
  <si>
    <t>3Da2b</t>
  </si>
  <si>
    <t>3Da2c</t>
  </si>
  <si>
    <t>3Da3</t>
  </si>
  <si>
    <t>3Da4</t>
  </si>
  <si>
    <t>3Db</t>
  </si>
  <si>
    <t>3Dc</t>
  </si>
  <si>
    <t>3Dd</t>
  </si>
  <si>
    <t>3De</t>
  </si>
  <si>
    <t>3Df</t>
  </si>
  <si>
    <t>3F</t>
  </si>
  <si>
    <t>3I</t>
  </si>
  <si>
    <t>5A</t>
  </si>
  <si>
    <t>5B1</t>
  </si>
  <si>
    <t>5B2</t>
  </si>
  <si>
    <t>5C1a</t>
  </si>
  <si>
    <t>5C1bi</t>
  </si>
  <si>
    <t>5C1bii</t>
  </si>
  <si>
    <t>5C1biii</t>
  </si>
  <si>
    <t>5C1biv</t>
  </si>
  <si>
    <t>5C1bv</t>
  </si>
  <si>
    <t>5C1bvi</t>
  </si>
  <si>
    <t>5C2</t>
  </si>
  <si>
    <t>5D1</t>
  </si>
  <si>
    <t>5D2</t>
  </si>
  <si>
    <t>5D3</t>
  </si>
  <si>
    <t>5E</t>
  </si>
  <si>
    <t>NATIONAL TOTAL</t>
  </si>
  <si>
    <t>2 IPPU</t>
  </si>
  <si>
    <t>3 Agriculture</t>
  </si>
  <si>
    <t>5 Waste</t>
  </si>
  <si>
    <t>Public electricity and heat production</t>
  </si>
  <si>
    <t>Petroleum refining</t>
  </si>
  <si>
    <t>Manufacture of solid fuels and other energy industries</t>
  </si>
  <si>
    <t>Stationary combustion in manufacturing industries and construction: Iron and steel</t>
  </si>
  <si>
    <t>Stationary combustion in manufacturing industries and construction: Non-ferrous metals</t>
  </si>
  <si>
    <t>Stationary combustion in manufacturing industries and construction: Chemicals</t>
  </si>
  <si>
    <t>Stationary combustion in manufacturing industries and construction: Pulp, Paper and Print</t>
  </si>
  <si>
    <t>Stationary combustion in manufacturing industries and construction: Food processing, beverages and tobacco</t>
  </si>
  <si>
    <t>Stationary combustion in manufacturing industries and construction: Non-metallic minerals</t>
  </si>
  <si>
    <t>Mobile Combustion in manufacturing industries and construction: (please specify in the IIR)</t>
  </si>
  <si>
    <t>Stationary combustion in manufacturing industries and construction: Other (please specify in the IIR)</t>
  </si>
  <si>
    <t>International aviation LTO (civil)</t>
  </si>
  <si>
    <t>Domestic aviation LTO (civil)</t>
  </si>
  <si>
    <t>Road transport: Passenger cars</t>
  </si>
  <si>
    <t>Road transport: Light duty vehicles</t>
  </si>
  <si>
    <t>Road transport: Heavy duty vehicles and buses</t>
  </si>
  <si>
    <t>Road transport: Mopeds &amp; motorcycles</t>
  </si>
  <si>
    <t>Road transport: Gasoline evaporation</t>
  </si>
  <si>
    <t>Road transport: Automobile tyre and brake wear</t>
  </si>
  <si>
    <t>Road transport: Automobile road abrasion</t>
  </si>
  <si>
    <t>Railways</t>
  </si>
  <si>
    <t>International inland waterways</t>
  </si>
  <si>
    <t>National navigation (shipping)</t>
  </si>
  <si>
    <t xml:space="preserve">Pipeline transport </t>
  </si>
  <si>
    <t>Other (please specify in the IIR)</t>
  </si>
  <si>
    <t>Commercial/institutional: Stationary</t>
  </si>
  <si>
    <t>Commercial/institutional: Mobile</t>
  </si>
  <si>
    <t xml:space="preserve">Residential: Stationary </t>
  </si>
  <si>
    <t>Residential: Household and gardening (mobile)</t>
  </si>
  <si>
    <t>Agriculture/Forestry/Fishing: Stationary</t>
  </si>
  <si>
    <t>Agriculture/Forestry/Fishing: Off-road vehicles and other machinery</t>
  </si>
  <si>
    <t>Agriculture/Forestry/Fishing: National fishing</t>
  </si>
  <si>
    <t>Other stationary (including military)</t>
  </si>
  <si>
    <t>Other, Mobile (including military, land based and recreational boats)</t>
  </si>
  <si>
    <t>Fugitive emission from solid fuels: Coal mining and handling</t>
  </si>
  <si>
    <t>Fugitive emission from solid fuels: Solid fuel transformation</t>
  </si>
  <si>
    <t>Other fugitive emissions from solid fuels</t>
  </si>
  <si>
    <t>Fugitive emissions oil: Exploration, production, transport</t>
  </si>
  <si>
    <t>Fugitive emissions oil: Refining / storage</t>
  </si>
  <si>
    <t>Distribution of oil products</t>
  </si>
  <si>
    <t>Fugitive emissions from natural gas (exploration, production, processing, transmission, storage, distribution and other)</t>
  </si>
  <si>
    <t>Venting and flaring (oil, gas, combined oil and gas)</t>
  </si>
  <si>
    <t xml:space="preserve">Other fugitive emissions from energy production </t>
  </si>
  <si>
    <t>Cement production</t>
  </si>
  <si>
    <t>Lime production</t>
  </si>
  <si>
    <t xml:space="preserve">Glass production </t>
  </si>
  <si>
    <t>Quarrying and mining of minerals other than coal</t>
  </si>
  <si>
    <t>Construction and demolition</t>
  </si>
  <si>
    <t>Storage, handling and transport of mineral products</t>
  </si>
  <si>
    <t>Other mineral products (please specify in the IIR)</t>
  </si>
  <si>
    <t>Ammonia production</t>
  </si>
  <si>
    <t>Nitric acid production</t>
  </si>
  <si>
    <t>Adipic acid production</t>
  </si>
  <si>
    <t>Carbide production</t>
  </si>
  <si>
    <t>Titanium dioxide production</t>
  </si>
  <si>
    <t>Soda ash production</t>
  </si>
  <si>
    <t xml:space="preserve"> Chemical industry: Other  (please specify in the IIR)</t>
  </si>
  <si>
    <t>Storage, handling and transport of chemical products (please specify in the IIR)</t>
  </si>
  <si>
    <t>Iron and steel production</t>
  </si>
  <si>
    <t>Ferroalloys production</t>
  </si>
  <si>
    <t>Aluminium production</t>
  </si>
  <si>
    <t>Magnesium production</t>
  </si>
  <si>
    <t>Lead production</t>
  </si>
  <si>
    <t>Zinc production</t>
  </si>
  <si>
    <t>Copper production</t>
  </si>
  <si>
    <t>Nickel production</t>
  </si>
  <si>
    <t>Other metal production (please specify in the IIR)</t>
  </si>
  <si>
    <t>Storage, handling and transport of metal products 
(please specify in the IIR)</t>
  </si>
  <si>
    <t>Domestic solvent use including fungicides</t>
  </si>
  <si>
    <t>Road paving with asphalt</t>
  </si>
  <si>
    <t>Asphalt roofing</t>
  </si>
  <si>
    <t xml:space="preserve">Coating applications </t>
  </si>
  <si>
    <t>Degreasing</t>
  </si>
  <si>
    <t>Dry cleaning</t>
  </si>
  <si>
    <t>Chemical products</t>
  </si>
  <si>
    <t>Printing</t>
  </si>
  <si>
    <t>Other solvent use (please specify in the IIR)</t>
  </si>
  <si>
    <t>Other product use (please specify in the IIR)</t>
  </si>
  <si>
    <t>Pulp and paper industry</t>
  </si>
  <si>
    <t xml:space="preserve">Food and beverages industry </t>
  </si>
  <si>
    <t>Other industrial processes (please specify in the IIR)</t>
  </si>
  <si>
    <t>Wood processing</t>
  </si>
  <si>
    <t>Production of POPs</t>
  </si>
  <si>
    <t>Consumption of POPs and heavy metals 
(e.g. electrical and scientific equipment)</t>
  </si>
  <si>
    <t>Other production, consumption, storage, transportation or handling of bulk products (please specify in the IIR)</t>
  </si>
  <si>
    <t xml:space="preserve">Manure management - Dairy cattle </t>
  </si>
  <si>
    <t xml:space="preserve">Manure management - Non-dairy cattle </t>
  </si>
  <si>
    <t>Manure management - Sheep</t>
  </si>
  <si>
    <t xml:space="preserve">Manure management - Swine  </t>
  </si>
  <si>
    <t>Manure management - Buffalo</t>
  </si>
  <si>
    <t>Manure management - Goats</t>
  </si>
  <si>
    <t>Manure management - Horses</t>
  </si>
  <si>
    <t>Manure management - Mules and asses</t>
  </si>
  <si>
    <t>Manure mangement -  Laying hens</t>
  </si>
  <si>
    <t>Manure mangement -  Broilers</t>
  </si>
  <si>
    <t>Manure mangement -  Turkeys</t>
  </si>
  <si>
    <t>Manure management -  Other poultry</t>
  </si>
  <si>
    <t>Manure management - Other animals (please specify in IIR)</t>
  </si>
  <si>
    <t>Inorganic N-fertilizers (includes also urea application)</t>
  </si>
  <si>
    <t>Animal manure applied to soils</t>
  </si>
  <si>
    <t>Sewage sludge  applied to soils</t>
  </si>
  <si>
    <t>Other organic fertilisers applied to soils 
(including compost)</t>
  </si>
  <si>
    <t xml:space="preserve">Urine and dung deposited by grazing animals </t>
  </si>
  <si>
    <t>Crop residues applied to soils</t>
  </si>
  <si>
    <t xml:space="preserve">Indirect emissions from managed soils </t>
  </si>
  <si>
    <t>Farm-level agricultural operations including storage, handling and transport of agricultural products</t>
  </si>
  <si>
    <t>Off-farm storage, handling and transport of bulk agricultural products</t>
  </si>
  <si>
    <t>Cultivated crops</t>
  </si>
  <si>
    <t>Use of pesticides</t>
  </si>
  <si>
    <t>Field burning of agricultural residues</t>
  </si>
  <si>
    <t>Agriculture other (please specify in the IIR)</t>
  </si>
  <si>
    <t>Biological treatment of waste - Solid waste disposal on land</t>
  </si>
  <si>
    <t>Biological treatment of waste - Composting</t>
  </si>
  <si>
    <t>Biological treatment of waste - Anaerobic digestion at biogas facilities</t>
  </si>
  <si>
    <t>Municipal waste incineration</t>
  </si>
  <si>
    <t>Industrial waste incineration</t>
  </si>
  <si>
    <t>Hazardous waste incineration</t>
  </si>
  <si>
    <t>Clinical waste incineration</t>
  </si>
  <si>
    <t>Sewage sludge incineration</t>
  </si>
  <si>
    <t>Cremation</t>
  </si>
  <si>
    <t>Other waste incineration (please specify in the IIR)</t>
  </si>
  <si>
    <t>Open burning of waste</t>
  </si>
  <si>
    <t>Domestic wastewater handling</t>
  </si>
  <si>
    <t>Industrial wastewater handling</t>
  </si>
  <si>
    <t>Other wastewater handling</t>
  </si>
  <si>
    <t>Other waste (please specify in IIR)</t>
  </si>
  <si>
    <t>Other (included in national total for entire territory) (please specify in IIR)</t>
  </si>
  <si>
    <t>National total for the entire territory (based on fuel sold)</t>
  </si>
  <si>
    <t>1A3ai(ii)</t>
  </si>
  <si>
    <t>International aviation cruise (civil)</t>
  </si>
  <si>
    <t>1A3aii(ii)</t>
  </si>
  <si>
    <t>Domestic aviation cruise (civil)</t>
  </si>
  <si>
    <t>1A3di(i)</t>
  </si>
  <si>
    <t xml:space="preserve">International maritime navigation </t>
  </si>
  <si>
    <t>1A5c</t>
  </si>
  <si>
    <t>Multilateral operations</t>
  </si>
  <si>
    <t xml:space="preserve">1A3 </t>
  </si>
  <si>
    <t>Transport (fuel used)</t>
  </si>
  <si>
    <t>6B</t>
  </si>
  <si>
    <t>Other not included in national total of the entire territory (please specify in the IIR)</t>
  </si>
  <si>
    <t>Volcanoes</t>
  </si>
  <si>
    <t>11B</t>
  </si>
  <si>
    <t>Forest fires</t>
  </si>
  <si>
    <t>11C</t>
  </si>
  <si>
    <t>Other natural emissions (please specify in the IIR)</t>
  </si>
  <si>
    <t>NOx (kt)</t>
  </si>
  <si>
    <t>NOx, 1990 (kt)</t>
  </si>
  <si>
    <t>SO2 (kt)</t>
  </si>
  <si>
    <t>SO2, 1990 (kt)</t>
  </si>
  <si>
    <t>NMVOC (kt)</t>
  </si>
  <si>
    <t>NMVOC, 1990 (kt)</t>
  </si>
  <si>
    <t>NH3 (kt)</t>
  </si>
  <si>
    <t>CO (kt)</t>
  </si>
  <si>
    <t>NH3, 1990 (kt)</t>
  </si>
  <si>
    <t>TSP (kt)</t>
  </si>
  <si>
    <t>PM10 (kt)</t>
  </si>
  <si>
    <t>PM2.5 (kt)</t>
  </si>
  <si>
    <t>PM2.5  1990 (kt)</t>
  </si>
  <si>
    <t>Pb (t)</t>
  </si>
  <si>
    <t>Cd (t)</t>
  </si>
  <si>
    <t>Hg (t)</t>
  </si>
  <si>
    <t>As (t)</t>
  </si>
  <si>
    <t>Cr (t)</t>
  </si>
  <si>
    <t>Cu (t)</t>
  </si>
  <si>
    <t>Ni (t)</t>
  </si>
  <si>
    <t>Se (t)</t>
  </si>
  <si>
    <t>Zn (t)</t>
  </si>
  <si>
    <t>B(a)P (t)</t>
  </si>
  <si>
    <t>B(b)F (t)</t>
  </si>
  <si>
    <t>B(k)F (t)</t>
  </si>
  <si>
    <t>I(123-cd)P (t)</t>
  </si>
  <si>
    <t>Total PAH (t)</t>
  </si>
  <si>
    <t xml:space="preserve">Agriculture </t>
  </si>
  <si>
    <t>NOx, 2024 (kt)</t>
  </si>
  <si>
    <t>SO2, 2024 (kt)</t>
  </si>
  <si>
    <t>NMVOC, 2024 (kt)</t>
  </si>
  <si>
    <t>NH3, 2024 (kt)</t>
  </si>
  <si>
    <t>PM2.5 2024 (kt)</t>
  </si>
  <si>
    <t>Table A3.1. Emissions of Nitrogen Oxides in 1987 and 1990−2024 Based on Fuels Used in Ireland</t>
  </si>
  <si>
    <t>1A2gvii</t>
  </si>
  <si>
    <t>2G</t>
  </si>
  <si>
    <t>NO</t>
  </si>
  <si>
    <t>NE</t>
  </si>
  <si>
    <t>NA</t>
  </si>
  <si>
    <t>kt</t>
  </si>
  <si>
    <t>Annex A.2 Table 1: Key Category Analysis for Nitrogen Oxides</t>
  </si>
  <si>
    <t>x</t>
  </si>
  <si>
    <t>Annex A.2 Table 2: Key Category Analysis for Sulphur Dioxide</t>
  </si>
  <si>
    <t>Annex A.2 Table 3: Key Category Analysis for Non-Methane Volatile Organic Compounds</t>
  </si>
  <si>
    <t>Annex A.2 Table 4: Key Category Analysis for Ammonia and Carbon Monoxide</t>
  </si>
  <si>
    <r>
      <t>Annex A.2 Table 5: Key Category Analysis for Total Suspended Particulates (TSP) and Particulate matter &lt;10</t>
    </r>
    <r>
      <rPr>
        <b/>
        <sz val="11"/>
        <color theme="1"/>
        <rFont val="Calibri"/>
        <family val="2"/>
        <scheme val="minor"/>
      </rPr>
      <t>µ</t>
    </r>
    <r>
      <rPr>
        <b/>
        <i/>
        <sz val="11"/>
        <color theme="1"/>
        <rFont val="Calibri"/>
        <family val="2"/>
        <scheme val="minor"/>
      </rPr>
      <t>m in Diameter (PM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)</t>
    </r>
  </si>
  <si>
    <r>
      <t>Annex A.2 Table 6: Key Category Analysis for Particulate matter &lt;2.5</t>
    </r>
    <r>
      <rPr>
        <b/>
        <sz val="11"/>
        <color theme="1"/>
        <rFont val="Calibri"/>
        <family val="2"/>
        <scheme val="minor"/>
      </rPr>
      <t>µ</t>
    </r>
    <r>
      <rPr>
        <b/>
        <i/>
        <sz val="11"/>
        <color theme="1"/>
        <rFont val="Calibri"/>
        <family val="2"/>
        <scheme val="minor"/>
      </rPr>
      <t>m in Diameter (PM</t>
    </r>
    <r>
      <rPr>
        <b/>
        <i/>
        <vertAlign val="subscript"/>
        <sz val="11"/>
        <color theme="1"/>
        <rFont val="Calibri"/>
        <family val="2"/>
        <scheme val="minor"/>
      </rPr>
      <t>2.5</t>
    </r>
    <r>
      <rPr>
        <b/>
        <i/>
        <sz val="11"/>
        <color theme="1"/>
        <rFont val="Calibri"/>
        <family val="2"/>
        <scheme val="minor"/>
      </rPr>
      <t>)</t>
    </r>
  </si>
  <si>
    <t>Annex A.2 Table 7: Key Category Analysis for Lead and Cadmium</t>
  </si>
  <si>
    <t>Annex A.2 Table 8: Key Category Analysis for Mercury and Arsenic</t>
  </si>
  <si>
    <t>Annex A.2 Table 9: Key Category Analysis for Chromium and Copper</t>
  </si>
  <si>
    <t>Annex A.2 Table 10: Key Category Analysis for Nickel and Selenium</t>
  </si>
  <si>
    <t>Annex A.2 Table 11: Key Category Analysis for Zinc</t>
  </si>
  <si>
    <t>Annex A.2 Table 12: Key Category Analysis for Dioxins and Furans, Polychlorinated Biphenyls and Hexachlorobenxene</t>
  </si>
  <si>
    <t>Annex A.2 Table 13: Key Category Analysis for Benzo[a]pyrene and Benzo[b]fluoranthene</t>
  </si>
  <si>
    <t>Annex A.2 Table 14: Key Category Analysis for Benzo[k]fluoranthene and Indeno[1,2,3-cd]pyrene</t>
  </si>
  <si>
    <t>Annex A.2 Table 15: Key Category Analysis for Polycyclic Aromatic Hydrocarbons</t>
  </si>
  <si>
    <t>Annex A.2 Table 16: Key Category analysis of Ireland's Air Pollutant Inventory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</si>
</sst>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"/>
    <numFmt numFmtId="165" formatCode="0.00000"/>
    <numFmt numFmtId="167" formatCode="0.0000"/>
    <numFmt numFmtId="168" formatCode="#,##0.0000"/>
    <numFmt numFmtId="171" formatCode="_-* #,##0.0000_-;\-* #,##0.0000_-;_-* &quot;-&quot;????_-;_-@_-"/>
    <numFmt numFmtId="172" formatCode="_-* #,##0.00000_-;\-* #,##0.00000_-;_-* &quot;-&quot;??_-;_-@_-"/>
    <numFmt numFmtId="175" formatCode="_-* #,##0.00000000_-;\-* #,##0.00000000_-;_-* &quot;-&quot;??_-;_-@_-"/>
    <numFmt numFmtId="178" formatCode="_-* #,##0.0000000000000000000_-;\-* #,##0.0000000000000000000_-;_-* &quot;-&quot;??_-;_-@_-"/>
    <numFmt numFmtId="179" formatCode="_-* #,##0.00000000000000000000000_-;\-* #,##0.00000000000000000000000_-;_-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sz val="10"/>
      <name val="Arial Cyr"/>
      <charset val="204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8"/>
      <name val="Helvetica"/>
      <family val="2"/>
    </font>
    <font>
      <u/>
      <sz val="10"/>
      <color indexed="12"/>
      <name val="Times New Roman"/>
      <family val="1"/>
    </font>
    <font>
      <i/>
      <sz val="10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4"/>
      <name val="Arial"/>
      <family val="2"/>
    </font>
    <font>
      <i/>
      <sz val="8"/>
      <color rgb="FFFF0000"/>
      <name val="Arial"/>
      <family val="2"/>
    </font>
    <font>
      <b/>
      <vertAlign val="subscript"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3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9" fontId="3" fillId="0" borderId="0" applyFont="0" applyFill="0" applyBorder="0" applyAlignment="0" applyProtection="0"/>
    <xf numFmtId="0" fontId="3" fillId="0" borderId="0"/>
    <xf numFmtId="49" fontId="11" fillId="0" borderId="12" applyNumberFormat="0" applyFont="0" applyFill="0" applyBorder="0" applyProtection="0">
      <alignment horizontal="left" vertical="center" indent="2"/>
    </xf>
    <xf numFmtId="49" fontId="11" fillId="0" borderId="13" applyNumberFormat="0" applyFont="0" applyFill="0" applyBorder="0" applyProtection="0">
      <alignment horizontal="left" vertical="center" indent="5"/>
    </xf>
    <xf numFmtId="0" fontId="12" fillId="5" borderId="0" applyBorder="0" applyAlignment="0"/>
    <xf numFmtId="0" fontId="11" fillId="5" borderId="0" applyBorder="0">
      <alignment horizontal="right" vertical="center"/>
    </xf>
    <xf numFmtId="4" fontId="11" fillId="6" borderId="0" applyBorder="0">
      <alignment horizontal="right" vertical="center"/>
    </xf>
    <xf numFmtId="4" fontId="11" fillId="6" borderId="0" applyBorder="0">
      <alignment horizontal="right" vertical="center"/>
    </xf>
    <xf numFmtId="0" fontId="13" fillId="6" borderId="12">
      <alignment horizontal="right" vertical="center"/>
    </xf>
    <xf numFmtId="0" fontId="14" fillId="6" borderId="12">
      <alignment horizontal="right" vertical="center"/>
    </xf>
    <xf numFmtId="0" fontId="13" fillId="7" borderId="12">
      <alignment horizontal="right" vertical="center"/>
    </xf>
    <xf numFmtId="0" fontId="13" fillId="7" borderId="12">
      <alignment horizontal="right" vertical="center"/>
    </xf>
    <xf numFmtId="0" fontId="13" fillId="7" borderId="14">
      <alignment horizontal="right" vertical="center"/>
    </xf>
    <xf numFmtId="0" fontId="13" fillId="7" borderId="13">
      <alignment horizontal="right" vertical="center"/>
    </xf>
    <xf numFmtId="0" fontId="13" fillId="7" borderId="15">
      <alignment horizontal="right" vertical="center"/>
    </xf>
    <xf numFmtId="4" fontId="12" fillId="0" borderId="16" applyFill="0" applyBorder="0" applyProtection="0">
      <alignment horizontal="right" vertical="center"/>
    </xf>
    <xf numFmtId="0" fontId="13" fillId="0" borderId="0" applyNumberFormat="0">
      <alignment horizontal="right"/>
    </xf>
    <xf numFmtId="0" fontId="11" fillId="7" borderId="17">
      <alignment horizontal="left" vertical="center" wrapText="1" indent="2"/>
    </xf>
    <xf numFmtId="0" fontId="11" fillId="0" borderId="17">
      <alignment horizontal="left" vertical="center" wrapText="1" indent="2"/>
    </xf>
    <xf numFmtId="0" fontId="11" fillId="6" borderId="13">
      <alignment horizontal="left" vertical="center"/>
    </xf>
    <xf numFmtId="0" fontId="13" fillId="0" borderId="18">
      <alignment horizontal="left" vertical="top" wrapText="1"/>
    </xf>
    <xf numFmtId="0" fontId="15" fillId="3" borderId="19">
      <alignment horizontal="center" vertical="center" wrapText="1"/>
    </xf>
    <xf numFmtId="0" fontId="3" fillId="0" borderId="20"/>
    <xf numFmtId="0" fontId="16" fillId="0" borderId="6"/>
    <xf numFmtId="0" fontId="17" fillId="0" borderId="0" applyNumberFormat="0" applyFill="0" applyBorder="0" applyAlignment="0" applyProtection="0"/>
    <xf numFmtId="4" fontId="11" fillId="0" borderId="0" applyBorder="0">
      <alignment horizontal="right" vertical="center"/>
    </xf>
    <xf numFmtId="0" fontId="11" fillId="0" borderId="12">
      <alignment horizontal="right" vertical="center"/>
    </xf>
    <xf numFmtId="1" fontId="18" fillId="6" borderId="0" applyBorder="0">
      <alignment horizontal="right" vertical="center"/>
    </xf>
    <xf numFmtId="4" fontId="11" fillId="0" borderId="12" applyFill="0" applyBorder="0" applyProtection="0">
      <alignment horizontal="right" vertical="center"/>
    </xf>
    <xf numFmtId="49" fontId="12" fillId="0" borderId="12" applyNumberFormat="0" applyFill="0" applyBorder="0" applyProtection="0">
      <alignment horizontal="left" vertical="center"/>
    </xf>
    <xf numFmtId="0" fontId="11" fillId="0" borderId="12" applyNumberFormat="0" applyFill="0" applyAlignment="0" applyProtection="0"/>
    <xf numFmtId="0" fontId="19" fillId="8" borderId="0" applyNumberFormat="0" applyFont="0" applyBorder="0" applyAlignment="0" applyProtection="0"/>
    <xf numFmtId="168" fontId="11" fillId="9" borderId="12" applyNumberFormat="0" applyFont="0" applyBorder="0" applyAlignment="0" applyProtection="0">
      <alignment horizontal="right" vertical="center"/>
    </xf>
    <xf numFmtId="0" fontId="11" fillId="10" borderId="12"/>
    <xf numFmtId="0" fontId="3" fillId="0" borderId="0"/>
    <xf numFmtId="0" fontId="20" fillId="0" borderId="0" applyNumberFormat="0" applyFill="0" applyBorder="0" applyAlignment="0" applyProtection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Protection="0">
      <alignment horizontal="left" vertical="center" indent="5"/>
    </xf>
    <xf numFmtId="0" fontId="3" fillId="15" borderId="12"/>
    <xf numFmtId="0" fontId="3" fillId="10" borderId="0" applyNumberFormat="0" applyFont="0" applyBorder="0" applyAlignment="0" applyProtection="0"/>
    <xf numFmtId="4" fontId="3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10" fontId="5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10" fontId="3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left"/>
    </xf>
    <xf numFmtId="10" fontId="7" fillId="0" borderId="0" xfId="1" applyNumberFormat="1" applyFont="1" applyBorder="1"/>
    <xf numFmtId="0" fontId="7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167" fontId="7" fillId="0" borderId="0" xfId="0" applyNumberFormat="1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0" fontId="7" fillId="0" borderId="0" xfId="1" applyNumberFormat="1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0" fontId="7" fillId="0" borderId="0" xfId="0" applyNumberFormat="1" applyFont="1" applyBorder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0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0" xfId="2"/>
    <xf numFmtId="0" fontId="6" fillId="0" borderId="0" xfId="2" applyFont="1"/>
    <xf numFmtId="0" fontId="4" fillId="0" borderId="0" xfId="2" applyFont="1"/>
    <xf numFmtId="0" fontId="4" fillId="0" borderId="0" xfId="2" quotePrefix="1" applyFont="1"/>
    <xf numFmtId="164" fontId="4" fillId="0" borderId="0" xfId="2" applyNumberFormat="1" applyFont="1"/>
    <xf numFmtId="0" fontId="6" fillId="0" borderId="0" xfId="2" applyFont="1" applyAlignment="1">
      <alignment horizontal="center"/>
    </xf>
    <xf numFmtId="164" fontId="6" fillId="0" borderId="0" xfId="2" applyNumberFormat="1" applyFont="1"/>
    <xf numFmtId="0" fontId="21" fillId="0" borderId="0" xfId="2" applyFont="1"/>
    <xf numFmtId="0" fontId="6" fillId="0" borderId="12" xfId="2" applyFont="1" applyBorder="1" applyAlignment="1">
      <alignment horizontal="center"/>
    </xf>
    <xf numFmtId="0" fontId="22" fillId="0" borderId="21" xfId="2" applyFont="1" applyBorder="1" applyAlignment="1">
      <alignment horizontal="center"/>
    </xf>
    <xf numFmtId="0" fontId="22" fillId="0" borderId="22" xfId="2" applyFont="1" applyBorder="1" applyAlignment="1">
      <alignment horizontal="center"/>
    </xf>
    <xf numFmtId="0" fontId="22" fillId="0" borderId="23" xfId="2" applyFont="1" applyBorder="1" applyAlignment="1">
      <alignment horizontal="center"/>
    </xf>
    <xf numFmtId="0" fontId="23" fillId="0" borderId="20" xfId="2" applyFont="1" applyBorder="1"/>
    <xf numFmtId="164" fontId="23" fillId="0" borderId="0" xfId="2" applyNumberFormat="1" applyFont="1" applyBorder="1"/>
    <xf numFmtId="164" fontId="23" fillId="0" borderId="24" xfId="2" applyNumberFormat="1" applyFont="1" applyBorder="1"/>
    <xf numFmtId="0" fontId="22" fillId="0" borderId="21" xfId="2" applyFont="1" applyBorder="1"/>
    <xf numFmtId="164" fontId="22" fillId="0" borderId="21" xfId="2" applyNumberFormat="1" applyFont="1" applyBorder="1"/>
    <xf numFmtId="164" fontId="22" fillId="0" borderId="22" xfId="2" applyNumberFormat="1" applyFont="1" applyBorder="1"/>
    <xf numFmtId="49" fontId="4" fillId="0" borderId="0" xfId="0" applyNumberFormat="1" applyFont="1" applyFill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0" fontId="7" fillId="0" borderId="7" xfId="1" applyNumberFormat="1" applyFont="1" applyFill="1" applyBorder="1"/>
    <xf numFmtId="0" fontId="7" fillId="0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24" fillId="0" borderId="0" xfId="2" applyFont="1" applyAlignment="1">
      <alignment horizontal="right"/>
    </xf>
    <xf numFmtId="49" fontId="4" fillId="11" borderId="9" xfId="0" applyNumberFormat="1" applyFont="1" applyFill="1" applyBorder="1"/>
    <xf numFmtId="167" fontId="4" fillId="11" borderId="7" xfId="0" applyNumberFormat="1" applyFont="1" applyFill="1" applyBorder="1"/>
    <xf numFmtId="49" fontId="4" fillId="11" borderId="10" xfId="0" applyNumberFormat="1" applyFont="1" applyFill="1" applyBorder="1"/>
    <xf numFmtId="167" fontId="4" fillId="11" borderId="0" xfId="0" applyNumberFormat="1" applyFont="1" applyFill="1" applyBorder="1"/>
    <xf numFmtId="49" fontId="4" fillId="11" borderId="11" xfId="0" applyNumberFormat="1" applyFont="1" applyFill="1" applyBorder="1"/>
    <xf numFmtId="167" fontId="4" fillId="11" borderId="6" xfId="0" applyNumberFormat="1" applyFont="1" applyFill="1" applyBorder="1"/>
    <xf numFmtId="10" fontId="4" fillId="0" borderId="0" xfId="1" applyNumberFormat="1" applyFont="1" applyFill="1" applyBorder="1"/>
    <xf numFmtId="0" fontId="4" fillId="0" borderId="1" xfId="0" applyFont="1" applyFill="1" applyBorder="1" applyAlignment="1">
      <alignment horizontal="center"/>
    </xf>
    <xf numFmtId="10" fontId="4" fillId="0" borderId="6" xfId="1" applyNumberFormat="1" applyFont="1" applyFill="1" applyBorder="1"/>
    <xf numFmtId="0" fontId="4" fillId="0" borderId="2" xfId="0" applyFont="1" applyFill="1" applyBorder="1" applyAlignment="1">
      <alignment horizontal="center"/>
    </xf>
    <xf numFmtId="10" fontId="4" fillId="0" borderId="7" xfId="1" applyNumberFormat="1" applyFont="1" applyFill="1" applyBorder="1"/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10" fontId="4" fillId="0" borderId="0" xfId="1" applyNumberFormat="1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5" fillId="0" borderId="0" xfId="0" applyFont="1"/>
    <xf numFmtId="10" fontId="4" fillId="0" borderId="6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/>
    <xf numFmtId="164" fontId="4" fillId="11" borderId="0" xfId="0" applyNumberFormat="1" applyFont="1" applyFill="1" applyBorder="1"/>
    <xf numFmtId="164" fontId="4" fillId="11" borderId="6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0" fontId="4" fillId="0" borderId="7" xfId="1" applyNumberFormat="1" applyFont="1" applyBorder="1"/>
    <xf numFmtId="0" fontId="6" fillId="0" borderId="0" xfId="0" applyFont="1" applyBorder="1"/>
    <xf numFmtId="0" fontId="6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2" applyNumberFormat="1" applyFont="1" applyAlignment="1">
      <alignment wrapText="1"/>
    </xf>
    <xf numFmtId="49" fontId="4" fillId="0" borderId="0" xfId="2" applyNumberFormat="1" applyFont="1"/>
    <xf numFmtId="49" fontId="4" fillId="0" borderId="0" xfId="2" applyNumberFormat="1" applyFont="1" applyFill="1" applyAlignment="1">
      <alignment wrapText="1"/>
    </xf>
    <xf numFmtId="49" fontId="4" fillId="0" borderId="0" xfId="2" applyNumberFormat="1" applyFont="1" applyFill="1"/>
    <xf numFmtId="10" fontId="4" fillId="0" borderId="2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0" xfId="0" applyFont="1"/>
    <xf numFmtId="0" fontId="27" fillId="12" borderId="0" xfId="0" applyFont="1" applyFill="1" applyBorder="1" applyAlignment="1">
      <alignment horizontal="center" vertical="center" wrapText="1"/>
    </xf>
    <xf numFmtId="0" fontId="28" fillId="12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0" xfId="2" applyAlignment="1">
      <alignment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wrapText="1"/>
    </xf>
    <xf numFmtId="43" fontId="25" fillId="0" borderId="0" xfId="41" applyFont="1" applyFill="1"/>
    <xf numFmtId="0" fontId="3" fillId="0" borderId="0" xfId="0" quotePrefix="1" applyFont="1" applyFill="1"/>
    <xf numFmtId="0" fontId="29" fillId="0" borderId="0" xfId="0" applyFont="1" applyFill="1" applyBorder="1"/>
    <xf numFmtId="0" fontId="27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10" fontId="28" fillId="0" borderId="0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5" fontId="4" fillId="11" borderId="0" xfId="0" applyNumberFormat="1" applyFont="1" applyFill="1" applyBorder="1"/>
    <xf numFmtId="165" fontId="4" fillId="11" borderId="6" xfId="0" applyNumberFormat="1" applyFont="1" applyFill="1" applyBorder="1"/>
    <xf numFmtId="167" fontId="4" fillId="11" borderId="10" xfId="0" applyNumberFormat="1" applyFont="1" applyFill="1" applyBorder="1"/>
    <xf numFmtId="0" fontId="0" fillId="0" borderId="0" xfId="0" applyFill="1"/>
    <xf numFmtId="0" fontId="6" fillId="0" borderId="0" xfId="2" applyFont="1" applyFill="1"/>
    <xf numFmtId="164" fontId="4" fillId="0" borderId="0" xfId="2" applyNumberFormat="1" applyFont="1" applyFill="1"/>
    <xf numFmtId="0" fontId="10" fillId="0" borderId="0" xfId="0" applyFont="1" applyAlignment="1"/>
    <xf numFmtId="0" fontId="9" fillId="0" borderId="0" xfId="0" applyFont="1" applyBorder="1"/>
    <xf numFmtId="0" fontId="31" fillId="0" borderId="0" xfId="2" applyFont="1"/>
    <xf numFmtId="0" fontId="10" fillId="0" borderId="0" xfId="0" applyFont="1" applyBorder="1"/>
    <xf numFmtId="171" fontId="7" fillId="0" borderId="0" xfId="0" applyNumberFormat="1" applyFont="1" applyBorder="1"/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7" fontId="32" fillId="0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33" fillId="0" borderId="0" xfId="0" applyFont="1"/>
    <xf numFmtId="164" fontId="4" fillId="0" borderId="0" xfId="0" applyNumberFormat="1" applyFont="1" applyFill="1"/>
    <xf numFmtId="167" fontId="7" fillId="0" borderId="0" xfId="0" applyNumberFormat="1" applyFont="1"/>
    <xf numFmtId="49" fontId="4" fillId="0" borderId="0" xfId="0" applyNumberFormat="1" applyFont="1" applyFill="1" applyBorder="1"/>
    <xf numFmtId="10" fontId="4" fillId="0" borderId="2" xfId="1" applyNumberFormat="1" applyFont="1" applyBorder="1"/>
    <xf numFmtId="167" fontId="4" fillId="0" borderId="7" xfId="0" applyNumberFormat="1" applyFont="1" applyFill="1" applyBorder="1"/>
    <xf numFmtId="10" fontId="8" fillId="0" borderId="7" xfId="0" applyNumberFormat="1" applyFont="1" applyFill="1" applyBorder="1" applyAlignment="1">
      <alignment horizontal="center" vertical="center" wrapText="1"/>
    </xf>
    <xf numFmtId="10" fontId="4" fillId="11" borderId="0" xfId="0" applyNumberFormat="1" applyFont="1" applyFill="1" applyBorder="1"/>
    <xf numFmtId="10" fontId="8" fillId="0" borderId="4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167" fontId="4" fillId="11" borderId="9" xfId="0" applyNumberFormat="1" applyFont="1" applyFill="1" applyBorder="1"/>
    <xf numFmtId="2" fontId="4" fillId="0" borderId="6" xfId="1" applyNumberFormat="1" applyFont="1" applyFill="1" applyBorder="1"/>
    <xf numFmtId="43" fontId="34" fillId="0" borderId="0" xfId="0" applyNumberFormat="1" applyFont="1"/>
    <xf numFmtId="164" fontId="22" fillId="0" borderId="23" xfId="2" applyNumberFormat="1" applyFont="1" applyBorder="1" applyAlignment="1">
      <alignment horizontal="right"/>
    </xf>
    <xf numFmtId="172" fontId="34" fillId="0" borderId="0" xfId="0" applyNumberFormat="1" applyFont="1"/>
    <xf numFmtId="167" fontId="4" fillId="0" borderId="6" xfId="1" applyNumberFormat="1" applyFont="1" applyFill="1" applyBorder="1"/>
    <xf numFmtId="175" fontId="34" fillId="0" borderId="0" xfId="0" applyNumberFormat="1" applyFont="1"/>
    <xf numFmtId="0" fontId="35" fillId="0" borderId="0" xfId="0" applyFont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/>
    <xf numFmtId="43" fontId="36" fillId="0" borderId="0" xfId="41" applyFont="1" applyFill="1"/>
    <xf numFmtId="178" fontId="34" fillId="0" borderId="0" xfId="0" applyNumberFormat="1" applyFont="1"/>
    <xf numFmtId="179" fontId="34" fillId="0" borderId="0" xfId="0" applyNumberFormat="1" applyFont="1"/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7" fillId="12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10" fillId="0" borderId="0" xfId="0" applyFont="1" applyBorder="1" applyAlignment="1"/>
    <xf numFmtId="167" fontId="4" fillId="11" borderId="11" xfId="0" applyNumberFormat="1" applyFont="1" applyFill="1" applyBorder="1"/>
    <xf numFmtId="0" fontId="38" fillId="0" borderId="0" xfId="0" applyFont="1"/>
    <xf numFmtId="10" fontId="4" fillId="11" borderId="6" xfId="0" applyNumberFormat="1" applyFont="1" applyFill="1" applyBorder="1"/>
    <xf numFmtId="0" fontId="8" fillId="0" borderId="0" xfId="0" applyFont="1" applyFill="1" applyAlignment="1">
      <alignment horizontal="center"/>
    </xf>
    <xf numFmtId="167" fontId="4" fillId="0" borderId="0" xfId="0" applyNumberFormat="1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3" fillId="0" borderId="0" xfId="0" applyFont="1" applyFill="1" applyBorder="1"/>
    <xf numFmtId="0" fontId="0" fillId="0" borderId="0" xfId="0" applyBorder="1"/>
    <xf numFmtId="43" fontId="34" fillId="0" borderId="0" xfId="0" applyNumberFormat="1" applyFont="1" applyBorder="1"/>
    <xf numFmtId="0" fontId="40" fillId="0" borderId="0" xfId="0" applyFont="1"/>
    <xf numFmtId="0" fontId="41" fillId="0" borderId="0" xfId="0" applyFont="1"/>
  </cellXfs>
  <cellStyles count="52">
    <cellStyle name="2x indented GHG Textfiels" xfId="3" xr:uid="{00000000-0005-0000-0000-000000000000}"/>
    <cellStyle name="5x indented GHG Textfiels" xfId="4" xr:uid="{00000000-0005-0000-0000-000001000000}"/>
    <cellStyle name="5x indented GHG Textfiels 2" xfId="43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Bold GHG Numbers (0.00)" xfId="16" xr:uid="{00000000-0005-0000-0000-00000E000000}"/>
    <cellStyle name="Comma 2" xfId="41" xr:uid="{00000000-0005-0000-0000-00000F000000}"/>
    <cellStyle name="Comma 3" xfId="39" xr:uid="{00000000-0005-0000-0000-000010000000}"/>
    <cellStyle name="Constants" xfId="17" xr:uid="{00000000-0005-0000-0000-000011000000}"/>
    <cellStyle name="CustomCellsOrange" xfId="18" xr:uid="{00000000-0005-0000-0000-000012000000}"/>
    <cellStyle name="CustomizationCells" xfId="19" xr:uid="{00000000-0005-0000-0000-000013000000}"/>
    <cellStyle name="CustomizationGreenCells" xfId="20" xr:uid="{00000000-0005-0000-0000-000014000000}"/>
    <cellStyle name="DocBox_EmptyRow" xfId="21" xr:uid="{00000000-0005-0000-0000-000015000000}"/>
    <cellStyle name="EEMS Header" xfId="22" xr:uid="{00000000-0005-0000-0000-000016000000}"/>
    <cellStyle name="EEMS row" xfId="23" xr:uid="{00000000-0005-0000-0000-000017000000}"/>
    <cellStyle name="Empty_B_border" xfId="24" xr:uid="{00000000-0005-0000-0000-000018000000}"/>
    <cellStyle name="Headline" xfId="25" xr:uid="{00000000-0005-0000-0000-000019000000}"/>
    <cellStyle name="InputCells" xfId="26" xr:uid="{00000000-0005-0000-0000-00001A000000}"/>
    <cellStyle name="InputCells12" xfId="27" xr:uid="{00000000-0005-0000-0000-00001B000000}"/>
    <cellStyle name="IntCells" xfId="28" xr:uid="{00000000-0005-0000-0000-00001C000000}"/>
    <cellStyle name="KP_thin_border_dark_grey" xfId="44" xr:uid="{00000000-0005-0000-0000-00001D000000}"/>
    <cellStyle name="Normal" xfId="0" builtinId="0"/>
    <cellStyle name="Normal 2" xfId="2" xr:uid="{00000000-0005-0000-0000-00001F000000}"/>
    <cellStyle name="Normal 3" xfId="50" xr:uid="{2B996F26-49A3-4FE9-A60B-882EC9F2767E}"/>
    <cellStyle name="Normal 4" xfId="51" xr:uid="{E1DE8F84-3A14-4146-B937-430B181F9569}"/>
    <cellStyle name="Normal GHG Numbers (0.00)" xfId="29" xr:uid="{00000000-0005-0000-0000-000020000000}"/>
    <cellStyle name="Normal GHG Textfiels Bold" xfId="30" xr:uid="{00000000-0005-0000-0000-000021000000}"/>
    <cellStyle name="Normal GHG whole table" xfId="31" xr:uid="{00000000-0005-0000-0000-000022000000}"/>
    <cellStyle name="Normal GHG-Shade" xfId="32" xr:uid="{00000000-0005-0000-0000-000023000000}"/>
    <cellStyle name="Normal GHG-Shade 2" xfId="45" xr:uid="{00000000-0005-0000-0000-000024000000}"/>
    <cellStyle name="Normál_Munka1" xfId="46" xr:uid="{00000000-0005-0000-0000-000025000000}"/>
    <cellStyle name="Pattern" xfId="33" xr:uid="{00000000-0005-0000-0000-000026000000}"/>
    <cellStyle name="Percent" xfId="1" builtinId="5"/>
    <cellStyle name="Percent 2" xfId="40" xr:uid="{00000000-0005-0000-0000-000028000000}"/>
    <cellStyle name="Shade" xfId="34" xr:uid="{00000000-0005-0000-0000-000029000000}"/>
    <cellStyle name="Standard 2" xfId="42" xr:uid="{00000000-0005-0000-0000-00002A000000}"/>
    <cellStyle name="Standard 2 2" xfId="47" xr:uid="{00000000-0005-0000-0000-00002B000000}"/>
    <cellStyle name="Standard 3" xfId="38" xr:uid="{00000000-0005-0000-0000-00002C000000}"/>
    <cellStyle name="Standard 3 2" xfId="48" xr:uid="{00000000-0005-0000-0000-00002D000000}"/>
    <cellStyle name="Standard 6" xfId="49" xr:uid="{00000000-0005-0000-0000-00002E000000}"/>
    <cellStyle name="Tabref" xfId="35" xr:uid="{00000000-0005-0000-0000-00002F000000}"/>
    <cellStyle name="Гиперссылка" xfId="36" xr:uid="{00000000-0005-0000-0000-000030000000}"/>
    <cellStyle name="Обычный_2++" xfId="37" xr:uid="{00000000-0005-0000-0000-000031000000}"/>
  </cellStyles>
  <dxfs count="8">
    <dxf>
      <fill>
        <patternFill>
          <bgColor rgb="FFFFFF9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7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00FF00"/>
      <color rgb="FFFFFF99"/>
      <color rgb="FF00FFFF"/>
      <color rgb="FFCEEAB0"/>
      <color rgb="FFCC99FF"/>
      <color rgb="FFCC66FF"/>
      <color rgb="FFFF66FF"/>
      <color rgb="FFFF99FF"/>
      <color rgb="FF99CC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Fuel Tourism in Ireland 1990-2024</a:t>
            </a:r>
          </a:p>
        </c:rich>
      </c:tx>
      <c:layout>
        <c:manualLayout>
          <c:xMode val="edge"/>
          <c:yMode val="edge"/>
          <c:x val="0.38696020321761526"/>
          <c:y val="3.14136125654452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05503810330224E-2"/>
          <c:y val="0.15706826359551918"/>
          <c:w val="0.89754445385266657"/>
          <c:h val="0.67015792467421265"/>
        </c:manualLayout>
      </c:layout>
      <c:barChart>
        <c:barDir val="col"/>
        <c:grouping val="clustered"/>
        <c:varyColors val="0"/>
        <c:ser>
          <c:idx val="0"/>
          <c:order val="0"/>
          <c:tx>
            <c:v>Petrol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6"/>
              <c:pt idx="0">
                <c:v>1987</c:v>
              </c:pt>
              <c:pt idx="1">
                <c:v>1990</c:v>
              </c:pt>
              <c:pt idx="2">
                <c:v>1991</c:v>
              </c:pt>
              <c:pt idx="3">
                <c:v>1992</c:v>
              </c:pt>
              <c:pt idx="4">
                <c:v>1993</c:v>
              </c:pt>
              <c:pt idx="5">
                <c:v>1994</c:v>
              </c:pt>
              <c:pt idx="6">
                <c:v>1995</c:v>
              </c:pt>
              <c:pt idx="7">
                <c:v>1996</c:v>
              </c:pt>
              <c:pt idx="8">
                <c:v>1997</c:v>
              </c:pt>
              <c:pt idx="9">
                <c:v>1998</c:v>
              </c:pt>
              <c:pt idx="10">
                <c:v>1999</c:v>
              </c:pt>
              <c:pt idx="11">
                <c:v>2000</c:v>
              </c:pt>
              <c:pt idx="12">
                <c:v>2001</c:v>
              </c:pt>
              <c:pt idx="13">
                <c:v>2002</c:v>
              </c:pt>
              <c:pt idx="14">
                <c:v>2003</c:v>
              </c:pt>
              <c:pt idx="15">
                <c:v>2004</c:v>
              </c:pt>
              <c:pt idx="16">
                <c:v>2005</c:v>
              </c:pt>
              <c:pt idx="17">
                <c:v>2006</c:v>
              </c:pt>
              <c:pt idx="18">
                <c:v>2007</c:v>
              </c:pt>
              <c:pt idx="19">
                <c:v>2008</c:v>
              </c:pt>
              <c:pt idx="20">
                <c:v>2009</c:v>
              </c:pt>
              <c:pt idx="21">
                <c:v>2010</c:v>
              </c:pt>
              <c:pt idx="22">
                <c:v>2011</c:v>
              </c:pt>
              <c:pt idx="23">
                <c:v>2012</c:v>
              </c:pt>
              <c:pt idx="24">
                <c:v>2013</c:v>
              </c:pt>
              <c:pt idx="25">
                <c:v>2014</c:v>
              </c:pt>
              <c:pt idx="26">
                <c:v>2015</c:v>
              </c:pt>
              <c:pt idx="27">
                <c:v>2016</c:v>
              </c:pt>
              <c:pt idx="28">
                <c:v>2017</c:v>
              </c:pt>
              <c:pt idx="29">
                <c:v>2018</c:v>
              </c:pt>
              <c:pt idx="30">
                <c:v>2019</c:v>
              </c:pt>
              <c:pt idx="31">
                <c:v>2020</c:v>
              </c:pt>
              <c:pt idx="32">
                <c:v>2021</c:v>
              </c:pt>
              <c:pt idx="33">
                <c:v>2022</c:v>
              </c:pt>
              <c:pt idx="34">
                <c:v>2023</c:v>
              </c:pt>
              <c:pt idx="35">
                <c:v>2024</c:v>
              </c:pt>
            </c:numLit>
          </c:cat>
          <c:val>
            <c:numLit>
              <c:formatCode>General</c:formatCode>
              <c:ptCount val="36"/>
              <c:pt idx="0">
                <c:v>-9.4497029999999996E-2</c:v>
              </c:pt>
              <c:pt idx="1">
                <c:v>-6.090795786144948E-2</c:v>
              </c:pt>
              <c:pt idx="2">
                <c:v>-4.6323509128727479E-2</c:v>
              </c:pt>
              <c:pt idx="3">
                <c:v>-4.1211264182207961E-2</c:v>
              </c:pt>
              <c:pt idx="4">
                <c:v>-3.4668360931246853E-2</c:v>
              </c:pt>
              <c:pt idx="5">
                <c:v>-1.0543036761394108E-2</c:v>
              </c:pt>
              <c:pt idx="6">
                <c:v>-9.233076223795926E-3</c:v>
              </c:pt>
              <c:pt idx="7">
                <c:v>-1.3981091483826948E-2</c:v>
              </c:pt>
              <c:pt idx="8">
                <c:v>1.9749263005951714E-2</c:v>
              </c:pt>
              <c:pt idx="9">
                <c:v>5.1512125599295217E-2</c:v>
              </c:pt>
              <c:pt idx="10">
                <c:v>6.0061181183234981E-2</c:v>
              </c:pt>
              <c:pt idx="11">
                <c:v>7.8986054336340469E-2</c:v>
              </c:pt>
              <c:pt idx="12">
                <c:v>6.3164123545390027E-2</c:v>
              </c:pt>
              <c:pt idx="13">
                <c:v>6.0295622230016784E-2</c:v>
              </c:pt>
              <c:pt idx="14">
                <c:v>4.9992579085203888E-2</c:v>
              </c:pt>
              <c:pt idx="15">
                <c:v>4.360042003383955E-2</c:v>
              </c:pt>
              <c:pt idx="16">
                <c:v>3.9608257507828246E-2</c:v>
              </c:pt>
              <c:pt idx="17">
                <c:v>3.8792938948951743E-2</c:v>
              </c:pt>
              <c:pt idx="18">
                <c:v>4.4253400710519579E-2</c:v>
              </c:pt>
              <c:pt idx="19">
                <c:v>1.9572854187767302E-2</c:v>
              </c:pt>
              <c:pt idx="20">
                <c:v>2.1087896832633094E-3</c:v>
              </c:pt>
              <c:pt idx="21">
                <c:v>9.5285948745101826E-3</c:v>
              </c:pt>
              <c:pt idx="22">
                <c:v>7.736733823324243E-3</c:v>
              </c:pt>
              <c:pt idx="23">
                <c:v>5.4316132177674387E-3</c:v>
              </c:pt>
              <c:pt idx="24">
                <c:v>1.5503814033199577E-3</c:v>
              </c:pt>
              <c:pt idx="25">
                <c:v>9.5347937558459186E-3</c:v>
              </c:pt>
              <c:pt idx="26">
                <c:v>2.4210810828055478E-2</c:v>
              </c:pt>
              <c:pt idx="27">
                <c:v>9.8390745189887371E-3</c:v>
              </c:pt>
              <c:pt idx="28">
                <c:v>0</c:v>
              </c:pt>
              <c:pt idx="29">
                <c:v>0</c:v>
              </c:pt>
              <c:pt idx="30">
                <c:v>3.9728211358296787E-3</c:v>
              </c:pt>
              <c:pt idx="31">
                <c:v>3.9728211358296787E-3</c:v>
              </c:pt>
              <c:pt idx="32">
                <c:v>3.9728211358296787E-3</c:v>
              </c:pt>
              <c:pt idx="33">
                <c:v>1.1299999999999999E-2</c:v>
              </c:pt>
              <c:pt idx="34">
                <c:v>5.0136028022303826E-3</c:v>
              </c:pt>
              <c:pt idx="3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B-46F4-A567-30EA01A6EC5D}"/>
            </c:ext>
          </c:extLst>
        </c:ser>
        <c:ser>
          <c:idx val="1"/>
          <c:order val="1"/>
          <c:tx>
            <c:v>Diesel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6"/>
              <c:pt idx="0">
                <c:v>1987</c:v>
              </c:pt>
              <c:pt idx="1">
                <c:v>1990</c:v>
              </c:pt>
              <c:pt idx="2">
                <c:v>1991</c:v>
              </c:pt>
              <c:pt idx="3">
                <c:v>1992</c:v>
              </c:pt>
              <c:pt idx="4">
                <c:v>1993</c:v>
              </c:pt>
              <c:pt idx="5">
                <c:v>1994</c:v>
              </c:pt>
              <c:pt idx="6">
                <c:v>1995</c:v>
              </c:pt>
              <c:pt idx="7">
                <c:v>1996</c:v>
              </c:pt>
              <c:pt idx="8">
                <c:v>1997</c:v>
              </c:pt>
              <c:pt idx="9">
                <c:v>1998</c:v>
              </c:pt>
              <c:pt idx="10">
                <c:v>1999</c:v>
              </c:pt>
              <c:pt idx="11">
                <c:v>2000</c:v>
              </c:pt>
              <c:pt idx="12">
                <c:v>2001</c:v>
              </c:pt>
              <c:pt idx="13">
                <c:v>2002</c:v>
              </c:pt>
              <c:pt idx="14">
                <c:v>2003</c:v>
              </c:pt>
              <c:pt idx="15">
                <c:v>2004</c:v>
              </c:pt>
              <c:pt idx="16">
                <c:v>2005</c:v>
              </c:pt>
              <c:pt idx="17">
                <c:v>2006</c:v>
              </c:pt>
              <c:pt idx="18">
                <c:v>2007</c:v>
              </c:pt>
              <c:pt idx="19">
                <c:v>2008</c:v>
              </c:pt>
              <c:pt idx="20">
                <c:v>2009</c:v>
              </c:pt>
              <c:pt idx="21">
                <c:v>2010</c:v>
              </c:pt>
              <c:pt idx="22">
                <c:v>2011</c:v>
              </c:pt>
              <c:pt idx="23">
                <c:v>2012</c:v>
              </c:pt>
              <c:pt idx="24">
                <c:v>2013</c:v>
              </c:pt>
              <c:pt idx="25">
                <c:v>2014</c:v>
              </c:pt>
              <c:pt idx="26">
                <c:v>2015</c:v>
              </c:pt>
              <c:pt idx="27">
                <c:v>2016</c:v>
              </c:pt>
              <c:pt idx="28">
                <c:v>2017</c:v>
              </c:pt>
              <c:pt idx="29">
                <c:v>2018</c:v>
              </c:pt>
              <c:pt idx="30">
                <c:v>2019</c:v>
              </c:pt>
              <c:pt idx="31">
                <c:v>2020</c:v>
              </c:pt>
              <c:pt idx="32">
                <c:v>2021</c:v>
              </c:pt>
              <c:pt idx="33">
                <c:v>2022</c:v>
              </c:pt>
              <c:pt idx="34">
                <c:v>2023</c:v>
              </c:pt>
              <c:pt idx="35">
                <c:v>2024</c:v>
              </c:pt>
            </c:numLit>
          </c:cat>
          <c:val>
            <c:numLit>
              <c:formatCode>General</c:formatCode>
              <c:ptCount val="36"/>
              <c:pt idx="0">
                <c:v>-0.2027911</c:v>
              </c:pt>
              <c:pt idx="1">
                <c:v>-0.17725298956661645</c:v>
              </c:pt>
              <c:pt idx="2">
                <c:v>-0.11364106015954754</c:v>
              </c:pt>
              <c:pt idx="3">
                <c:v>-6.7609183762728481E-2</c:v>
              </c:pt>
              <c:pt idx="4">
                <c:v>-6.3290042253474094E-2</c:v>
              </c:pt>
              <c:pt idx="5">
                <c:v>7.3626241728703083E-3</c:v>
              </c:pt>
              <c:pt idx="6">
                <c:v>1.8276205719521522E-2</c:v>
              </c:pt>
              <c:pt idx="7">
                <c:v>-5.7091381304609657E-3</c:v>
              </c:pt>
              <c:pt idx="8">
                <c:v>9.3957396754851694E-2</c:v>
              </c:pt>
              <c:pt idx="9">
                <c:v>0.18055420042349857</c:v>
              </c:pt>
              <c:pt idx="10">
                <c:v>0.22251961056820868</c:v>
              </c:pt>
              <c:pt idx="11">
                <c:v>0.27705538387695594</c:v>
              </c:pt>
              <c:pt idx="12">
                <c:v>0.24378523855802661</c:v>
              </c:pt>
              <c:pt idx="13">
                <c:v>0.26779518014426079</c:v>
              </c:pt>
              <c:pt idx="14">
                <c:v>0.21951861093529121</c:v>
              </c:pt>
              <c:pt idx="15">
                <c:v>0.18901669302729249</c:v>
              </c:pt>
              <c:pt idx="16">
                <c:v>0.13769685789874025</c:v>
              </c:pt>
              <c:pt idx="17">
                <c:v>0.13584077519798124</c:v>
              </c:pt>
              <c:pt idx="18">
                <c:v>0.16494032328187727</c:v>
              </c:pt>
              <c:pt idx="19">
                <c:v>8.7121864285604339E-2</c:v>
              </c:pt>
              <c:pt idx="20">
                <c:v>9.1698504413092963E-2</c:v>
              </c:pt>
              <c:pt idx="21">
                <c:v>0.10067461859469452</c:v>
              </c:pt>
              <c:pt idx="22">
                <c:v>0.10314759863540986</c:v>
              </c:pt>
              <c:pt idx="23">
                <c:v>0.10388613207917745</c:v>
              </c:pt>
              <c:pt idx="24">
                <c:v>9.1736151043673428E-2</c:v>
              </c:pt>
              <c:pt idx="25">
                <c:v>0.11754455254531383</c:v>
              </c:pt>
              <c:pt idx="26">
                <c:v>0.17057891151827995</c:v>
              </c:pt>
              <c:pt idx="27">
                <c:v>0.13230463961700178</c:v>
              </c:pt>
              <c:pt idx="28">
                <c:v>5.7263220465673462E-2</c:v>
              </c:pt>
              <c:pt idx="29">
                <c:v>6.2180392436859647E-2</c:v>
              </c:pt>
              <c:pt idx="30">
                <c:v>8.092202629066135E-2</c:v>
              </c:pt>
              <c:pt idx="31">
                <c:v>8.092202629066135E-2</c:v>
              </c:pt>
              <c:pt idx="32">
                <c:v>8.092202629066135E-2</c:v>
              </c:pt>
              <c:pt idx="33">
                <c:v>6.4699999999999994E-2</c:v>
              </c:pt>
              <c:pt idx="34">
                <c:v>5.9752357342427273E-2</c:v>
              </c:pt>
              <c:pt idx="35">
                <c:v>1.8241728665461636E-2</c:v>
              </c:pt>
            </c:numLit>
          </c:val>
          <c:extLst>
            <c:ext xmlns:c16="http://schemas.microsoft.com/office/drawing/2014/chart" uri="{C3380CC4-5D6E-409C-BE32-E72D297353CC}">
              <c16:uniqueId val="{00000001-657B-46F4-A567-30EA01A6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789248"/>
        <c:axId val="186795136"/>
      </c:barChart>
      <c:catAx>
        <c:axId val="186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867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9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4.2337002540220421E-3"/>
              <c:y val="0.40837751302029768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678924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8408128704719"/>
          <c:y val="0.91623146583116688"/>
          <c:w val="0.33869602032176138"/>
          <c:h val="5.759162303664956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0222" r="0.750000000000002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9566360052496E-2"/>
          <c:y val="6.9868995633187839E-2"/>
          <c:w val="0.87779237844940938"/>
          <c:h val="0.67494750656168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'A.3 Fig.A3.2'!$D$151</c:f>
              <c:strCache>
                <c:ptCount val="1"/>
                <c:pt idx="0">
                  <c:v>Public Electricity and Heat Production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Fig.A3.2'!$G$151:$AO$151</c:f>
              <c:numCache>
                <c:formatCode>0.000</c:formatCode>
                <c:ptCount val="35"/>
                <c:pt idx="0">
                  <c:v>40.142000000000003</c:v>
                </c:pt>
                <c:pt idx="1">
                  <c:v>46.374000000000002</c:v>
                </c:pt>
                <c:pt idx="2">
                  <c:v>46.188000000000002</c:v>
                </c:pt>
                <c:pt idx="3">
                  <c:v>53.064999999999998</c:v>
                </c:pt>
                <c:pt idx="4">
                  <c:v>46.944000000000003</c:v>
                </c:pt>
                <c:pt idx="5">
                  <c:v>45.1</c:v>
                </c:pt>
                <c:pt idx="6">
                  <c:v>41.390999999999998</c:v>
                </c:pt>
                <c:pt idx="7">
                  <c:v>41.864076999999995</c:v>
                </c:pt>
                <c:pt idx="8">
                  <c:v>40.192434999999996</c:v>
                </c:pt>
                <c:pt idx="9">
                  <c:v>39.384231</c:v>
                </c:pt>
                <c:pt idx="10">
                  <c:v>38.768706999999999</c:v>
                </c:pt>
                <c:pt idx="11">
                  <c:v>39.719932</c:v>
                </c:pt>
                <c:pt idx="12">
                  <c:v>41.145445000000002</c:v>
                </c:pt>
                <c:pt idx="13">
                  <c:v>37.621466999999996</c:v>
                </c:pt>
                <c:pt idx="14">
                  <c:v>33.812142999999999</c:v>
                </c:pt>
                <c:pt idx="15">
                  <c:v>32.332915</c:v>
                </c:pt>
                <c:pt idx="16">
                  <c:v>32.384462590946271</c:v>
                </c:pt>
                <c:pt idx="17">
                  <c:v>29.873768785655848</c:v>
                </c:pt>
                <c:pt idx="18">
                  <c:v>27.673398110254148</c:v>
                </c:pt>
                <c:pt idx="19">
                  <c:v>22.48222867893039</c:v>
                </c:pt>
                <c:pt idx="20">
                  <c:v>13.782730780159397</c:v>
                </c:pt>
                <c:pt idx="21">
                  <c:v>11.922654304222608</c:v>
                </c:pt>
                <c:pt idx="22">
                  <c:v>8.3703604939891925</c:v>
                </c:pt>
                <c:pt idx="23">
                  <c:v>10.52583579891817</c:v>
                </c:pt>
                <c:pt idx="24">
                  <c:v>9.088432217697239</c:v>
                </c:pt>
                <c:pt idx="25">
                  <c:v>7.8104661938481055</c:v>
                </c:pt>
                <c:pt idx="26">
                  <c:v>9.8194692233447096</c:v>
                </c:pt>
                <c:pt idx="27">
                  <c:v>8.3070660212736076</c:v>
                </c:pt>
                <c:pt idx="28">
                  <c:v>8.1190777510739487</c:v>
                </c:pt>
                <c:pt idx="29">
                  <c:v>6.7376342617444269</c:v>
                </c:pt>
                <c:pt idx="30">
                  <c:v>5.9897459611654966</c:v>
                </c:pt>
                <c:pt idx="31">
                  <c:v>5.5870505121676102</c:v>
                </c:pt>
                <c:pt idx="32">
                  <c:v>8.5254402452014091</c:v>
                </c:pt>
                <c:pt idx="33">
                  <c:v>7.4763205807338027</c:v>
                </c:pt>
                <c:pt idx="34">
                  <c:v>4.2881398982437648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5-49A4-BC3F-00A42E06ED48}"/>
            </c:ext>
          </c:extLst>
        </c:ser>
        <c:ser>
          <c:idx val="1"/>
          <c:order val="1"/>
          <c:tx>
            <c:strRef>
              <c:f>'A.3 Fig.A3.2'!$D$152</c:f>
              <c:strCache>
                <c:ptCount val="1"/>
                <c:pt idx="0">
                  <c:v>Residential &amp; Commercial/Institutional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Fig.A3.2'!$G$152:$AO$152</c:f>
              <c:numCache>
                <c:formatCode>0.000</c:formatCode>
                <c:ptCount val="35"/>
                <c:pt idx="0">
                  <c:v>7.2379999999999995</c:v>
                </c:pt>
                <c:pt idx="1">
                  <c:v>7.7583221516099066</c:v>
                </c:pt>
                <c:pt idx="2">
                  <c:v>7.8989783253087946</c:v>
                </c:pt>
                <c:pt idx="3">
                  <c:v>7.2794155943784649</c:v>
                </c:pt>
                <c:pt idx="4">
                  <c:v>7.2992087428435397</c:v>
                </c:pt>
                <c:pt idx="5">
                  <c:v>7.5538492047066157</c:v>
                </c:pt>
                <c:pt idx="6">
                  <c:v>7.4045575027015955</c:v>
                </c:pt>
                <c:pt idx="7">
                  <c:v>7.5792747626247499</c:v>
                </c:pt>
                <c:pt idx="8">
                  <c:v>7.4383424342448938</c:v>
                </c:pt>
                <c:pt idx="9">
                  <c:v>7.8137599680549084</c:v>
                </c:pt>
                <c:pt idx="10">
                  <c:v>7.926022352418407</c:v>
                </c:pt>
                <c:pt idx="11">
                  <c:v>8.0832578888151048</c:v>
                </c:pt>
                <c:pt idx="12">
                  <c:v>8.3614241555071303</c:v>
                </c:pt>
                <c:pt idx="13">
                  <c:v>8.2938568622152289</c:v>
                </c:pt>
                <c:pt idx="14">
                  <c:v>8.6664183035067897</c:v>
                </c:pt>
                <c:pt idx="15">
                  <c:v>8.7155335962193234</c:v>
                </c:pt>
                <c:pt idx="16">
                  <c:v>9.1248880080369688</c:v>
                </c:pt>
                <c:pt idx="17">
                  <c:v>8.9995509551957724</c:v>
                </c:pt>
                <c:pt idx="18">
                  <c:v>8.8653462010107997</c:v>
                </c:pt>
                <c:pt idx="19">
                  <c:v>9.6300343827436734</c:v>
                </c:pt>
                <c:pt idx="20">
                  <c:v>9.0723031550526656</c:v>
                </c:pt>
                <c:pt idx="21">
                  <c:v>9.5065519263409985</c:v>
                </c:pt>
                <c:pt idx="22">
                  <c:v>8.3294062714473416</c:v>
                </c:pt>
                <c:pt idx="23">
                  <c:v>7.9916805289802442</c:v>
                </c:pt>
                <c:pt idx="24">
                  <c:v>7.9248964153487016</c:v>
                </c:pt>
                <c:pt idx="25">
                  <c:v>7.2684999730546682</c:v>
                </c:pt>
                <c:pt idx="26">
                  <c:v>7.7305252216045162</c:v>
                </c:pt>
                <c:pt idx="27">
                  <c:v>7.9848311580736766</c:v>
                </c:pt>
                <c:pt idx="28">
                  <c:v>7.4191582635185851</c:v>
                </c:pt>
                <c:pt idx="29">
                  <c:v>7.9930391771202363</c:v>
                </c:pt>
                <c:pt idx="30">
                  <c:v>7.733523617426453</c:v>
                </c:pt>
                <c:pt idx="31">
                  <c:v>8.1055485013279487</c:v>
                </c:pt>
                <c:pt idx="32">
                  <c:v>7.7515460353267587</c:v>
                </c:pt>
                <c:pt idx="33">
                  <c:v>6.7521420978963382</c:v>
                </c:pt>
                <c:pt idx="34">
                  <c:v>6.4233783280464039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5-49A4-BC3F-00A42E06ED48}"/>
            </c:ext>
          </c:extLst>
        </c:ser>
        <c:ser>
          <c:idx val="2"/>
          <c:order val="2"/>
          <c:tx>
            <c:strRef>
              <c:f>'A.3 Fig.A3.2'!$D$153</c:f>
              <c:strCache>
                <c:ptCount val="1"/>
                <c:pt idx="0">
                  <c:v>Manufacturing Industries and Construction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Fig.A3.2'!$G$153:$AO$153</c:f>
              <c:numCache>
                <c:formatCode>0.000</c:formatCode>
                <c:ptCount val="35"/>
                <c:pt idx="0">
                  <c:v>9.2070000000000007</c:v>
                </c:pt>
                <c:pt idx="1">
                  <c:v>10.562564280114564</c:v>
                </c:pt>
                <c:pt idx="2">
                  <c:v>11.389965691436252</c:v>
                </c:pt>
                <c:pt idx="3">
                  <c:v>10.084196324255414</c:v>
                </c:pt>
                <c:pt idx="4">
                  <c:v>10.497007334861543</c:v>
                </c:pt>
                <c:pt idx="5">
                  <c:v>10.742630616560326</c:v>
                </c:pt>
                <c:pt idx="6">
                  <c:v>10.967751862952866</c:v>
                </c:pt>
                <c:pt idx="7">
                  <c:v>10.915931002813956</c:v>
                </c:pt>
                <c:pt idx="8">
                  <c:v>11.835841657540197</c:v>
                </c:pt>
                <c:pt idx="9">
                  <c:v>11.773587462737297</c:v>
                </c:pt>
                <c:pt idx="10">
                  <c:v>11.850690904994169</c:v>
                </c:pt>
                <c:pt idx="11">
                  <c:v>13.360443288270949</c:v>
                </c:pt>
                <c:pt idx="12">
                  <c:v>12.509474447774673</c:v>
                </c:pt>
                <c:pt idx="13">
                  <c:v>13.840655657397116</c:v>
                </c:pt>
                <c:pt idx="14">
                  <c:v>16.39211749916241</c:v>
                </c:pt>
                <c:pt idx="15">
                  <c:v>18.845903346756071</c:v>
                </c:pt>
                <c:pt idx="16">
                  <c:v>20.202904975615265</c:v>
                </c:pt>
                <c:pt idx="17">
                  <c:v>19.33913416694795</c:v>
                </c:pt>
                <c:pt idx="18">
                  <c:v>20.968422528160698</c:v>
                </c:pt>
                <c:pt idx="19">
                  <c:v>17.259052608460127</c:v>
                </c:pt>
                <c:pt idx="20">
                  <c:v>13.27112348615457</c:v>
                </c:pt>
                <c:pt idx="21">
                  <c:v>11.637800951989039</c:v>
                </c:pt>
                <c:pt idx="22">
                  <c:v>9.6966723798738084</c:v>
                </c:pt>
                <c:pt idx="23">
                  <c:v>11.54982438001081</c:v>
                </c:pt>
                <c:pt idx="24">
                  <c:v>12.158446003017136</c:v>
                </c:pt>
                <c:pt idx="25">
                  <c:v>12.288313783209356</c:v>
                </c:pt>
                <c:pt idx="26">
                  <c:v>12.092473829434832</c:v>
                </c:pt>
                <c:pt idx="27">
                  <c:v>12.683581645190948</c:v>
                </c:pt>
                <c:pt idx="28">
                  <c:v>12.832781938792433</c:v>
                </c:pt>
                <c:pt idx="29">
                  <c:v>12.090497524871237</c:v>
                </c:pt>
                <c:pt idx="30">
                  <c:v>11.335525387936189</c:v>
                </c:pt>
                <c:pt idx="31">
                  <c:v>10.711589769711459</c:v>
                </c:pt>
                <c:pt idx="32">
                  <c:v>11.09615175266503</c:v>
                </c:pt>
                <c:pt idx="33">
                  <c:v>10.883127862587825</c:v>
                </c:pt>
                <c:pt idx="34">
                  <c:v>11.274727021889246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5-49A4-BC3F-00A42E06ED48}"/>
            </c:ext>
          </c:extLst>
        </c:ser>
        <c:ser>
          <c:idx val="3"/>
          <c:order val="3"/>
          <c:tx>
            <c:strRef>
              <c:f>'A.3 Fig.A3.2'!$D$154</c:f>
              <c:strCache>
                <c:ptCount val="1"/>
                <c:pt idx="0">
                  <c:v>Agriculture/Forestry/Fishing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Fig.A3.2'!$G$154:$AO$154</c:f>
              <c:numCache>
                <c:formatCode>0.000</c:formatCode>
                <c:ptCount val="35"/>
                <c:pt idx="0">
                  <c:v>8.7029999999999994</c:v>
                </c:pt>
                <c:pt idx="1">
                  <c:v>8.5874436515398962</c:v>
                </c:pt>
                <c:pt idx="2">
                  <c:v>9.1818463491185227</c:v>
                </c:pt>
                <c:pt idx="3">
                  <c:v>9.6452967613599405</c:v>
                </c:pt>
                <c:pt idx="4">
                  <c:v>10.162646738284897</c:v>
                </c:pt>
                <c:pt idx="5">
                  <c:v>11.532784931599146</c:v>
                </c:pt>
                <c:pt idx="6">
                  <c:v>13.998932185018662</c:v>
                </c:pt>
                <c:pt idx="7">
                  <c:v>11.615560520171709</c:v>
                </c:pt>
                <c:pt idx="8">
                  <c:v>11.722428100532367</c:v>
                </c:pt>
                <c:pt idx="9">
                  <c:v>12.086635551569495</c:v>
                </c:pt>
                <c:pt idx="10">
                  <c:v>12.328605467192334</c:v>
                </c:pt>
                <c:pt idx="11">
                  <c:v>12.690233334119627</c:v>
                </c:pt>
                <c:pt idx="12">
                  <c:v>12.848720658398816</c:v>
                </c:pt>
                <c:pt idx="13">
                  <c:v>12.252852257589575</c:v>
                </c:pt>
                <c:pt idx="14">
                  <c:v>12.884541199684342</c:v>
                </c:pt>
                <c:pt idx="15">
                  <c:v>12.55638575527329</c:v>
                </c:pt>
                <c:pt idx="16">
                  <c:v>12.473433002471385</c:v>
                </c:pt>
                <c:pt idx="17">
                  <c:v>11.335492148575295</c:v>
                </c:pt>
                <c:pt idx="18">
                  <c:v>10.29081865748508</c:v>
                </c:pt>
                <c:pt idx="19">
                  <c:v>10.065475109840987</c:v>
                </c:pt>
                <c:pt idx="20">
                  <c:v>8.3798213969760109</c:v>
                </c:pt>
                <c:pt idx="21">
                  <c:v>7.2779703365126869</c:v>
                </c:pt>
                <c:pt idx="22">
                  <c:v>6.4359551009795988</c:v>
                </c:pt>
                <c:pt idx="23">
                  <c:v>6.0573819204373729</c:v>
                </c:pt>
                <c:pt idx="24">
                  <c:v>5.3994361134075985</c:v>
                </c:pt>
                <c:pt idx="25">
                  <c:v>4.6968708173554798</c:v>
                </c:pt>
                <c:pt idx="26">
                  <c:v>4.1465073065859803</c:v>
                </c:pt>
                <c:pt idx="27">
                  <c:v>3.9367426999374615</c:v>
                </c:pt>
                <c:pt idx="28">
                  <c:v>4.0709062149030437</c:v>
                </c:pt>
                <c:pt idx="29">
                  <c:v>4.3297146905988972</c:v>
                </c:pt>
                <c:pt idx="30">
                  <c:v>3.9576546735455573</c:v>
                </c:pt>
                <c:pt idx="31">
                  <c:v>3.6164000605429099</c:v>
                </c:pt>
                <c:pt idx="32">
                  <c:v>3.3619228812472963</c:v>
                </c:pt>
                <c:pt idx="33">
                  <c:v>3.6882428407533299</c:v>
                </c:pt>
                <c:pt idx="34">
                  <c:v>3.3358049061082093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E5-49A4-BC3F-00A42E06ED48}"/>
            </c:ext>
          </c:extLst>
        </c:ser>
        <c:ser>
          <c:idx val="4"/>
          <c:order val="4"/>
          <c:tx>
            <c:strRef>
              <c:f>'A.3 Fig.A3.2'!$D$155</c:f>
              <c:strCache>
                <c:ptCount val="1"/>
                <c:pt idx="0">
                  <c:v>Transport 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Fig.A3.2'!$G$155:$AO$155</c:f>
              <c:numCache>
                <c:formatCode>0.000</c:formatCode>
                <c:ptCount val="35"/>
                <c:pt idx="0">
                  <c:v>60.808930446710569</c:v>
                </c:pt>
                <c:pt idx="1">
                  <c:v>66.870411689093146</c:v>
                </c:pt>
                <c:pt idx="2">
                  <c:v>66.606317206405009</c:v>
                </c:pt>
                <c:pt idx="3">
                  <c:v>69.01055219425038</c:v>
                </c:pt>
                <c:pt idx="4">
                  <c:v>66.421846743644466</c:v>
                </c:pt>
                <c:pt idx="5">
                  <c:v>63.75604637662525</c:v>
                </c:pt>
                <c:pt idx="6">
                  <c:v>62.084588489599533</c:v>
                </c:pt>
                <c:pt idx="7">
                  <c:v>68.021566114451886</c:v>
                </c:pt>
                <c:pt idx="8">
                  <c:v>60.62829640754255</c:v>
                </c:pt>
                <c:pt idx="9">
                  <c:v>62.847562205074063</c:v>
                </c:pt>
                <c:pt idx="10">
                  <c:v>61.961791001222934</c:v>
                </c:pt>
                <c:pt idx="11">
                  <c:v>58.896195334816994</c:v>
                </c:pt>
                <c:pt idx="12">
                  <c:v>59.841154685176718</c:v>
                </c:pt>
                <c:pt idx="13">
                  <c:v>55.060760740610952</c:v>
                </c:pt>
                <c:pt idx="14">
                  <c:v>55.845707842727485</c:v>
                </c:pt>
                <c:pt idx="15">
                  <c:v>59.364552404704433</c:v>
                </c:pt>
                <c:pt idx="16">
                  <c:v>62.449148096228726</c:v>
                </c:pt>
                <c:pt idx="17">
                  <c:v>63.468126628942706</c:v>
                </c:pt>
                <c:pt idx="18">
                  <c:v>61.355377514870646</c:v>
                </c:pt>
                <c:pt idx="19">
                  <c:v>61.19699655845519</c:v>
                </c:pt>
                <c:pt idx="20">
                  <c:v>53.755785774366196</c:v>
                </c:pt>
                <c:pt idx="21">
                  <c:v>48.076967630674979</c:v>
                </c:pt>
                <c:pt idx="22">
                  <c:v>45.519015382643609</c:v>
                </c:pt>
                <c:pt idx="23">
                  <c:v>43.672370296982393</c:v>
                </c:pt>
                <c:pt idx="24">
                  <c:v>45.551728640006893</c:v>
                </c:pt>
                <c:pt idx="25">
                  <c:v>46.352919546814462</c:v>
                </c:pt>
                <c:pt idx="26">
                  <c:v>44.882402763049981</c:v>
                </c:pt>
                <c:pt idx="27">
                  <c:v>47.172333846632135</c:v>
                </c:pt>
                <c:pt idx="28">
                  <c:v>48.523458729292422</c:v>
                </c:pt>
                <c:pt idx="29">
                  <c:v>48.028690780332383</c:v>
                </c:pt>
                <c:pt idx="30">
                  <c:v>44.989069495120404</c:v>
                </c:pt>
                <c:pt idx="31">
                  <c:v>36.039432568643122</c:v>
                </c:pt>
                <c:pt idx="32">
                  <c:v>34.757726514077483</c:v>
                </c:pt>
                <c:pt idx="33">
                  <c:v>34.396868791604511</c:v>
                </c:pt>
                <c:pt idx="34">
                  <c:v>34.716440439897568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E5-49A4-BC3F-00A42E06ED48}"/>
            </c:ext>
          </c:extLst>
        </c:ser>
        <c:ser>
          <c:idx val="7"/>
          <c:order val="5"/>
          <c:tx>
            <c:strRef>
              <c:f>'A.3 Fig.A3.2'!$D$156</c:f>
              <c:strCache>
                <c:ptCount val="1"/>
                <c:pt idx="0">
                  <c:v>Agriculture 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Fig.A3.2'!$G$156:$AO$156</c:f>
              <c:numCache>
                <c:formatCode>0.000</c:formatCode>
                <c:ptCount val="35"/>
                <c:pt idx="1">
                  <c:v>33.37844591027936</c:v>
                </c:pt>
                <c:pt idx="2">
                  <c:v>33.293796632900772</c:v>
                </c:pt>
                <c:pt idx="3">
                  <c:v>33.183545036724297</c:v>
                </c:pt>
                <c:pt idx="4">
                  <c:v>33.914323798082279</c:v>
                </c:pt>
                <c:pt idx="5">
                  <c:v>34.87395815479303</c:v>
                </c:pt>
                <c:pt idx="6">
                  <c:v>35.861771128588813</c:v>
                </c:pt>
                <c:pt idx="7">
                  <c:v>35.96507640386875</c:v>
                </c:pt>
                <c:pt idx="8">
                  <c:v>34.977212711625377</c:v>
                </c:pt>
                <c:pt idx="9">
                  <c:v>37.282655774126482</c:v>
                </c:pt>
                <c:pt idx="10">
                  <c:v>37.152378993050647</c:v>
                </c:pt>
                <c:pt idx="11">
                  <c:v>34.893836247175528</c:v>
                </c:pt>
                <c:pt idx="12">
                  <c:v>33.23925886847713</c:v>
                </c:pt>
                <c:pt idx="13">
                  <c:v>32.822355974196988</c:v>
                </c:pt>
                <c:pt idx="14">
                  <c:v>33.749239818608288</c:v>
                </c:pt>
                <c:pt idx="15">
                  <c:v>32.756703446934353</c:v>
                </c:pt>
                <c:pt idx="16">
                  <c:v>31.919248023409651</c:v>
                </c:pt>
                <c:pt idx="17">
                  <c:v>31.178991699352686</c:v>
                </c:pt>
                <c:pt idx="18">
                  <c:v>30.099762139368806</c:v>
                </c:pt>
                <c:pt idx="19">
                  <c:v>29.281300317367048</c:v>
                </c:pt>
                <c:pt idx="20">
                  <c:v>28.828264973575934</c:v>
                </c:pt>
                <c:pt idx="21">
                  <c:v>30.549508718248376</c:v>
                </c:pt>
                <c:pt idx="22">
                  <c:v>28.493948533409505</c:v>
                </c:pt>
                <c:pt idx="23">
                  <c:v>28.366769527259635</c:v>
                </c:pt>
                <c:pt idx="24">
                  <c:v>30.393197524940035</c:v>
                </c:pt>
                <c:pt idx="25">
                  <c:v>29.756914741579344</c:v>
                </c:pt>
                <c:pt idx="26">
                  <c:v>30.042936028033381</c:v>
                </c:pt>
                <c:pt idx="27">
                  <c:v>30.940585571330374</c:v>
                </c:pt>
                <c:pt idx="28">
                  <c:v>32.534615266279935</c:v>
                </c:pt>
                <c:pt idx="29">
                  <c:v>34.18417434405373</c:v>
                </c:pt>
                <c:pt idx="30">
                  <c:v>32.815818676987362</c:v>
                </c:pt>
                <c:pt idx="31">
                  <c:v>33.464218355087532</c:v>
                </c:pt>
                <c:pt idx="32">
                  <c:v>34.419440961482763</c:v>
                </c:pt>
                <c:pt idx="33">
                  <c:v>32.306028342449032</c:v>
                </c:pt>
                <c:pt idx="34">
                  <c:v>29.504674546786831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3-4AA7-80B8-DBA9F64F324F}"/>
            </c:ext>
          </c:extLst>
        </c:ser>
        <c:ser>
          <c:idx val="5"/>
          <c:order val="6"/>
          <c:tx>
            <c:strRef>
              <c:f>'A.3 Fig.A3.2'!$D$157</c:f>
              <c:strCache>
                <c:ptCount val="1"/>
                <c:pt idx="0">
                  <c:v>Other NFR sectors</c:v>
                </c:pt>
              </c:strCache>
            </c:strRef>
          </c:tx>
          <c:invertIfNegative val="0"/>
          <c:cat>
            <c:numRef>
              <c:f>'A.3 Fig.A3.2'!$G$150:$AO$150</c:f>
              <c:numCache>
                <c:formatCode>General</c:formatCode>
                <c:ptCount val="35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'A.3 Fig.A3.2'!$G$157:$AO$157</c:f>
              <c:numCache>
                <c:formatCode>0.000</c:formatCode>
                <c:ptCount val="35"/>
                <c:pt idx="0">
                  <c:v>2.524</c:v>
                </c:pt>
                <c:pt idx="1">
                  <c:v>1.6346004481530041</c:v>
                </c:pt>
                <c:pt idx="2">
                  <c:v>2.3176264601434577</c:v>
                </c:pt>
                <c:pt idx="3">
                  <c:v>2.4977302209728167</c:v>
                </c:pt>
                <c:pt idx="4">
                  <c:v>1.6149019381642735</c:v>
                </c:pt>
                <c:pt idx="5">
                  <c:v>0.97122676879503733</c:v>
                </c:pt>
                <c:pt idx="6">
                  <c:v>0.96264590650769599</c:v>
                </c:pt>
                <c:pt idx="7">
                  <c:v>0.94531688637487343</c:v>
                </c:pt>
                <c:pt idx="8">
                  <c:v>1.0295641938428113</c:v>
                </c:pt>
                <c:pt idx="9">
                  <c:v>1.1978264950968862</c:v>
                </c:pt>
                <c:pt idx="10">
                  <c:v>1.099812453230026</c:v>
                </c:pt>
                <c:pt idx="11">
                  <c:v>1.2555783531390079</c:v>
                </c:pt>
                <c:pt idx="12">
                  <c:v>1.4660486925585094</c:v>
                </c:pt>
                <c:pt idx="13">
                  <c:v>1.322019989451765</c:v>
                </c:pt>
                <c:pt idx="14">
                  <c:v>1.1559025311854021</c:v>
                </c:pt>
                <c:pt idx="15">
                  <c:v>1.1295516264280463</c:v>
                </c:pt>
                <c:pt idx="16">
                  <c:v>1.267543989542663</c:v>
                </c:pt>
                <c:pt idx="17">
                  <c:v>1.1572184968538348</c:v>
                </c:pt>
                <c:pt idx="18">
                  <c:v>1.1400840528733445</c:v>
                </c:pt>
                <c:pt idx="19">
                  <c:v>1.1785263699684505</c:v>
                </c:pt>
                <c:pt idx="20">
                  <c:v>1.0297558012354493</c:v>
                </c:pt>
                <c:pt idx="21">
                  <c:v>1.1474008815673058</c:v>
                </c:pt>
                <c:pt idx="22">
                  <c:v>0.85919459320739022</c:v>
                </c:pt>
                <c:pt idx="23">
                  <c:v>0.88628851477022064</c:v>
                </c:pt>
                <c:pt idx="24">
                  <c:v>0.8247404354115887</c:v>
                </c:pt>
                <c:pt idx="25">
                  <c:v>0.78493786852242897</c:v>
                </c:pt>
                <c:pt idx="26">
                  <c:v>0.64545423761160592</c:v>
                </c:pt>
                <c:pt idx="27">
                  <c:v>0.65022666370041327</c:v>
                </c:pt>
                <c:pt idx="28">
                  <c:v>0.39228344282169519</c:v>
                </c:pt>
                <c:pt idx="29">
                  <c:v>0.54439534357271879</c:v>
                </c:pt>
                <c:pt idx="30">
                  <c:v>0.4969492010825165</c:v>
                </c:pt>
                <c:pt idx="31">
                  <c:v>0.47224155442230897</c:v>
                </c:pt>
                <c:pt idx="32">
                  <c:v>0.46728389628392053</c:v>
                </c:pt>
                <c:pt idx="33">
                  <c:v>0.40619187213703767</c:v>
                </c:pt>
                <c:pt idx="34">
                  <c:v>0.33264840275383784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E5-49A4-BC3F-00A42E06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384384"/>
        <c:axId val="192390272"/>
      </c:barChart>
      <c:lineChart>
        <c:grouping val="standard"/>
        <c:varyColors val="0"/>
        <c:ser>
          <c:idx val="6"/>
          <c:order val="7"/>
          <c:tx>
            <c:strRef>
              <c:f>'A.3 Fig.A3.2'!$D$160</c:f>
              <c:strCache>
                <c:ptCount val="1"/>
                <c:pt idx="0">
                  <c:v>Sofia Protocol target</c:v>
                </c:pt>
              </c:strCache>
            </c:strRef>
          </c:tx>
          <c:spPr>
            <a:ln cap="rnd" cmpd="sng">
              <a:solidFill>
                <a:srgbClr val="FF0000"/>
              </a:solidFill>
              <a:prstDash val="sysDash"/>
              <a:round/>
            </a:ln>
          </c:spPr>
          <c:marker>
            <c:symbol val="none"/>
          </c:marker>
          <c:cat>
            <c:numRef>
              <c:f>'A.3 Fig.A3.2'!$G$2:$AL$2</c:f>
              <c:numCache>
                <c:formatCode>General</c:formatCode>
                <c:ptCount val="32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'A.3 Fig.A3.2'!$G$160:$AO$160</c:f>
              <c:numCache>
                <c:formatCode>0.000</c:formatCode>
                <c:ptCount val="35"/>
                <c:pt idx="0">
                  <c:v>128.62293044671057</c:v>
                </c:pt>
                <c:pt idx="1">
                  <c:v>128.62293044671057</c:v>
                </c:pt>
                <c:pt idx="2">
                  <c:v>128.62293044671057</c:v>
                </c:pt>
                <c:pt idx="3">
                  <c:v>128.62293044671057</c:v>
                </c:pt>
                <c:pt idx="4">
                  <c:v>128.62293044671057</c:v>
                </c:pt>
                <c:pt idx="5">
                  <c:v>128.62293044671057</c:v>
                </c:pt>
                <c:pt idx="6">
                  <c:v>128.62293044671057</c:v>
                </c:pt>
                <c:pt idx="7">
                  <c:v>128.62293044671057</c:v>
                </c:pt>
                <c:pt idx="8">
                  <c:v>128.62293044671057</c:v>
                </c:pt>
                <c:pt idx="9">
                  <c:v>128.62293044671057</c:v>
                </c:pt>
                <c:pt idx="10">
                  <c:v>128.62293044671057</c:v>
                </c:pt>
                <c:pt idx="11">
                  <c:v>128.62293044671057</c:v>
                </c:pt>
                <c:pt idx="12">
                  <c:v>128.62293044671057</c:v>
                </c:pt>
                <c:pt idx="13">
                  <c:v>128.62293044671057</c:v>
                </c:pt>
                <c:pt idx="14">
                  <c:v>128.62293044671057</c:v>
                </c:pt>
                <c:pt idx="15">
                  <c:v>128.62293044671057</c:v>
                </c:pt>
                <c:pt idx="16">
                  <c:v>128.62293044671057</c:v>
                </c:pt>
                <c:pt idx="17">
                  <c:v>128.62293044671057</c:v>
                </c:pt>
                <c:pt idx="18">
                  <c:v>128.62293044671057</c:v>
                </c:pt>
                <c:pt idx="19">
                  <c:v>128.62293044671057</c:v>
                </c:pt>
                <c:pt idx="20">
                  <c:v>128.62293044671057</c:v>
                </c:pt>
                <c:pt idx="21">
                  <c:v>128.62293044671057</c:v>
                </c:pt>
                <c:pt idx="22">
                  <c:v>128.62293044671057</c:v>
                </c:pt>
                <c:pt idx="23">
                  <c:v>128.62293044671057</c:v>
                </c:pt>
                <c:pt idx="24">
                  <c:v>128.62293044671057</c:v>
                </c:pt>
                <c:pt idx="25">
                  <c:v>128.62293044671057</c:v>
                </c:pt>
                <c:pt idx="26">
                  <c:v>128.62293044671057</c:v>
                </c:pt>
                <c:pt idx="27">
                  <c:v>128.62293044671057</c:v>
                </c:pt>
                <c:pt idx="28">
                  <c:v>128.62293044671057</c:v>
                </c:pt>
                <c:pt idx="29">
                  <c:v>128.62293044671057</c:v>
                </c:pt>
                <c:pt idx="30">
                  <c:v>128.62293044671057</c:v>
                </c:pt>
                <c:pt idx="31">
                  <c:v>128.62293044671057</c:v>
                </c:pt>
                <c:pt idx="32">
                  <c:v>128.62293044671057</c:v>
                </c:pt>
                <c:pt idx="33">
                  <c:v>128.62293044671057</c:v>
                </c:pt>
                <c:pt idx="34">
                  <c:v>128.62293044671057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E5-49A4-BC3F-00A42E06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84384"/>
        <c:axId val="192390272"/>
      </c:lineChart>
      <c:catAx>
        <c:axId val="1923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9239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9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kt</a:t>
                </a:r>
                <a:r>
                  <a:rPr lang="en-IE" baseline="0"/>
                  <a:t> </a:t>
                </a:r>
                <a:r>
                  <a:rPr lang="en-IE"/>
                  <a:t>(NO</a:t>
                </a:r>
                <a:r>
                  <a:rPr lang="en-IE" baseline="-25000"/>
                  <a:t>x</a:t>
                </a:r>
                <a:r>
                  <a:rPr lang="en-IE"/>
                  <a:t>)</a:t>
                </a:r>
              </a:p>
            </c:rich>
          </c:tx>
          <c:layout>
            <c:manualLayout>
              <c:xMode val="edge"/>
              <c:yMode val="edge"/>
              <c:x val="6.570302233902767E-3"/>
              <c:y val="0.358078602620087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238438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735341127165618E-2"/>
          <c:y val="0.81496033829104697"/>
          <c:w val="0.91635538311334275"/>
          <c:h val="0.1850396119839858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2</xdr:row>
      <xdr:rowOff>19050</xdr:rowOff>
    </xdr:from>
    <xdr:to>
      <xdr:col>24</xdr:col>
      <xdr:colOff>28575</xdr:colOff>
      <xdr:row>30</xdr:row>
      <xdr:rowOff>114300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1095374</xdr:colOff>
      <xdr:row>162</xdr:row>
      <xdr:rowOff>28575</xdr:rowOff>
    </xdr:from>
    <xdr:to>
      <xdr:col>25</xdr:col>
      <xdr:colOff>76199</xdr:colOff>
      <xdr:row>187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harika Rahman" id="{A0EEC646-4F55-4490-97FC-D794444B4E1D}" userId="S::N.Rahman@epa.ie::e21b247c-9dd7-49b7-8f75-84bc8a35304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3" dT="2026-03-04T17:37:48.41" personId="{A0EEC646-4F55-4490-97FC-D794444B4E1D}" id="{4D21C88C-0399-4287-862C-17571A2B0290}">
    <text xml:space="preserve">NR: 04-03-2026: There is an excel issue in NEC-CLRTAP file in PM2.5, which only resolves if the linked excel is open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4"/>
  </sheetPr>
  <dimension ref="A1:S53"/>
  <sheetViews>
    <sheetView showGridLines="0" workbookViewId="0">
      <selection activeCell="F6" sqref="F6:F7"/>
    </sheetView>
  </sheetViews>
  <sheetFormatPr defaultColWidth="9.140625" defaultRowHeight="12" x14ac:dyDescent="0.2"/>
  <cols>
    <col min="1" max="1" width="7" style="10" bestFit="1" customWidth="1"/>
    <col min="2" max="2" width="13.5703125" style="10" customWidth="1"/>
    <col min="3" max="3" width="7.5703125" style="10" bestFit="1" customWidth="1"/>
    <col min="4" max="4" width="12.5703125" style="10" bestFit="1" customWidth="1"/>
    <col min="5" max="5" width="10" style="10" bestFit="1" customWidth="1"/>
    <col min="6" max="6" width="8.28515625" style="10" bestFit="1" customWidth="1"/>
    <col min="7" max="7" width="2.28515625" style="10" customWidth="1"/>
    <col min="8" max="8" width="16.140625" style="10" bestFit="1" customWidth="1"/>
    <col min="9" max="9" width="8.140625" style="10" bestFit="1" customWidth="1"/>
    <col min="10" max="10" width="12.42578125" style="10" bestFit="1" customWidth="1"/>
    <col min="11" max="11" width="10.7109375" style="10" bestFit="1" customWidth="1"/>
    <col min="12" max="12" width="7.42578125" style="10" bestFit="1" customWidth="1"/>
    <col min="13" max="13" width="11.7109375" style="10" customWidth="1"/>
    <col min="14" max="14" width="8.28515625" style="10" bestFit="1" customWidth="1"/>
    <col min="15" max="16384" width="9.140625" style="10"/>
  </cols>
  <sheetData>
    <row r="1" spans="1:14" ht="15" x14ac:dyDescent="0.25">
      <c r="B1" s="195" t="s">
        <v>370</v>
      </c>
    </row>
    <row r="3" spans="1:14" ht="12.75" thickBot="1" x14ac:dyDescent="0.25">
      <c r="B3" s="10" t="s">
        <v>29</v>
      </c>
      <c r="G3" s="38"/>
      <c r="H3" s="10" t="s">
        <v>30</v>
      </c>
    </row>
    <row r="4" spans="1:14" s="13" customFormat="1" ht="24.75" thickBot="1" x14ac:dyDescent="0.25">
      <c r="B4" s="69" t="s">
        <v>0</v>
      </c>
      <c r="C4" s="70" t="s">
        <v>330</v>
      </c>
      <c r="D4" s="123" t="s">
        <v>1</v>
      </c>
      <c r="E4" s="123" t="s">
        <v>2</v>
      </c>
      <c r="F4" s="124" t="s">
        <v>3</v>
      </c>
      <c r="G4" s="14"/>
      <c r="H4" s="151" t="s">
        <v>0</v>
      </c>
      <c r="I4" s="152" t="s">
        <v>331</v>
      </c>
      <c r="J4" s="152" t="s">
        <v>358</v>
      </c>
      <c r="K4" s="152" t="s">
        <v>27</v>
      </c>
      <c r="L4" s="152" t="s">
        <v>28</v>
      </c>
      <c r="M4" s="152" t="s">
        <v>2</v>
      </c>
      <c r="N4" s="71" t="s">
        <v>3</v>
      </c>
    </row>
    <row r="5" spans="1:14" ht="12.75" customHeight="1" x14ac:dyDescent="0.2">
      <c r="A5" s="165"/>
      <c r="B5" s="77" t="s">
        <v>181</v>
      </c>
      <c r="C5" s="77">
        <f>SUM(C6:C49)</f>
        <v>89.184717123103169</v>
      </c>
      <c r="D5" s="84"/>
      <c r="E5" s="84"/>
      <c r="F5" s="85"/>
      <c r="G5" s="86"/>
      <c r="H5" s="167" t="s">
        <v>55</v>
      </c>
      <c r="I5" s="75">
        <v>46.374000000000002</v>
      </c>
      <c r="J5" s="75">
        <v>4.1354301955196799</v>
      </c>
      <c r="K5" s="75">
        <v>0.119327878965807</v>
      </c>
      <c r="L5" s="84">
        <f>IF(ISNUMBER(K5/SUM(K$5:K$48)),(K5/SUM(K$5:K$48)),"NA")</f>
        <v>0.31434492986332579</v>
      </c>
      <c r="M5" s="102">
        <f t="shared" ref="M5" si="0">IF(ISNUMBER(M4),M4+L5,L5)</f>
        <v>0.31434492986332579</v>
      </c>
      <c r="N5" s="81" t="s">
        <v>371</v>
      </c>
    </row>
    <row r="6" spans="1:14" ht="12.75" customHeight="1" x14ac:dyDescent="0.2">
      <c r="A6" s="165"/>
      <c r="B6" s="77" t="s">
        <v>153</v>
      </c>
      <c r="C6" s="77">
        <v>11.9432341475594</v>
      </c>
      <c r="D6" s="80">
        <f>IF(ISNUMBER(C6),C6/VLOOKUP("National Total",B$5:C$49,2,0),"0")</f>
        <v>0.13391570364094951</v>
      </c>
      <c r="E6" s="80">
        <f>IF(D6=1,0,IF(ISNUMBER(D6+E5),D6+E5,0))</f>
        <v>0.13391570364094951</v>
      </c>
      <c r="F6" s="81" t="s">
        <v>371</v>
      </c>
      <c r="G6" s="86"/>
      <c r="H6" s="142" t="s">
        <v>68</v>
      </c>
      <c r="I6" s="77">
        <v>37.0923807009924</v>
      </c>
      <c r="J6" s="77">
        <v>10.3709493733618</v>
      </c>
      <c r="K6" s="77">
        <v>5.3810098395155097E-2</v>
      </c>
      <c r="L6" s="80">
        <f>IF(ISNUMBER(K6/SUM(K$5:K$48)),(K6/SUM(K$5:K$48)),"NA")</f>
        <v>0.14175171596581052</v>
      </c>
      <c r="M6" s="87">
        <f t="shared" ref="M6" si="1">IF(ISNUMBER(M5),M5+L6,L6)</f>
        <v>0.45609664582913634</v>
      </c>
      <c r="N6" s="81" t="s">
        <v>371</v>
      </c>
    </row>
    <row r="7" spans="1:14" x14ac:dyDescent="0.2">
      <c r="A7" s="165"/>
      <c r="B7" s="77" t="s">
        <v>157</v>
      </c>
      <c r="C7" s="77">
        <v>10.735873466955001</v>
      </c>
      <c r="D7" s="80">
        <f t="shared" ref="D7:D28" si="2">IF(ISNUMBER(C7),C7/VLOOKUP("National Total",B$5:C$49,2,0),"0")</f>
        <v>0.12037795054208776</v>
      </c>
      <c r="E7" s="80">
        <f t="shared" ref="E7:E28" si="3">IF(D7=1,0,IF(ISNUMBER(D7+E6),D7+E6,0))</f>
        <v>0.25429365418303729</v>
      </c>
      <c r="F7" s="81" t="s">
        <v>371</v>
      </c>
      <c r="G7" s="86"/>
      <c r="H7" s="142" t="s">
        <v>157</v>
      </c>
      <c r="I7" s="77">
        <v>11.1963156461486</v>
      </c>
      <c r="J7" s="77">
        <v>10.735873466955001</v>
      </c>
      <c r="K7" s="77">
        <v>2.8588115147548301E-2</v>
      </c>
      <c r="L7" s="80">
        <f t="shared" ref="L7:L48" si="4">IF(ISNUMBER(K7/SUM(K$5:K$48)),(K7/SUM(K$5:K$48)),"NA")</f>
        <v>7.5309551538713021E-2</v>
      </c>
      <c r="M7" s="87">
        <f t="shared" ref="M7:M23" si="5">IF(ISNUMBER(M6),M6+L7,L7)</f>
        <v>0.53140619736784933</v>
      </c>
      <c r="N7" s="81" t="s">
        <v>371</v>
      </c>
    </row>
    <row r="8" spans="1:14" x14ac:dyDescent="0.2">
      <c r="A8" s="165"/>
      <c r="B8" s="77" t="s">
        <v>68</v>
      </c>
      <c r="C8" s="77">
        <v>10.3709493733618</v>
      </c>
      <c r="D8" s="80">
        <f t="shared" si="2"/>
        <v>0.11628617220421973</v>
      </c>
      <c r="E8" s="80">
        <f t="shared" si="3"/>
        <v>0.37057982638725701</v>
      </c>
      <c r="F8" s="81" t="s">
        <v>371</v>
      </c>
      <c r="G8" s="86"/>
      <c r="H8" s="142" t="s">
        <v>69</v>
      </c>
      <c r="I8" s="77">
        <v>3.7183775075327099</v>
      </c>
      <c r="J8" s="77">
        <v>6.7086748029225598</v>
      </c>
      <c r="K8" s="77">
        <v>2.8022235165723101E-2</v>
      </c>
      <c r="L8" s="80">
        <f t="shared" si="4"/>
        <v>7.3818856281749029E-2</v>
      </c>
      <c r="M8" s="87">
        <f t="shared" si="5"/>
        <v>0.60522505364959833</v>
      </c>
      <c r="N8" s="81" t="s">
        <v>371</v>
      </c>
    </row>
    <row r="9" spans="1:14" x14ac:dyDescent="0.2">
      <c r="A9" s="165"/>
      <c r="B9" s="77" t="s">
        <v>70</v>
      </c>
      <c r="C9" s="77">
        <v>7.6199146935600197</v>
      </c>
      <c r="D9" s="80">
        <f t="shared" si="2"/>
        <v>8.5439691231426154E-2</v>
      </c>
      <c r="E9" s="80">
        <f t="shared" si="3"/>
        <v>0.45601951761868315</v>
      </c>
      <c r="F9" s="81" t="s">
        <v>371</v>
      </c>
      <c r="G9" s="86"/>
      <c r="H9" s="142" t="s">
        <v>153</v>
      </c>
      <c r="I9" s="77">
        <v>14.594105555324401</v>
      </c>
      <c r="J9" s="77">
        <v>11.9432341475594</v>
      </c>
      <c r="K9" s="77">
        <v>2.51758704468142E-2</v>
      </c>
      <c r="L9" s="80">
        <f t="shared" si="4"/>
        <v>6.632068966984396E-2</v>
      </c>
      <c r="M9" s="87">
        <f t="shared" si="5"/>
        <v>0.67154574331944228</v>
      </c>
      <c r="N9" s="81" t="s">
        <v>371</v>
      </c>
    </row>
    <row r="10" spans="1:14" x14ac:dyDescent="0.2">
      <c r="A10" s="165"/>
      <c r="B10" s="77" t="s">
        <v>69</v>
      </c>
      <c r="C10" s="77">
        <v>6.7086748029225598</v>
      </c>
      <c r="D10" s="80">
        <f t="shared" si="2"/>
        <v>7.5222246807852319E-2</v>
      </c>
      <c r="E10" s="80">
        <f t="shared" si="3"/>
        <v>0.53124176442653548</v>
      </c>
      <c r="F10" s="81" t="s">
        <v>371</v>
      </c>
      <c r="G10" s="86"/>
      <c r="H10" s="142" t="s">
        <v>77</v>
      </c>
      <c r="I10" s="77">
        <v>2.2441634812991098</v>
      </c>
      <c r="J10" s="77">
        <v>5.2620840563775504</v>
      </c>
      <c r="K10" s="77">
        <v>2.4063512042477898E-2</v>
      </c>
      <c r="L10" s="80">
        <f t="shared" si="4"/>
        <v>6.3390408602046117E-2</v>
      </c>
      <c r="M10" s="87">
        <f t="shared" si="5"/>
        <v>0.73493615192148842</v>
      </c>
      <c r="N10" s="81" t="s">
        <v>371</v>
      </c>
    </row>
    <row r="11" spans="1:14" x14ac:dyDescent="0.2">
      <c r="A11" s="165"/>
      <c r="B11" s="77" t="s">
        <v>154</v>
      </c>
      <c r="C11" s="77">
        <v>6.5832966386344003</v>
      </c>
      <c r="D11" s="80">
        <f t="shared" si="2"/>
        <v>7.3816421142507693E-2</v>
      </c>
      <c r="E11" s="80">
        <f t="shared" si="3"/>
        <v>0.60505818556904312</v>
      </c>
      <c r="F11" s="81" t="s">
        <v>371</v>
      </c>
      <c r="G11" s="86"/>
      <c r="H11" s="142" t="s">
        <v>154</v>
      </c>
      <c r="I11" s="77">
        <v>6.5937522895404896</v>
      </c>
      <c r="J11" s="77">
        <v>6.5832966386344003</v>
      </c>
      <c r="K11" s="77">
        <v>1.83729265480812E-2</v>
      </c>
      <c r="L11" s="80">
        <f t="shared" si="4"/>
        <v>4.8399723159376302E-2</v>
      </c>
      <c r="M11" s="87">
        <f t="shared" si="5"/>
        <v>0.78333587508086477</v>
      </c>
      <c r="N11" s="81" t="s">
        <v>371</v>
      </c>
    </row>
    <row r="12" spans="1:14" x14ac:dyDescent="0.2">
      <c r="A12" s="165"/>
      <c r="B12" s="77" t="s">
        <v>77</v>
      </c>
      <c r="C12" s="77">
        <v>5.2620840563775504</v>
      </c>
      <c r="D12" s="80">
        <f t="shared" si="2"/>
        <v>5.9002082712380048E-2</v>
      </c>
      <c r="E12" s="80">
        <f t="shared" si="3"/>
        <v>0.66406026828142317</v>
      </c>
      <c r="F12" s="81" t="s">
        <v>371</v>
      </c>
      <c r="G12" s="86"/>
      <c r="H12" s="142" t="s">
        <v>364</v>
      </c>
      <c r="I12" s="77">
        <v>1.7038676782709801</v>
      </c>
      <c r="J12" s="77">
        <v>3.54794500252016</v>
      </c>
      <c r="K12" s="77">
        <v>1.5633664001451799E-2</v>
      </c>
      <c r="L12" s="80">
        <f t="shared" si="4"/>
        <v>4.1183695349611978E-2</v>
      </c>
      <c r="M12" s="87">
        <f t="shared" si="5"/>
        <v>0.82451957043047674</v>
      </c>
      <c r="N12" s="81" t="s">
        <v>371</v>
      </c>
    </row>
    <row r="13" spans="1:14" x14ac:dyDescent="0.2">
      <c r="A13" s="165"/>
      <c r="B13" s="77" t="s">
        <v>82</v>
      </c>
      <c r="C13" s="77">
        <v>4.7812050696218096</v>
      </c>
      <c r="D13" s="80">
        <f t="shared" si="2"/>
        <v>5.3610138865185071E-2</v>
      </c>
      <c r="E13" s="80">
        <f t="shared" si="3"/>
        <v>0.71767040714660824</v>
      </c>
      <c r="F13" s="81" t="s">
        <v>371</v>
      </c>
      <c r="G13" s="86"/>
      <c r="H13" s="142" t="s">
        <v>82</v>
      </c>
      <c r="I13" s="77">
        <v>4.8493384516996603</v>
      </c>
      <c r="J13" s="77">
        <v>4.7812050696218096</v>
      </c>
      <c r="K13" s="77">
        <v>1.31559758088866E-2</v>
      </c>
      <c r="L13" s="80">
        <f t="shared" si="4"/>
        <v>3.4656731761008565E-2</v>
      </c>
      <c r="M13" s="87">
        <f t="shared" si="5"/>
        <v>0.85917630219148533</v>
      </c>
      <c r="N13" s="81"/>
    </row>
    <row r="14" spans="1:14" x14ac:dyDescent="0.2">
      <c r="A14" s="165"/>
      <c r="B14" s="77" t="s">
        <v>55</v>
      </c>
      <c r="C14" s="77">
        <v>4.1354301955196799</v>
      </c>
      <c r="D14" s="80">
        <f t="shared" si="2"/>
        <v>4.6369269634072799E-2</v>
      </c>
      <c r="E14" s="80">
        <f t="shared" si="3"/>
        <v>0.76403967678068108</v>
      </c>
      <c r="F14" s="81" t="s">
        <v>371</v>
      </c>
      <c r="G14" s="86"/>
      <c r="H14" s="142" t="s">
        <v>85</v>
      </c>
      <c r="I14" s="77">
        <v>6.5202025075199996</v>
      </c>
      <c r="J14" s="77">
        <v>1.6520219183749001</v>
      </c>
      <c r="K14" s="77">
        <v>1.04669366808417E-2</v>
      </c>
      <c r="L14" s="80">
        <f t="shared" si="4"/>
        <v>2.7573007291664509E-2</v>
      </c>
      <c r="M14" s="87">
        <f t="shared" si="5"/>
        <v>0.88674930948314978</v>
      </c>
      <c r="N14" s="81"/>
    </row>
    <row r="15" spans="1:14" x14ac:dyDescent="0.2">
      <c r="A15" s="165"/>
      <c r="B15" s="77" t="s">
        <v>364</v>
      </c>
      <c r="C15" s="77">
        <v>3.54794500252016</v>
      </c>
      <c r="D15" s="80">
        <f t="shared" si="2"/>
        <v>3.9781984144468069E-2</v>
      </c>
      <c r="E15" s="80">
        <f t="shared" si="3"/>
        <v>0.80382166092514917</v>
      </c>
      <c r="F15" s="81" t="s">
        <v>371</v>
      </c>
      <c r="G15" s="86"/>
      <c r="H15" s="142" t="s">
        <v>63</v>
      </c>
      <c r="I15" s="77">
        <v>3.3392779276361102</v>
      </c>
      <c r="J15" s="77">
        <v>3.4695507220751098</v>
      </c>
      <c r="K15" s="77">
        <v>1.01037274325659E-2</v>
      </c>
      <c r="L15" s="80">
        <f t="shared" si="4"/>
        <v>2.6616206695990772E-2</v>
      </c>
      <c r="M15" s="87">
        <f t="shared" si="5"/>
        <v>0.91336551617914052</v>
      </c>
      <c r="N15" s="81"/>
    </row>
    <row r="16" spans="1:14" x14ac:dyDescent="0.2">
      <c r="A16" s="165"/>
      <c r="B16" s="77" t="s">
        <v>63</v>
      </c>
      <c r="C16" s="77">
        <v>3.4695507220751098</v>
      </c>
      <c r="D16" s="80">
        <f t="shared" si="2"/>
        <v>3.8902973895023188E-2</v>
      </c>
      <c r="E16" s="80">
        <f t="shared" si="3"/>
        <v>0.84272463482017235</v>
      </c>
      <c r="F16" s="81"/>
      <c r="G16" s="86"/>
      <c r="H16" s="142" t="s">
        <v>75</v>
      </c>
      <c r="I16" s="77">
        <v>2.1985305491106</v>
      </c>
      <c r="J16" s="77">
        <v>2.25611072906724</v>
      </c>
      <c r="K16" s="77">
        <v>6.4859776925511496E-3</v>
      </c>
      <c r="L16" s="80">
        <f t="shared" si="4"/>
        <v>1.7085983766160027E-2</v>
      </c>
      <c r="M16" s="87">
        <f t="shared" si="5"/>
        <v>0.93045149994530052</v>
      </c>
      <c r="N16" s="81"/>
    </row>
    <row r="17" spans="1:16" x14ac:dyDescent="0.2">
      <c r="A17" s="165"/>
      <c r="B17" s="77" t="s">
        <v>75</v>
      </c>
      <c r="C17" s="77">
        <v>2.25611072906724</v>
      </c>
      <c r="D17" s="80">
        <f t="shared" si="2"/>
        <v>2.5297055390702112E-2</v>
      </c>
      <c r="E17" s="80">
        <f t="shared" si="3"/>
        <v>0.8680216902108745</v>
      </c>
      <c r="F17" s="81"/>
      <c r="G17" s="86"/>
      <c r="H17" s="142" t="s">
        <v>66</v>
      </c>
      <c r="I17" s="77">
        <v>0.87816788192657302</v>
      </c>
      <c r="J17" s="77">
        <v>1.5076436852940001</v>
      </c>
      <c r="K17" s="77">
        <v>6.1656417128437202E-3</v>
      </c>
      <c r="L17" s="80">
        <f t="shared" si="4"/>
        <v>1.6242124041621675E-2</v>
      </c>
      <c r="M17" s="87">
        <f t="shared" si="5"/>
        <v>0.94669362398692214</v>
      </c>
      <c r="N17" s="89"/>
    </row>
    <row r="18" spans="1:16" x14ac:dyDescent="0.2">
      <c r="A18" s="165"/>
      <c r="B18" s="77" t="s">
        <v>80</v>
      </c>
      <c r="C18" s="77">
        <v>2.0482057127252</v>
      </c>
      <c r="D18" s="80">
        <f t="shared" si="2"/>
        <v>2.2965882258706133E-2</v>
      </c>
      <c r="E18" s="80">
        <f t="shared" si="3"/>
        <v>0.8909875724695806</v>
      </c>
      <c r="F18" s="81"/>
      <c r="G18" s="86"/>
      <c r="H18" s="142" t="s">
        <v>62</v>
      </c>
      <c r="I18" s="77">
        <v>1.5126792386049299</v>
      </c>
      <c r="J18" s="77">
        <v>1.5228226620412</v>
      </c>
      <c r="K18" s="77">
        <v>4.2888814339077297E-3</v>
      </c>
      <c r="L18" s="80">
        <f t="shared" si="4"/>
        <v>1.1298182329379744E-2</v>
      </c>
      <c r="M18" s="87">
        <f t="shared" si="5"/>
        <v>0.95799180631630187</v>
      </c>
      <c r="N18" s="89"/>
    </row>
    <row r="19" spans="1:16" x14ac:dyDescent="0.2">
      <c r="A19" s="165"/>
      <c r="B19" s="77" t="s">
        <v>85</v>
      </c>
      <c r="C19" s="77">
        <v>1.6520219183749001</v>
      </c>
      <c r="D19" s="80">
        <f t="shared" si="2"/>
        <v>1.8523598792095582E-2</v>
      </c>
      <c r="E19" s="80">
        <f t="shared" si="3"/>
        <v>0.90951117126167613</v>
      </c>
      <c r="F19" s="81"/>
      <c r="G19" s="86"/>
      <c r="H19" s="142" t="s">
        <v>80</v>
      </c>
      <c r="I19" s="77">
        <v>2.9089836999102499</v>
      </c>
      <c r="J19" s="77">
        <v>2.0482057127252</v>
      </c>
      <c r="K19" s="77">
        <v>3.0589019066964698E-3</v>
      </c>
      <c r="L19" s="80">
        <f t="shared" si="4"/>
        <v>8.0580524321129041E-3</v>
      </c>
      <c r="M19" s="87">
        <f t="shared" si="5"/>
        <v>0.96604985874841476</v>
      </c>
      <c r="N19" s="89"/>
    </row>
    <row r="20" spans="1:16" x14ac:dyDescent="0.2">
      <c r="A20" s="165"/>
      <c r="B20" s="77" t="s">
        <v>62</v>
      </c>
      <c r="C20" s="77">
        <v>1.5228226620412</v>
      </c>
      <c r="D20" s="80">
        <f t="shared" si="2"/>
        <v>1.7074928431282933E-2</v>
      </c>
      <c r="E20" s="80">
        <f t="shared" si="3"/>
        <v>0.92658609969295902</v>
      </c>
      <c r="F20" s="81"/>
      <c r="G20" s="86"/>
      <c r="H20" s="142" t="s">
        <v>86</v>
      </c>
      <c r="I20" s="77">
        <v>1.9771599648839</v>
      </c>
      <c r="J20" s="77">
        <v>1.4667121792054101</v>
      </c>
      <c r="K20" s="77">
        <v>2.51879355309038E-3</v>
      </c>
      <c r="L20" s="80">
        <f t="shared" si="4"/>
        <v>6.635247267013534E-3</v>
      </c>
      <c r="M20" s="87">
        <f t="shared" si="5"/>
        <v>0.97268510601542835</v>
      </c>
      <c r="N20" s="89"/>
    </row>
    <row r="21" spans="1:16" x14ac:dyDescent="0.2">
      <c r="A21" s="165"/>
      <c r="B21" s="77" t="s">
        <v>66</v>
      </c>
      <c r="C21" s="77">
        <v>1.5076436852940001</v>
      </c>
      <c r="D21" s="80">
        <f t="shared" si="2"/>
        <v>1.6904731370207454E-2</v>
      </c>
      <c r="E21" s="80">
        <f t="shared" si="3"/>
        <v>0.94349083106316645</v>
      </c>
      <c r="F21" s="81"/>
      <c r="G21" s="86"/>
      <c r="H21" s="142" t="s">
        <v>70</v>
      </c>
      <c r="I21" s="77">
        <v>15.055285188876001</v>
      </c>
      <c r="J21" s="77">
        <v>7.6199146935600197</v>
      </c>
      <c r="K21" s="77">
        <v>1.7373814739899799E-3</v>
      </c>
      <c r="L21" s="80">
        <f t="shared" si="4"/>
        <v>4.5767767123700868E-3</v>
      </c>
      <c r="M21" s="87">
        <f t="shared" si="5"/>
        <v>0.97726188272779846</v>
      </c>
      <c r="N21" s="89"/>
    </row>
    <row r="22" spans="1:16" x14ac:dyDescent="0.2">
      <c r="A22" s="165"/>
      <c r="B22" s="77" t="s">
        <v>86</v>
      </c>
      <c r="C22" s="77">
        <v>1.4667121792054101</v>
      </c>
      <c r="D22" s="80">
        <f t="shared" si="2"/>
        <v>1.6445779350074997E-2</v>
      </c>
      <c r="E22" s="80">
        <f t="shared" si="3"/>
        <v>0.95993661041324141</v>
      </c>
      <c r="F22" s="81"/>
      <c r="G22" s="86"/>
      <c r="H22" s="142" t="s">
        <v>65</v>
      </c>
      <c r="I22" s="77">
        <v>1.0632581511241701</v>
      </c>
      <c r="J22" s="77">
        <v>0.765787866381477</v>
      </c>
      <c r="K22" s="77">
        <v>1.21915449212684E-3</v>
      </c>
      <c r="L22" s="80">
        <f t="shared" si="4"/>
        <v>3.2116135528562004E-3</v>
      </c>
      <c r="M22" s="87">
        <f t="shared" si="5"/>
        <v>0.98047349628065461</v>
      </c>
      <c r="N22" s="89"/>
    </row>
    <row r="23" spans="1:16" x14ac:dyDescent="0.2">
      <c r="A23" s="165"/>
      <c r="B23" s="77" t="s">
        <v>59</v>
      </c>
      <c r="C23" s="77">
        <v>0.90288156568258704</v>
      </c>
      <c r="D23" s="80">
        <f t="shared" si="2"/>
        <v>1.0123725171839973E-2</v>
      </c>
      <c r="E23" s="80">
        <f t="shared" si="3"/>
        <v>0.97006033558508142</v>
      </c>
      <c r="F23" s="81"/>
      <c r="G23" s="86"/>
      <c r="H23" s="142" t="s">
        <v>60</v>
      </c>
      <c r="I23" s="77">
        <v>0.58401683196899101</v>
      </c>
      <c r="J23" s="77">
        <v>0.49184761557981399</v>
      </c>
      <c r="K23" s="77">
        <v>1.08947314205561E-3</v>
      </c>
      <c r="L23" s="80">
        <f t="shared" si="4"/>
        <v>2.8699945175894867E-3</v>
      </c>
      <c r="M23" s="87">
        <f t="shared" si="5"/>
        <v>0.98334349079824412</v>
      </c>
      <c r="N23" s="89"/>
    </row>
    <row r="24" spans="1:16" x14ac:dyDescent="0.2">
      <c r="A24" s="165"/>
      <c r="B24" s="77" t="s">
        <v>65</v>
      </c>
      <c r="C24" s="77">
        <v>0.765787866381477</v>
      </c>
      <c r="D24" s="80">
        <f t="shared" si="2"/>
        <v>8.5865369211683105E-3</v>
      </c>
      <c r="E24" s="80">
        <f t="shared" si="3"/>
        <v>0.97864687250624971</v>
      </c>
      <c r="F24" s="81"/>
      <c r="G24" s="86"/>
      <c r="H24" s="142" t="s">
        <v>59</v>
      </c>
      <c r="I24" s="77">
        <v>2.0331517182717</v>
      </c>
      <c r="J24" s="77">
        <v>0.90288156568258704</v>
      </c>
      <c r="K24" s="77">
        <v>9.7825777323743194E-4</v>
      </c>
      <c r="L24" s="80">
        <f t="shared" si="4"/>
        <v>2.5770203391002186E-3</v>
      </c>
      <c r="M24" s="87">
        <f t="shared" ref="M24:M48" si="6">IF(ISNUMBER(M23),M23+L24,L24)</f>
        <v>0.98592051113734436</v>
      </c>
      <c r="N24" s="89"/>
    </row>
    <row r="25" spans="1:16" x14ac:dyDescent="0.2">
      <c r="A25" s="165"/>
      <c r="B25" s="77" t="s">
        <v>60</v>
      </c>
      <c r="C25" s="77">
        <v>0.49184761557981399</v>
      </c>
      <c r="D25" s="80">
        <f t="shared" si="2"/>
        <v>5.5149316098733426E-3</v>
      </c>
      <c r="E25" s="80">
        <f t="shared" si="3"/>
        <v>0.98416180411612308</v>
      </c>
      <c r="F25" s="81"/>
      <c r="G25" s="86"/>
      <c r="H25" s="142" t="s">
        <v>58</v>
      </c>
      <c r="I25" s="77">
        <v>0.28859612400000001</v>
      </c>
      <c r="J25" s="77">
        <v>3.0982319999999998E-3</v>
      </c>
      <c r="K25" s="77">
        <v>8.7604351275083502E-4</v>
      </c>
      <c r="L25" s="80">
        <f t="shared" si="4"/>
        <v>2.3077577424450153E-3</v>
      </c>
      <c r="M25" s="87">
        <f t="shared" si="6"/>
        <v>0.98822826887978932</v>
      </c>
      <c r="N25" s="89"/>
    </row>
    <row r="26" spans="1:16" x14ac:dyDescent="0.2">
      <c r="A26" s="165"/>
      <c r="B26" s="77" t="s">
        <v>141</v>
      </c>
      <c r="C26" s="77">
        <v>0.47819354467779601</v>
      </c>
      <c r="D26" s="80">
        <f t="shared" si="2"/>
        <v>5.3618328353022349E-3</v>
      </c>
      <c r="E26" s="80">
        <f t="shared" si="3"/>
        <v>0.98952363695142531</v>
      </c>
      <c r="F26" s="81"/>
      <c r="G26" s="86"/>
      <c r="H26" s="142" t="s">
        <v>155</v>
      </c>
      <c r="I26" s="77">
        <v>6.3691169689151497E-3</v>
      </c>
      <c r="J26" s="77">
        <v>0.133545852024468</v>
      </c>
      <c r="K26" s="77">
        <v>7.6745963839542502E-4</v>
      </c>
      <c r="L26" s="80">
        <f t="shared" si="4"/>
        <v>2.0217156987552909E-3</v>
      </c>
      <c r="M26" s="87">
        <f t="shared" si="6"/>
        <v>0.99024998457854463</v>
      </c>
      <c r="N26" s="89"/>
    </row>
    <row r="27" spans="1:16" x14ac:dyDescent="0.2">
      <c r="A27" s="165"/>
      <c r="B27" s="77" t="s">
        <v>56</v>
      </c>
      <c r="C27" s="77">
        <v>0.15188599999999999</v>
      </c>
      <c r="D27" s="80">
        <f t="shared" si="2"/>
        <v>1.7030496356270233E-3</v>
      </c>
      <c r="E27" s="80">
        <f t="shared" si="3"/>
        <v>0.99122668658705237</v>
      </c>
      <c r="F27" s="81"/>
      <c r="G27" s="86"/>
      <c r="H27" s="142" t="s">
        <v>141</v>
      </c>
      <c r="I27" s="77">
        <v>0.69459566231692604</v>
      </c>
      <c r="J27" s="77">
        <v>0.47819354467779601</v>
      </c>
      <c r="K27" s="77">
        <v>6.6632471781846801E-4</v>
      </c>
      <c r="L27" s="80">
        <f t="shared" si="4"/>
        <v>1.7552964026861277E-3</v>
      </c>
      <c r="M27" s="87">
        <f t="shared" si="6"/>
        <v>0.99200528098123075</v>
      </c>
      <c r="N27" s="89"/>
    </row>
    <row r="28" spans="1:16" x14ac:dyDescent="0.2">
      <c r="A28" s="165"/>
      <c r="B28" s="77" t="s">
        <v>155</v>
      </c>
      <c r="C28" s="77">
        <v>0.133545852024468</v>
      </c>
      <c r="D28" s="80">
        <f t="shared" si="2"/>
        <v>1.497407362296529E-3</v>
      </c>
      <c r="E28" s="80">
        <f t="shared" si="3"/>
        <v>0.99272409394934891</v>
      </c>
      <c r="F28" s="81"/>
      <c r="G28" s="90"/>
      <c r="H28" s="142" t="s">
        <v>78</v>
      </c>
      <c r="I28" s="77">
        <v>6.3911049631769301E-2</v>
      </c>
      <c r="J28" s="77">
        <v>0.13170208309048401</v>
      </c>
      <c r="K28" s="77">
        <v>5.7827953922377404E-4</v>
      </c>
      <c r="L28" s="80">
        <f t="shared" si="4"/>
        <v>1.5233593588869691E-3</v>
      </c>
      <c r="M28" s="87">
        <f t="shared" si="6"/>
        <v>0.99352864034011767</v>
      </c>
      <c r="N28" s="89"/>
    </row>
    <row r="29" spans="1:16" x14ac:dyDescent="0.2">
      <c r="A29" s="165"/>
      <c r="B29" s="77" t="s">
        <v>78</v>
      </c>
      <c r="C29" s="77">
        <v>0.13170208309048401</v>
      </c>
      <c r="D29" s="80">
        <f>IF(ISNUMBER(C29),C29/VLOOKUP("National Total",B$5:C$49,2,0),"0")</f>
        <v>1.4767337649195366E-3</v>
      </c>
      <c r="E29" s="80">
        <f>IF(D29=1,0,IF(ISNUMBER(D29+E28),D29+E28,0))</f>
        <v>0.99420082771426843</v>
      </c>
      <c r="F29" s="81"/>
      <c r="G29" s="2"/>
      <c r="H29" s="142" t="s">
        <v>56</v>
      </c>
      <c r="I29" s="77">
        <v>0.466772122459086</v>
      </c>
      <c r="J29" s="77">
        <v>0.15188599999999999</v>
      </c>
      <c r="K29" s="77">
        <v>5.5113713104119801E-4</v>
      </c>
      <c r="L29" s="80">
        <f t="shared" si="4"/>
        <v>1.4518582271278229E-3</v>
      </c>
      <c r="M29" s="87">
        <f t="shared" si="6"/>
        <v>0.99498049856724546</v>
      </c>
      <c r="N29" s="89"/>
    </row>
    <row r="30" spans="1:16" s="20" customFormat="1" x14ac:dyDescent="0.2">
      <c r="A30" s="166"/>
      <c r="B30" s="77" t="s">
        <v>84</v>
      </c>
      <c r="C30" s="77">
        <v>9.2113929144325299E-2</v>
      </c>
      <c r="D30" s="80">
        <f t="shared" ref="D30:D41" si="7">IF(ISNUMBER(C30),C30/VLOOKUP("National Total",B$5:C$49,2,0),"0")</f>
        <v>1.0328443270967479E-3</v>
      </c>
      <c r="E30" s="80">
        <f t="shared" ref="E30:E41" si="8">IF(D30=1,0,IF(ISNUMBER(D30+E29),D30+E29,0))</f>
        <v>0.99523367204136515</v>
      </c>
      <c r="F30" s="81"/>
      <c r="G30" s="93"/>
      <c r="H30" s="142" t="s">
        <v>57</v>
      </c>
      <c r="I30" s="77">
        <v>0.16121748412234599</v>
      </c>
      <c r="J30" s="77">
        <v>7.1164987589803202E-3</v>
      </c>
      <c r="K30" s="77">
        <v>4.5763456350260602E-4</v>
      </c>
      <c r="L30" s="80">
        <f t="shared" si="4"/>
        <v>1.2055448065785331E-3</v>
      </c>
      <c r="M30" s="87">
        <f t="shared" si="6"/>
        <v>0.99618604337382399</v>
      </c>
      <c r="N30" s="89"/>
    </row>
    <row r="31" spans="1:16" s="20" customFormat="1" x14ac:dyDescent="0.2">
      <c r="A31" s="166"/>
      <c r="B31" s="77" t="s">
        <v>149</v>
      </c>
      <c r="C31" s="77">
        <v>8.8190399627563199E-2</v>
      </c>
      <c r="D31" s="80">
        <f t="shared" si="7"/>
        <v>9.8885103269243427E-4</v>
      </c>
      <c r="E31" s="80">
        <f t="shared" si="8"/>
        <v>0.99622252307405756</v>
      </c>
      <c r="F31" s="81"/>
      <c r="G31" s="93"/>
      <c r="H31" s="142" t="s">
        <v>149</v>
      </c>
      <c r="I31" s="77">
        <v>5.1771002642129499E-2</v>
      </c>
      <c r="J31" s="77">
        <v>8.8190399627563199E-2</v>
      </c>
      <c r="K31" s="77">
        <v>3.5941632531109099E-4</v>
      </c>
      <c r="L31" s="80">
        <f t="shared" si="4"/>
        <v>9.4680891465458313E-4</v>
      </c>
      <c r="M31" s="87">
        <f t="shared" si="6"/>
        <v>0.99713285228847859</v>
      </c>
      <c r="N31" s="89"/>
      <c r="P31" s="146"/>
    </row>
    <row r="32" spans="1:16" s="20" customFormat="1" x14ac:dyDescent="0.2">
      <c r="A32" s="166"/>
      <c r="B32" s="77" t="s">
        <v>140</v>
      </c>
      <c r="C32" s="77">
        <v>5.0348622021802798E-2</v>
      </c>
      <c r="D32" s="80">
        <f t="shared" si="7"/>
        <v>5.6454315992622084E-4</v>
      </c>
      <c r="E32" s="80">
        <f t="shared" si="8"/>
        <v>0.99678706623398383</v>
      </c>
      <c r="F32" s="81"/>
      <c r="G32" s="93"/>
      <c r="H32" s="142" t="s">
        <v>84</v>
      </c>
      <c r="I32" s="77">
        <v>9.0081179136E-2</v>
      </c>
      <c r="J32" s="77">
        <v>9.2113929144325299E-2</v>
      </c>
      <c r="K32" s="77">
        <v>2.6382768654249398E-4</v>
      </c>
      <c r="L32" s="80">
        <f t="shared" si="4"/>
        <v>6.9500016543466692E-4</v>
      </c>
      <c r="M32" s="87">
        <f t="shared" si="6"/>
        <v>0.99782785245391326</v>
      </c>
      <c r="N32" s="89"/>
      <c r="P32" s="146"/>
    </row>
    <row r="33" spans="1:19" s="20" customFormat="1" x14ac:dyDescent="0.2">
      <c r="A33" s="166"/>
      <c r="B33" s="77" t="s">
        <v>142</v>
      </c>
      <c r="C33" s="77">
        <v>4.6502169943206301E-2</v>
      </c>
      <c r="D33" s="80">
        <f t="shared" si="7"/>
        <v>5.2141411043574398E-4</v>
      </c>
      <c r="E33" s="80">
        <f t="shared" si="8"/>
        <v>0.99730848034441955</v>
      </c>
      <c r="F33" s="81"/>
      <c r="G33" s="93"/>
      <c r="H33" s="142" t="s">
        <v>148</v>
      </c>
      <c r="I33" s="77">
        <v>2.818824529428E-2</v>
      </c>
      <c r="J33" s="77">
        <v>4.4037690765921497E-2</v>
      </c>
      <c r="K33" s="77">
        <v>1.72233391298445E-4</v>
      </c>
      <c r="L33" s="80">
        <f t="shared" si="4"/>
        <v>4.5371369856784491E-4</v>
      </c>
      <c r="M33" s="87">
        <f t="shared" si="6"/>
        <v>0.99828156615248109</v>
      </c>
      <c r="N33" s="89"/>
      <c r="P33" s="146"/>
    </row>
    <row r="34" spans="1:19" s="20" customFormat="1" x14ac:dyDescent="0.2">
      <c r="A34" s="166"/>
      <c r="B34" s="77" t="s">
        <v>148</v>
      </c>
      <c r="C34" s="77">
        <v>4.4037690765921497E-2</v>
      </c>
      <c r="D34" s="80">
        <f t="shared" si="7"/>
        <v>4.9378068559813369E-4</v>
      </c>
      <c r="E34" s="80">
        <f t="shared" si="8"/>
        <v>0.99780226103001768</v>
      </c>
      <c r="F34" s="81"/>
      <c r="G34" s="93"/>
      <c r="H34" s="142" t="s">
        <v>150</v>
      </c>
      <c r="I34" s="77">
        <v>3.4661737943039998E-2</v>
      </c>
      <c r="J34" s="77">
        <v>4.0837915622400002E-2</v>
      </c>
      <c r="K34" s="77">
        <v>1.3331190661353801E-4</v>
      </c>
      <c r="L34" s="80">
        <f t="shared" si="4"/>
        <v>3.5118299510198151E-4</v>
      </c>
      <c r="M34" s="87">
        <f t="shared" si="6"/>
        <v>0.99863274914758304</v>
      </c>
      <c r="N34" s="89"/>
      <c r="P34" s="146"/>
    </row>
    <row r="35" spans="1:19" s="20" customFormat="1" x14ac:dyDescent="0.2">
      <c r="A35" s="166"/>
      <c r="B35" s="77" t="s">
        <v>67</v>
      </c>
      <c r="C35" s="77">
        <v>4.0953188988000003E-2</v>
      </c>
      <c r="D35" s="80">
        <f t="shared" si="7"/>
        <v>4.5919514361941212E-4</v>
      </c>
      <c r="E35" s="80">
        <f t="shared" si="8"/>
        <v>0.99826145617363704</v>
      </c>
      <c r="F35" s="81"/>
      <c r="G35" s="93"/>
      <c r="H35" s="142" t="s">
        <v>146</v>
      </c>
      <c r="I35" s="77">
        <v>2.2457520200732099E-2</v>
      </c>
      <c r="J35" s="77">
        <v>3.4306049527416997E-2</v>
      </c>
      <c r="K35" s="77">
        <v>1.3262794138993499E-4</v>
      </c>
      <c r="L35" s="80">
        <f t="shared" si="4"/>
        <v>3.4938122838907405E-4</v>
      </c>
      <c r="M35" s="87">
        <f t="shared" si="6"/>
        <v>0.99898213037597217</v>
      </c>
      <c r="N35" s="89"/>
      <c r="P35" s="146"/>
    </row>
    <row r="36" spans="1:19" s="20" customFormat="1" x14ac:dyDescent="0.2">
      <c r="A36" s="166"/>
      <c r="B36" s="77" t="s">
        <v>150</v>
      </c>
      <c r="C36" s="77">
        <v>4.0837915622400002E-2</v>
      </c>
      <c r="D36" s="80">
        <f t="shared" si="7"/>
        <v>4.5790261986289354E-4</v>
      </c>
      <c r="E36" s="80">
        <f t="shared" si="8"/>
        <v>0.99871935879349993</v>
      </c>
      <c r="F36" s="81"/>
      <c r="G36" s="93"/>
      <c r="H36" s="142" t="s">
        <v>140</v>
      </c>
      <c r="I36" s="77">
        <v>5.5628734513415198E-2</v>
      </c>
      <c r="J36" s="77">
        <v>5.0348622021802798E-2</v>
      </c>
      <c r="K36" s="77">
        <v>1.2440063747476101E-4</v>
      </c>
      <c r="L36" s="80">
        <f t="shared" si="4"/>
        <v>3.2770807627580551E-4</v>
      </c>
      <c r="M36" s="87">
        <f t="shared" si="6"/>
        <v>0.99930983845224797</v>
      </c>
      <c r="N36" s="89"/>
      <c r="P36" s="146"/>
    </row>
    <row r="37" spans="1:19" s="20" customFormat="1" x14ac:dyDescent="0.2">
      <c r="A37" s="166"/>
      <c r="B37" s="77" t="s">
        <v>146</v>
      </c>
      <c r="C37" s="77">
        <v>3.4306049527416997E-2</v>
      </c>
      <c r="D37" s="80">
        <f t="shared" si="7"/>
        <v>3.8466287312504202E-4</v>
      </c>
      <c r="E37" s="80">
        <f t="shared" si="8"/>
        <v>0.99910402166662493</v>
      </c>
      <c r="F37" s="81"/>
      <c r="G37" s="93"/>
      <c r="H37" s="142" t="s">
        <v>152</v>
      </c>
      <c r="I37" s="77">
        <v>1.73447504230284E-2</v>
      </c>
      <c r="J37" s="77">
        <v>7.2467429062484498E-5</v>
      </c>
      <c r="K37" s="77">
        <v>5.3321024924911798E-5</v>
      </c>
      <c r="L37" s="80">
        <f t="shared" si="4"/>
        <v>1.4046335177938518E-4</v>
      </c>
      <c r="M37" s="87">
        <f t="shared" si="6"/>
        <v>0.99945030180402739</v>
      </c>
      <c r="N37" s="89"/>
      <c r="P37" s="146"/>
    </row>
    <row r="38" spans="1:19" s="20" customFormat="1" x14ac:dyDescent="0.2">
      <c r="A38" s="166"/>
      <c r="B38" s="77" t="s">
        <v>61</v>
      </c>
      <c r="C38" s="77">
        <v>1.7960793690388902E-2</v>
      </c>
      <c r="D38" s="80">
        <f t="shared" si="7"/>
        <v>2.0138869382292613E-4</v>
      </c>
      <c r="E38" s="80">
        <f t="shared" si="8"/>
        <v>0.99930541036044784</v>
      </c>
      <c r="F38" s="81"/>
      <c r="G38" s="93"/>
      <c r="H38" s="142" t="s">
        <v>142</v>
      </c>
      <c r="I38" s="77">
        <v>7.2191594243206203E-2</v>
      </c>
      <c r="J38" s="77">
        <v>4.6502169943206301E-2</v>
      </c>
      <c r="K38" s="77">
        <v>5.0402173603075603E-5</v>
      </c>
      <c r="L38" s="80">
        <f t="shared" si="4"/>
        <v>1.3277423401414788E-4</v>
      </c>
      <c r="M38" s="87">
        <f t="shared" si="6"/>
        <v>0.99958307603804153</v>
      </c>
      <c r="N38" s="89"/>
      <c r="P38" s="193"/>
      <c r="Q38" s="19"/>
      <c r="R38" s="19"/>
      <c r="S38" s="19"/>
    </row>
    <row r="39" spans="1:19" s="20" customFormat="1" x14ac:dyDescent="0.2">
      <c r="A39" s="166"/>
      <c r="B39" s="77" t="s">
        <v>71</v>
      </c>
      <c r="C39" s="77">
        <v>1.5513180811627799E-2</v>
      </c>
      <c r="D39" s="80">
        <f t="shared" si="7"/>
        <v>1.739443854513178E-4</v>
      </c>
      <c r="E39" s="80">
        <f t="shared" si="8"/>
        <v>0.99947935474589911</v>
      </c>
      <c r="F39" s="81"/>
      <c r="G39" s="93"/>
      <c r="H39" s="142" t="s">
        <v>174</v>
      </c>
      <c r="I39" s="77">
        <v>1.2375000000000001E-3</v>
      </c>
      <c r="J39" s="77">
        <v>8.9702250000000001E-3</v>
      </c>
      <c r="K39" s="77">
        <v>4.9040900690000798E-5</v>
      </c>
      <c r="L39" s="80">
        <f t="shared" si="4"/>
        <v>1.2918823850250417E-4</v>
      </c>
      <c r="M39" s="87">
        <f t="shared" si="6"/>
        <v>0.99971226427654403</v>
      </c>
      <c r="N39" s="89"/>
      <c r="P39" s="193"/>
      <c r="Q39" s="19"/>
      <c r="R39" s="19"/>
      <c r="S39" s="19"/>
    </row>
    <row r="40" spans="1:19" s="20" customFormat="1" x14ac:dyDescent="0.2">
      <c r="A40" s="166"/>
      <c r="B40" s="77" t="s">
        <v>170</v>
      </c>
      <c r="C40" s="77">
        <v>1.038567024E-2</v>
      </c>
      <c r="D40" s="80">
        <f t="shared" si="7"/>
        <v>1.1645123262166638E-4</v>
      </c>
      <c r="E40" s="80">
        <f t="shared" si="8"/>
        <v>0.99959580597852082</v>
      </c>
      <c r="F40" s="81"/>
      <c r="G40" s="93"/>
      <c r="H40" s="142" t="s">
        <v>71</v>
      </c>
      <c r="I40" s="77">
        <v>2.1438177436787099E-2</v>
      </c>
      <c r="J40" s="77">
        <v>1.5513180811627799E-2</v>
      </c>
      <c r="K40" s="77">
        <v>2.5010678015572502E-5</v>
      </c>
      <c r="L40" s="80">
        <f t="shared" si="4"/>
        <v>6.5885523942750931E-5</v>
      </c>
      <c r="M40" s="87">
        <f t="shared" si="6"/>
        <v>0.99977814980048674</v>
      </c>
      <c r="N40" s="89"/>
      <c r="P40" s="193"/>
      <c r="Q40" s="19"/>
      <c r="R40" s="19"/>
      <c r="S40" s="19"/>
    </row>
    <row r="41" spans="1:19" s="20" customFormat="1" x14ac:dyDescent="0.2">
      <c r="A41" s="166"/>
      <c r="B41" s="77" t="s">
        <v>174</v>
      </c>
      <c r="C41" s="77">
        <v>8.9702250000000001E-3</v>
      </c>
      <c r="D41" s="80">
        <f t="shared" si="7"/>
        <v>1.0058029323138679E-4</v>
      </c>
      <c r="E41" s="80">
        <f t="shared" si="8"/>
        <v>0.99969638627175217</v>
      </c>
      <c r="F41" s="81"/>
      <c r="G41" s="93"/>
      <c r="H41" s="142" t="s">
        <v>151</v>
      </c>
      <c r="I41" s="77">
        <v>5.0302319709272002E-3</v>
      </c>
      <c r="J41" s="77">
        <v>6.5704511303526E-3</v>
      </c>
      <c r="K41" s="77">
        <v>2.3142269455017601E-5</v>
      </c>
      <c r="L41" s="80">
        <f>IF(ISNUMBER(K41/SUM(K$5:K$48)),(K41/SUM(K$5:K$48)),"NA")</f>
        <v>6.0963583127126751E-5</v>
      </c>
      <c r="M41" s="87">
        <f t="shared" si="6"/>
        <v>0.99983911338361386</v>
      </c>
      <c r="N41" s="89"/>
      <c r="P41" s="193"/>
      <c r="Q41" s="19"/>
      <c r="R41" s="19"/>
      <c r="S41" s="19"/>
    </row>
    <row r="42" spans="1:19" s="20" customFormat="1" x14ac:dyDescent="0.2">
      <c r="A42" s="166"/>
      <c r="B42" s="77" t="s">
        <v>57</v>
      </c>
      <c r="C42" s="77">
        <v>7.1164987589803202E-3</v>
      </c>
      <c r="D42" s="80">
        <f>IF(ISNUMBER(C42),C42/VLOOKUP("National Total",B$5:C$49,2,0),"0")</f>
        <v>7.9795047722776283E-5</v>
      </c>
      <c r="E42" s="80">
        <f>IF(D42=1,0,IF(ISNUMBER(D42+E41),D42+E41,0))</f>
        <v>0.99977618131947499</v>
      </c>
      <c r="F42" s="81"/>
      <c r="G42" s="93"/>
      <c r="H42" s="142" t="s">
        <v>365</v>
      </c>
      <c r="I42" s="77">
        <v>1.26102615715719E-2</v>
      </c>
      <c r="J42" s="77">
        <v>4.3156139338000003E-3</v>
      </c>
      <c r="K42" s="77">
        <v>1.3638159762781899E-5</v>
      </c>
      <c r="L42" s="80">
        <f t="shared" si="4"/>
        <v>3.5926946923484314E-5</v>
      </c>
      <c r="M42" s="87">
        <f t="shared" si="6"/>
        <v>0.99987504033053731</v>
      </c>
      <c r="N42" s="89"/>
      <c r="P42" s="193"/>
      <c r="Q42" s="19"/>
      <c r="R42" s="19"/>
      <c r="S42" s="19"/>
    </row>
    <row r="43" spans="1:19" s="20" customFormat="1" x14ac:dyDescent="0.2">
      <c r="A43" s="166"/>
      <c r="B43" s="77" t="s">
        <v>151</v>
      </c>
      <c r="C43" s="77">
        <v>6.5704511303526E-3</v>
      </c>
      <c r="D43" s="80">
        <f t="shared" ref="D43:D49" si="9">IF(ISNUMBER(C43),C43/VLOOKUP("National Total",B$5:C$49,2,0),"0")</f>
        <v>7.3672388524631367E-5</v>
      </c>
      <c r="E43" s="80">
        <f t="shared" ref="E43:E49" si="10">IF(D43=1,0,IF(ISNUMBER(D43+E42),D43+E42,0))</f>
        <v>0.99984985370799961</v>
      </c>
      <c r="F43" s="81"/>
      <c r="G43" s="93"/>
      <c r="H43" s="142" t="s">
        <v>170</v>
      </c>
      <c r="I43" s="77">
        <v>2.356308E-2</v>
      </c>
      <c r="J43" s="77">
        <v>1.038567024E-2</v>
      </c>
      <c r="K43" s="77">
        <v>1.17985118863131E-5</v>
      </c>
      <c r="L43" s="80">
        <f t="shared" si="4"/>
        <v>3.108077025702813E-5</v>
      </c>
      <c r="M43" s="87">
        <f t="shared" si="6"/>
        <v>0.99990612110079435</v>
      </c>
      <c r="N43" s="89"/>
      <c r="P43" s="193"/>
      <c r="Q43" s="19"/>
      <c r="R43" s="19"/>
      <c r="S43" s="19"/>
    </row>
    <row r="44" spans="1:19" s="20" customFormat="1" x14ac:dyDescent="0.2">
      <c r="A44" s="166"/>
      <c r="B44" s="77" t="s">
        <v>365</v>
      </c>
      <c r="C44" s="77">
        <v>4.3156139338000003E-3</v>
      </c>
      <c r="D44" s="80">
        <f t="shared" si="9"/>
        <v>4.8389612850855215E-5</v>
      </c>
      <c r="E44" s="80">
        <f t="shared" si="10"/>
        <v>0.99989824332085042</v>
      </c>
      <c r="F44" s="81"/>
      <c r="G44" s="93"/>
      <c r="H44" s="142" t="s">
        <v>61</v>
      </c>
      <c r="I44" s="77">
        <v>3.7716610237688901E-2</v>
      </c>
      <c r="J44" s="77">
        <v>1.7960793690388902E-2</v>
      </c>
      <c r="K44" s="77">
        <v>1.10055461560609E-5</v>
      </c>
      <c r="L44" s="80">
        <f t="shared" si="4"/>
        <v>2.8991863967731105E-5</v>
      </c>
      <c r="M44" s="87">
        <f t="shared" si="6"/>
        <v>0.99993511296476212</v>
      </c>
      <c r="N44" s="89"/>
      <c r="P44" s="146"/>
    </row>
    <row r="45" spans="1:19" s="20" customFormat="1" x14ac:dyDescent="0.2">
      <c r="A45" s="166"/>
      <c r="B45" s="77" t="s">
        <v>58</v>
      </c>
      <c r="C45" s="77">
        <v>3.0982319999999998E-3</v>
      </c>
      <c r="D45" s="80">
        <f t="shared" si="9"/>
        <v>3.4739494612327556E-5</v>
      </c>
      <c r="E45" s="80">
        <f t="shared" si="10"/>
        <v>0.99993298281546272</v>
      </c>
      <c r="F45" s="81"/>
      <c r="G45" s="93"/>
      <c r="H45" s="142" t="s">
        <v>147</v>
      </c>
      <c r="I45" s="77">
        <v>2.0631355261150701E-3</v>
      </c>
      <c r="J45" s="77">
        <v>2.6845618894027401E-3</v>
      </c>
      <c r="K45" s="77">
        <v>9.4310804758679706E-6</v>
      </c>
      <c r="L45" s="80">
        <f t="shared" si="4"/>
        <v>2.484425564600539E-5</v>
      </c>
      <c r="M45" s="87">
        <f t="shared" si="6"/>
        <v>0.99995995722040809</v>
      </c>
      <c r="N45" s="89"/>
      <c r="P45" s="146"/>
    </row>
    <row r="46" spans="1:19" s="20" customFormat="1" x14ac:dyDescent="0.2">
      <c r="A46" s="166"/>
      <c r="B46" s="77" t="s">
        <v>147</v>
      </c>
      <c r="C46" s="77">
        <v>2.6845618894027401E-3</v>
      </c>
      <c r="D46" s="80">
        <f t="shared" si="9"/>
        <v>3.0101142617262484E-5</v>
      </c>
      <c r="E46" s="80">
        <f t="shared" si="10"/>
        <v>0.99996308395807998</v>
      </c>
      <c r="F46" s="81"/>
      <c r="G46" s="93"/>
      <c r="H46" s="142" t="s">
        <v>143</v>
      </c>
      <c r="I46" s="77">
        <v>1.89772069354286E-3</v>
      </c>
      <c r="J46" s="77">
        <v>2.35018647248571E-3</v>
      </c>
      <c r="K46" s="77">
        <v>7.9726688302459298E-6</v>
      </c>
      <c r="L46" s="80">
        <f t="shared" si="4"/>
        <v>2.100236797961786E-5</v>
      </c>
      <c r="M46" s="87">
        <f t="shared" si="6"/>
        <v>0.99998095958838773</v>
      </c>
      <c r="N46" s="89"/>
      <c r="P46" s="146"/>
    </row>
    <row r="47" spans="1:19" s="20" customFormat="1" x14ac:dyDescent="0.2">
      <c r="A47" s="166"/>
      <c r="B47" s="77" t="s">
        <v>143</v>
      </c>
      <c r="C47" s="77">
        <v>2.35018647248571E-3</v>
      </c>
      <c r="D47" s="80">
        <f t="shared" si="9"/>
        <v>2.6351896920205599E-5</v>
      </c>
      <c r="E47" s="80">
        <f t="shared" si="10"/>
        <v>0.99998943585500022</v>
      </c>
      <c r="F47" s="81"/>
      <c r="G47" s="93"/>
      <c r="H47" s="142" t="s">
        <v>67</v>
      </c>
      <c r="I47" s="77">
        <v>7.9815118975860203E-2</v>
      </c>
      <c r="J47" s="77">
        <v>4.0953188988000003E-2</v>
      </c>
      <c r="K47" s="77">
        <v>5.9306243433238304E-6</v>
      </c>
      <c r="L47" s="80">
        <f t="shared" si="4"/>
        <v>1.5623018773190965E-5</v>
      </c>
      <c r="M47" s="87">
        <f t="shared" si="6"/>
        <v>0.99999658260716096</v>
      </c>
      <c r="N47" s="89"/>
      <c r="P47" s="146"/>
    </row>
    <row r="48" spans="1:19" s="20" customFormat="1" x14ac:dyDescent="0.2">
      <c r="A48" s="166"/>
      <c r="B48" s="77" t="s">
        <v>145</v>
      </c>
      <c r="C48" s="77">
        <v>8.6969285437056001E-4</v>
      </c>
      <c r="D48" s="80">
        <f t="shared" si="9"/>
        <v>9.7515906584096494E-6</v>
      </c>
      <c r="E48" s="80">
        <f t="shared" si="10"/>
        <v>0.99999918744565863</v>
      </c>
      <c r="F48" s="81"/>
      <c r="G48" s="93"/>
      <c r="H48" s="142" t="s">
        <v>145</v>
      </c>
      <c r="I48" s="77">
        <v>2.0729665295955799E-3</v>
      </c>
      <c r="J48" s="77">
        <v>8.6969285437056001E-4</v>
      </c>
      <c r="K48" s="77">
        <v>1.29726997413595E-6</v>
      </c>
      <c r="L48" s="80">
        <f t="shared" si="4"/>
        <v>3.4173928386878862E-6</v>
      </c>
      <c r="M48" s="87">
        <f t="shared" si="6"/>
        <v>0.99999999999999967</v>
      </c>
      <c r="N48" s="89"/>
      <c r="P48" s="146"/>
    </row>
    <row r="49" spans="1:16" s="20" customFormat="1" ht="12.75" thickBot="1" x14ac:dyDescent="0.25">
      <c r="A49" s="166"/>
      <c r="B49" s="194" t="s">
        <v>152</v>
      </c>
      <c r="C49" s="79">
        <v>7.2467429062484498E-5</v>
      </c>
      <c r="D49" s="82">
        <f t="shared" si="9"/>
        <v>8.1255434114856792E-7</v>
      </c>
      <c r="E49" s="82">
        <f t="shared" si="10"/>
        <v>0.99999999999999978</v>
      </c>
      <c r="F49" s="83"/>
      <c r="G49" s="93"/>
      <c r="H49" s="175"/>
      <c r="I49" s="168">
        <f>SUM(I5:I48)</f>
        <v>168.67824609747856</v>
      </c>
      <c r="J49" s="172">
        <f>SUM(J5:J48)</f>
        <v>89.184717123103169</v>
      </c>
      <c r="K49" s="82"/>
      <c r="L49" s="82"/>
      <c r="M49" s="91"/>
      <c r="N49" s="159"/>
      <c r="P49" s="146"/>
    </row>
    <row r="50" spans="1:16" customFormat="1" ht="12.75" x14ac:dyDescent="0.2"/>
    <row r="51" spans="1:16" customFormat="1" ht="12.75" x14ac:dyDescent="0.2"/>
    <row r="52" spans="1:16" s="174" customFormat="1" ht="15" x14ac:dyDescent="0.25"/>
    <row r="53" spans="1:16" s="18" customFormat="1" x14ac:dyDescent="0.2"/>
  </sheetData>
  <sortState xmlns:xlrd2="http://schemas.microsoft.com/office/spreadsheetml/2017/richdata2" ref="H5:L31">
    <sortCondition descending="1" ref="L5:L3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theme="4"/>
  </sheetPr>
  <dimension ref="B1:L35"/>
  <sheetViews>
    <sheetView showGridLines="0" workbookViewId="0">
      <selection activeCell="I46" sqref="I46"/>
    </sheetView>
  </sheetViews>
  <sheetFormatPr defaultColWidth="9.140625" defaultRowHeight="12" x14ac:dyDescent="0.2"/>
  <cols>
    <col min="1" max="1" width="9.140625" style="18"/>
    <col min="2" max="2" width="12.28515625" style="18" bestFit="1" customWidth="1"/>
    <col min="3" max="3" width="8.5703125" style="18" bestFit="1" customWidth="1"/>
    <col min="4" max="4" width="14.28515625" style="18" bestFit="1" customWidth="1"/>
    <col min="5" max="5" width="13.42578125" style="18" bestFit="1" customWidth="1"/>
    <col min="6" max="6" width="13.28515625" style="24" bestFit="1" customWidth="1"/>
    <col min="7" max="7" width="2.28515625" style="26" customWidth="1"/>
    <col min="8" max="8" width="15.7109375" style="18" bestFit="1" customWidth="1"/>
    <col min="9" max="9" width="5.7109375" style="18" bestFit="1" customWidth="1"/>
    <col min="10" max="10" width="14.28515625" style="18" bestFit="1" customWidth="1"/>
    <col min="11" max="11" width="13.42578125" style="18" bestFit="1" customWidth="1"/>
    <col min="12" max="12" width="13.28515625" style="18" bestFit="1" customWidth="1"/>
    <col min="13" max="16384" width="9.140625" style="18"/>
  </cols>
  <sheetData>
    <row r="1" spans="2:12" ht="15" x14ac:dyDescent="0.25">
      <c r="B1" s="195" t="s">
        <v>380</v>
      </c>
    </row>
    <row r="2" spans="2:12" x14ac:dyDescent="0.2">
      <c r="B2" s="10"/>
    </row>
    <row r="3" spans="2:12" ht="12.75" thickBot="1" x14ac:dyDescent="0.25">
      <c r="B3" s="10" t="s">
        <v>29</v>
      </c>
      <c r="H3" s="42" t="s">
        <v>29</v>
      </c>
      <c r="L3" s="24"/>
    </row>
    <row r="4" spans="2:12" s="14" customFormat="1" ht="24.75" thickBot="1" x14ac:dyDescent="0.25">
      <c r="B4" s="69" t="s">
        <v>0</v>
      </c>
      <c r="C4" s="70" t="s">
        <v>349</v>
      </c>
      <c r="D4" s="39" t="s">
        <v>1</v>
      </c>
      <c r="E4" s="39" t="s">
        <v>2</v>
      </c>
      <c r="F4" s="40" t="s">
        <v>3</v>
      </c>
      <c r="H4" s="69" t="s">
        <v>0</v>
      </c>
      <c r="I4" s="70" t="s">
        <v>350</v>
      </c>
      <c r="J4" s="39" t="s">
        <v>1</v>
      </c>
      <c r="K4" s="39" t="s">
        <v>2</v>
      </c>
      <c r="L4" s="40" t="s">
        <v>3</v>
      </c>
    </row>
    <row r="5" spans="2:12" x14ac:dyDescent="0.2">
      <c r="B5" s="76" t="s">
        <v>181</v>
      </c>
      <c r="C5" s="77">
        <f>SUM(C6:C34)</f>
        <v>5.0139430364585049</v>
      </c>
      <c r="D5" s="84"/>
      <c r="E5" s="84"/>
      <c r="F5" s="88"/>
      <c r="G5" s="110"/>
      <c r="H5" s="76" t="s">
        <v>181</v>
      </c>
      <c r="I5" s="77">
        <f>SUM(I6:I32)</f>
        <v>1.5358287126724981</v>
      </c>
      <c r="J5" s="84"/>
      <c r="K5" s="84"/>
      <c r="L5" s="85"/>
    </row>
    <row r="6" spans="2:12" x14ac:dyDescent="0.2">
      <c r="B6" s="76" t="s">
        <v>55</v>
      </c>
      <c r="C6" s="77">
        <v>1.4544500544810901</v>
      </c>
      <c r="D6" s="80">
        <f>IF(ISNUMBER(C6),C6/VLOOKUP("National Total",B$5:C$35,2,0),"0")</f>
        <v>0.290081088657204</v>
      </c>
      <c r="E6" s="80">
        <f t="shared" ref="E6:E30" si="0">IF(D6=1,0,IF(ISNUMBER(D6+E5),D6+E5,0))</f>
        <v>0.290081088657204</v>
      </c>
      <c r="F6" s="89" t="s">
        <v>371</v>
      </c>
      <c r="G6" s="110"/>
      <c r="H6" s="76" t="s">
        <v>82</v>
      </c>
      <c r="I6" s="77">
        <v>1.16763527691615</v>
      </c>
      <c r="J6" s="80">
        <f>IF(ISNUMBER(I6),I6/VLOOKUP("National Total",H$5:I$33,2,0),"0")</f>
        <v>0.76026399772429432</v>
      </c>
      <c r="K6" s="80">
        <f t="shared" ref="K6" si="1">IF(J6=1,0,IF(ISNUMBER(J6+K5),J6+K5,0))</f>
        <v>0.76026399772429432</v>
      </c>
      <c r="L6" s="81" t="s">
        <v>371</v>
      </c>
    </row>
    <row r="7" spans="2:12" x14ac:dyDescent="0.2">
      <c r="B7" s="76" t="s">
        <v>80</v>
      </c>
      <c r="C7" s="77">
        <v>1.38219741008513</v>
      </c>
      <c r="D7" s="80">
        <f t="shared" ref="D7:D35" si="2">IF(ISNUMBER(C7),C7/VLOOKUP("National Total",B$5:C$35,2,0),"0")</f>
        <v>0.27567074456861335</v>
      </c>
      <c r="E7" s="80">
        <f t="shared" si="0"/>
        <v>0.56575183322581735</v>
      </c>
      <c r="F7" s="89" t="s">
        <v>371</v>
      </c>
      <c r="G7" s="110"/>
      <c r="H7" s="76" t="s">
        <v>55</v>
      </c>
      <c r="I7" s="77">
        <v>0.188496939411957</v>
      </c>
      <c r="J7" s="80">
        <f t="shared" ref="J7:J32" si="3">IF(ISNUMBER(I7),I7/VLOOKUP("National Total",H$5:I$33,2,0),"0")</f>
        <v>0.1227330481951683</v>
      </c>
      <c r="K7" s="80">
        <f t="shared" ref="K7:K29" si="4">IF(J7=1,0,IF(ISNUMBER(J7+K6),J7+K6,0))</f>
        <v>0.8829970459194626</v>
      </c>
      <c r="L7" s="81" t="s">
        <v>371</v>
      </c>
    </row>
    <row r="8" spans="2:12" x14ac:dyDescent="0.2">
      <c r="B8" s="76" t="s">
        <v>63</v>
      </c>
      <c r="C8" s="77">
        <v>0.55917285514048198</v>
      </c>
      <c r="D8" s="80">
        <f t="shared" si="2"/>
        <v>0.11152357557205958</v>
      </c>
      <c r="E8" s="80">
        <f t="shared" si="0"/>
        <v>0.67727540879787695</v>
      </c>
      <c r="F8" s="89" t="s">
        <v>371</v>
      </c>
      <c r="G8" s="110"/>
      <c r="H8" s="76" t="s">
        <v>63</v>
      </c>
      <c r="I8" s="77">
        <v>7.2601298489764293E-2</v>
      </c>
      <c r="J8" s="80">
        <f t="shared" si="3"/>
        <v>4.727174188808507E-2</v>
      </c>
      <c r="K8" s="80">
        <f t="shared" si="4"/>
        <v>0.93026878780754763</v>
      </c>
      <c r="L8" s="81"/>
    </row>
    <row r="9" spans="2:12" x14ac:dyDescent="0.2">
      <c r="B9" s="76" t="s">
        <v>73</v>
      </c>
      <c r="C9" s="77">
        <v>0.35119080459615598</v>
      </c>
      <c r="D9" s="80">
        <f t="shared" si="2"/>
        <v>7.0042838947809896E-2</v>
      </c>
      <c r="E9" s="80">
        <f t="shared" si="0"/>
        <v>0.74731824774568689</v>
      </c>
      <c r="F9" s="89" t="s">
        <v>371</v>
      </c>
      <c r="G9" s="110"/>
      <c r="H9" s="76" t="s">
        <v>131</v>
      </c>
      <c r="I9" s="77">
        <v>4.0392499878381199E-2</v>
      </c>
      <c r="J9" s="80">
        <f t="shared" si="3"/>
        <v>2.6300133305942785E-2</v>
      </c>
      <c r="K9" s="80">
        <f t="shared" si="4"/>
        <v>0.95656892111349046</v>
      </c>
      <c r="L9" s="81"/>
    </row>
    <row r="10" spans="2:12" x14ac:dyDescent="0.2">
      <c r="B10" s="76" t="s">
        <v>131</v>
      </c>
      <c r="C10" s="77">
        <v>0.28372617205320999</v>
      </c>
      <c r="D10" s="80">
        <f t="shared" si="2"/>
        <v>5.6587434278793501E-2</v>
      </c>
      <c r="E10" s="80">
        <f t="shared" si="0"/>
        <v>0.80390568202448043</v>
      </c>
      <c r="F10" s="89" t="s">
        <v>371</v>
      </c>
      <c r="G10" s="110"/>
      <c r="H10" s="76" t="s">
        <v>73</v>
      </c>
      <c r="I10" s="77">
        <v>3.9757599436617302E-2</v>
      </c>
      <c r="J10" s="80">
        <f t="shared" si="3"/>
        <v>2.5886740564600486E-2</v>
      </c>
      <c r="K10" s="80">
        <f t="shared" si="4"/>
        <v>0.98245566167809095</v>
      </c>
      <c r="L10" s="81"/>
    </row>
    <row r="11" spans="2:12" x14ac:dyDescent="0.2">
      <c r="B11" s="76" t="s">
        <v>62</v>
      </c>
      <c r="C11" s="77">
        <v>0.25159761954432902</v>
      </c>
      <c r="D11" s="80">
        <f t="shared" si="2"/>
        <v>5.017959273068244E-2</v>
      </c>
      <c r="E11" s="80">
        <f t="shared" si="0"/>
        <v>0.85408527475516283</v>
      </c>
      <c r="F11" s="89"/>
      <c r="G11" s="110"/>
      <c r="H11" s="76" t="s">
        <v>77</v>
      </c>
      <c r="I11" s="77">
        <v>9.3701073541842799E-3</v>
      </c>
      <c r="J11" s="80">
        <f t="shared" si="3"/>
        <v>6.1010106640598874E-3</v>
      </c>
      <c r="K11" s="80">
        <f t="shared" si="4"/>
        <v>0.98855667234215083</v>
      </c>
      <c r="L11" s="81"/>
    </row>
    <row r="12" spans="2:12" x14ac:dyDescent="0.2">
      <c r="B12" s="76" t="s">
        <v>84</v>
      </c>
      <c r="C12" s="77">
        <v>0.23949621577524599</v>
      </c>
      <c r="D12" s="80">
        <f t="shared" si="2"/>
        <v>4.776604242085869E-2</v>
      </c>
      <c r="E12" s="80">
        <f t="shared" si="0"/>
        <v>0.90185131717602152</v>
      </c>
      <c r="F12" s="89"/>
      <c r="G12" s="110"/>
      <c r="H12" s="76" t="s">
        <v>56</v>
      </c>
      <c r="I12" s="77">
        <v>4.6060622821164502E-3</v>
      </c>
      <c r="J12" s="80">
        <f t="shared" si="3"/>
        <v>2.9990729070961523E-3</v>
      </c>
      <c r="K12" s="80">
        <f t="shared" si="4"/>
        <v>0.99155574524924694</v>
      </c>
      <c r="L12" s="81"/>
    </row>
    <row r="13" spans="2:12" x14ac:dyDescent="0.2">
      <c r="B13" s="76" t="s">
        <v>82</v>
      </c>
      <c r="C13" s="77">
        <v>9.9861335950255994E-2</v>
      </c>
      <c r="D13" s="80">
        <f t="shared" si="2"/>
        <v>1.9916727259189405E-2</v>
      </c>
      <c r="E13" s="80">
        <f t="shared" si="0"/>
        <v>0.92176804443521088</v>
      </c>
      <c r="F13" s="89"/>
      <c r="G13" s="110"/>
      <c r="H13" s="76" t="s">
        <v>65</v>
      </c>
      <c r="I13" s="77">
        <v>2.4010874904508601E-3</v>
      </c>
      <c r="J13" s="80">
        <f t="shared" si="3"/>
        <v>1.5633823424701597E-3</v>
      </c>
      <c r="K13" s="80">
        <f t="shared" si="4"/>
        <v>0.99311912759171705</v>
      </c>
      <c r="L13" s="81"/>
    </row>
    <row r="14" spans="2:12" x14ac:dyDescent="0.2">
      <c r="B14" s="76" t="s">
        <v>65</v>
      </c>
      <c r="C14" s="77">
        <v>9.5997485129368204E-2</v>
      </c>
      <c r="D14" s="80">
        <f t="shared" si="2"/>
        <v>1.9146106054921206E-2</v>
      </c>
      <c r="E14" s="80">
        <f t="shared" si="0"/>
        <v>0.94091415049013205</v>
      </c>
      <c r="F14" s="89"/>
      <c r="G14" s="110"/>
      <c r="H14" s="76" t="s">
        <v>80</v>
      </c>
      <c r="I14" s="77">
        <v>2.0545687528096398E-3</v>
      </c>
      <c r="J14" s="80">
        <f t="shared" si="3"/>
        <v>1.3377590455608043E-3</v>
      </c>
      <c r="K14" s="80">
        <f t="shared" si="4"/>
        <v>0.99445688663727783</v>
      </c>
      <c r="L14" s="81"/>
    </row>
    <row r="15" spans="2:12" x14ac:dyDescent="0.2">
      <c r="B15" s="76" t="s">
        <v>77</v>
      </c>
      <c r="C15" s="77">
        <v>9.3701073541842803E-2</v>
      </c>
      <c r="D15" s="80">
        <f t="shared" si="2"/>
        <v>1.8688100933836421E-2</v>
      </c>
      <c r="E15" s="80">
        <f t="shared" si="0"/>
        <v>0.95960225142396849</v>
      </c>
      <c r="F15" s="89"/>
      <c r="G15" s="110"/>
      <c r="H15" s="76" t="s">
        <v>86</v>
      </c>
      <c r="I15" s="77">
        <v>2.0314573119188501E-3</v>
      </c>
      <c r="J15" s="80">
        <f t="shared" si="3"/>
        <v>1.3227108564625725E-3</v>
      </c>
      <c r="K15" s="80">
        <f t="shared" si="4"/>
        <v>0.99577959749374045</v>
      </c>
      <c r="L15" s="81"/>
    </row>
    <row r="16" spans="2:12" x14ac:dyDescent="0.2">
      <c r="B16" s="76" t="s">
        <v>59</v>
      </c>
      <c r="C16" s="77">
        <v>6.6523725261579805E-2</v>
      </c>
      <c r="D16" s="80">
        <f t="shared" si="2"/>
        <v>1.3267746517632451E-2</v>
      </c>
      <c r="E16" s="80">
        <f t="shared" si="0"/>
        <v>0.97286999794160089</v>
      </c>
      <c r="F16" s="89"/>
      <c r="G16" s="110"/>
      <c r="H16" s="76" t="s">
        <v>85</v>
      </c>
      <c r="I16" s="77">
        <v>1.9142430973049301E-3</v>
      </c>
      <c r="J16" s="80">
        <f t="shared" si="3"/>
        <v>1.2463910080011153E-3</v>
      </c>
      <c r="K16" s="80">
        <f t="shared" si="4"/>
        <v>0.99702598850174162</v>
      </c>
      <c r="L16" s="81"/>
    </row>
    <row r="17" spans="2:12" x14ac:dyDescent="0.2">
      <c r="B17" s="76" t="s">
        <v>60</v>
      </c>
      <c r="C17" s="77">
        <v>5.1592552690165099E-2</v>
      </c>
      <c r="D17" s="80">
        <f t="shared" si="2"/>
        <v>1.0289816281320665E-2</v>
      </c>
      <c r="E17" s="80">
        <f t="shared" si="0"/>
        <v>0.98315981422292154</v>
      </c>
      <c r="F17" s="89"/>
      <c r="G17" s="110"/>
      <c r="H17" s="76" t="s">
        <v>62</v>
      </c>
      <c r="I17" s="77">
        <v>1.29755079123184E-3</v>
      </c>
      <c r="J17" s="80">
        <f t="shared" si="3"/>
        <v>8.4485384374275027E-4</v>
      </c>
      <c r="K17" s="80">
        <f t="shared" si="4"/>
        <v>0.9978708423454844</v>
      </c>
      <c r="L17" s="81"/>
    </row>
    <row r="18" spans="2:12" x14ac:dyDescent="0.2">
      <c r="B18" s="76" t="s">
        <v>56</v>
      </c>
      <c r="C18" s="77">
        <v>2.15552748987917E-2</v>
      </c>
      <c r="D18" s="80">
        <f t="shared" si="2"/>
        <v>4.2990665713699095E-3</v>
      </c>
      <c r="E18" s="80">
        <f t="shared" si="0"/>
        <v>0.98745888079429145</v>
      </c>
      <c r="F18" s="89"/>
      <c r="G18" s="110"/>
      <c r="H18" s="76" t="s">
        <v>364</v>
      </c>
      <c r="I18" s="77">
        <v>9.8362738937595698E-4</v>
      </c>
      <c r="J18" s="80">
        <f t="shared" si="3"/>
        <v>6.404538352876248E-4</v>
      </c>
      <c r="K18" s="80">
        <f t="shared" si="4"/>
        <v>0.99851129618077206</v>
      </c>
      <c r="L18" s="81"/>
    </row>
    <row r="19" spans="2:12" x14ac:dyDescent="0.2">
      <c r="B19" s="76" t="s">
        <v>86</v>
      </c>
      <c r="C19" s="77">
        <v>2.0314573119188498E-2</v>
      </c>
      <c r="D19" s="80">
        <f t="shared" si="2"/>
        <v>4.0516162571996982E-3</v>
      </c>
      <c r="E19" s="80">
        <f t="shared" si="0"/>
        <v>0.99151049705149119</v>
      </c>
      <c r="F19" s="89"/>
      <c r="G19" s="110"/>
      <c r="H19" s="76" t="s">
        <v>66</v>
      </c>
      <c r="I19" s="77">
        <v>5.3765353363782905E-4</v>
      </c>
      <c r="J19" s="80">
        <f t="shared" si="3"/>
        <v>3.5007389118429569E-4</v>
      </c>
      <c r="K19" s="80">
        <f t="shared" si="4"/>
        <v>0.9988613700719563</v>
      </c>
      <c r="L19" s="81"/>
    </row>
    <row r="20" spans="2:12" x14ac:dyDescent="0.2">
      <c r="B20" s="76" t="s">
        <v>85</v>
      </c>
      <c r="C20" s="77">
        <v>1.3399701681134499E-2</v>
      </c>
      <c r="D20" s="80">
        <f t="shared" si="2"/>
        <v>2.6724878172128381E-3</v>
      </c>
      <c r="E20" s="80">
        <f t="shared" si="0"/>
        <v>0.99418298486870404</v>
      </c>
      <c r="F20" s="89"/>
      <c r="G20" s="110"/>
      <c r="H20" s="76" t="s">
        <v>75</v>
      </c>
      <c r="I20" s="77">
        <v>4.3294982947081898E-4</v>
      </c>
      <c r="J20" s="80">
        <f t="shared" si="3"/>
        <v>2.8189981467232911E-4</v>
      </c>
      <c r="K20" s="80">
        <f t="shared" si="4"/>
        <v>0.9991432698866286</v>
      </c>
      <c r="L20" s="81"/>
    </row>
    <row r="21" spans="2:12" x14ac:dyDescent="0.2">
      <c r="B21" s="76" t="s">
        <v>365</v>
      </c>
      <c r="C21" s="77">
        <v>7.861796196E-3</v>
      </c>
      <c r="D21" s="80">
        <f t="shared" si="2"/>
        <v>1.5679867399437026E-3</v>
      </c>
      <c r="E21" s="80">
        <f t="shared" si="0"/>
        <v>0.99575097160864778</v>
      </c>
      <c r="F21" s="89"/>
      <c r="G21" s="110"/>
      <c r="H21" s="76" t="s">
        <v>60</v>
      </c>
      <c r="I21" s="77">
        <v>3.8976515863638699E-4</v>
      </c>
      <c r="J21" s="80">
        <f t="shared" si="3"/>
        <v>2.5378165899643589E-4</v>
      </c>
      <c r="K21" s="80">
        <f t="shared" si="4"/>
        <v>0.99939705154562508</v>
      </c>
      <c r="L21" s="81"/>
    </row>
    <row r="22" spans="2:12" x14ac:dyDescent="0.2">
      <c r="B22" s="76" t="s">
        <v>364</v>
      </c>
      <c r="C22" s="77">
        <v>6.8853917256316999E-3</v>
      </c>
      <c r="D22" s="80">
        <f t="shared" si="2"/>
        <v>1.3732488932493047E-3</v>
      </c>
      <c r="E22" s="80">
        <f t="shared" si="0"/>
        <v>0.99712422050189709</v>
      </c>
      <c r="F22" s="89"/>
      <c r="G22" s="110"/>
      <c r="H22" s="76" t="s">
        <v>68</v>
      </c>
      <c r="I22" s="77">
        <v>2.7399621475767398E-4</v>
      </c>
      <c r="J22" s="80">
        <f t="shared" si="3"/>
        <v>1.7840284694306354E-4</v>
      </c>
      <c r="K22" s="80">
        <f t="shared" si="4"/>
        <v>0.99957545439256812</v>
      </c>
      <c r="L22" s="81"/>
    </row>
    <row r="23" spans="2:12" x14ac:dyDescent="0.2">
      <c r="B23" s="76" t="s">
        <v>61</v>
      </c>
      <c r="C23" s="77">
        <v>6.5978363925493803E-3</v>
      </c>
      <c r="D23" s="80">
        <f t="shared" si="2"/>
        <v>1.3158977564311591E-3</v>
      </c>
      <c r="E23" s="80">
        <f t="shared" si="0"/>
        <v>0.99844011825832824</v>
      </c>
      <c r="F23" s="89"/>
      <c r="G23" s="110"/>
      <c r="H23" s="76" t="s">
        <v>174</v>
      </c>
      <c r="I23" s="77">
        <v>2.1506794E-4</v>
      </c>
      <c r="J23" s="80">
        <f t="shared" si="3"/>
        <v>1.4003380600025373E-4</v>
      </c>
      <c r="K23" s="80">
        <f t="shared" si="4"/>
        <v>0.99971548819856837</v>
      </c>
      <c r="L23" s="81"/>
    </row>
    <row r="24" spans="2:12" x14ac:dyDescent="0.2">
      <c r="B24" s="76" t="s">
        <v>75</v>
      </c>
      <c r="C24" s="77">
        <v>3.0306488062957302E-3</v>
      </c>
      <c r="D24" s="80">
        <f t="shared" si="2"/>
        <v>6.0444420374515593E-4</v>
      </c>
      <c r="E24" s="80">
        <f t="shared" si="0"/>
        <v>0.9990445624620734</v>
      </c>
      <c r="F24" s="89"/>
      <c r="G24" s="110"/>
      <c r="H24" s="76" t="s">
        <v>70</v>
      </c>
      <c r="I24" s="77">
        <v>1.15778490769908E-4</v>
      </c>
      <c r="J24" s="80">
        <f t="shared" si="3"/>
        <v>7.5385028170518866E-5</v>
      </c>
      <c r="K24" s="80">
        <f t="shared" si="4"/>
        <v>0.99979087322673887</v>
      </c>
      <c r="L24" s="81"/>
    </row>
    <row r="25" spans="2:12" x14ac:dyDescent="0.2">
      <c r="B25" s="76" t="s">
        <v>68</v>
      </c>
      <c r="C25" s="77">
        <v>2.02040878119475E-3</v>
      </c>
      <c r="D25" s="80">
        <f t="shared" si="2"/>
        <v>4.0295806444219678E-4</v>
      </c>
      <c r="E25" s="80">
        <f t="shared" si="0"/>
        <v>0.99944752052651564</v>
      </c>
      <c r="F25" s="89"/>
      <c r="G25" s="110"/>
      <c r="H25" s="76" t="s">
        <v>84</v>
      </c>
      <c r="I25" s="77">
        <v>9.2113929144325299E-5</v>
      </c>
      <c r="J25" s="80">
        <f t="shared" si="3"/>
        <v>5.9976694265623998E-5</v>
      </c>
      <c r="K25" s="80">
        <f t="shared" si="4"/>
        <v>0.99985084992100448</v>
      </c>
      <c r="L25" s="81"/>
    </row>
    <row r="26" spans="2:12" x14ac:dyDescent="0.2">
      <c r="B26" s="76" t="s">
        <v>170</v>
      </c>
      <c r="C26" s="77">
        <v>1.67125728E-3</v>
      </c>
      <c r="D26" s="80">
        <f t="shared" si="2"/>
        <v>3.3332195197424062E-4</v>
      </c>
      <c r="E26" s="80">
        <f t="shared" si="0"/>
        <v>0.99978084247848986</v>
      </c>
      <c r="F26" s="89"/>
      <c r="G26" s="110"/>
      <c r="H26" s="76" t="s">
        <v>71</v>
      </c>
      <c r="I26" s="77">
        <v>6.9063160394598901E-5</v>
      </c>
      <c r="J26" s="80">
        <f t="shared" si="3"/>
        <v>4.4968009664581656E-5</v>
      </c>
      <c r="K26" s="80">
        <f t="shared" si="4"/>
        <v>0.99989581793066906</v>
      </c>
      <c r="L26" s="81"/>
    </row>
    <row r="27" spans="2:12" x14ac:dyDescent="0.2">
      <c r="B27" s="76" t="s">
        <v>71</v>
      </c>
      <c r="C27" s="77">
        <v>4.9112414490645501E-4</v>
      </c>
      <c r="D27" s="80">
        <f t="shared" si="2"/>
        <v>9.7951680211618515E-5</v>
      </c>
      <c r="E27" s="80">
        <f t="shared" si="0"/>
        <v>0.99987879415870151</v>
      </c>
      <c r="F27" s="89"/>
      <c r="G27" s="110"/>
      <c r="H27" s="76" t="s">
        <v>69</v>
      </c>
      <c r="I27" s="77">
        <v>6.8978333471090804E-5</v>
      </c>
      <c r="J27" s="80">
        <f t="shared" si="3"/>
        <v>4.4912777643713596E-5</v>
      </c>
      <c r="K27" s="80">
        <f t="shared" si="4"/>
        <v>0.9999407307083128</v>
      </c>
      <c r="L27" s="81"/>
    </row>
    <row r="28" spans="2:12" x14ac:dyDescent="0.2">
      <c r="B28" s="76" t="s">
        <v>70</v>
      </c>
      <c r="C28" s="77">
        <v>2.3344466193000099E-4</v>
      </c>
      <c r="D28" s="80">
        <f t="shared" si="2"/>
        <v>4.6559097347641551E-5</v>
      </c>
      <c r="E28" s="80">
        <f t="shared" si="0"/>
        <v>0.99992535325604914</v>
      </c>
      <c r="F28" s="89"/>
      <c r="G28" s="110"/>
      <c r="H28" s="76" t="s">
        <v>78</v>
      </c>
      <c r="I28" s="77">
        <v>3.0181727374902502E-5</v>
      </c>
      <c r="J28" s="80">
        <f t="shared" si="3"/>
        <v>1.9651753562012281E-5</v>
      </c>
      <c r="K28" s="80">
        <f t="shared" si="4"/>
        <v>0.9999603824618748</v>
      </c>
      <c r="L28" s="81"/>
    </row>
    <row r="29" spans="2:12" x14ac:dyDescent="0.2">
      <c r="B29" s="76" t="s">
        <v>174</v>
      </c>
      <c r="C29" s="77">
        <v>1.8842908999999999E-4</v>
      </c>
      <c r="D29" s="80">
        <f t="shared" si="2"/>
        <v>3.7581019295562833E-5</v>
      </c>
      <c r="E29" s="80">
        <f t="shared" si="0"/>
        <v>0.99996293427534466</v>
      </c>
      <c r="F29" s="89"/>
      <c r="G29" s="110"/>
      <c r="H29" s="76" t="s">
        <v>59</v>
      </c>
      <c r="I29" s="77">
        <v>2.9546379442439001E-5</v>
      </c>
      <c r="J29" s="80">
        <f t="shared" si="3"/>
        <v>1.9238069453087187E-5</v>
      </c>
      <c r="K29" s="80">
        <f t="shared" si="4"/>
        <v>0.99997962053132794</v>
      </c>
      <c r="L29" s="81"/>
    </row>
    <row r="30" spans="2:12" x14ac:dyDescent="0.2">
      <c r="B30" s="76" t="s">
        <v>69</v>
      </c>
      <c r="C30" s="77">
        <v>1.4265677676122599E-4</v>
      </c>
      <c r="D30" s="80">
        <f t="shared" si="2"/>
        <v>2.8452013858934594E-5</v>
      </c>
      <c r="E30" s="80">
        <f t="shared" si="0"/>
        <v>0.99999138628920359</v>
      </c>
      <c r="F30" s="89"/>
      <c r="G30" s="110"/>
      <c r="H30" s="76" t="s">
        <v>61</v>
      </c>
      <c r="I30" s="77">
        <v>1.4442753500454101E-5</v>
      </c>
      <c r="J30" s="80">
        <f t="shared" si="3"/>
        <v>9.4038829859628294E-6</v>
      </c>
      <c r="K30" s="80">
        <f t="shared" ref="K30" si="5">IF(J30=1,0,IF(ISNUMBER(J30+K29),J30+K29,0))</f>
        <v>0.99998902441431392</v>
      </c>
      <c r="L30" s="81"/>
    </row>
    <row r="31" spans="2:12" x14ac:dyDescent="0.2">
      <c r="B31" s="76" t="s">
        <v>66</v>
      </c>
      <c r="C31" s="77">
        <v>3.9102075173660299E-5</v>
      </c>
      <c r="D31" s="80">
        <f t="shared" si="2"/>
        <v>7.7986676133598913E-6</v>
      </c>
      <c r="E31" s="80">
        <f t="shared" ref="E31" si="6">IF(D31=1,0,IF(ISNUMBER(D31+E30),D31+E30,0))</f>
        <v>0.99999918495681694</v>
      </c>
      <c r="F31" s="89"/>
      <c r="G31" s="110"/>
      <c r="H31" s="76" t="s">
        <v>67</v>
      </c>
      <c r="I31" s="77">
        <v>1.44282756346065E-5</v>
      </c>
      <c r="J31" s="80">
        <f t="shared" si="3"/>
        <v>9.3944562408263841E-6</v>
      </c>
      <c r="K31" s="80">
        <f t="shared" ref="K31:K32" si="7">IF(J31=1,0,IF(ISNUMBER(J31+K30),J31+K30,0))</f>
        <v>0.99999841887055474</v>
      </c>
      <c r="L31" s="81"/>
    </row>
    <row r="32" spans="2:12" x14ac:dyDescent="0.2">
      <c r="B32" s="76" t="s">
        <v>67</v>
      </c>
      <c r="C32" s="77">
        <v>2.1429614602946201E-6</v>
      </c>
      <c r="D32" s="80">
        <f t="shared" si="2"/>
        <v>4.2740044007525394E-7</v>
      </c>
      <c r="E32" s="80">
        <f t="shared" ref="E32" si="8">IF(D32=1,0,IF(ISNUMBER(D32+E31),D32+E31,0))</f>
        <v>0.99999961235725698</v>
      </c>
      <c r="F32" s="89"/>
      <c r="G32" s="110"/>
      <c r="H32" s="76" t="s">
        <v>58</v>
      </c>
      <c r="I32" s="77">
        <v>2.4283440000000001E-6</v>
      </c>
      <c r="J32" s="80">
        <f t="shared" si="3"/>
        <v>1.5811294449460023E-6</v>
      </c>
      <c r="K32" s="80">
        <f t="shared" si="7"/>
        <v>0.99999999999999967</v>
      </c>
      <c r="L32" s="81"/>
    </row>
    <row r="33" spans="2:12" ht="12.75" thickBot="1" x14ac:dyDescent="0.25">
      <c r="B33" s="76" t="s">
        <v>78</v>
      </c>
      <c r="C33" s="77">
        <v>1.3993346328363899E-6</v>
      </c>
      <c r="D33" s="80">
        <f t="shared" si="2"/>
        <v>2.7908865790082472E-7</v>
      </c>
      <c r="E33" s="80">
        <f t="shared" ref="E33:E34" si="9">IF(D33=1,0,IF(ISNUMBER(D33+E32),D33+E32,0))</f>
        <v>0.99999989144591483</v>
      </c>
      <c r="F33" s="89"/>
      <c r="G33" s="28"/>
      <c r="H33" s="78"/>
      <c r="I33" s="79"/>
      <c r="J33" s="82"/>
      <c r="K33" s="82"/>
      <c r="L33" s="83"/>
    </row>
    <row r="34" spans="2:12" x14ac:dyDescent="0.2">
      <c r="B34" s="76" t="s">
        <v>58</v>
      </c>
      <c r="C34" s="77">
        <v>5.4428400000000001E-7</v>
      </c>
      <c r="D34" s="80">
        <f t="shared" si="2"/>
        <v>1.085540852862269E-7</v>
      </c>
      <c r="E34" s="80">
        <f t="shared" si="9"/>
        <v>1.0000000000000002</v>
      </c>
      <c r="F34" s="89"/>
      <c r="G34" s="28"/>
      <c r="H34" s="3"/>
      <c r="I34" s="19"/>
      <c r="J34" s="3"/>
      <c r="K34" s="3"/>
      <c r="L34" s="3"/>
    </row>
    <row r="35" spans="2:12" ht="12.75" thickBot="1" x14ac:dyDescent="0.25">
      <c r="B35" s="78" t="s">
        <v>72</v>
      </c>
      <c r="C35" s="79">
        <v>0</v>
      </c>
      <c r="D35" s="82">
        <f t="shared" si="2"/>
        <v>0</v>
      </c>
      <c r="E35" s="82">
        <f t="shared" ref="E35" si="10">IF(D35=1,0,IF(ISNUMBER(D35+E34),D35+E34,0))</f>
        <v>1.0000000000000002</v>
      </c>
      <c r="F35" s="92"/>
      <c r="G35" s="28"/>
      <c r="H35" s="3"/>
      <c r="I35" s="179"/>
      <c r="J35" s="3"/>
      <c r="K35" s="3"/>
      <c r="L35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tabColor theme="4"/>
  </sheetPr>
  <dimension ref="B1:H52"/>
  <sheetViews>
    <sheetView showGridLines="0" workbookViewId="0">
      <selection activeCell="K14" sqref="K14"/>
    </sheetView>
  </sheetViews>
  <sheetFormatPr defaultColWidth="9.140625" defaultRowHeight="12" x14ac:dyDescent="0.2"/>
  <cols>
    <col min="1" max="1" width="9.140625" style="18"/>
    <col min="2" max="2" width="16.28515625" style="18" bestFit="1" customWidth="1"/>
    <col min="3" max="3" width="6.5703125" style="18" bestFit="1" customWidth="1"/>
    <col min="4" max="4" width="14.28515625" style="18" bestFit="1" customWidth="1"/>
    <col min="5" max="5" width="11.28515625" style="18" bestFit="1" customWidth="1"/>
    <col min="6" max="6" width="13.28515625" style="24" bestFit="1" customWidth="1"/>
    <col min="7" max="16384" width="9.140625" style="18"/>
  </cols>
  <sheetData>
    <row r="1" spans="2:8" ht="15" x14ac:dyDescent="0.25">
      <c r="B1" s="195" t="s">
        <v>381</v>
      </c>
    </row>
    <row r="2" spans="2:8" x14ac:dyDescent="0.2">
      <c r="B2" s="10"/>
    </row>
    <row r="3" spans="2:8" ht="12.75" thickBot="1" x14ac:dyDescent="0.25">
      <c r="B3" s="10" t="s">
        <v>29</v>
      </c>
    </row>
    <row r="4" spans="2:8" s="14" customFormat="1" ht="24.75" thickBot="1" x14ac:dyDescent="0.25">
      <c r="B4" s="69" t="s">
        <v>0</v>
      </c>
      <c r="C4" s="70" t="s">
        <v>351</v>
      </c>
      <c r="D4" s="39" t="s">
        <v>1</v>
      </c>
      <c r="E4" s="39" t="s">
        <v>2</v>
      </c>
      <c r="F4" s="40" t="s">
        <v>3</v>
      </c>
    </row>
    <row r="5" spans="2:8" x14ac:dyDescent="0.2">
      <c r="B5" s="76" t="s">
        <v>181</v>
      </c>
      <c r="C5" s="77">
        <f>SUM(C6:C35)</f>
        <v>28.84698255356831</v>
      </c>
      <c r="D5" s="84"/>
      <c r="E5" s="84"/>
      <c r="F5" s="88"/>
      <c r="G5" s="25"/>
    </row>
    <row r="6" spans="2:8" x14ac:dyDescent="0.2">
      <c r="B6" s="76" t="s">
        <v>73</v>
      </c>
      <c r="C6" s="77">
        <v>15.9975478635711</v>
      </c>
      <c r="D6" s="80">
        <f t="shared" ref="D6:D35" si="0">IF(ISNUMBER(C6),C6/VLOOKUP("National Total",B$5:C$35,2,0),"0")</f>
        <v>0.55456572741582078</v>
      </c>
      <c r="E6" s="80">
        <f t="shared" ref="E6" si="1">IF(D6=1,0,IF(ISNUMBER(D6+E5),D6+E5,0))</f>
        <v>0.55456572741582078</v>
      </c>
      <c r="F6" s="89" t="s">
        <v>371</v>
      </c>
      <c r="G6" s="25"/>
      <c r="H6" s="150"/>
    </row>
    <row r="7" spans="2:8" x14ac:dyDescent="0.2">
      <c r="B7" s="76" t="s">
        <v>131</v>
      </c>
      <c r="C7" s="77">
        <v>4.0054412874993801</v>
      </c>
      <c r="D7" s="80">
        <f t="shared" si="0"/>
        <v>0.13885130897352435</v>
      </c>
      <c r="E7" s="80">
        <f t="shared" ref="E7:E31" si="2">IF(D7=1,0,IF(ISNUMBER(D7+E6),D7+E6,0))</f>
        <v>0.69341703638934515</v>
      </c>
      <c r="F7" s="89" t="s">
        <v>371</v>
      </c>
      <c r="G7" s="25"/>
      <c r="H7" s="150"/>
    </row>
    <row r="8" spans="2:8" x14ac:dyDescent="0.2">
      <c r="B8" s="76" t="s">
        <v>82</v>
      </c>
      <c r="C8" s="77">
        <v>2.5793027226732499</v>
      </c>
      <c r="D8" s="80">
        <f t="shared" si="0"/>
        <v>8.9413259008408685E-2</v>
      </c>
      <c r="E8" s="80">
        <f t="shared" si="2"/>
        <v>0.78283029539775384</v>
      </c>
      <c r="F8" s="89" t="s">
        <v>371</v>
      </c>
      <c r="G8" s="25"/>
      <c r="H8" s="150"/>
    </row>
    <row r="9" spans="2:8" x14ac:dyDescent="0.2">
      <c r="B9" s="76" t="s">
        <v>65</v>
      </c>
      <c r="C9" s="77">
        <v>2.1507660586930499</v>
      </c>
      <c r="D9" s="80">
        <f t="shared" si="0"/>
        <v>7.455774810065896E-2</v>
      </c>
      <c r="E9" s="80">
        <f t="shared" si="2"/>
        <v>0.8573880434984128</v>
      </c>
      <c r="F9" s="89" t="s">
        <v>371</v>
      </c>
      <c r="G9" s="25"/>
      <c r="H9" s="150"/>
    </row>
    <row r="10" spans="2:8" x14ac:dyDescent="0.2">
      <c r="B10" s="76" t="s">
        <v>55</v>
      </c>
      <c r="C10" s="77">
        <v>1.45870443052628</v>
      </c>
      <c r="D10" s="80">
        <f t="shared" si="0"/>
        <v>5.0566967543918775E-2</v>
      </c>
      <c r="E10" s="80">
        <f t="shared" si="2"/>
        <v>0.90795501104233156</v>
      </c>
      <c r="F10" s="89"/>
      <c r="G10" s="25"/>
      <c r="H10" s="150"/>
    </row>
    <row r="11" spans="2:8" x14ac:dyDescent="0.2">
      <c r="B11" s="76" t="s">
        <v>63</v>
      </c>
      <c r="C11" s="77">
        <v>1.2266045836272099</v>
      </c>
      <c r="D11" s="80">
        <f t="shared" si="0"/>
        <v>4.2521070664823538E-2</v>
      </c>
      <c r="E11" s="80">
        <f t="shared" si="2"/>
        <v>0.95047608170715514</v>
      </c>
      <c r="F11" s="89"/>
      <c r="G11" s="25"/>
      <c r="H11" s="150"/>
    </row>
    <row r="12" spans="2:8" x14ac:dyDescent="0.2">
      <c r="B12" s="76" t="s">
        <v>80</v>
      </c>
      <c r="C12" s="77">
        <v>0.51107166684890903</v>
      </c>
      <c r="D12" s="80">
        <f t="shared" si="0"/>
        <v>1.7716642144455091E-2</v>
      </c>
      <c r="E12" s="80">
        <f t="shared" si="2"/>
        <v>0.96819272385161026</v>
      </c>
      <c r="F12" s="89"/>
      <c r="G12" s="25"/>
      <c r="H12" s="150"/>
    </row>
    <row r="13" spans="2:8" x14ac:dyDescent="0.2">
      <c r="B13" s="76" t="s">
        <v>85</v>
      </c>
      <c r="C13" s="77">
        <v>0.19142430973049299</v>
      </c>
      <c r="D13" s="80">
        <f t="shared" si="0"/>
        <v>6.6358520990894487E-3</v>
      </c>
      <c r="E13" s="80">
        <f t="shared" si="2"/>
        <v>0.97482857595069972</v>
      </c>
      <c r="F13" s="89"/>
      <c r="G13" s="25"/>
      <c r="H13" s="150"/>
    </row>
    <row r="14" spans="2:8" x14ac:dyDescent="0.2">
      <c r="B14" s="76" t="s">
        <v>66</v>
      </c>
      <c r="C14" s="77">
        <v>0.14174502250451901</v>
      </c>
      <c r="D14" s="80">
        <f t="shared" si="0"/>
        <v>4.913686283870458E-3</v>
      </c>
      <c r="E14" s="80">
        <f t="shared" si="2"/>
        <v>0.97974226223457017</v>
      </c>
      <c r="F14" s="89"/>
      <c r="G14" s="25"/>
      <c r="H14" s="150"/>
    </row>
    <row r="15" spans="2:8" x14ac:dyDescent="0.2">
      <c r="B15" s="76" t="s">
        <v>62</v>
      </c>
      <c r="C15" s="77">
        <v>0.12727850547783801</v>
      </c>
      <c r="D15" s="80">
        <f t="shared" si="0"/>
        <v>4.4121947673897675E-3</v>
      </c>
      <c r="E15" s="80">
        <f t="shared" si="2"/>
        <v>0.98415445700195991</v>
      </c>
      <c r="F15" s="89"/>
      <c r="G15" s="25"/>
      <c r="H15" s="150"/>
    </row>
    <row r="16" spans="2:8" x14ac:dyDescent="0.2">
      <c r="B16" s="76" t="s">
        <v>77</v>
      </c>
      <c r="C16" s="77">
        <v>0.11244128825021101</v>
      </c>
      <c r="D16" s="80">
        <f t="shared" si="0"/>
        <v>3.8978526797875525E-3</v>
      </c>
      <c r="E16" s="80">
        <f t="shared" si="2"/>
        <v>0.98805230968174751</v>
      </c>
      <c r="F16" s="89"/>
      <c r="G16" s="25"/>
      <c r="H16" s="150"/>
    </row>
    <row r="17" spans="2:8" x14ac:dyDescent="0.2">
      <c r="B17" s="76" t="s">
        <v>364</v>
      </c>
      <c r="C17" s="77">
        <v>9.8362738937595701E-2</v>
      </c>
      <c r="D17" s="80">
        <f t="shared" si="0"/>
        <v>3.409810324353264E-3</v>
      </c>
      <c r="E17" s="80">
        <f t="shared" si="2"/>
        <v>0.99146212000610079</v>
      </c>
      <c r="F17" s="89"/>
      <c r="G17" s="25"/>
      <c r="H17" s="150"/>
    </row>
    <row r="18" spans="2:8" x14ac:dyDescent="0.2">
      <c r="B18" s="76" t="s">
        <v>56</v>
      </c>
      <c r="C18" s="77">
        <v>4.9714430432080403E-2</v>
      </c>
      <c r="D18" s="80">
        <f t="shared" si="0"/>
        <v>1.7233840780317882E-3</v>
      </c>
      <c r="E18" s="80">
        <f t="shared" si="2"/>
        <v>0.99318550408413253</v>
      </c>
      <c r="F18" s="89"/>
      <c r="G18" s="25"/>
      <c r="H18" s="150"/>
    </row>
    <row r="19" spans="2:8" x14ac:dyDescent="0.2">
      <c r="B19" s="76" t="s">
        <v>68</v>
      </c>
      <c r="C19" s="77">
        <v>4.6994450732677003E-2</v>
      </c>
      <c r="D19" s="80">
        <f t="shared" si="0"/>
        <v>1.629094157262694E-3</v>
      </c>
      <c r="E19" s="80">
        <f t="shared" si="2"/>
        <v>0.99481459824139518</v>
      </c>
      <c r="F19" s="89"/>
      <c r="G19" s="25"/>
      <c r="H19" s="150"/>
    </row>
    <row r="20" spans="2:8" x14ac:dyDescent="0.2">
      <c r="B20" s="76" t="s">
        <v>75</v>
      </c>
      <c r="C20" s="77">
        <v>4.3294982947081902E-2</v>
      </c>
      <c r="D20" s="80">
        <f t="shared" si="0"/>
        <v>1.5008496249714826E-3</v>
      </c>
      <c r="E20" s="80">
        <f t="shared" si="2"/>
        <v>0.99631544786636661</v>
      </c>
      <c r="F20" s="89"/>
      <c r="G20" s="25"/>
      <c r="H20" s="150"/>
    </row>
    <row r="21" spans="2:8" x14ac:dyDescent="0.2">
      <c r="B21" s="76" t="s">
        <v>86</v>
      </c>
      <c r="C21" s="77">
        <v>2.4377487743026199E-2</v>
      </c>
      <c r="D21" s="80">
        <f t="shared" si="0"/>
        <v>8.450619643755688E-4</v>
      </c>
      <c r="E21" s="80">
        <f t="shared" si="2"/>
        <v>0.99716050983074223</v>
      </c>
      <c r="F21" s="89"/>
      <c r="G21" s="25"/>
      <c r="H21" s="150"/>
    </row>
    <row r="22" spans="2:8" x14ac:dyDescent="0.2">
      <c r="B22" s="76" t="s">
        <v>70</v>
      </c>
      <c r="C22" s="77">
        <v>2.0837147790598899E-2</v>
      </c>
      <c r="D22" s="80">
        <f t="shared" si="0"/>
        <v>7.2233370515979278E-4</v>
      </c>
      <c r="E22" s="80">
        <f t="shared" si="2"/>
        <v>0.99788284353590206</v>
      </c>
      <c r="F22" s="89"/>
      <c r="G22" s="25"/>
      <c r="H22" s="150"/>
    </row>
    <row r="23" spans="2:8" x14ac:dyDescent="0.2">
      <c r="B23" s="76" t="s">
        <v>365</v>
      </c>
      <c r="C23" s="77">
        <v>1.8646204095999999E-2</v>
      </c>
      <c r="D23" s="80">
        <f t="shared" si="0"/>
        <v>6.4638317236037927E-4</v>
      </c>
      <c r="E23" s="80">
        <f t="shared" si="2"/>
        <v>0.9985292267082625</v>
      </c>
      <c r="F23" s="89"/>
      <c r="G23" s="25"/>
      <c r="H23" s="150"/>
    </row>
    <row r="24" spans="2:8" x14ac:dyDescent="0.2">
      <c r="B24" s="76" t="s">
        <v>69</v>
      </c>
      <c r="C24" s="77">
        <v>1.2408678798766301E-2</v>
      </c>
      <c r="D24" s="80">
        <f t="shared" si="0"/>
        <v>4.3015517396745447E-4</v>
      </c>
      <c r="E24" s="80">
        <f t="shared" si="2"/>
        <v>0.99895938188222999</v>
      </c>
      <c r="F24" s="89"/>
      <c r="G24" s="25"/>
      <c r="H24" s="150"/>
    </row>
    <row r="25" spans="2:8" x14ac:dyDescent="0.2">
      <c r="B25" s="76" t="s">
        <v>60</v>
      </c>
      <c r="C25" s="77">
        <v>7.3931526049951001E-3</v>
      </c>
      <c r="D25" s="80">
        <f t="shared" si="0"/>
        <v>2.5628859418021119E-4</v>
      </c>
      <c r="E25" s="80">
        <f t="shared" si="2"/>
        <v>0.99921567047641024</v>
      </c>
      <c r="F25" s="89"/>
      <c r="G25" s="25"/>
      <c r="H25" s="150"/>
    </row>
    <row r="26" spans="2:8" x14ac:dyDescent="0.2">
      <c r="B26" s="76" t="s">
        <v>84</v>
      </c>
      <c r="C26" s="77">
        <v>7.3691143315460297E-3</v>
      </c>
      <c r="D26" s="80">
        <f t="shared" si="0"/>
        <v>2.5545529130687139E-4</v>
      </c>
      <c r="E26" s="80">
        <f t="shared" si="2"/>
        <v>0.99947112576771713</v>
      </c>
      <c r="F26" s="89"/>
      <c r="G26" s="25"/>
      <c r="H26" s="150"/>
    </row>
    <row r="27" spans="2:8" x14ac:dyDescent="0.2">
      <c r="B27" s="76" t="s">
        <v>71</v>
      </c>
      <c r="C27" s="77">
        <v>6.9368955069476403E-3</v>
      </c>
      <c r="D27" s="80">
        <f t="shared" si="0"/>
        <v>2.4047213583139776E-4</v>
      </c>
      <c r="E27" s="80">
        <f t="shared" si="2"/>
        <v>0.99971159790354858</v>
      </c>
      <c r="F27" s="89"/>
      <c r="G27" s="25"/>
      <c r="H27" s="150"/>
    </row>
    <row r="28" spans="2:8" x14ac:dyDescent="0.2">
      <c r="B28" s="76" t="s">
        <v>67</v>
      </c>
      <c r="C28" s="77">
        <v>3.7943782565309399E-3</v>
      </c>
      <c r="D28" s="80">
        <f t="shared" si="0"/>
        <v>1.3153466742959512E-4</v>
      </c>
      <c r="E28" s="80">
        <f t="shared" si="2"/>
        <v>0.99984313257097812</v>
      </c>
      <c r="F28" s="89"/>
      <c r="G28" s="25"/>
      <c r="H28" s="150"/>
    </row>
    <row r="29" spans="2:8" x14ac:dyDescent="0.2">
      <c r="B29" s="76" t="s">
        <v>59</v>
      </c>
      <c r="C29" s="77">
        <v>2.0967063852978399E-3</v>
      </c>
      <c r="D29" s="80">
        <f t="shared" si="0"/>
        <v>7.2683733260638103E-5</v>
      </c>
      <c r="E29" s="80">
        <f t="shared" si="2"/>
        <v>0.99991581630423876</v>
      </c>
      <c r="F29" s="89"/>
      <c r="G29" s="25"/>
      <c r="H29" s="150"/>
    </row>
    <row r="30" spans="2:8" x14ac:dyDescent="0.2">
      <c r="B30" s="76" t="s">
        <v>174</v>
      </c>
      <c r="C30" s="77">
        <v>1.7409847600000001E-3</v>
      </c>
      <c r="D30" s="80">
        <f t="shared" si="0"/>
        <v>6.0352404511183231E-5</v>
      </c>
      <c r="E30" s="80">
        <f t="shared" si="2"/>
        <v>0.99997616870874995</v>
      </c>
      <c r="F30" s="89"/>
      <c r="G30" s="25"/>
      <c r="H30" s="150"/>
    </row>
    <row r="31" spans="2:8" x14ac:dyDescent="0.2">
      <c r="B31" s="76" t="s">
        <v>61</v>
      </c>
      <c r="C31" s="77">
        <v>3.5278151282994901E-4</v>
      </c>
      <c r="D31" s="80">
        <f t="shared" si="0"/>
        <v>1.2229407778607011E-5</v>
      </c>
      <c r="E31" s="80">
        <f t="shared" si="2"/>
        <v>0.99998839811652851</v>
      </c>
      <c r="F31" s="89"/>
      <c r="G31" s="25"/>
      <c r="H31" s="150"/>
    </row>
    <row r="32" spans="2:8" x14ac:dyDescent="0.2">
      <c r="B32" s="76" t="s">
        <v>121</v>
      </c>
      <c r="C32" s="77">
        <v>2.9999999999999997E-4</v>
      </c>
      <c r="D32" s="80">
        <f t="shared" si="0"/>
        <v>1.039970123193667E-5</v>
      </c>
      <c r="E32" s="80">
        <f t="shared" ref="E32" si="3">IF(D32=1,0,IF(ISNUMBER(D32+E31),D32+E31,0))</f>
        <v>0.99999879781776047</v>
      </c>
      <c r="F32" s="89"/>
      <c r="G32" s="25"/>
      <c r="H32" s="150"/>
    </row>
    <row r="33" spans="2:7" x14ac:dyDescent="0.2">
      <c r="B33" s="76" t="s">
        <v>58</v>
      </c>
      <c r="C33" s="77">
        <v>3.0563640000000003E-5</v>
      </c>
      <c r="D33" s="80">
        <f t="shared" si="0"/>
        <v>1.0595090818682297E-6</v>
      </c>
      <c r="E33" s="80">
        <f t="shared" ref="E33" si="4">IF(D33=1,0,IF(ISNUMBER(D33+E32),D33+E32,0))</f>
        <v>0.99999985732684238</v>
      </c>
      <c r="F33" s="89"/>
      <c r="G33" s="25"/>
    </row>
    <row r="34" spans="2:7" x14ac:dyDescent="0.2">
      <c r="B34" s="76" t="s">
        <v>78</v>
      </c>
      <c r="C34" s="77">
        <v>4.1156900965776196E-6</v>
      </c>
      <c r="D34" s="80">
        <f t="shared" si="0"/>
        <v>1.4267315789215943E-7</v>
      </c>
      <c r="E34" s="80">
        <f t="shared" ref="E34:E35" si="5">IF(D34=1,0,IF(ISNUMBER(D34+E33),D34+E33,0))</f>
        <v>1.0000000000000002</v>
      </c>
      <c r="F34" s="89"/>
      <c r="G34" s="25"/>
    </row>
    <row r="35" spans="2:7" x14ac:dyDescent="0.2">
      <c r="B35" s="76" t="s">
        <v>114</v>
      </c>
      <c r="C35" s="77">
        <v>0</v>
      </c>
      <c r="D35" s="80">
        <f t="shared" si="0"/>
        <v>0</v>
      </c>
      <c r="E35" s="80">
        <f t="shared" si="5"/>
        <v>1.0000000000000002</v>
      </c>
      <c r="F35" s="89"/>
      <c r="G35" s="25"/>
    </row>
    <row r="36" spans="2:7" x14ac:dyDescent="0.2">
      <c r="B36" s="76"/>
      <c r="C36" s="77"/>
      <c r="D36" s="80"/>
      <c r="E36" s="80"/>
      <c r="F36" s="89"/>
      <c r="G36" s="25"/>
    </row>
    <row r="37" spans="2:7" ht="12.75" thickBot="1" x14ac:dyDescent="0.25">
      <c r="B37" s="78"/>
      <c r="C37" s="79"/>
      <c r="D37" s="82"/>
      <c r="E37" s="82"/>
      <c r="F37" s="92"/>
      <c r="G37" s="25"/>
    </row>
    <row r="38" spans="2:7" x14ac:dyDescent="0.2">
      <c r="C38" s="147"/>
      <c r="D38" s="32"/>
      <c r="E38" s="32"/>
      <c r="F38" s="33"/>
      <c r="G38" s="25"/>
    </row>
    <row r="39" spans="2:7" x14ac:dyDescent="0.2">
      <c r="C39" s="178"/>
      <c r="D39" s="32"/>
      <c r="E39" s="32"/>
      <c r="F39" s="33"/>
    </row>
    <row r="40" spans="2:7" x14ac:dyDescent="0.2">
      <c r="C40" s="23"/>
      <c r="D40" s="32"/>
      <c r="E40" s="32"/>
      <c r="F40" s="33"/>
    </row>
    <row r="41" spans="2:7" x14ac:dyDescent="0.2">
      <c r="C41" s="23"/>
      <c r="D41" s="17"/>
      <c r="E41" s="17"/>
    </row>
    <row r="42" spans="2:7" x14ac:dyDescent="0.2">
      <c r="C42" s="23"/>
      <c r="D42" s="17"/>
      <c r="E42" s="17"/>
    </row>
    <row r="43" spans="2:7" x14ac:dyDescent="0.2">
      <c r="C43" s="23"/>
      <c r="D43" s="17"/>
      <c r="E43" s="17"/>
    </row>
    <row r="44" spans="2:7" x14ac:dyDescent="0.2">
      <c r="C44" s="23"/>
      <c r="D44" s="17"/>
      <c r="E44" s="17"/>
    </row>
    <row r="45" spans="2:7" x14ac:dyDescent="0.2">
      <c r="C45" s="23"/>
      <c r="D45" s="17"/>
      <c r="E45" s="17"/>
    </row>
    <row r="46" spans="2:7" x14ac:dyDescent="0.2">
      <c r="C46" s="23"/>
      <c r="D46" s="17"/>
      <c r="E46" s="17"/>
    </row>
    <row r="47" spans="2:7" x14ac:dyDescent="0.2">
      <c r="C47" s="23"/>
      <c r="D47" s="17"/>
      <c r="E47" s="17"/>
    </row>
    <row r="48" spans="2:7" x14ac:dyDescent="0.2">
      <c r="C48" s="23"/>
      <c r="D48" s="17"/>
      <c r="E48" s="17"/>
    </row>
    <row r="49" spans="3:5" x14ac:dyDescent="0.2">
      <c r="C49" s="23"/>
      <c r="D49" s="17"/>
      <c r="E49" s="17"/>
    </row>
    <row r="50" spans="3:5" x14ac:dyDescent="0.2">
      <c r="C50" s="23"/>
      <c r="D50" s="17"/>
      <c r="E50" s="17"/>
    </row>
    <row r="51" spans="3:5" x14ac:dyDescent="0.2">
      <c r="C51" s="23"/>
      <c r="D51" s="17"/>
      <c r="E51" s="17"/>
    </row>
    <row r="52" spans="3:5" x14ac:dyDescent="0.2">
      <c r="C52" s="23"/>
      <c r="D52" s="17"/>
      <c r="E52" s="1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>
    <tabColor theme="4"/>
  </sheetPr>
  <dimension ref="A1:O51"/>
  <sheetViews>
    <sheetView showGridLines="0" workbookViewId="0">
      <selection activeCell="P9" sqref="P9"/>
    </sheetView>
  </sheetViews>
  <sheetFormatPr defaultColWidth="9.140625" defaultRowHeight="12" x14ac:dyDescent="0.2"/>
  <cols>
    <col min="1" max="1" width="9.85546875" style="18" customWidth="1"/>
    <col min="2" max="2" width="16.28515625" style="17" bestFit="1" customWidth="1"/>
    <col min="3" max="3" width="8.7109375" style="18" bestFit="1" customWidth="1"/>
    <col min="4" max="4" width="14.28515625" style="18" customWidth="1"/>
    <col min="5" max="5" width="11.28515625" style="18" bestFit="1" customWidth="1"/>
    <col min="6" max="6" width="13.28515625" style="24" bestFit="1" customWidth="1"/>
    <col min="7" max="7" width="1.7109375" style="18" customWidth="1"/>
    <col min="8" max="8" width="16.28515625" style="18" bestFit="1" customWidth="1"/>
    <col min="9" max="9" width="8" style="18" bestFit="1" customWidth="1"/>
    <col min="10" max="10" width="14.28515625" style="18" customWidth="1"/>
    <col min="11" max="11" width="11.28515625" style="18" bestFit="1" customWidth="1"/>
    <col min="12" max="12" width="13.28515625" style="18" bestFit="1" customWidth="1"/>
    <col min="13" max="13" width="3.140625" style="18" customWidth="1"/>
    <col min="14" max="14" width="10" style="18" bestFit="1" customWidth="1"/>
    <col min="15" max="15" width="8.28515625" style="18" bestFit="1" customWidth="1"/>
    <col min="16" max="16384" width="9.140625" style="18"/>
  </cols>
  <sheetData>
    <row r="1" spans="1:15" ht="15" x14ac:dyDescent="0.25">
      <c r="B1" s="195" t="s">
        <v>382</v>
      </c>
    </row>
    <row r="3" spans="1:15" ht="12.75" thickBot="1" x14ac:dyDescent="0.25">
      <c r="B3" s="10" t="s">
        <v>29</v>
      </c>
      <c r="H3" s="18" t="s">
        <v>29</v>
      </c>
      <c r="L3" s="24"/>
      <c r="O3" s="24"/>
    </row>
    <row r="4" spans="1:15" ht="24.75" thickBot="1" x14ac:dyDescent="0.25">
      <c r="A4" s="14"/>
      <c r="B4" s="69" t="s">
        <v>0</v>
      </c>
      <c r="C4" s="70" t="s">
        <v>22</v>
      </c>
      <c r="D4" s="39" t="s">
        <v>1</v>
      </c>
      <c r="E4" s="39" t="s">
        <v>2</v>
      </c>
      <c r="F4" s="40" t="s">
        <v>3</v>
      </c>
      <c r="H4" s="69" t="s">
        <v>0</v>
      </c>
      <c r="I4" s="70" t="s">
        <v>19</v>
      </c>
      <c r="J4" s="39" t="s">
        <v>1</v>
      </c>
      <c r="K4" s="39" t="s">
        <v>2</v>
      </c>
      <c r="L4" s="40" t="s">
        <v>3</v>
      </c>
    </row>
    <row r="5" spans="1:15" s="35" customFormat="1" x14ac:dyDescent="0.2">
      <c r="B5" s="76" t="s">
        <v>181</v>
      </c>
      <c r="C5" s="77">
        <f>SUM(C6:C35)</f>
        <v>11.465386049251936</v>
      </c>
      <c r="D5" s="164"/>
      <c r="E5" s="84"/>
      <c r="F5" s="85"/>
      <c r="G5" s="29"/>
      <c r="H5" s="76" t="s">
        <v>181</v>
      </c>
      <c r="I5" s="77">
        <f>SUM(I6:I25)</f>
        <v>4.8444443225628611</v>
      </c>
      <c r="J5" s="164"/>
      <c r="K5" s="84"/>
      <c r="L5" s="88"/>
    </row>
    <row r="6" spans="1:15" x14ac:dyDescent="0.2">
      <c r="B6" s="76" t="s">
        <v>82</v>
      </c>
      <c r="C6" s="77">
        <v>7.7794829845774602</v>
      </c>
      <c r="D6" s="80">
        <f>IF(ISNUMBER(C6),C6/VLOOKUP("National Total",B$5:C$36,2,0),"0")</f>
        <v>0.67851906173582666</v>
      </c>
      <c r="E6" s="80">
        <f t="shared" ref="E6:E22" si="0">IF(D6=1,0,IF(ISNUMBER(D6+E5),D6+E5,0))</f>
        <v>0.67851906173582666</v>
      </c>
      <c r="F6" s="81" t="s">
        <v>371</v>
      </c>
      <c r="G6" s="29"/>
      <c r="H6" s="76" t="s">
        <v>180</v>
      </c>
      <c r="I6" s="77">
        <v>2.7053846855235602</v>
      </c>
      <c r="J6" s="80">
        <f>IF(ISNUMBER(I6),I6/VLOOKUP("National Total",H$5:I$26,2,0),"0")</f>
        <v>0.55845098124532222</v>
      </c>
      <c r="K6" s="80">
        <f t="shared" ref="K6" si="1">IF(J6=1,0,IF(ISNUMBER(J6+K5),J6+K5,0))</f>
        <v>0.55845098124532222</v>
      </c>
      <c r="L6" s="89" t="s">
        <v>371</v>
      </c>
    </row>
    <row r="7" spans="1:15" x14ac:dyDescent="0.2">
      <c r="B7" s="76" t="s">
        <v>180</v>
      </c>
      <c r="C7" s="77">
        <v>2.2887503415870998</v>
      </c>
      <c r="D7" s="80">
        <f t="shared" ref="D7:D31" si="2">IF(ISNUMBER(C7),C7/VLOOKUP("National Total",B$5:C$36,2,0),"0")</f>
        <v>0.19962261469045173</v>
      </c>
      <c r="E7" s="80">
        <f>IF(D7=1,0,IF(ISNUMBER(D7+E6),D7+E6,0))</f>
        <v>0.87814167642627838</v>
      </c>
      <c r="F7" s="81" t="s">
        <v>371</v>
      </c>
      <c r="G7" s="29"/>
      <c r="H7" s="76" t="s">
        <v>82</v>
      </c>
      <c r="I7" s="77">
        <v>1.6528688665878</v>
      </c>
      <c r="J7" s="80">
        <f t="shared" ref="J7:J15" si="3">IF(ISNUMBER(I7),I7/VLOOKUP("National Total",H$5:I$26,2,0),"0")</f>
        <v>0.34118853609063282</v>
      </c>
      <c r="K7" s="80">
        <f t="shared" ref="K7:K15" si="4">IF(J7=1,0,IF(ISNUMBER(J7+K6),J7+K6,0))</f>
        <v>0.89963951733595504</v>
      </c>
      <c r="L7" s="89" t="s">
        <v>371</v>
      </c>
      <c r="N7" s="147"/>
    </row>
    <row r="8" spans="1:15" x14ac:dyDescent="0.2">
      <c r="B8" s="76" t="s">
        <v>68</v>
      </c>
      <c r="C8" s="77">
        <v>0.33552559999999998</v>
      </c>
      <c r="D8" s="80">
        <f t="shared" si="2"/>
        <v>2.9264221767909111E-2</v>
      </c>
      <c r="E8" s="80">
        <f t="shared" si="0"/>
        <v>0.90740589819418749</v>
      </c>
      <c r="F8" s="81"/>
      <c r="G8" s="29"/>
      <c r="H8" s="76" t="s">
        <v>63</v>
      </c>
      <c r="I8" s="77">
        <v>0.29461748588509601</v>
      </c>
      <c r="J8" s="80">
        <f t="shared" si="3"/>
        <v>6.0815537607259412E-2</v>
      </c>
      <c r="K8" s="80">
        <f t="shared" si="4"/>
        <v>0.96045505494321448</v>
      </c>
      <c r="L8" s="89"/>
    </row>
    <row r="9" spans="1:15" x14ac:dyDescent="0.2">
      <c r="B9" s="76" t="s">
        <v>55</v>
      </c>
      <c r="C9" s="77">
        <v>0.315274514237114</v>
      </c>
      <c r="D9" s="80">
        <f t="shared" si="2"/>
        <v>2.7497941445912694E-2</v>
      </c>
      <c r="E9" s="80">
        <f t="shared" si="0"/>
        <v>0.93490383964010015</v>
      </c>
      <c r="F9" s="81"/>
      <c r="G9" s="29"/>
      <c r="H9" s="76" t="s">
        <v>176</v>
      </c>
      <c r="I9" s="77">
        <v>0.15501348000000001</v>
      </c>
      <c r="J9" s="80">
        <f t="shared" si="3"/>
        <v>3.1998196217888013E-2</v>
      </c>
      <c r="K9" s="80">
        <f t="shared" si="4"/>
        <v>0.9924532511611025</v>
      </c>
      <c r="L9" s="89"/>
    </row>
    <row r="10" spans="1:15" x14ac:dyDescent="0.2">
      <c r="B10" s="76" t="s">
        <v>65</v>
      </c>
      <c r="C10" s="77">
        <v>0.19631453719090899</v>
      </c>
      <c r="D10" s="80">
        <f t="shared" si="2"/>
        <v>1.7122366080618595E-2</v>
      </c>
      <c r="E10" s="80">
        <f t="shared" si="0"/>
        <v>0.95202620572071872</v>
      </c>
      <c r="F10" s="81"/>
      <c r="G10" s="29"/>
      <c r="H10" s="76" t="s">
        <v>55</v>
      </c>
      <c r="I10" s="77">
        <v>1.65066043337821E-2</v>
      </c>
      <c r="J10" s="80">
        <f t="shared" si="3"/>
        <v>3.4073266683865189E-3</v>
      </c>
      <c r="K10" s="80">
        <f t="shared" si="4"/>
        <v>0.995860577829489</v>
      </c>
      <c r="L10" s="89"/>
    </row>
    <row r="11" spans="1:15" x14ac:dyDescent="0.2">
      <c r="B11" s="76" t="s">
        <v>80</v>
      </c>
      <c r="C11" s="77">
        <v>0.122413281113104</v>
      </c>
      <c r="D11" s="80">
        <f t="shared" si="2"/>
        <v>1.0676769241546027E-2</v>
      </c>
      <c r="E11" s="80">
        <f t="shared" si="0"/>
        <v>0.96270297496226476</v>
      </c>
      <c r="F11" s="81"/>
      <c r="G11" s="29"/>
      <c r="H11" s="76" t="s">
        <v>170</v>
      </c>
      <c r="I11" s="77">
        <v>9.1561023839999995E-3</v>
      </c>
      <c r="J11" s="80">
        <f t="shared" si="3"/>
        <v>1.8900211818630496E-3</v>
      </c>
      <c r="K11" s="80">
        <f t="shared" si="4"/>
        <v>0.9977505990113521</v>
      </c>
      <c r="L11" s="89"/>
    </row>
    <row r="12" spans="1:15" x14ac:dyDescent="0.2">
      <c r="B12" s="76" t="s">
        <v>176</v>
      </c>
      <c r="C12" s="77">
        <v>9.1184399999999804E-2</v>
      </c>
      <c r="D12" s="80">
        <f t="shared" si="2"/>
        <v>7.9530161137443042E-3</v>
      </c>
      <c r="E12" s="80">
        <f t="shared" si="0"/>
        <v>0.97065599107600908</v>
      </c>
      <c r="F12" s="81"/>
      <c r="G12" s="29"/>
      <c r="H12" s="76" t="s">
        <v>174</v>
      </c>
      <c r="I12" s="77">
        <v>4.4579299999999997E-3</v>
      </c>
      <c r="J12" s="80">
        <f t="shared" si="3"/>
        <v>9.2021493140860718E-4</v>
      </c>
      <c r="K12" s="80">
        <f t="shared" si="4"/>
        <v>0.99867081394276069</v>
      </c>
      <c r="L12" s="89"/>
    </row>
    <row r="13" spans="1:15" x14ac:dyDescent="0.2">
      <c r="B13" s="76" t="s">
        <v>69</v>
      </c>
      <c r="C13" s="77">
        <v>8.8494600000000007E-2</v>
      </c>
      <c r="D13" s="80">
        <f t="shared" si="2"/>
        <v>7.7184143316110908E-3</v>
      </c>
      <c r="E13" s="80">
        <f t="shared" si="0"/>
        <v>0.97837440540762022</v>
      </c>
      <c r="F13" s="81"/>
      <c r="G13" s="29"/>
      <c r="H13" s="76" t="s">
        <v>77</v>
      </c>
      <c r="I13" s="77">
        <v>3.56064079459003E-3</v>
      </c>
      <c r="J13" s="80">
        <f t="shared" si="3"/>
        <v>7.3499467792548408E-4</v>
      </c>
      <c r="K13" s="80">
        <f t="shared" si="4"/>
        <v>0.99940580862068618</v>
      </c>
      <c r="L13" s="89"/>
    </row>
    <row r="14" spans="1:15" x14ac:dyDescent="0.2">
      <c r="B14" s="76" t="s">
        <v>70</v>
      </c>
      <c r="C14" s="77">
        <v>6.7359699999999995E-2</v>
      </c>
      <c r="D14" s="80">
        <f t="shared" si="2"/>
        <v>5.8750485775744907E-3</v>
      </c>
      <c r="E14" s="80">
        <f t="shared" si="0"/>
        <v>0.9842494539851947</v>
      </c>
      <c r="F14" s="81"/>
      <c r="G14" s="29"/>
      <c r="H14" s="76" t="s">
        <v>80</v>
      </c>
      <c r="I14" s="77">
        <v>1.721960289956E-3</v>
      </c>
      <c r="J14" s="80">
        <f t="shared" si="3"/>
        <v>3.5545052751169399E-4</v>
      </c>
      <c r="K14" s="80">
        <f t="shared" si="4"/>
        <v>0.99976125914819791</v>
      </c>
      <c r="L14" s="89"/>
    </row>
    <row r="15" spans="1:15" x14ac:dyDescent="0.2">
      <c r="B15" s="76" t="s">
        <v>63</v>
      </c>
      <c r="C15" s="77">
        <v>6.3791143499797504E-2</v>
      </c>
      <c r="D15" s="80">
        <f t="shared" si="2"/>
        <v>5.5638024943747604E-3</v>
      </c>
      <c r="E15" s="80">
        <f t="shared" si="0"/>
        <v>0.98981325647956941</v>
      </c>
      <c r="F15" s="81"/>
      <c r="G15" s="29"/>
      <c r="H15" s="76" t="s">
        <v>86</v>
      </c>
      <c r="I15" s="77">
        <v>7.7195377852916304E-4</v>
      </c>
      <c r="J15" s="80">
        <f t="shared" si="3"/>
        <v>1.5934826104488606E-4</v>
      </c>
      <c r="K15" s="80">
        <f t="shared" si="4"/>
        <v>0.99992060740924282</v>
      </c>
      <c r="L15" s="89"/>
    </row>
    <row r="16" spans="1:15" x14ac:dyDescent="0.2">
      <c r="B16" s="76" t="s">
        <v>62</v>
      </c>
      <c r="C16" s="77">
        <v>3.9685229021908699E-2</v>
      </c>
      <c r="D16" s="80">
        <f t="shared" si="2"/>
        <v>3.4613077005373038E-3</v>
      </c>
      <c r="E16" s="80">
        <f t="shared" si="0"/>
        <v>0.99327456418010673</v>
      </c>
      <c r="F16" s="81"/>
      <c r="G16" s="29"/>
      <c r="H16" s="76" t="s">
        <v>65</v>
      </c>
      <c r="I16" s="77">
        <v>1.3311801242424999E-4</v>
      </c>
      <c r="J16" s="80">
        <f t="shared" ref="J16:J24" si="5">IF(ISNUMBER(I16),I16/VLOOKUP("National Total",H$5:I$26,2,0),"0")</f>
        <v>2.7478489494503352E-5</v>
      </c>
      <c r="K16" s="80">
        <f t="shared" ref="K16:K24" si="6">IF(J16=1,0,IF(ISNUMBER(J16+K15),J16+K15,0))</f>
        <v>0.99994808589873729</v>
      </c>
      <c r="L16" s="89"/>
    </row>
    <row r="17" spans="1:12" x14ac:dyDescent="0.2">
      <c r="B17" s="76" t="s">
        <v>170</v>
      </c>
      <c r="C17" s="77">
        <v>2.2219022200000001E-2</v>
      </c>
      <c r="D17" s="80">
        <f t="shared" si="2"/>
        <v>1.9379218549252155E-3</v>
      </c>
      <c r="E17" s="80">
        <f t="shared" si="0"/>
        <v>0.99521248603503198</v>
      </c>
      <c r="F17" s="81"/>
      <c r="G17" s="29"/>
      <c r="H17" s="76" t="s">
        <v>139</v>
      </c>
      <c r="I17" s="77">
        <v>1.3307021204400001E-4</v>
      </c>
      <c r="J17" s="80">
        <f t="shared" si="5"/>
        <v>2.7468622443286074E-5</v>
      </c>
      <c r="K17" s="80">
        <f t="shared" si="6"/>
        <v>0.99997555452118059</v>
      </c>
      <c r="L17" s="89"/>
    </row>
    <row r="18" spans="1:12" x14ac:dyDescent="0.2">
      <c r="B18" s="76" t="s">
        <v>104</v>
      </c>
      <c r="C18" s="77">
        <v>1.4E-2</v>
      </c>
      <c r="D18" s="80">
        <f t="shared" si="2"/>
        <v>1.2210666034148442E-3</v>
      </c>
      <c r="E18" s="80">
        <f t="shared" si="0"/>
        <v>0.9964335526384468</v>
      </c>
      <c r="F18" s="81"/>
      <c r="G18" s="29"/>
      <c r="H18" s="76" t="s">
        <v>68</v>
      </c>
      <c r="I18" s="77">
        <v>6.71505E-5</v>
      </c>
      <c r="J18" s="80">
        <f t="shared" si="5"/>
        <v>1.3861342091857361E-5</v>
      </c>
      <c r="K18" s="80">
        <f t="shared" si="6"/>
        <v>0.99998941586327239</v>
      </c>
      <c r="L18" s="89"/>
    </row>
    <row r="19" spans="1:12" x14ac:dyDescent="0.2">
      <c r="B19" s="76" t="s">
        <v>77</v>
      </c>
      <c r="C19" s="77">
        <v>1.21811395604396E-2</v>
      </c>
      <c r="D19" s="80">
        <f t="shared" si="2"/>
        <v>1.0624273363420121E-3</v>
      </c>
      <c r="E19" s="80">
        <f t="shared" si="0"/>
        <v>0.99749597997478878</v>
      </c>
      <c r="F19" s="81"/>
      <c r="G19" s="29"/>
      <c r="H19" s="76" t="s">
        <v>62</v>
      </c>
      <c r="I19" s="77">
        <v>2.30004129706086E-5</v>
      </c>
      <c r="J19" s="80">
        <f t="shared" si="5"/>
        <v>4.7477917876947894E-6</v>
      </c>
      <c r="K19" s="80">
        <f t="shared" si="6"/>
        <v>0.99999416365506011</v>
      </c>
      <c r="L19" s="89"/>
    </row>
    <row r="20" spans="1:12" x14ac:dyDescent="0.2">
      <c r="B20" s="76" t="s">
        <v>75</v>
      </c>
      <c r="C20" s="77">
        <v>1.12373364554425E-2</v>
      </c>
      <c r="D20" s="80">
        <f t="shared" si="2"/>
        <v>9.8010973264835545E-4</v>
      </c>
      <c r="E20" s="80">
        <f t="shared" si="0"/>
        <v>0.99847608970743718</v>
      </c>
      <c r="F20" s="81"/>
      <c r="G20" s="29"/>
      <c r="H20" s="76" t="s">
        <v>69</v>
      </c>
      <c r="I20" s="77">
        <v>1.7719399999999998E-5</v>
      </c>
      <c r="J20" s="80">
        <f t="shared" si="5"/>
        <v>3.6576744039501907E-6</v>
      </c>
      <c r="K20" s="80">
        <f t="shared" si="6"/>
        <v>0.99999782132946402</v>
      </c>
      <c r="L20" s="89"/>
    </row>
    <row r="21" spans="1:12" x14ac:dyDescent="0.2">
      <c r="B21" s="76" t="s">
        <v>364</v>
      </c>
      <c r="C21" s="77">
        <v>5.9638865909438597E-3</v>
      </c>
      <c r="D21" s="80">
        <f t="shared" si="2"/>
        <v>5.2016448162536799E-4</v>
      </c>
      <c r="E21" s="80">
        <f t="shared" si="0"/>
        <v>0.99899625418906257</v>
      </c>
      <c r="F21" s="81"/>
      <c r="G21" s="29"/>
      <c r="H21" s="76" t="s">
        <v>70</v>
      </c>
      <c r="I21" s="77">
        <v>9.7127999999999996E-6</v>
      </c>
      <c r="J21" s="80">
        <f t="shared" si="5"/>
        <v>2.0049358302587794E-6</v>
      </c>
      <c r="K21" s="80">
        <f t="shared" si="6"/>
        <v>0.99999982626529427</v>
      </c>
      <c r="L21" s="89"/>
    </row>
    <row r="22" spans="1:12" x14ac:dyDescent="0.2">
      <c r="B22" s="76" t="s">
        <v>84</v>
      </c>
      <c r="C22" s="77">
        <v>5.5268357486595197E-3</v>
      </c>
      <c r="D22" s="80">
        <f t="shared" si="2"/>
        <v>4.8204532537481548E-4</v>
      </c>
      <c r="E22" s="80">
        <f t="shared" si="0"/>
        <v>0.99947829951443734</v>
      </c>
      <c r="F22" s="81"/>
      <c r="G22" s="29"/>
      <c r="H22" s="76" t="s">
        <v>71</v>
      </c>
      <c r="I22" s="77">
        <v>7.2190000000000003E-7</v>
      </c>
      <c r="J22" s="80">
        <f t="shared" si="5"/>
        <v>1.4901605879497291E-7</v>
      </c>
      <c r="K22" s="80">
        <f t="shared" si="6"/>
        <v>0.99999997528135309</v>
      </c>
      <c r="L22" s="89"/>
    </row>
    <row r="23" spans="1:12" x14ac:dyDescent="0.2">
      <c r="B23" s="76" t="s">
        <v>86</v>
      </c>
      <c r="C23" s="77">
        <v>2.6408945054945099E-3</v>
      </c>
      <c r="D23" s="80">
        <f t="shared" si="2"/>
        <v>2.3033629170007895E-4</v>
      </c>
      <c r="E23" s="80">
        <f t="shared" ref="E23:E31" si="7">IF(D23=1,0,IF(ISNUMBER(D23+E22),D23+E22,0))</f>
        <v>0.99970863580613745</v>
      </c>
      <c r="F23" s="81"/>
      <c r="G23" s="29"/>
      <c r="H23" s="76" t="s">
        <v>84</v>
      </c>
      <c r="I23" s="77">
        <v>1.1974810788762299E-7</v>
      </c>
      <c r="J23" s="80">
        <f t="shared" si="5"/>
        <v>2.4718646745489384E-8</v>
      </c>
      <c r="K23" s="80">
        <f t="shared" si="6"/>
        <v>0.99999999999999989</v>
      </c>
      <c r="L23" s="89"/>
    </row>
    <row r="24" spans="1:12" x14ac:dyDescent="0.2">
      <c r="B24" s="76" t="s">
        <v>71</v>
      </c>
      <c r="C24" s="77">
        <v>2.1367000000000001E-3</v>
      </c>
      <c r="D24" s="80">
        <f t="shared" si="2"/>
        <v>1.8636092939403552E-4</v>
      </c>
      <c r="E24" s="80">
        <f t="shared" si="7"/>
        <v>0.9998949967355315</v>
      </c>
      <c r="F24" s="81"/>
      <c r="G24" s="29"/>
      <c r="H24" s="76" t="s">
        <v>57</v>
      </c>
      <c r="I24" s="77">
        <v>0</v>
      </c>
      <c r="J24" s="80">
        <f t="shared" si="5"/>
        <v>0</v>
      </c>
      <c r="K24" s="80">
        <f t="shared" si="6"/>
        <v>0.99999999999999989</v>
      </c>
      <c r="L24" s="89"/>
    </row>
    <row r="25" spans="1:12" ht="12.75" thickBot="1" x14ac:dyDescent="0.25">
      <c r="B25" s="76" t="s">
        <v>59</v>
      </c>
      <c r="C25" s="77">
        <v>3.5819989436320298E-4</v>
      </c>
      <c r="D25" s="80">
        <f t="shared" si="2"/>
        <v>3.1241852025259443E-5</v>
      </c>
      <c r="E25" s="80">
        <f t="shared" si="7"/>
        <v>0.9999262385875568</v>
      </c>
      <c r="F25" s="81"/>
      <c r="G25" s="29"/>
      <c r="H25" s="78" t="s">
        <v>364</v>
      </c>
      <c r="I25" s="79">
        <v>0</v>
      </c>
      <c r="J25" s="82">
        <f t="shared" ref="J25" si="8">IF(ISNUMBER(I25),I25/VLOOKUP("National Total",H$5:I$26,2,0),"0")</f>
        <v>0</v>
      </c>
      <c r="K25" s="82">
        <f t="shared" ref="K25" si="9">IF(J25=1,0,IF(ISNUMBER(J25+K24),J25+K24,0))</f>
        <v>0.99999999999999989</v>
      </c>
      <c r="L25" s="92"/>
    </row>
    <row r="26" spans="1:12" ht="12.75" x14ac:dyDescent="0.2">
      <c r="B26" s="76" t="s">
        <v>174</v>
      </c>
      <c r="C26" s="77">
        <v>2.9357100000000001E-4</v>
      </c>
      <c r="D26" s="80">
        <f t="shared" si="2"/>
        <v>2.560498170222137E-5</v>
      </c>
      <c r="E26" s="80">
        <f t="shared" si="7"/>
        <v>0.99995184356925904</v>
      </c>
      <c r="F26" s="81"/>
      <c r="G26" s="29"/>
      <c r="H26"/>
      <c r="I26" s="155"/>
      <c r="J26" s="87"/>
      <c r="K26" s="80"/>
      <c r="L26" s="154"/>
    </row>
    <row r="27" spans="1:12" ht="12.75" x14ac:dyDescent="0.2">
      <c r="B27" s="76" t="s">
        <v>60</v>
      </c>
      <c r="C27" s="77">
        <v>2.7733639662527298E-4</v>
      </c>
      <c r="D27" s="80">
        <f t="shared" si="2"/>
        <v>2.4189015130752437E-5</v>
      </c>
      <c r="E27" s="80">
        <f t="shared" si="7"/>
        <v>0.99997603258438983</v>
      </c>
      <c r="F27" s="81"/>
      <c r="G27" s="29"/>
      <c r="H27"/>
      <c r="I27" s="155"/>
      <c r="J27" s="87"/>
      <c r="K27" s="80"/>
      <c r="L27" s="154"/>
    </row>
    <row r="28" spans="1:12" ht="13.5" customHeight="1" x14ac:dyDescent="0.25">
      <c r="B28" s="76" t="s">
        <v>365</v>
      </c>
      <c r="C28" s="77">
        <v>2.39079048E-4</v>
      </c>
      <c r="D28" s="80">
        <f t="shared" si="2"/>
        <v>2.0852245792072462E-5</v>
      </c>
      <c r="E28" s="80">
        <f t="shared" si="7"/>
        <v>0.9999968848301819</v>
      </c>
      <c r="F28" s="81"/>
      <c r="G28" s="29"/>
      <c r="H28" s="35"/>
      <c r="I28" s="177"/>
    </row>
    <row r="29" spans="1:12" ht="13.5" customHeight="1" thickBot="1" x14ac:dyDescent="0.25">
      <c r="B29" s="76" t="s">
        <v>61</v>
      </c>
      <c r="C29" s="77">
        <v>3.55124418525006E-5</v>
      </c>
      <c r="D29" s="80">
        <f t="shared" si="2"/>
        <v>3.0973611965571474E-6</v>
      </c>
      <c r="E29" s="80">
        <f t="shared" si="7"/>
        <v>0.99999998219137842</v>
      </c>
      <c r="F29" s="81"/>
      <c r="G29" s="29"/>
      <c r="H29" s="18" t="s">
        <v>29</v>
      </c>
    </row>
    <row r="30" spans="1:12" ht="13.5" customHeight="1" x14ac:dyDescent="0.2">
      <c r="B30" s="76" t="s">
        <v>57</v>
      </c>
      <c r="C30" s="77">
        <v>1.9307135746090101E-7</v>
      </c>
      <c r="D30" s="80">
        <f t="shared" si="2"/>
        <v>1.6839499047962542E-8</v>
      </c>
      <c r="E30" s="80">
        <f t="shared" si="7"/>
        <v>0.99999999903087744</v>
      </c>
      <c r="F30" s="81"/>
      <c r="G30" s="29"/>
      <c r="H30" s="180" t="s">
        <v>0</v>
      </c>
      <c r="I30" s="182" t="s">
        <v>21</v>
      </c>
      <c r="J30" s="182" t="s">
        <v>1</v>
      </c>
      <c r="K30" s="182" t="s">
        <v>2</v>
      </c>
      <c r="L30" s="184" t="s">
        <v>3</v>
      </c>
    </row>
    <row r="31" spans="1:12" ht="13.5" customHeight="1" thickBot="1" x14ac:dyDescent="0.25">
      <c r="B31" s="78" t="s">
        <v>139</v>
      </c>
      <c r="C31" s="79">
        <v>1.1111362705674E-8</v>
      </c>
      <c r="D31" s="82">
        <f t="shared" si="2"/>
        <v>9.6912242273769453E-10</v>
      </c>
      <c r="E31" s="82">
        <f t="shared" si="7"/>
        <v>0.99999999999999989</v>
      </c>
      <c r="F31" s="83"/>
      <c r="G31" s="29"/>
      <c r="H31" s="181"/>
      <c r="I31" s="183"/>
      <c r="J31" s="183"/>
      <c r="K31" s="183"/>
      <c r="L31" s="185"/>
    </row>
    <row r="32" spans="1:12" x14ac:dyDescent="0.2">
      <c r="A32" s="25"/>
      <c r="B32" s="158"/>
      <c r="C32" s="176"/>
      <c r="D32" s="80"/>
      <c r="E32" s="80"/>
      <c r="F32" s="110"/>
      <c r="G32" s="29"/>
      <c r="H32" s="76" t="s">
        <v>181</v>
      </c>
      <c r="I32" s="77">
        <f>SUM(I33:I50)</f>
        <v>2.3790979958318639</v>
      </c>
      <c r="J32" s="164"/>
      <c r="K32" s="84"/>
      <c r="L32" s="81"/>
    </row>
    <row r="33" spans="1:12" x14ac:dyDescent="0.2">
      <c r="A33" s="25"/>
      <c r="B33" s="158"/>
      <c r="C33" s="176"/>
      <c r="D33" s="80"/>
      <c r="E33" s="80"/>
      <c r="F33" s="110"/>
      <c r="G33" s="29"/>
      <c r="H33" s="76" t="s">
        <v>163</v>
      </c>
      <c r="I33" s="77">
        <v>2.0733932666022898</v>
      </c>
      <c r="J33" s="80">
        <f>IF(ISNUMBER(I33),I33/VLOOKUP("National Total",H$32:I$50,2,0),"0")</f>
        <v>0.87150393562385275</v>
      </c>
      <c r="K33" s="80">
        <f>IF(J33=1,0,IF(ISNUMBER(J33+K32),J33+K32,0))</f>
        <v>0.87150393562385275</v>
      </c>
      <c r="L33" s="81" t="s">
        <v>371</v>
      </c>
    </row>
    <row r="34" spans="1:12" x14ac:dyDescent="0.2">
      <c r="A34" s="25"/>
      <c r="B34" s="158"/>
      <c r="C34" s="176"/>
      <c r="D34" s="80"/>
      <c r="E34" s="80"/>
      <c r="F34" s="110"/>
      <c r="G34" s="29"/>
      <c r="H34" s="76" t="s">
        <v>55</v>
      </c>
      <c r="I34" s="77">
        <v>0.24579076378136799</v>
      </c>
      <c r="J34" s="80">
        <f>IF(ISNUMBER(I34),I34/VLOOKUP("National Total",H$32:I$50,2,0),"0")</f>
        <v>0.1033125849426921</v>
      </c>
      <c r="K34" s="80">
        <f t="shared" ref="K34:K48" si="10">IF(J34=1,0,IF(ISNUMBER(J34+K33),J34+K33,0))</f>
        <v>0.97481652056654489</v>
      </c>
      <c r="L34" s="81"/>
    </row>
    <row r="35" spans="1:12" x14ac:dyDescent="0.2">
      <c r="A35" s="25"/>
      <c r="B35" s="158"/>
      <c r="C35" s="176"/>
      <c r="D35" s="80"/>
      <c r="E35" s="80"/>
      <c r="F35" s="110"/>
      <c r="G35" s="29"/>
      <c r="H35" s="76" t="s">
        <v>63</v>
      </c>
      <c r="I35" s="77">
        <v>1.3157674126907199E-2</v>
      </c>
      <c r="J35" s="80">
        <f>IF(ISNUMBER(I35),I35/VLOOKUP("National Total",H$32:I$50,2,0),"0")</f>
        <v>5.5305305413897218E-3</v>
      </c>
      <c r="K35" s="80">
        <f t="shared" si="10"/>
        <v>0.98034705110793463</v>
      </c>
      <c r="L35" s="81"/>
    </row>
    <row r="36" spans="1:12" x14ac:dyDescent="0.2">
      <c r="A36" s="25"/>
      <c r="B36" s="158"/>
      <c r="C36" s="176"/>
      <c r="D36" s="80"/>
      <c r="E36" s="80"/>
      <c r="F36" s="110"/>
      <c r="G36" s="29"/>
      <c r="H36" s="76" t="s">
        <v>82</v>
      </c>
      <c r="I36" s="77">
        <v>1.20494912229133E-2</v>
      </c>
      <c r="J36" s="80">
        <f>IF(ISNUMBER(I36),I36/VLOOKUP("National Total",H$32:I$50,2,0),"0")</f>
        <v>5.064730937533379E-3</v>
      </c>
      <c r="K36" s="80">
        <f t="shared" si="10"/>
        <v>0.98541178204546798</v>
      </c>
      <c r="L36" s="81"/>
    </row>
    <row r="37" spans="1:12" ht="12.75" x14ac:dyDescent="0.2">
      <c r="A37" s="25"/>
      <c r="B37" s="202"/>
      <c r="C37" s="203"/>
      <c r="D37" s="202"/>
      <c r="E37" s="202"/>
      <c r="F37" s="202"/>
      <c r="G37" s="35"/>
      <c r="H37" s="76" t="s">
        <v>65</v>
      </c>
      <c r="I37" s="77">
        <v>9.7921533352915702E-3</v>
      </c>
      <c r="J37" s="80">
        <f>IF(ISNUMBER(I37),I37/VLOOKUP("National Total",H$32:I$50,2,0),"0")</f>
        <v>4.1159100434060483E-3</v>
      </c>
      <c r="K37" s="80">
        <f t="shared" si="10"/>
        <v>0.98952769208887403</v>
      </c>
      <c r="L37" s="81"/>
    </row>
    <row r="38" spans="1:12" ht="12.75" x14ac:dyDescent="0.2">
      <c r="B38" s="204"/>
      <c r="C38" s="205"/>
      <c r="D38" s="204"/>
      <c r="E38" s="204"/>
      <c r="F38" s="204"/>
      <c r="H38" s="76" t="s">
        <v>77</v>
      </c>
      <c r="I38" s="77">
        <v>7.4960858833474199E-3</v>
      </c>
      <c r="J38" s="80">
        <f>IF(ISNUMBER(I38),I38/VLOOKUP("National Total",H$32:I$50,2,0),"0")</f>
        <v>3.1508100534237871E-3</v>
      </c>
      <c r="K38" s="80">
        <f t="shared" si="10"/>
        <v>0.9926785021422978</v>
      </c>
      <c r="L38" s="81"/>
    </row>
    <row r="39" spans="1:12" ht="12.75" x14ac:dyDescent="0.2">
      <c r="B39"/>
      <c r="C39"/>
      <c r="D39"/>
      <c r="E39"/>
      <c r="F39"/>
      <c r="H39" s="76" t="s">
        <v>170</v>
      </c>
      <c r="I39" s="77">
        <v>5.9687760000000003E-3</v>
      </c>
      <c r="J39" s="80">
        <f>IF(ISNUMBER(I39),I39/VLOOKUP("National Total",H$32:I$50,2,0),"0")</f>
        <v>2.5088399092669518E-3</v>
      </c>
      <c r="K39" s="80">
        <f t="shared" si="10"/>
        <v>0.99518734205156478</v>
      </c>
      <c r="L39" s="81"/>
    </row>
    <row r="40" spans="1:12" ht="12.75" x14ac:dyDescent="0.2">
      <c r="B40"/>
      <c r="C40"/>
      <c r="D40"/>
      <c r="E40"/>
      <c r="F40"/>
      <c r="H40" s="76" t="s">
        <v>80</v>
      </c>
      <c r="I40" s="77">
        <v>5.5998859052097099E-3</v>
      </c>
      <c r="J40" s="80">
        <f>IF(ISNUMBER(I40),I40/VLOOKUP("National Total",H$32:I$50,2,0),"0")</f>
        <v>2.353785306456736E-3</v>
      </c>
      <c r="K40" s="80">
        <f t="shared" si="10"/>
        <v>0.99754112735802147</v>
      </c>
      <c r="L40" s="81"/>
    </row>
    <row r="41" spans="1:12" ht="12.75" x14ac:dyDescent="0.2">
      <c r="B41"/>
      <c r="C41"/>
      <c r="D41"/>
      <c r="E41"/>
      <c r="F41"/>
      <c r="H41" s="76" t="s">
        <v>62</v>
      </c>
      <c r="I41" s="77">
        <v>1.9167010808840499E-3</v>
      </c>
      <c r="J41" s="80">
        <f>IF(ISNUMBER(I41),I41/VLOOKUP("National Total",H$32:I$50,2,0),"0")</f>
        <v>8.0564192153584054E-4</v>
      </c>
      <c r="K41" s="80">
        <f t="shared" ref="K41:K46" si="11">IF(J41=1,0,IF(ISNUMBER(J41+K40),J41+K40,0))</f>
        <v>0.99834676927955734</v>
      </c>
      <c r="L41" s="81"/>
    </row>
    <row r="42" spans="1:12" ht="12.75" x14ac:dyDescent="0.2">
      <c r="B42"/>
      <c r="C42"/>
      <c r="D42"/>
      <c r="E42"/>
      <c r="F42"/>
      <c r="H42" s="76" t="s">
        <v>174</v>
      </c>
      <c r="I42" s="77">
        <v>1.6309499999999999E-3</v>
      </c>
      <c r="J42" s="80">
        <f>IF(ISNUMBER(I42),I42/VLOOKUP("National Total",H$32:I$50,2,0),"0")</f>
        <v>6.85532921660812E-4</v>
      </c>
      <c r="K42" s="80">
        <f t="shared" si="11"/>
        <v>0.99903230220121819</v>
      </c>
      <c r="L42" s="81"/>
    </row>
    <row r="43" spans="1:12" ht="12.75" x14ac:dyDescent="0.2">
      <c r="B43"/>
      <c r="C43"/>
      <c r="D43"/>
      <c r="E43"/>
      <c r="F43"/>
      <c r="H43" s="76" t="s">
        <v>86</v>
      </c>
      <c r="I43" s="77">
        <v>1.6251658495350799E-3</v>
      </c>
      <c r="J43" s="80">
        <f>IF(ISNUMBER(I43),I43/VLOOKUP("National Total",H$32:I$50,2,0),"0")</f>
        <v>6.8310168491686376E-4</v>
      </c>
      <c r="K43" s="80">
        <f t="shared" si="11"/>
        <v>0.999715403886135</v>
      </c>
      <c r="L43" s="81"/>
    </row>
    <row r="44" spans="1:12" ht="12.75" x14ac:dyDescent="0.2">
      <c r="B44"/>
      <c r="C44"/>
      <c r="D44"/>
      <c r="E44"/>
      <c r="F44"/>
      <c r="H44" s="76" t="s">
        <v>68</v>
      </c>
      <c r="I44" s="77">
        <v>3.3552540000000001E-4</v>
      </c>
      <c r="J44" s="80">
        <f>IF(ISNUMBER(I44),I44/VLOOKUP("National Total",H$32:I$50,2,0),"0")</f>
        <v>1.4103050844809013E-4</v>
      </c>
      <c r="K44" s="80">
        <f t="shared" si="11"/>
        <v>0.99985643439458305</v>
      </c>
      <c r="L44" s="81"/>
    </row>
    <row r="45" spans="1:12" ht="12.75" x14ac:dyDescent="0.2">
      <c r="B45"/>
      <c r="C45"/>
      <c r="D45"/>
      <c r="E45"/>
      <c r="F45"/>
      <c r="H45" s="76" t="s">
        <v>84</v>
      </c>
      <c r="I45" s="77">
        <v>2.0265064411751599E-4</v>
      </c>
      <c r="J45" s="80">
        <f>IF(ISNUMBER(I45),I45/VLOOKUP("National Total",H$32:I$50,2,0),"0")</f>
        <v>8.5179611967458349E-5</v>
      </c>
      <c r="K45" s="80">
        <f t="shared" si="11"/>
        <v>0.99994161400655046</v>
      </c>
      <c r="L45" s="81"/>
    </row>
    <row r="46" spans="1:12" ht="12.75" x14ac:dyDescent="0.2">
      <c r="B46"/>
      <c r="C46"/>
      <c r="D46"/>
      <c r="E46"/>
      <c r="F46"/>
      <c r="H46" s="76" t="s">
        <v>69</v>
      </c>
      <c r="I46" s="77">
        <v>8.8494799999999998E-5</v>
      </c>
      <c r="J46" s="80">
        <f>IF(ISNUMBER(I46),I46/VLOOKUP("National Total",H$32:I$50,2,0),"0")</f>
        <v>3.7196786410245085E-5</v>
      </c>
      <c r="K46" s="80">
        <f t="shared" si="11"/>
        <v>0.99997881079296069</v>
      </c>
      <c r="L46" s="81"/>
    </row>
    <row r="47" spans="1:12" ht="12.75" x14ac:dyDescent="0.2">
      <c r="B47"/>
      <c r="C47"/>
      <c r="D47"/>
      <c r="E47"/>
      <c r="F47"/>
      <c r="H47" s="76" t="s">
        <v>70</v>
      </c>
      <c r="I47" s="77">
        <v>4.82743E-5</v>
      </c>
      <c r="J47" s="80">
        <f>IF(ISNUMBER(I47),I47/VLOOKUP("National Total",H$32:I$50,2,0),"0")</f>
        <v>2.0291009485349358E-5</v>
      </c>
      <c r="K47" s="80">
        <f t="shared" si="10"/>
        <v>0.999999101802446</v>
      </c>
      <c r="L47" s="81"/>
    </row>
    <row r="48" spans="1:12" ht="12.75" x14ac:dyDescent="0.2">
      <c r="A48" s="25"/>
      <c r="B48" s="143"/>
      <c r="C48" s="143"/>
      <c r="D48" s="143"/>
      <c r="E48" s="143"/>
      <c r="F48"/>
      <c r="H48" s="76" t="s">
        <v>71</v>
      </c>
      <c r="I48" s="77">
        <v>2.1368999999999998E-6</v>
      </c>
      <c r="J48" s="80">
        <f>IF(ISNUMBER(I48),I48/VLOOKUP("National Total",H$32:I$50,2,0),"0")</f>
        <v>8.9819755375516667E-7</v>
      </c>
      <c r="K48" s="80">
        <f t="shared" si="10"/>
        <v>0.99999999999999978</v>
      </c>
      <c r="L48" s="81"/>
    </row>
    <row r="49" spans="1:12" x14ac:dyDescent="0.2">
      <c r="A49" s="25"/>
      <c r="B49" s="25"/>
      <c r="C49" s="25"/>
      <c r="D49" s="25"/>
      <c r="E49" s="25"/>
      <c r="F49" s="18"/>
      <c r="H49" s="76" t="s">
        <v>57</v>
      </c>
      <c r="I49" s="77">
        <v>0</v>
      </c>
      <c r="J49" s="80">
        <f>IF(ISNUMBER(I49),I49/VLOOKUP("National Total",H$32:I$50,2,0),"0")</f>
        <v>0</v>
      </c>
      <c r="K49" s="80">
        <f t="shared" ref="K49:K50" si="12">IF(J49=1,0,IF(ISNUMBER(J49+K48),J49+K48,0))</f>
        <v>0.99999999999999978</v>
      </c>
      <c r="L49" s="81"/>
    </row>
    <row r="50" spans="1:12" ht="12.75" thickBot="1" x14ac:dyDescent="0.25">
      <c r="A50" s="25"/>
      <c r="B50" s="32"/>
      <c r="C50" s="25"/>
      <c r="D50" s="32"/>
      <c r="E50" s="32"/>
      <c r="H50" s="78" t="s">
        <v>364</v>
      </c>
      <c r="I50" s="79">
        <v>0</v>
      </c>
      <c r="J50" s="82">
        <f>IF(ISNUMBER(I50),I50/VLOOKUP("National Total",H$32:I$50,2,0),"0")</f>
        <v>0</v>
      </c>
      <c r="K50" s="82">
        <f t="shared" si="12"/>
        <v>0.99999999999999978</v>
      </c>
      <c r="L50" s="83"/>
    </row>
    <row r="51" spans="1:12" ht="12.75" x14ac:dyDescent="0.2">
      <c r="A51" s="25"/>
      <c r="B51" s="63"/>
      <c r="C51" s="198"/>
      <c r="D51" s="25"/>
      <c r="E51" s="32"/>
      <c r="H51"/>
      <c r="I51" s="19"/>
      <c r="K51"/>
      <c r="L51"/>
    </row>
  </sheetData>
  <sortState xmlns:xlrd2="http://schemas.microsoft.com/office/spreadsheetml/2017/richdata2" ref="B46:C51">
    <sortCondition descending="1" ref="C46:C51"/>
  </sortState>
  <mergeCells count="5">
    <mergeCell ref="H30:H31"/>
    <mergeCell ref="I30:I31"/>
    <mergeCell ref="J30:J31"/>
    <mergeCell ref="K30:K31"/>
    <mergeCell ref="L30:L3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theme="4"/>
  </sheetPr>
  <dimension ref="A1:L32"/>
  <sheetViews>
    <sheetView showGridLines="0" workbookViewId="0">
      <selection activeCell="V22" sqref="V22"/>
    </sheetView>
  </sheetViews>
  <sheetFormatPr defaultColWidth="9.140625" defaultRowHeight="12" x14ac:dyDescent="0.2"/>
  <cols>
    <col min="1" max="1" width="10.42578125" style="18" customWidth="1"/>
    <col min="2" max="2" width="16.28515625" style="17" bestFit="1" customWidth="1"/>
    <col min="3" max="3" width="7.5703125" style="18" bestFit="1" customWidth="1"/>
    <col min="4" max="4" width="14.28515625" style="18" customWidth="1"/>
    <col min="5" max="5" width="11.42578125" style="18" bestFit="1" customWidth="1"/>
    <col min="6" max="6" width="13.28515625" style="24" bestFit="1" customWidth="1"/>
    <col min="7" max="7" width="2.42578125" style="18" customWidth="1"/>
    <col min="8" max="8" width="12.28515625" style="18" bestFit="1" customWidth="1"/>
    <col min="9" max="9" width="9" style="18" customWidth="1"/>
    <col min="10" max="10" width="14.28515625" style="18" customWidth="1"/>
    <col min="11" max="11" width="11.28515625" style="18" bestFit="1" customWidth="1"/>
    <col min="12" max="12" width="13.28515625" style="18" bestFit="1" customWidth="1"/>
    <col min="13" max="16384" width="9.140625" style="18"/>
  </cols>
  <sheetData>
    <row r="1" spans="1:12" x14ac:dyDescent="0.2">
      <c r="B1" s="206" t="s">
        <v>383</v>
      </c>
      <c r="E1" s="36"/>
    </row>
    <row r="3" spans="1:12" ht="12.75" thickBot="1" x14ac:dyDescent="0.25">
      <c r="B3" s="10" t="s">
        <v>29</v>
      </c>
      <c r="H3" s="18" t="s">
        <v>29</v>
      </c>
      <c r="L3" s="24"/>
    </row>
    <row r="4" spans="1:12" ht="24.75" thickBot="1" x14ac:dyDescent="0.25">
      <c r="A4" s="14"/>
      <c r="B4" s="69" t="s">
        <v>0</v>
      </c>
      <c r="C4" s="70" t="s">
        <v>352</v>
      </c>
      <c r="D4" s="43" t="s">
        <v>1</v>
      </c>
      <c r="E4" s="43" t="s">
        <v>2</v>
      </c>
      <c r="F4" s="44" t="s">
        <v>3</v>
      </c>
      <c r="H4" s="69" t="s">
        <v>0</v>
      </c>
      <c r="I4" s="70" t="s">
        <v>353</v>
      </c>
      <c r="J4" s="43" t="s">
        <v>1</v>
      </c>
      <c r="K4" s="43" t="s">
        <v>2</v>
      </c>
      <c r="L4" s="44" t="s">
        <v>3</v>
      </c>
    </row>
    <row r="5" spans="1:12" x14ac:dyDescent="0.2">
      <c r="B5" s="76" t="s">
        <v>181</v>
      </c>
      <c r="C5" s="77">
        <f>SUM(C6:C32)</f>
        <v>1.9396897781925593</v>
      </c>
      <c r="D5" s="164"/>
      <c r="E5" s="84"/>
      <c r="F5" s="88"/>
      <c r="G5" s="111"/>
      <c r="H5" s="76" t="s">
        <v>181</v>
      </c>
      <c r="I5" s="77">
        <f>SUM(I6:I30)</f>
        <v>3.1709544992252199</v>
      </c>
      <c r="J5" s="164"/>
      <c r="K5" s="84"/>
      <c r="L5" s="85"/>
    </row>
    <row r="6" spans="1:12" x14ac:dyDescent="0.2">
      <c r="B6" s="76" t="s">
        <v>82</v>
      </c>
      <c r="C6" s="77">
        <v>1.78010776803545</v>
      </c>
      <c r="D6" s="80">
        <f>IF(ISNUMBER(C6),C6/VLOOKUP("National Total",B$5:C$31,2,0),"0")</f>
        <v>0.91772807592675421</v>
      </c>
      <c r="E6" s="80">
        <f t="shared" ref="E6" si="0">IF(D6=1,0,IF(ISNUMBER(D6+E5),D6+E5,0))</f>
        <v>0.91772807592675421</v>
      </c>
      <c r="F6" s="89" t="s">
        <v>371</v>
      </c>
      <c r="G6" s="111"/>
      <c r="H6" s="76" t="s">
        <v>82</v>
      </c>
      <c r="I6" s="77">
        <v>2.8459843943116501</v>
      </c>
      <c r="J6" s="80">
        <f>IF(ISNUMBER(I6),I6/VLOOKUP("National Total",H$5:I$30,2,0),"0")</f>
        <v>0.89751662945874122</v>
      </c>
      <c r="K6" s="80">
        <f t="shared" ref="K6" si="1">IF(J6=1,0,IF(ISNUMBER(J6+K5),J6+K5,0))</f>
        <v>0.89751662945874122</v>
      </c>
      <c r="L6" s="81" t="s">
        <v>371</v>
      </c>
    </row>
    <row r="7" spans="1:12" x14ac:dyDescent="0.2">
      <c r="B7" s="76" t="s">
        <v>68</v>
      </c>
      <c r="C7" s="77">
        <v>5.0801033067300001E-2</v>
      </c>
      <c r="D7" s="80">
        <f t="shared" ref="D7:D31" si="2">IF(ISNUMBER(C7),C7/VLOOKUP("National Total",B$5:C$31,2,0),"0")</f>
        <v>2.6190287559610378E-2</v>
      </c>
      <c r="E7" s="80">
        <f t="shared" ref="E7:E28" si="3">IF(D7=1,0,IF(ISNUMBER(D7+E6),D7+E6,0))</f>
        <v>0.9439183634863646</v>
      </c>
      <c r="F7" s="89"/>
      <c r="G7" s="111"/>
      <c r="H7" s="76" t="s">
        <v>80</v>
      </c>
      <c r="I7" s="77">
        <v>9.4375780020756306E-2</v>
      </c>
      <c r="J7" s="80">
        <f t="shared" ref="J7:J30" si="4">IF(ISNUMBER(I7),I7/VLOOKUP("National Total",H$5:I$30,2,0),"0")</f>
        <v>2.9762577811764803E-2</v>
      </c>
      <c r="K7" s="80">
        <f t="shared" ref="K7:K26" si="5">IF(J7=1,0,IF(ISNUMBER(J7+K6),J7+K6,0))</f>
        <v>0.92727920727050606</v>
      </c>
      <c r="L7" s="81"/>
    </row>
    <row r="8" spans="1:12" x14ac:dyDescent="0.2">
      <c r="B8" s="76" t="s">
        <v>65</v>
      </c>
      <c r="C8" s="77">
        <v>2.0224159471760102E-2</v>
      </c>
      <c r="D8" s="80">
        <f t="shared" si="2"/>
        <v>1.0426491750967192E-2</v>
      </c>
      <c r="E8" s="80">
        <f t="shared" si="3"/>
        <v>0.95434485523733181</v>
      </c>
      <c r="F8" s="89"/>
      <c r="G8" s="111"/>
      <c r="H8" s="76" t="s">
        <v>68</v>
      </c>
      <c r="I8" s="77">
        <v>5.0424677483400002E-2</v>
      </c>
      <c r="J8" s="80">
        <f t="shared" si="4"/>
        <v>1.5902050154210853E-2</v>
      </c>
      <c r="K8" s="80">
        <f t="shared" si="5"/>
        <v>0.94318125742471692</v>
      </c>
      <c r="L8" s="81"/>
    </row>
    <row r="9" spans="1:12" x14ac:dyDescent="0.2">
      <c r="B9" s="76" t="s">
        <v>80</v>
      </c>
      <c r="C9" s="77">
        <v>1.9395850794198598E-2</v>
      </c>
      <c r="D9" s="80">
        <f t="shared" si="2"/>
        <v>9.9994602292909074E-3</v>
      </c>
      <c r="E9" s="80">
        <f t="shared" si="3"/>
        <v>0.96434431546662269</v>
      </c>
      <c r="F9" s="89"/>
      <c r="G9" s="111"/>
      <c r="H9" s="76" t="s">
        <v>65</v>
      </c>
      <c r="I9" s="77">
        <v>3.6386360155909001E-2</v>
      </c>
      <c r="J9" s="80">
        <f t="shared" si="4"/>
        <v>1.1474891918127339E-2</v>
      </c>
      <c r="K9" s="80">
        <f t="shared" si="5"/>
        <v>0.95465614934284426</v>
      </c>
      <c r="L9" s="81"/>
    </row>
    <row r="10" spans="1:12" x14ac:dyDescent="0.2">
      <c r="B10" s="76" t="s">
        <v>69</v>
      </c>
      <c r="C10" s="77">
        <v>1.90267253973E-2</v>
      </c>
      <c r="D10" s="80">
        <f t="shared" si="2"/>
        <v>9.8091589754262017E-3</v>
      </c>
      <c r="E10" s="80">
        <f t="shared" si="3"/>
        <v>0.97415347444204892</v>
      </c>
      <c r="F10" s="89"/>
      <c r="G10" s="111"/>
      <c r="H10" s="76" t="s">
        <v>70</v>
      </c>
      <c r="I10" s="77">
        <v>3.0165094205499999E-2</v>
      </c>
      <c r="J10" s="80">
        <f t="shared" si="4"/>
        <v>9.5129382061049546E-3</v>
      </c>
      <c r="K10" s="80">
        <f t="shared" si="5"/>
        <v>0.96416908754894926</v>
      </c>
      <c r="L10" s="81"/>
    </row>
    <row r="11" spans="1:12" x14ac:dyDescent="0.2">
      <c r="B11" s="76" t="s">
        <v>104</v>
      </c>
      <c r="C11" s="77">
        <v>1.1051999999999999E-2</v>
      </c>
      <c r="D11" s="80">
        <f t="shared" si="2"/>
        <v>5.697818344074828E-3</v>
      </c>
      <c r="E11" s="80">
        <f t="shared" si="3"/>
        <v>0.97985129278612371</v>
      </c>
      <c r="F11" s="89"/>
      <c r="G11" s="111"/>
      <c r="H11" s="76" t="s">
        <v>63</v>
      </c>
      <c r="I11" s="77">
        <v>2.9386010829779201E-2</v>
      </c>
      <c r="J11" s="80">
        <f t="shared" si="4"/>
        <v>9.2672445589992783E-3</v>
      </c>
      <c r="K11" s="80">
        <f t="shared" si="5"/>
        <v>0.97343633210794855</v>
      </c>
      <c r="L11" s="81"/>
    </row>
    <row r="12" spans="1:12" x14ac:dyDescent="0.2">
      <c r="B12" s="76" t="s">
        <v>365</v>
      </c>
      <c r="C12" s="77">
        <v>6.3611999932799996E-3</v>
      </c>
      <c r="D12" s="80">
        <f t="shared" si="2"/>
        <v>3.2794934864313662E-3</v>
      </c>
      <c r="E12" s="80">
        <f t="shared" si="3"/>
        <v>0.98313078627255512</v>
      </c>
      <c r="F12" s="89"/>
      <c r="G12" s="111"/>
      <c r="H12" s="76" t="s">
        <v>69</v>
      </c>
      <c r="I12" s="77">
        <v>2.11200265772E-2</v>
      </c>
      <c r="J12" s="80">
        <f t="shared" si="4"/>
        <v>6.6604634605638129E-3</v>
      </c>
      <c r="K12" s="80">
        <f t="shared" si="5"/>
        <v>0.98009679556851237</v>
      </c>
      <c r="L12" s="81"/>
    </row>
    <row r="13" spans="1:12" x14ac:dyDescent="0.2">
      <c r="B13" s="76" t="s">
        <v>85</v>
      </c>
      <c r="C13" s="77">
        <v>5.7427292919147903E-3</v>
      </c>
      <c r="D13" s="80">
        <f t="shared" si="2"/>
        <v>2.9606431690669512E-3</v>
      </c>
      <c r="E13" s="80">
        <f t="shared" si="3"/>
        <v>0.98609142944162209</v>
      </c>
      <c r="F13" s="89"/>
      <c r="G13" s="111"/>
      <c r="H13" s="76" t="s">
        <v>62</v>
      </c>
      <c r="I13" s="77">
        <v>2.06106656469826E-2</v>
      </c>
      <c r="J13" s="80">
        <f t="shared" si="4"/>
        <v>6.4998301464175975E-3</v>
      </c>
      <c r="K13" s="80">
        <f t="shared" si="5"/>
        <v>0.98659662571493001</v>
      </c>
      <c r="L13" s="81"/>
    </row>
    <row r="14" spans="1:12" x14ac:dyDescent="0.2">
      <c r="B14" s="76" t="s">
        <v>62</v>
      </c>
      <c r="C14" s="77">
        <v>5.6671836389342199E-3</v>
      </c>
      <c r="D14" s="80">
        <f t="shared" si="2"/>
        <v>2.9216958828411272E-3</v>
      </c>
      <c r="E14" s="80">
        <f t="shared" si="3"/>
        <v>0.98901312532446317</v>
      </c>
      <c r="F14" s="89"/>
      <c r="G14" s="111"/>
      <c r="H14" s="76" t="s">
        <v>84</v>
      </c>
      <c r="I14" s="77">
        <v>1.38170893716488E-2</v>
      </c>
      <c r="J14" s="80">
        <f t="shared" si="4"/>
        <v>4.3573912445053434E-3</v>
      </c>
      <c r="K14" s="80">
        <f t="shared" si="5"/>
        <v>0.9909540169594353</v>
      </c>
      <c r="L14" s="81"/>
    </row>
    <row r="15" spans="1:12" x14ac:dyDescent="0.2">
      <c r="B15" s="76" t="s">
        <v>55</v>
      </c>
      <c r="C15" s="77">
        <v>5.2909084509294903E-3</v>
      </c>
      <c r="D15" s="80">
        <f t="shared" si="2"/>
        <v>2.7277085802141321E-3</v>
      </c>
      <c r="E15" s="80">
        <f t="shared" si="3"/>
        <v>0.99174083390467727</v>
      </c>
      <c r="F15" s="89"/>
      <c r="G15" s="111"/>
      <c r="H15" s="76" t="s">
        <v>85</v>
      </c>
      <c r="I15" s="77">
        <v>9.5712154865246601E-3</v>
      </c>
      <c r="J15" s="80">
        <f t="shared" si="4"/>
        <v>3.0184020265390933E-3</v>
      </c>
      <c r="K15" s="80">
        <f t="shared" si="5"/>
        <v>0.99397241898597444</v>
      </c>
      <c r="L15" s="81"/>
    </row>
    <row r="16" spans="1:12" x14ac:dyDescent="0.2">
      <c r="B16" s="76" t="s">
        <v>70</v>
      </c>
      <c r="C16" s="77">
        <v>4.9813917038E-3</v>
      </c>
      <c r="D16" s="80">
        <f t="shared" si="2"/>
        <v>2.568138348618694E-3</v>
      </c>
      <c r="E16" s="80">
        <f t="shared" si="3"/>
        <v>0.99430897225329595</v>
      </c>
      <c r="F16" s="89"/>
      <c r="G16" s="111"/>
      <c r="H16" s="76" t="s">
        <v>364</v>
      </c>
      <c r="I16" s="77">
        <v>4.9181369468797803E-3</v>
      </c>
      <c r="J16" s="80">
        <f t="shared" si="4"/>
        <v>1.5509957484667349E-3</v>
      </c>
      <c r="K16" s="80">
        <f t="shared" si="5"/>
        <v>0.99552341473444117</v>
      </c>
      <c r="L16" s="81"/>
    </row>
    <row r="17" spans="2:12" x14ac:dyDescent="0.2">
      <c r="B17" s="76" t="s">
        <v>63</v>
      </c>
      <c r="C17" s="77">
        <v>3.80670412015203E-3</v>
      </c>
      <c r="D17" s="80">
        <f t="shared" si="2"/>
        <v>1.9625324435638318E-3</v>
      </c>
      <c r="E17" s="80">
        <f t="shared" si="3"/>
        <v>0.99627150469685977</v>
      </c>
      <c r="F17" s="89"/>
      <c r="G17" s="111"/>
      <c r="H17" s="76" t="s">
        <v>59</v>
      </c>
      <c r="I17" s="77">
        <v>3.8378560110343199E-3</v>
      </c>
      <c r="J17" s="80">
        <f t="shared" si="4"/>
        <v>1.2103156989392463E-3</v>
      </c>
      <c r="K17" s="80">
        <f t="shared" si="5"/>
        <v>0.99673373043338043</v>
      </c>
      <c r="L17" s="81"/>
    </row>
    <row r="18" spans="2:12" x14ac:dyDescent="0.2">
      <c r="B18" s="76" t="s">
        <v>364</v>
      </c>
      <c r="C18" s="77">
        <v>2.9508821681278699E-3</v>
      </c>
      <c r="D18" s="80">
        <f t="shared" si="2"/>
        <v>1.5213165534529751E-3</v>
      </c>
      <c r="E18" s="80">
        <f t="shared" si="3"/>
        <v>0.99779282125031277</v>
      </c>
      <c r="F18" s="89"/>
      <c r="G18" s="111"/>
      <c r="H18" s="76" t="s">
        <v>365</v>
      </c>
      <c r="I18" s="77">
        <v>3.1845244215999999E-3</v>
      </c>
      <c r="J18" s="80">
        <f t="shared" si="4"/>
        <v>1.0042794440532324E-3</v>
      </c>
      <c r="K18" s="80">
        <f t="shared" si="5"/>
        <v>0.99773800987743366</v>
      </c>
      <c r="L18" s="81"/>
    </row>
    <row r="19" spans="2:12" x14ac:dyDescent="0.2">
      <c r="B19" s="76" t="s">
        <v>84</v>
      </c>
      <c r="C19" s="77">
        <v>1.75016465374218E-3</v>
      </c>
      <c r="D19" s="80">
        <f t="shared" si="2"/>
        <v>9.0229101241798444E-4</v>
      </c>
      <c r="E19" s="80">
        <f t="shared" si="3"/>
        <v>0.99869511226273078</v>
      </c>
      <c r="F19" s="89"/>
      <c r="G19" s="111"/>
      <c r="H19" s="76" t="s">
        <v>60</v>
      </c>
      <c r="I19" s="77">
        <v>2.9714613924136401E-3</v>
      </c>
      <c r="J19" s="80">
        <f t="shared" si="4"/>
        <v>9.370873638015546E-4</v>
      </c>
      <c r="K19" s="80">
        <f t="shared" si="5"/>
        <v>0.99867509724123527</v>
      </c>
      <c r="L19" s="81"/>
    </row>
    <row r="20" spans="2:12" x14ac:dyDescent="0.2">
      <c r="B20" s="76" t="s">
        <v>75</v>
      </c>
      <c r="C20" s="77">
        <v>1.29166644793926E-3</v>
      </c>
      <c r="D20" s="80">
        <f t="shared" si="2"/>
        <v>6.6591393245514757E-4</v>
      </c>
      <c r="E20" s="80">
        <f t="shared" si="3"/>
        <v>0.99936102619518596</v>
      </c>
      <c r="F20" s="89"/>
      <c r="G20" s="111"/>
      <c r="H20" s="76" t="s">
        <v>75</v>
      </c>
      <c r="I20" s="77">
        <v>2.1527774132320998E-3</v>
      </c>
      <c r="J20" s="80">
        <f t="shared" si="4"/>
        <v>6.789051731136798E-4</v>
      </c>
      <c r="K20" s="80">
        <f t="shared" si="5"/>
        <v>0.99935400241434891</v>
      </c>
      <c r="L20" s="81"/>
    </row>
    <row r="21" spans="2:12" x14ac:dyDescent="0.2">
      <c r="B21" s="76" t="s">
        <v>59</v>
      </c>
      <c r="C21" s="77">
        <v>4.8612842806434699E-4</v>
      </c>
      <c r="D21" s="80">
        <f t="shared" si="2"/>
        <v>2.5062174040909311E-4</v>
      </c>
      <c r="E21" s="80">
        <f t="shared" si="3"/>
        <v>0.99961164793559509</v>
      </c>
      <c r="F21" s="89"/>
      <c r="G21" s="111"/>
      <c r="H21" s="76" t="s">
        <v>55</v>
      </c>
      <c r="I21" s="77">
        <v>1.0579572470009999E-3</v>
      </c>
      <c r="J21" s="80">
        <f t="shared" si="4"/>
        <v>3.3363999617764856E-4</v>
      </c>
      <c r="K21" s="80">
        <f t="shared" si="5"/>
        <v>0.99968764241052654</v>
      </c>
      <c r="L21" s="81"/>
    </row>
    <row r="22" spans="2:12" x14ac:dyDescent="0.2">
      <c r="B22" s="76" t="s">
        <v>60</v>
      </c>
      <c r="C22" s="77">
        <v>3.76385109705727E-4</v>
      </c>
      <c r="D22" s="80">
        <f t="shared" si="2"/>
        <v>1.9404397235956461E-4</v>
      </c>
      <c r="E22" s="80">
        <f t="shared" si="3"/>
        <v>0.99980569190795465</v>
      </c>
      <c r="F22" s="89"/>
      <c r="G22" s="111"/>
      <c r="H22" s="76" t="s">
        <v>61</v>
      </c>
      <c r="I22" s="77">
        <v>3.8049044841964997E-4</v>
      </c>
      <c r="J22" s="80">
        <f t="shared" si="4"/>
        <v>1.1999240244936271E-4</v>
      </c>
      <c r="K22" s="80">
        <f t="shared" si="5"/>
        <v>0.99980763481297585</v>
      </c>
      <c r="L22" s="81"/>
    </row>
    <row r="23" spans="2:12" x14ac:dyDescent="0.2">
      <c r="B23" s="76" t="s">
        <v>77</v>
      </c>
      <c r="C23" s="77">
        <v>1.87402147083686E-4</v>
      </c>
      <c r="D23" s="80">
        <f t="shared" si="2"/>
        <v>9.6614494333372718E-5</v>
      </c>
      <c r="E23" s="80">
        <f t="shared" si="3"/>
        <v>0.99990230640228805</v>
      </c>
      <c r="F23" s="89"/>
      <c r="G23" s="111"/>
      <c r="H23" s="76" t="s">
        <v>86</v>
      </c>
      <c r="I23" s="77">
        <v>2.0314573119188499E-4</v>
      </c>
      <c r="J23" s="80">
        <f t="shared" si="4"/>
        <v>6.4064536795315394E-5</v>
      </c>
      <c r="K23" s="80">
        <f t="shared" si="5"/>
        <v>0.99987169934977116</v>
      </c>
      <c r="L23" s="81"/>
    </row>
    <row r="24" spans="2:12" x14ac:dyDescent="0.2">
      <c r="B24" s="76" t="s">
        <v>71</v>
      </c>
      <c r="C24" s="77">
        <v>6.32115546E-5</v>
      </c>
      <c r="D24" s="80">
        <f t="shared" si="2"/>
        <v>3.2588486731575068E-5</v>
      </c>
      <c r="E24" s="80">
        <f t="shared" si="3"/>
        <v>0.99993489488901965</v>
      </c>
      <c r="F24" s="89"/>
      <c r="G24" s="111"/>
      <c r="H24" s="76" t="s">
        <v>77</v>
      </c>
      <c r="I24" s="77">
        <v>1.87402147083686E-4</v>
      </c>
      <c r="J24" s="80">
        <f t="shared" si="4"/>
        <v>5.9099601438454952E-5</v>
      </c>
      <c r="K24" s="80">
        <f t="shared" si="5"/>
        <v>0.99993079895120962</v>
      </c>
      <c r="L24" s="81"/>
    </row>
    <row r="25" spans="2:12" x14ac:dyDescent="0.2">
      <c r="B25" s="76" t="s">
        <v>61</v>
      </c>
      <c r="C25" s="77">
        <v>4.8195456799822301E-5</v>
      </c>
      <c r="D25" s="80">
        <f t="shared" si="2"/>
        <v>2.4846992205491625E-5</v>
      </c>
      <c r="E25" s="80">
        <f t="shared" si="3"/>
        <v>0.99995974188122516</v>
      </c>
      <c r="F25" s="89"/>
      <c r="G25" s="111"/>
      <c r="H25" s="76" t="s">
        <v>176</v>
      </c>
      <c r="I25" s="77">
        <v>1.2309893999999999E-4</v>
      </c>
      <c r="J25" s="80">
        <f t="shared" si="4"/>
        <v>3.8820784098314107E-5</v>
      </c>
      <c r="K25" s="80">
        <f t="shared" si="5"/>
        <v>0.99996961973530796</v>
      </c>
      <c r="L25" s="81"/>
    </row>
    <row r="26" spans="2:12" x14ac:dyDescent="0.2">
      <c r="B26" s="76" t="s">
        <v>86</v>
      </c>
      <c r="C26" s="77">
        <v>4.0629146238376999E-5</v>
      </c>
      <c r="D26" s="80">
        <f t="shared" si="2"/>
        <v>2.0946208355150498E-5</v>
      </c>
      <c r="E26" s="80">
        <f t="shared" si="3"/>
        <v>0.99998068808958029</v>
      </c>
      <c r="F26" s="89"/>
      <c r="G26" s="111"/>
      <c r="H26" s="76" t="s">
        <v>71</v>
      </c>
      <c r="I26" s="77">
        <v>7.5084652499999996E-5</v>
      </c>
      <c r="J26" s="80">
        <f t="shared" si="4"/>
        <v>2.367888045014393E-5</v>
      </c>
      <c r="K26" s="80">
        <f t="shared" si="5"/>
        <v>0.99999329861575814</v>
      </c>
      <c r="L26" s="81"/>
    </row>
    <row r="27" spans="2:12" x14ac:dyDescent="0.2">
      <c r="B27" s="76" t="s">
        <v>176</v>
      </c>
      <c r="C27" s="77">
        <v>2.7203345999999898E-5</v>
      </c>
      <c r="D27" s="80">
        <f t="shared" si="2"/>
        <v>1.4024585944536196E-5</v>
      </c>
      <c r="E27" s="80">
        <f t="shared" si="3"/>
        <v>0.99999471267552487</v>
      </c>
      <c r="F27" s="89"/>
      <c r="G27" s="111"/>
      <c r="H27" s="76" t="s">
        <v>180</v>
      </c>
      <c r="I27" s="77">
        <v>1.00788841225387E-5</v>
      </c>
      <c r="J27" s="80">
        <f t="shared" si="4"/>
        <v>3.1785016546283905E-6</v>
      </c>
      <c r="K27" s="80">
        <f t="shared" ref="K27:K30" si="6">IF(J27=1,0,IF(ISNUMBER(J27+K26),J27+K26,0))</f>
        <v>0.9999964771174128</v>
      </c>
      <c r="L27" s="81"/>
    </row>
    <row r="28" spans="2:12" x14ac:dyDescent="0.2">
      <c r="B28" s="76" t="s">
        <v>180</v>
      </c>
      <c r="C28" s="77">
        <v>6.3656110247613097E-6</v>
      </c>
      <c r="D28" s="80">
        <f t="shared" si="2"/>
        <v>3.2817675776447667E-6</v>
      </c>
      <c r="E28" s="80">
        <f t="shared" si="3"/>
        <v>0.99999799444310256</v>
      </c>
      <c r="F28" s="89"/>
      <c r="G28" s="111"/>
      <c r="H28" s="76" t="s">
        <v>170</v>
      </c>
      <c r="I28" s="77">
        <v>7.7594088000000004E-6</v>
      </c>
      <c r="J28" s="80">
        <f t="shared" si="4"/>
        <v>2.4470262193594727E-6</v>
      </c>
      <c r="K28" s="80">
        <f t="shared" si="6"/>
        <v>0.99999892414363212</v>
      </c>
      <c r="L28" s="81"/>
    </row>
    <row r="29" spans="2:12" x14ac:dyDescent="0.2">
      <c r="B29" s="76" t="s">
        <v>56</v>
      </c>
      <c r="C29" s="77">
        <v>1.9560018137711698E-6</v>
      </c>
      <c r="D29" s="80">
        <f t="shared" si="2"/>
        <v>1.0084096105274166E-6</v>
      </c>
      <c r="E29" s="80">
        <f t="shared" ref="E29:E31" si="7">IF(D29=1,0,IF(ISNUMBER(D29+E28),D29+E28,0))</f>
        <v>0.99999900285271304</v>
      </c>
      <c r="F29" s="89"/>
      <c r="G29" s="111"/>
      <c r="H29" s="76" t="s">
        <v>56</v>
      </c>
      <c r="I29" s="77">
        <v>3.3330972611347299E-6</v>
      </c>
      <c r="J29" s="80">
        <f t="shared" si="4"/>
        <v>1.0511337396828391E-6</v>
      </c>
      <c r="K29" s="80">
        <f t="shared" si="6"/>
        <v>0.99999997527737183</v>
      </c>
      <c r="L29" s="81"/>
    </row>
    <row r="30" spans="2:12" ht="12.75" thickBot="1" x14ac:dyDescent="0.25">
      <c r="B30" s="76" t="s">
        <v>170</v>
      </c>
      <c r="C30" s="77">
        <v>1.7906328E-6</v>
      </c>
      <c r="D30" s="80">
        <f t="shared" si="2"/>
        <v>9.2315421781958691E-7</v>
      </c>
      <c r="E30" s="80">
        <f t="shared" si="7"/>
        <v>0.99999992600693088</v>
      </c>
      <c r="F30" s="89"/>
      <c r="G30" s="111"/>
      <c r="H30" s="78" t="s">
        <v>174</v>
      </c>
      <c r="I30" s="79">
        <v>7.839433E-8</v>
      </c>
      <c r="J30" s="82">
        <f t="shared" si="4"/>
        <v>2.4722628476427081E-8</v>
      </c>
      <c r="K30" s="82">
        <f t="shared" si="6"/>
        <v>1.0000000000000002</v>
      </c>
      <c r="L30" s="83"/>
    </row>
    <row r="31" spans="2:12" ht="12.75" x14ac:dyDescent="0.2">
      <c r="B31" s="76" t="s">
        <v>174</v>
      </c>
      <c r="C31" s="77">
        <v>1.4352359999999999E-7</v>
      </c>
      <c r="D31" s="80">
        <f t="shared" si="2"/>
        <v>7.399306920807619E-8</v>
      </c>
      <c r="E31" s="80">
        <f t="shared" si="7"/>
        <v>1</v>
      </c>
      <c r="F31" s="89"/>
      <c r="G31" s="111"/>
      <c r="H31"/>
      <c r="I31" s="155"/>
      <c r="J31"/>
      <c r="K31"/>
      <c r="L31"/>
    </row>
    <row r="32" spans="2:12" ht="13.5" thickBot="1" x14ac:dyDescent="0.25">
      <c r="B32" s="78" t="s">
        <v>57</v>
      </c>
      <c r="C32" s="79">
        <v>0</v>
      </c>
      <c r="D32" s="82">
        <f t="shared" ref="D32" si="8">IF(ISNUMBER(C32),C32/VLOOKUP("National Total",B$5:C$31,2,0),"0")</f>
        <v>0</v>
      </c>
      <c r="E32" s="82">
        <f t="shared" ref="E32" si="9">IF(D32=1,0,IF(ISNUMBER(D32+E31),D32+E31,0))</f>
        <v>1</v>
      </c>
      <c r="F32" s="92"/>
      <c r="G32" s="111"/>
      <c r="H32"/>
      <c r="I32" s="169"/>
      <c r="J32"/>
      <c r="K32"/>
      <c r="L3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4"/>
  </sheetPr>
  <dimension ref="B1:N33"/>
  <sheetViews>
    <sheetView showGridLines="0" workbookViewId="0">
      <selection activeCell="S17" sqref="S17"/>
    </sheetView>
  </sheetViews>
  <sheetFormatPr defaultColWidth="9.140625" defaultRowHeight="12" x14ac:dyDescent="0.2"/>
  <cols>
    <col min="1" max="1" width="10.140625" style="18" customWidth="1"/>
    <col min="2" max="2" width="12.28515625" style="17" bestFit="1" customWidth="1"/>
    <col min="3" max="3" width="17.5703125" style="18" customWidth="1"/>
    <col min="4" max="4" width="14.28515625" style="18" customWidth="1"/>
    <col min="5" max="5" width="11.28515625" style="18" bestFit="1" customWidth="1"/>
    <col min="6" max="6" width="13.28515625" style="24" bestFit="1" customWidth="1"/>
    <col min="7" max="7" width="1.85546875" style="18" customWidth="1"/>
    <col min="8" max="8" width="12.28515625" style="18" bestFit="1" customWidth="1"/>
    <col min="9" max="9" width="20.7109375" style="18" customWidth="1"/>
    <col min="10" max="10" width="14.28515625" style="18" customWidth="1"/>
    <col min="11" max="11" width="11.28515625" style="18" bestFit="1" customWidth="1"/>
    <col min="12" max="12" width="13.28515625" style="18" bestFit="1" customWidth="1"/>
    <col min="13" max="16384" width="9.140625" style="18"/>
  </cols>
  <sheetData>
    <row r="1" spans="2:12" ht="15" x14ac:dyDescent="0.25">
      <c r="B1" s="195" t="s">
        <v>384</v>
      </c>
    </row>
    <row r="3" spans="2:12" ht="12.75" thickBot="1" x14ac:dyDescent="0.25">
      <c r="B3" s="10" t="s">
        <v>29</v>
      </c>
      <c r="H3" s="18" t="s">
        <v>29</v>
      </c>
      <c r="L3" s="24"/>
    </row>
    <row r="4" spans="2:12" ht="24.75" thickBot="1" x14ac:dyDescent="0.25">
      <c r="B4" s="69" t="s">
        <v>0</v>
      </c>
      <c r="C4" s="70" t="s">
        <v>354</v>
      </c>
      <c r="D4" s="43" t="s">
        <v>1</v>
      </c>
      <c r="E4" s="43" t="s">
        <v>2</v>
      </c>
      <c r="F4" s="44" t="s">
        <v>3</v>
      </c>
      <c r="H4" s="69" t="s">
        <v>0</v>
      </c>
      <c r="I4" s="70" t="s">
        <v>355</v>
      </c>
      <c r="J4" s="43" t="s">
        <v>1</v>
      </c>
      <c r="K4" s="43" t="s">
        <v>2</v>
      </c>
      <c r="L4" s="44" t="s">
        <v>3</v>
      </c>
    </row>
    <row r="5" spans="2:12" x14ac:dyDescent="0.2">
      <c r="B5" s="76" t="s">
        <v>181</v>
      </c>
      <c r="C5" s="77">
        <f>SUM(C6:C32)</f>
        <v>1.3822611898002262</v>
      </c>
      <c r="D5" s="164"/>
      <c r="E5" s="84"/>
      <c r="F5" s="88"/>
      <c r="G5" s="111"/>
      <c r="H5" s="76" t="s">
        <v>181</v>
      </c>
      <c r="I5" s="77">
        <f>SUM(I6:I29)</f>
        <v>1.1279827491732501</v>
      </c>
      <c r="J5" s="164"/>
      <c r="K5" s="84"/>
      <c r="L5" s="85"/>
    </row>
    <row r="6" spans="2:12" x14ac:dyDescent="0.2">
      <c r="B6" s="76" t="s">
        <v>82</v>
      </c>
      <c r="C6" s="77">
        <v>1.24543267249587</v>
      </c>
      <c r="D6" s="80">
        <f t="shared" ref="D6:D19" si="0">IF(ISNUMBER(C6),C6/VLOOKUP("National Total",B$5:C$32,2,0),"0")</f>
        <v>0.90101109810937285</v>
      </c>
      <c r="E6" s="80">
        <f t="shared" ref="E6" si="1">IF(D6=1,0,IF(ISNUMBER(D6+E5),D6+E5,0))</f>
        <v>0.90101109810937285</v>
      </c>
      <c r="F6" s="89" t="s">
        <v>371</v>
      </c>
      <c r="G6" s="111"/>
      <c r="H6" s="76" t="s">
        <v>82</v>
      </c>
      <c r="I6" s="77">
        <v>1.0221251183790601</v>
      </c>
      <c r="J6" s="80">
        <f t="shared" ref="J6:J21" si="2">IF(ISNUMBER(I6),I6/VLOOKUP("National Total",H$5:I$29,2,0),"0")</f>
        <v>0.90615314740249531</v>
      </c>
      <c r="K6" s="80">
        <f t="shared" ref="K6" si="3">IF(J6=1,0,IF(ISNUMBER(J6+K5),J6+K5,0))</f>
        <v>0.90615314740249531</v>
      </c>
      <c r="L6" s="81" t="s">
        <v>371</v>
      </c>
    </row>
    <row r="7" spans="2:12" x14ac:dyDescent="0.2">
      <c r="B7" s="76" t="s">
        <v>68</v>
      </c>
      <c r="C7" s="77">
        <v>3.6787468883299999E-2</v>
      </c>
      <c r="D7" s="80">
        <f t="shared" si="0"/>
        <v>2.6613977991103675E-2</v>
      </c>
      <c r="E7" s="80">
        <f t="shared" ref="E7:E19" si="4">IF(D7=1,0,IF(ISNUMBER(D7+E6),D7+E6,0))</f>
        <v>0.92762507610047651</v>
      </c>
      <c r="F7" s="89"/>
      <c r="G7" s="111"/>
      <c r="H7" s="76" t="s">
        <v>68</v>
      </c>
      <c r="I7" s="77">
        <v>4.53076493176E-2</v>
      </c>
      <c r="J7" s="80">
        <f t="shared" si="2"/>
        <v>4.0166970062980166E-2</v>
      </c>
      <c r="K7" s="80">
        <f t="shared" ref="K7:K21" si="5">IF(J7=1,0,IF(ISNUMBER(J7+K6),J7+K6,0))</f>
        <v>0.94632011746547551</v>
      </c>
      <c r="L7" s="81"/>
    </row>
    <row r="8" spans="2:12" x14ac:dyDescent="0.2">
      <c r="B8" s="76" t="s">
        <v>70</v>
      </c>
      <c r="C8" s="77">
        <v>3.3707417194999999E-2</v>
      </c>
      <c r="D8" s="80">
        <f t="shared" si="0"/>
        <v>2.4385707595444842E-2</v>
      </c>
      <c r="E8" s="80">
        <f t="shared" si="4"/>
        <v>0.9520107836959214</v>
      </c>
      <c r="F8" s="89"/>
      <c r="G8" s="111"/>
      <c r="H8" s="76" t="s">
        <v>69</v>
      </c>
      <c r="I8" s="77">
        <v>1.76141687682E-2</v>
      </c>
      <c r="J8" s="80">
        <f t="shared" si="2"/>
        <v>1.5615636658548392E-2</v>
      </c>
      <c r="K8" s="80">
        <f t="shared" si="5"/>
        <v>0.96193575412402388</v>
      </c>
      <c r="L8" s="81"/>
    </row>
    <row r="9" spans="2:12" x14ac:dyDescent="0.2">
      <c r="B9" s="76" t="s">
        <v>69</v>
      </c>
      <c r="C9" s="77">
        <v>1.64837576261E-2</v>
      </c>
      <c r="D9" s="80">
        <f t="shared" si="0"/>
        <v>1.1925211926468358E-2</v>
      </c>
      <c r="E9" s="80">
        <f t="shared" si="4"/>
        <v>0.96393599562238974</v>
      </c>
      <c r="F9" s="89"/>
      <c r="G9" s="111"/>
      <c r="H9" s="76" t="s">
        <v>80</v>
      </c>
      <c r="I9" s="77">
        <v>1.16892232685174E-2</v>
      </c>
      <c r="J9" s="80">
        <f t="shared" si="2"/>
        <v>1.0362945069049117E-2</v>
      </c>
      <c r="K9" s="80">
        <f t="shared" si="5"/>
        <v>0.97229869919307299</v>
      </c>
      <c r="L9" s="81"/>
    </row>
    <row r="10" spans="2:12" x14ac:dyDescent="0.2">
      <c r="B10" s="76" t="s">
        <v>80</v>
      </c>
      <c r="C10" s="77">
        <v>1.3688445123738201E-2</v>
      </c>
      <c r="D10" s="80">
        <f t="shared" si="0"/>
        <v>9.9029367421627091E-3</v>
      </c>
      <c r="E10" s="80">
        <f t="shared" si="4"/>
        <v>0.97383893236455243</v>
      </c>
      <c r="F10" s="89"/>
      <c r="G10" s="111"/>
      <c r="H10" s="76" t="s">
        <v>70</v>
      </c>
      <c r="I10" s="77">
        <v>7.7488315392999999E-3</v>
      </c>
      <c r="J10" s="80">
        <f t="shared" si="2"/>
        <v>6.8696365657892116E-3</v>
      </c>
      <c r="K10" s="80">
        <f t="shared" si="5"/>
        <v>0.9791683357588622</v>
      </c>
      <c r="L10" s="81"/>
    </row>
    <row r="11" spans="2:12" x14ac:dyDescent="0.2">
      <c r="B11" s="76" t="s">
        <v>65</v>
      </c>
      <c r="C11" s="77">
        <v>1.03646532100289E-2</v>
      </c>
      <c r="D11" s="80">
        <f t="shared" si="0"/>
        <v>7.4983319263466196E-3</v>
      </c>
      <c r="E11" s="80">
        <f t="shared" si="4"/>
        <v>0.98133726429089907</v>
      </c>
      <c r="F11" s="89"/>
      <c r="G11" s="111"/>
      <c r="H11" s="76" t="s">
        <v>364</v>
      </c>
      <c r="I11" s="77">
        <v>6.3898784902969904E-3</v>
      </c>
      <c r="J11" s="80">
        <f t="shared" si="2"/>
        <v>5.6648725301698304E-3</v>
      </c>
      <c r="K11" s="80">
        <f t="shared" si="5"/>
        <v>0.98483320828903198</v>
      </c>
      <c r="L11" s="81"/>
    </row>
    <row r="12" spans="2:12" x14ac:dyDescent="0.2">
      <c r="B12" s="76" t="s">
        <v>364</v>
      </c>
      <c r="C12" s="77">
        <v>7.2418622890032501E-3</v>
      </c>
      <c r="D12" s="80">
        <f t="shared" si="0"/>
        <v>5.2391417356150273E-3</v>
      </c>
      <c r="E12" s="80">
        <f t="shared" si="4"/>
        <v>0.98657640602651409</v>
      </c>
      <c r="F12" s="89"/>
      <c r="G12" s="111"/>
      <c r="H12" s="76" t="s">
        <v>65</v>
      </c>
      <c r="I12" s="77">
        <v>3.44279294888507E-3</v>
      </c>
      <c r="J12" s="80">
        <f t="shared" si="2"/>
        <v>3.052168086265902E-3</v>
      </c>
      <c r="K12" s="80">
        <f t="shared" si="5"/>
        <v>0.98788537637529783</v>
      </c>
      <c r="L12" s="81"/>
    </row>
    <row r="13" spans="2:12" x14ac:dyDescent="0.2">
      <c r="B13" s="76" t="s">
        <v>62</v>
      </c>
      <c r="C13" s="77">
        <v>3.55745292887479E-3</v>
      </c>
      <c r="D13" s="80">
        <f t="shared" si="0"/>
        <v>2.5736474084097935E-3</v>
      </c>
      <c r="E13" s="80">
        <f t="shared" si="4"/>
        <v>0.9891500534349239</v>
      </c>
      <c r="F13" s="89"/>
      <c r="G13" s="111"/>
      <c r="H13" s="76" t="s">
        <v>365</v>
      </c>
      <c r="I13" s="77">
        <v>3.1845244215999999E-3</v>
      </c>
      <c r="J13" s="80">
        <f t="shared" si="2"/>
        <v>2.8232031242801212E-3</v>
      </c>
      <c r="K13" s="80">
        <f t="shared" si="5"/>
        <v>0.99070857949957791</v>
      </c>
      <c r="L13" s="81"/>
    </row>
    <row r="14" spans="2:12" x14ac:dyDescent="0.2">
      <c r="B14" s="76" t="s">
        <v>63</v>
      </c>
      <c r="C14" s="77">
        <v>3.4598937017542501E-3</v>
      </c>
      <c r="D14" s="80">
        <f t="shared" si="0"/>
        <v>2.5030679637719536E-3</v>
      </c>
      <c r="E14" s="80">
        <f t="shared" si="4"/>
        <v>0.99165312139869588</v>
      </c>
      <c r="F14" s="89"/>
      <c r="G14" s="111"/>
      <c r="H14" s="76" t="s">
        <v>63</v>
      </c>
      <c r="I14" s="77">
        <v>2.9815065420873998E-3</v>
      </c>
      <c r="J14" s="80">
        <f t="shared" si="2"/>
        <v>2.6432199821076001E-3</v>
      </c>
      <c r="K14" s="80">
        <f t="shared" si="5"/>
        <v>0.9933517994816855</v>
      </c>
      <c r="L14" s="81"/>
    </row>
    <row r="15" spans="2:12" x14ac:dyDescent="0.2">
      <c r="B15" s="76" t="s">
        <v>365</v>
      </c>
      <c r="C15" s="77">
        <v>3.1845244215999999E-3</v>
      </c>
      <c r="D15" s="80">
        <f t="shared" si="0"/>
        <v>2.3038514320584008E-3</v>
      </c>
      <c r="E15" s="80">
        <f t="shared" si="4"/>
        <v>0.99395697283075424</v>
      </c>
      <c r="F15" s="89"/>
      <c r="G15" s="111"/>
      <c r="H15" s="76" t="s">
        <v>62</v>
      </c>
      <c r="I15" s="77">
        <v>2.0227325430805798E-3</v>
      </c>
      <c r="J15" s="80">
        <f t="shared" si="2"/>
        <v>1.7932300334939806E-3</v>
      </c>
      <c r="K15" s="80">
        <f t="shared" si="5"/>
        <v>0.99514502951517947</v>
      </c>
      <c r="L15" s="81"/>
    </row>
    <row r="16" spans="2:12" x14ac:dyDescent="0.2">
      <c r="B16" s="76" t="s">
        <v>75</v>
      </c>
      <c r="C16" s="77">
        <v>1.9042597279236701E-3</v>
      </c>
      <c r="D16" s="80">
        <f t="shared" si="0"/>
        <v>1.3776410290437849E-3</v>
      </c>
      <c r="E16" s="80">
        <f t="shared" si="4"/>
        <v>0.99533461385979805</v>
      </c>
      <c r="F16" s="89"/>
      <c r="G16" s="111"/>
      <c r="H16" s="76" t="s">
        <v>75</v>
      </c>
      <c r="I16" s="77">
        <v>1.9042597279236701E-3</v>
      </c>
      <c r="J16" s="80">
        <f t="shared" si="2"/>
        <v>1.6881993357783075E-3</v>
      </c>
      <c r="K16" s="80">
        <f t="shared" si="5"/>
        <v>0.99683322885095782</v>
      </c>
      <c r="L16" s="81"/>
    </row>
    <row r="17" spans="2:12" x14ac:dyDescent="0.2">
      <c r="B17" s="76" t="s">
        <v>104</v>
      </c>
      <c r="C17" s="77">
        <v>1.838E-3</v>
      </c>
      <c r="D17" s="80">
        <f t="shared" si="0"/>
        <v>1.329705278251819E-3</v>
      </c>
      <c r="E17" s="80">
        <f t="shared" si="4"/>
        <v>0.99666431913804987</v>
      </c>
      <c r="F17" s="89"/>
      <c r="G17" s="111"/>
      <c r="H17" s="76" t="s">
        <v>84</v>
      </c>
      <c r="I17" s="77">
        <v>1.3817089371648799E-3</v>
      </c>
      <c r="J17" s="80">
        <f t="shared" si="2"/>
        <v>1.2249380038636204E-3</v>
      </c>
      <c r="K17" s="80">
        <f t="shared" si="5"/>
        <v>0.9980581668548214</v>
      </c>
      <c r="L17" s="81"/>
    </row>
    <row r="18" spans="2:12" x14ac:dyDescent="0.2">
      <c r="B18" s="76" t="s">
        <v>84</v>
      </c>
      <c r="C18" s="77">
        <v>1.5659367954535301E-3</v>
      </c>
      <c r="D18" s="80">
        <f t="shared" si="0"/>
        <v>1.1328805344522838E-3</v>
      </c>
      <c r="E18" s="80">
        <f t="shared" si="4"/>
        <v>0.99779719967250213</v>
      </c>
      <c r="F18" s="89"/>
      <c r="G18" s="111"/>
      <c r="H18" s="76" t="s">
        <v>180</v>
      </c>
      <c r="I18" s="77">
        <v>9.9395240089066093E-4</v>
      </c>
      <c r="J18" s="80">
        <f t="shared" si="2"/>
        <v>8.8117695205815324E-4</v>
      </c>
      <c r="K18" s="80">
        <f t="shared" si="5"/>
        <v>0.99893934380687954</v>
      </c>
      <c r="L18" s="81"/>
    </row>
    <row r="19" spans="2:12" x14ac:dyDescent="0.2">
      <c r="B19" s="76" t="s">
        <v>77</v>
      </c>
      <c r="C19" s="77">
        <v>9.3701073541842803E-4</v>
      </c>
      <c r="D19" s="80">
        <f t="shared" si="0"/>
        <v>6.7788254660745503E-4</v>
      </c>
      <c r="E19" s="80">
        <f t="shared" si="4"/>
        <v>0.99847508221910963</v>
      </c>
      <c r="F19" s="89"/>
      <c r="G19" s="111"/>
      <c r="H19" s="76" t="s">
        <v>59</v>
      </c>
      <c r="I19" s="77">
        <v>3.8378560110343199E-4</v>
      </c>
      <c r="J19" s="80">
        <f t="shared" si="2"/>
        <v>3.4024066536897477E-4</v>
      </c>
      <c r="K19" s="80">
        <f t="shared" si="5"/>
        <v>0.99927958447224852</v>
      </c>
      <c r="L19" s="81"/>
    </row>
    <row r="20" spans="2:12" x14ac:dyDescent="0.2">
      <c r="B20" s="76" t="s">
        <v>55</v>
      </c>
      <c r="C20" s="77">
        <v>9.0320857497671497E-4</v>
      </c>
      <c r="D20" s="80">
        <f t="shared" ref="D20:D30" si="6">IF(ISNUMBER(C20),C20/VLOOKUP("National Total",B$5:C$32,2,0),"0")</f>
        <v>6.5342829679479963E-4</v>
      </c>
      <c r="E20" s="80">
        <f t="shared" ref="E20:E31" si="7">IF(D20=1,0,IF(ISNUMBER(D20+E19),D20+E19,0))</f>
        <v>0.99912851051590446</v>
      </c>
      <c r="F20" s="89"/>
      <c r="G20" s="111"/>
      <c r="H20" s="76" t="s">
        <v>60</v>
      </c>
      <c r="I20" s="77">
        <v>2.9714613924136402E-4</v>
      </c>
      <c r="J20" s="80">
        <f t="shared" si="2"/>
        <v>2.6343145713811312E-4</v>
      </c>
      <c r="K20" s="80">
        <f t="shared" si="5"/>
        <v>0.99954301592938666</v>
      </c>
      <c r="L20" s="81"/>
    </row>
    <row r="21" spans="2:12" x14ac:dyDescent="0.2">
      <c r="B21" s="76" t="s">
        <v>59</v>
      </c>
      <c r="C21" s="77">
        <v>4.3495701458388898E-4</v>
      </c>
      <c r="D21" s="80">
        <f t="shared" si="6"/>
        <v>3.1467064097108298E-4</v>
      </c>
      <c r="E21" s="80">
        <f t="shared" si="7"/>
        <v>0.99944318115687558</v>
      </c>
      <c r="F21" s="89"/>
      <c r="G21" s="111"/>
      <c r="H21" s="76" t="s">
        <v>55</v>
      </c>
      <c r="I21" s="77">
        <v>2.7924460814635402E-4</v>
      </c>
      <c r="J21" s="80">
        <f t="shared" si="2"/>
        <v>2.4756106274765737E-4</v>
      </c>
      <c r="K21" s="80">
        <f t="shared" si="5"/>
        <v>0.99979057699213436</v>
      </c>
      <c r="L21" s="81"/>
    </row>
    <row r="22" spans="2:12" x14ac:dyDescent="0.2">
      <c r="B22" s="76" t="s">
        <v>60</v>
      </c>
      <c r="C22" s="77">
        <v>3.3676562447354502E-4</v>
      </c>
      <c r="D22" s="80">
        <f t="shared" si="6"/>
        <v>2.4363385658119843E-4</v>
      </c>
      <c r="E22" s="80">
        <f t="shared" si="7"/>
        <v>0.9996868150134568</v>
      </c>
      <c r="F22" s="89"/>
      <c r="G22" s="111"/>
      <c r="H22" s="76" t="s">
        <v>77</v>
      </c>
      <c r="I22" s="77">
        <v>9.3701073541842798E-5</v>
      </c>
      <c r="J22" s="80">
        <f t="shared" ref="J22:J27" si="8">IF(ISNUMBER(I22),I22/VLOOKUP("National Total",H$5:I$29,2,0),"0")</f>
        <v>8.3069598015147466E-5</v>
      </c>
      <c r="K22" s="80">
        <f t="shared" ref="K22:K27" si="9">IF(J22=1,0,IF(ISNUMBER(J22+K21),J22+K21,0))</f>
        <v>0.99987364659014955</v>
      </c>
      <c r="L22" s="81"/>
    </row>
    <row r="23" spans="2:12" x14ac:dyDescent="0.2">
      <c r="B23" s="76" t="s">
        <v>86</v>
      </c>
      <c r="C23" s="77">
        <v>2.0314573119188499E-4</v>
      </c>
      <c r="D23" s="80">
        <f t="shared" si="6"/>
        <v>1.4696624103382734E-4</v>
      </c>
      <c r="E23" s="80">
        <f t="shared" si="7"/>
        <v>0.99983378125449063</v>
      </c>
      <c r="F23" s="89"/>
      <c r="G23" s="111"/>
      <c r="H23" s="76" t="s">
        <v>71</v>
      </c>
      <c r="I23" s="77">
        <v>8.2237275699999999E-5</v>
      </c>
      <c r="J23" s="80">
        <f t="shared" si="8"/>
        <v>7.2906501238849115E-5</v>
      </c>
      <c r="K23" s="80">
        <f t="shared" si="9"/>
        <v>0.99994655309138836</v>
      </c>
      <c r="L23" s="81"/>
    </row>
    <row r="24" spans="2:12" x14ac:dyDescent="0.2">
      <c r="B24" s="76" t="s">
        <v>176</v>
      </c>
      <c r="C24" s="77">
        <v>1.2309893999999999E-4</v>
      </c>
      <c r="D24" s="80">
        <f t="shared" si="6"/>
        <v>8.9056207978892242E-5</v>
      </c>
      <c r="E24" s="80">
        <f t="shared" si="7"/>
        <v>0.99992283746246957</v>
      </c>
      <c r="F24" s="89"/>
      <c r="G24" s="111"/>
      <c r="H24" s="76" t="s">
        <v>61</v>
      </c>
      <c r="I24" s="77">
        <v>3.8049044841965002E-5</v>
      </c>
      <c r="J24" s="80">
        <f t="shared" si="8"/>
        <v>3.3731938604427131E-5</v>
      </c>
      <c r="K24" s="80">
        <f t="shared" si="9"/>
        <v>0.99998028502999281</v>
      </c>
      <c r="L24" s="81"/>
    </row>
    <row r="25" spans="2:12" x14ac:dyDescent="0.2">
      <c r="B25" s="76" t="s">
        <v>71</v>
      </c>
      <c r="C25" s="77">
        <v>5.0308067800000003E-5</v>
      </c>
      <c r="D25" s="80">
        <f t="shared" si="6"/>
        <v>3.6395486013226537E-5</v>
      </c>
      <c r="E25" s="80">
        <f t="shared" si="7"/>
        <v>0.99995923294848277</v>
      </c>
      <c r="F25" s="89"/>
      <c r="G25" s="111"/>
      <c r="H25" s="76" t="s">
        <v>86</v>
      </c>
      <c r="I25" s="77">
        <v>2.0314573119188499E-5</v>
      </c>
      <c r="J25" s="80">
        <f t="shared" si="8"/>
        <v>1.8009648759325419E-5</v>
      </c>
      <c r="K25" s="80">
        <f t="shared" si="9"/>
        <v>0.99999829467875212</v>
      </c>
      <c r="L25" s="81"/>
    </row>
    <row r="26" spans="2:12" x14ac:dyDescent="0.2">
      <c r="B26" s="76" t="s">
        <v>61</v>
      </c>
      <c r="C26" s="77">
        <v>4.3122250820893601E-5</v>
      </c>
      <c r="D26" s="80">
        <f t="shared" si="6"/>
        <v>3.1196890384461945E-5</v>
      </c>
      <c r="E26" s="80">
        <f t="shared" si="7"/>
        <v>0.99999042983886721</v>
      </c>
      <c r="F26" s="89"/>
      <c r="G26" s="111"/>
      <c r="H26" s="76" t="s">
        <v>56</v>
      </c>
      <c r="I26" s="77">
        <v>1.8448985717333401E-6</v>
      </c>
      <c r="J26" s="80">
        <f t="shared" si="8"/>
        <v>1.6355733924880944E-6</v>
      </c>
      <c r="K26" s="80">
        <f t="shared" si="9"/>
        <v>0.99999993025214462</v>
      </c>
      <c r="L26" s="81"/>
    </row>
    <row r="27" spans="2:12" x14ac:dyDescent="0.2">
      <c r="B27" s="76" t="s">
        <v>170</v>
      </c>
      <c r="C27" s="77">
        <v>7.7594088000000004E-6</v>
      </c>
      <c r="D27" s="80">
        <f t="shared" si="6"/>
        <v>5.6135619355133913E-6</v>
      </c>
      <c r="E27" s="80">
        <f t="shared" si="7"/>
        <v>0.99999604340080273</v>
      </c>
      <c r="F27" s="89"/>
      <c r="G27" s="111"/>
      <c r="H27" s="76" t="s">
        <v>174</v>
      </c>
      <c r="I27" s="77">
        <v>7.6002269999999995E-8</v>
      </c>
      <c r="J27" s="80">
        <f t="shared" si="8"/>
        <v>6.7378929381416082E-8</v>
      </c>
      <c r="K27" s="80">
        <f t="shared" si="9"/>
        <v>0.99999999763107406</v>
      </c>
      <c r="L27" s="81"/>
    </row>
    <row r="28" spans="2:12" x14ac:dyDescent="0.2">
      <c r="B28" s="76" t="s">
        <v>180</v>
      </c>
      <c r="C28" s="77">
        <v>3.5541328221584001E-6</v>
      </c>
      <c r="D28" s="80">
        <f t="shared" si="6"/>
        <v>2.5712454696583556E-6</v>
      </c>
      <c r="E28" s="80">
        <f t="shared" si="7"/>
        <v>0.99999861464627238</v>
      </c>
      <c r="F28" s="89"/>
      <c r="G28" s="111"/>
      <c r="H28" s="76" t="s">
        <v>57</v>
      </c>
      <c r="I28" s="77">
        <v>2.6721075872588599E-9</v>
      </c>
      <c r="J28" s="80">
        <f>IF(ISNUMBER(I28),I28/VLOOKUP("National Total",H$5:I$29,2,0),"0")</f>
        <v>2.3689259336788344E-9</v>
      </c>
      <c r="K28" s="80">
        <f t="shared" ref="K28:K29" si="10">IF(J28=1,0,IF(ISNUMBER(J28+K27),J28+K27,0))</f>
        <v>1</v>
      </c>
      <c r="L28" s="81"/>
    </row>
    <row r="29" spans="2:12" x14ac:dyDescent="0.2">
      <c r="B29" s="76" t="s">
        <v>56</v>
      </c>
      <c r="C29" s="77">
        <v>1.8448985717333401E-6</v>
      </c>
      <c r="D29" s="80">
        <f t="shared" si="6"/>
        <v>1.3346960656545508E-6</v>
      </c>
      <c r="E29" s="80">
        <f t="shared" si="7"/>
        <v>0.99999994934233805</v>
      </c>
      <c r="F29" s="89"/>
      <c r="G29" s="111"/>
      <c r="H29" s="76" t="s">
        <v>58</v>
      </c>
      <c r="I29" s="77">
        <v>0</v>
      </c>
      <c r="J29" s="80">
        <f t="shared" ref="J29" si="11">IF(ISNUMBER(I29),I29/VLOOKUP("National Total",H$5:I$29,2,0),"0")</f>
        <v>0</v>
      </c>
      <c r="K29" s="80">
        <f t="shared" si="10"/>
        <v>1</v>
      </c>
      <c r="L29" s="81"/>
    </row>
    <row r="30" spans="2:12" x14ac:dyDescent="0.2">
      <c r="B30" s="76" t="s">
        <v>174</v>
      </c>
      <c r="C30" s="77">
        <v>7.0022120000000002E-8</v>
      </c>
      <c r="D30" s="80">
        <f t="shared" si="6"/>
        <v>5.0657661892482185E-8</v>
      </c>
      <c r="E30" s="80">
        <f t="shared" si="7"/>
        <v>0.99999999999999989</v>
      </c>
      <c r="F30" s="89"/>
      <c r="G30" s="111"/>
      <c r="H30" s="76"/>
      <c r="I30" s="77"/>
      <c r="J30" s="80"/>
      <c r="K30" s="80"/>
      <c r="L30" s="81"/>
    </row>
    <row r="31" spans="2:12" ht="12.75" thickBot="1" x14ac:dyDescent="0.25">
      <c r="B31" s="76" t="s">
        <v>57</v>
      </c>
      <c r="C31" s="77">
        <v>0</v>
      </c>
      <c r="D31" s="80">
        <f>IF(ISNUMBER(C31),C31/VLOOKUP("National Total",B$5:C$32,2,0),"0")</f>
        <v>0</v>
      </c>
      <c r="E31" s="80">
        <f t="shared" si="7"/>
        <v>0.99999999999999989</v>
      </c>
      <c r="F31" s="89"/>
      <c r="G31" s="111"/>
      <c r="H31" s="78"/>
      <c r="I31" s="79"/>
      <c r="J31" s="82"/>
      <c r="K31" s="82"/>
      <c r="L31" s="83"/>
    </row>
    <row r="32" spans="2:12" ht="13.5" thickBot="1" x14ac:dyDescent="0.25">
      <c r="B32" s="78" t="s">
        <v>58</v>
      </c>
      <c r="C32" s="79">
        <v>0</v>
      </c>
      <c r="D32" s="82">
        <f t="shared" ref="D32" si="12">IF(ISNUMBER(C32),C32/VLOOKUP("National Total",B$5:C$32,2,0),"0")</f>
        <v>0</v>
      </c>
      <c r="E32" s="82">
        <f t="shared" ref="E32" si="13">IF(D32=1,0,IF(ISNUMBER(D32+E31),D32+E31,0))</f>
        <v>0.99999999999999989</v>
      </c>
      <c r="F32" s="92"/>
      <c r="G32" s="111"/>
      <c r="I32" s="155"/>
    </row>
    <row r="33" spans="7:14" x14ac:dyDescent="0.2">
      <c r="G33" s="24"/>
      <c r="M33" s="24"/>
      <c r="N33" s="2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6">
    <tabColor theme="4"/>
  </sheetPr>
  <dimension ref="B1:G50"/>
  <sheetViews>
    <sheetView showGridLines="0" topLeftCell="A3" workbookViewId="0">
      <selection activeCell="L22" sqref="L22"/>
    </sheetView>
  </sheetViews>
  <sheetFormatPr defaultColWidth="9.140625" defaultRowHeight="12" x14ac:dyDescent="0.2"/>
  <cols>
    <col min="1" max="1" width="11" style="18" customWidth="1"/>
    <col min="2" max="2" width="16.28515625" style="17" bestFit="1" customWidth="1"/>
    <col min="3" max="3" width="11" style="18" bestFit="1" customWidth="1"/>
    <col min="4" max="4" width="14.28515625" style="18" customWidth="1"/>
    <col min="5" max="5" width="11.7109375" style="18" customWidth="1"/>
    <col min="6" max="6" width="13.28515625" style="24" bestFit="1" customWidth="1"/>
    <col min="7" max="16384" width="9.140625" style="18"/>
  </cols>
  <sheetData>
    <row r="1" spans="2:7" ht="15" x14ac:dyDescent="0.25">
      <c r="B1" s="195" t="s">
        <v>385</v>
      </c>
    </row>
    <row r="2" spans="2:7" x14ac:dyDescent="0.2">
      <c r="E2" s="36"/>
    </row>
    <row r="3" spans="2:7" ht="12.75" thickBot="1" x14ac:dyDescent="0.25">
      <c r="B3" s="10" t="s">
        <v>29</v>
      </c>
    </row>
    <row r="4" spans="2:7" ht="24.75" thickBot="1" x14ac:dyDescent="0.25">
      <c r="B4" s="69" t="s">
        <v>0</v>
      </c>
      <c r="C4" s="70" t="s">
        <v>356</v>
      </c>
      <c r="D4" s="43" t="s">
        <v>1</v>
      </c>
      <c r="E4" s="43" t="s">
        <v>2</v>
      </c>
      <c r="F4" s="44" t="s">
        <v>3</v>
      </c>
    </row>
    <row r="5" spans="2:7" x14ac:dyDescent="0.2">
      <c r="B5" s="76" t="s">
        <v>181</v>
      </c>
      <c r="C5" s="77">
        <f>SUM(C6:C32)</f>
        <v>7.620888216391255</v>
      </c>
      <c r="D5" s="164"/>
      <c r="E5" s="84"/>
      <c r="F5" s="88"/>
      <c r="G5" s="25"/>
    </row>
    <row r="6" spans="2:7" x14ac:dyDescent="0.2">
      <c r="B6" s="76" t="s">
        <v>82</v>
      </c>
      <c r="C6" s="77">
        <v>6.8936499532220301</v>
      </c>
      <c r="D6" s="80">
        <f>IF(ISNUMBER(C6),C6/VLOOKUP("National Total",B$5:C$32,2,0),"0")</f>
        <v>0.90457303105364317</v>
      </c>
      <c r="E6" s="80">
        <f t="shared" ref="E6:E26" si="0">IF(D6=1,0,IF(ISNUMBER(D6+E5),D6+E5,0))</f>
        <v>0.90457303105364317</v>
      </c>
      <c r="F6" s="89" t="s">
        <v>371</v>
      </c>
      <c r="G6" s="25"/>
    </row>
    <row r="7" spans="2:7" x14ac:dyDescent="0.2">
      <c r="B7" s="76" t="s">
        <v>68</v>
      </c>
      <c r="C7" s="77">
        <v>0.1833208287516</v>
      </c>
      <c r="D7" s="80">
        <f>IF(ISNUMBER(C7),C7/VLOOKUP("National Total",B$5:C$32,2,0),"0")</f>
        <v>2.4055047593705362E-2</v>
      </c>
      <c r="E7" s="80">
        <f t="shared" si="0"/>
        <v>0.92862807864734853</v>
      </c>
      <c r="F7" s="89"/>
      <c r="G7" s="25"/>
    </row>
    <row r="8" spans="2:7" x14ac:dyDescent="0.2">
      <c r="B8" s="76" t="s">
        <v>80</v>
      </c>
      <c r="C8" s="77">
        <v>0.139149299207211</v>
      </c>
      <c r="D8" s="80">
        <f>IF(ISNUMBER(C8),C8/VLOOKUP("National Total",B$5:C$32,2,0),"0")</f>
        <v>1.8258934556725837E-2</v>
      </c>
      <c r="E8" s="80">
        <f t="shared" si="0"/>
        <v>0.94688701320407431</v>
      </c>
      <c r="F8" s="89"/>
      <c r="G8" s="25"/>
    </row>
    <row r="9" spans="2:7" x14ac:dyDescent="0.2">
      <c r="B9" s="76" t="s">
        <v>70</v>
      </c>
      <c r="C9" s="77">
        <v>7.6602734643599998E-2</v>
      </c>
      <c r="D9" s="80">
        <f>IF(ISNUMBER(C9),C9/VLOOKUP("National Total",B$5:C$32,2,0),"0")</f>
        <v>1.0051680653029438E-2</v>
      </c>
      <c r="E9" s="80">
        <f t="shared" si="0"/>
        <v>0.95693869385710373</v>
      </c>
      <c r="F9" s="89"/>
      <c r="G9" s="25"/>
    </row>
    <row r="10" spans="2:7" x14ac:dyDescent="0.2">
      <c r="B10" s="76" t="s">
        <v>69</v>
      </c>
      <c r="C10" s="77">
        <v>7.4244678368799999E-2</v>
      </c>
      <c r="D10" s="80">
        <f>IF(ISNUMBER(C10),C10/VLOOKUP("National Total",B$5:C$32,2,0),"0")</f>
        <v>9.7422605161839437E-3</v>
      </c>
      <c r="E10" s="80">
        <f t="shared" si="0"/>
        <v>0.96668095437328772</v>
      </c>
      <c r="F10" s="89"/>
      <c r="G10" s="25"/>
    </row>
    <row r="11" spans="2:7" x14ac:dyDescent="0.2">
      <c r="B11" s="76" t="s">
        <v>65</v>
      </c>
      <c r="C11" s="77">
        <v>7.0417965786583006E-2</v>
      </c>
      <c r="D11" s="80">
        <f>IF(ISNUMBER(C11),C11/VLOOKUP("National Total",B$5:C$32,2,0),"0")</f>
        <v>9.240125794671249E-3</v>
      </c>
      <c r="E11" s="80">
        <f t="shared" si="0"/>
        <v>0.97592108016795898</v>
      </c>
      <c r="F11" s="89"/>
      <c r="G11" s="25"/>
    </row>
    <row r="12" spans="2:7" x14ac:dyDescent="0.2">
      <c r="B12" s="76" t="s">
        <v>63</v>
      </c>
      <c r="C12" s="77">
        <v>3.9634115193772801E-2</v>
      </c>
      <c r="D12" s="80">
        <f>IF(ISNUMBER(C12),C12/VLOOKUP("National Total",B$5:C$32,2,0),"0")</f>
        <v>5.2007212372603044E-3</v>
      </c>
      <c r="E12" s="80">
        <f t="shared" si="0"/>
        <v>0.98112180140521932</v>
      </c>
      <c r="F12" s="89"/>
      <c r="G12" s="25"/>
    </row>
    <row r="13" spans="2:7" x14ac:dyDescent="0.2">
      <c r="B13" s="76" t="s">
        <v>62</v>
      </c>
      <c r="C13" s="77">
        <v>3.1858034757872203E-2</v>
      </c>
      <c r="D13" s="80">
        <f>IF(ISNUMBER(C13),C13/VLOOKUP("National Total",B$5:C$32,2,0),"0")</f>
        <v>4.180357177966592E-3</v>
      </c>
      <c r="E13" s="80">
        <f t="shared" si="0"/>
        <v>0.98530215858318593</v>
      </c>
      <c r="F13" s="89"/>
      <c r="G13" s="25"/>
    </row>
    <row r="14" spans="2:7" x14ac:dyDescent="0.2">
      <c r="B14" s="76" t="s">
        <v>364</v>
      </c>
      <c r="C14" s="77">
        <v>2.15007598943079E-2</v>
      </c>
      <c r="D14" s="80">
        <f>IF(ISNUMBER(C14),C14/VLOOKUP("National Total",B$5:C$32,2,0),"0")</f>
        <v>2.8212931726335211E-3</v>
      </c>
      <c r="E14" s="80">
        <f t="shared" si="0"/>
        <v>0.9881234517558195</v>
      </c>
      <c r="F14" s="89"/>
      <c r="G14" s="25"/>
    </row>
    <row r="15" spans="2:7" x14ac:dyDescent="0.2">
      <c r="B15" s="76" t="s">
        <v>84</v>
      </c>
      <c r="C15" s="77">
        <v>1.85148997580094E-2</v>
      </c>
      <c r="D15" s="80">
        <f>IF(ISNUMBER(C15),C15/VLOOKUP("National Total",B$5:C$32,2,0),"0")</f>
        <v>2.4294936800394146E-3</v>
      </c>
      <c r="E15" s="80">
        <f t="shared" si="0"/>
        <v>0.99055294543585892</v>
      </c>
      <c r="F15" s="89"/>
      <c r="G15" s="25"/>
    </row>
    <row r="16" spans="2:7" x14ac:dyDescent="0.2">
      <c r="B16" s="76" t="s">
        <v>365</v>
      </c>
      <c r="C16" s="77">
        <v>1.5914773258079998E-2</v>
      </c>
      <c r="D16" s="80">
        <f>IF(ISNUMBER(C16),C16/VLOOKUP("National Total",B$5:C$32,2,0),"0")</f>
        <v>2.088309499652545E-3</v>
      </c>
      <c r="E16" s="80">
        <f t="shared" si="0"/>
        <v>0.99264125493551147</v>
      </c>
      <c r="F16" s="89"/>
      <c r="G16" s="25"/>
    </row>
    <row r="17" spans="2:7" x14ac:dyDescent="0.2">
      <c r="B17" s="76" t="s">
        <v>85</v>
      </c>
      <c r="C17" s="77">
        <v>1.53139447784395E-2</v>
      </c>
      <c r="D17" s="80">
        <f>IF(ISNUMBER(C17),C17/VLOOKUP("National Total",B$5:C$32,2,0),"0")</f>
        <v>2.0094698076664826E-3</v>
      </c>
      <c r="E17" s="80">
        <f t="shared" si="0"/>
        <v>0.99465072474317795</v>
      </c>
      <c r="F17" s="89"/>
      <c r="G17" s="25"/>
    </row>
    <row r="18" spans="2:7" x14ac:dyDescent="0.2">
      <c r="B18" s="76" t="s">
        <v>104</v>
      </c>
      <c r="C18" s="77">
        <v>1.289E-2</v>
      </c>
      <c r="D18" s="80">
        <f>IF(ISNUMBER(C18),C18/VLOOKUP("National Total",B$5:C$32,2,0),"0")</f>
        <v>1.6914038933514032E-3</v>
      </c>
      <c r="E18" s="80">
        <f t="shared" si="0"/>
        <v>0.99634212863652938</v>
      </c>
      <c r="F18" s="89"/>
      <c r="G18" s="25"/>
    </row>
    <row r="19" spans="2:7" x14ac:dyDescent="0.2">
      <c r="B19" s="76" t="s">
        <v>55</v>
      </c>
      <c r="C19" s="77">
        <v>7.5313188810535604E-3</v>
      </c>
      <c r="D19" s="80">
        <f>IF(ISNUMBER(C19),C19/VLOOKUP("National Total",B$5:C$32,2,0),"0")</f>
        <v>9.8824686404072343E-4</v>
      </c>
      <c r="E19" s="80">
        <f t="shared" si="0"/>
        <v>0.99733037550057013</v>
      </c>
      <c r="F19" s="89"/>
      <c r="G19" s="25"/>
    </row>
    <row r="20" spans="2:7" x14ac:dyDescent="0.2">
      <c r="B20" s="76" t="s">
        <v>75</v>
      </c>
      <c r="C20" s="77">
        <v>7.2529633170186902E-3</v>
      </c>
      <c r="D20" s="80">
        <f>IF(ISNUMBER(C20),C20/VLOOKUP("National Total",B$5:C$32,2,0),"0")</f>
        <v>9.517215199953701E-4</v>
      </c>
      <c r="E20" s="80">
        <f t="shared" si="0"/>
        <v>0.99828209702056547</v>
      </c>
      <c r="F20" s="89"/>
      <c r="G20" s="25"/>
    </row>
    <row r="21" spans="2:7" x14ac:dyDescent="0.2">
      <c r="B21" s="76" t="s">
        <v>59</v>
      </c>
      <c r="C21" s="77">
        <v>5.1427270547859802E-3</v>
      </c>
      <c r="D21" s="80">
        <f>IF(ISNUMBER(C21),C21/VLOOKUP("National Total",B$5:C$32,2,0),"0")</f>
        <v>6.7481990402704442E-4</v>
      </c>
      <c r="E21" s="80">
        <f t="shared" si="0"/>
        <v>0.99895691692459254</v>
      </c>
      <c r="F21" s="89"/>
      <c r="G21" s="25"/>
    </row>
    <row r="22" spans="2:7" x14ac:dyDescent="0.2">
      <c r="B22" s="76" t="s">
        <v>60</v>
      </c>
      <c r="C22" s="77">
        <v>3.9817582658342697E-3</v>
      </c>
      <c r="D22" s="80">
        <f>IF(ISNUMBER(C22),C22/VLOOKUP("National Total",B$5:C$32,2,0),"0")</f>
        <v>5.2247955261568776E-4</v>
      </c>
      <c r="E22" s="80">
        <f t="shared" si="0"/>
        <v>0.99947939647720818</v>
      </c>
      <c r="F22" s="89"/>
      <c r="G22" s="25"/>
    </row>
    <row r="23" spans="2:7" x14ac:dyDescent="0.2">
      <c r="B23" s="76" t="s">
        <v>77</v>
      </c>
      <c r="C23" s="77">
        <v>1.40551610312764E-3</v>
      </c>
      <c r="D23" s="80">
        <f>IF(ISNUMBER(C23),C23/VLOOKUP("National Total",B$5:C$32,2,0),"0")</f>
        <v>1.8442943436758593E-4</v>
      </c>
      <c r="E23" s="80">
        <f t="shared" si="0"/>
        <v>0.99966382591157577</v>
      </c>
      <c r="F23" s="89"/>
      <c r="G23" s="25"/>
    </row>
    <row r="24" spans="2:7" x14ac:dyDescent="0.2">
      <c r="B24" s="76" t="s">
        <v>180</v>
      </c>
      <c r="C24" s="77">
        <v>1.0139510288601199E-3</v>
      </c>
      <c r="D24" s="80">
        <f>IF(ISNUMBER(C24),C24/VLOOKUP("National Total",B$5:C$32,2,0),"0")</f>
        <v>1.3304893078988891E-4</v>
      </c>
      <c r="E24" s="80">
        <f t="shared" si="0"/>
        <v>0.99979687484236568</v>
      </c>
      <c r="F24" s="89"/>
      <c r="G24" s="25"/>
    </row>
    <row r="25" spans="2:7" x14ac:dyDescent="0.2">
      <c r="B25" s="76" t="s">
        <v>61</v>
      </c>
      <c r="C25" s="77">
        <v>5.0985720088233101E-4</v>
      </c>
      <c r="D25" s="80">
        <f>IF(ISNUMBER(C25),C25/VLOOKUP("National Total",B$5:C$32,2,0),"0")</f>
        <v>6.6902595393764406E-5</v>
      </c>
      <c r="E25" s="80">
        <f t="shared" si="0"/>
        <v>0.99986377743775945</v>
      </c>
      <c r="F25" s="89"/>
      <c r="G25" s="25"/>
    </row>
    <row r="26" spans="2:7" x14ac:dyDescent="0.2">
      <c r="B26" s="76" t="s">
        <v>86</v>
      </c>
      <c r="C26" s="77">
        <v>4.6723518174133599E-4</v>
      </c>
      <c r="D26" s="80">
        <f>IF(ISNUMBER(C26),C26/VLOOKUP("National Total",B$5:C$32,2,0),"0")</f>
        <v>6.1309806478514062E-5</v>
      </c>
      <c r="E26" s="80">
        <f t="shared" si="0"/>
        <v>0.99992508724423801</v>
      </c>
      <c r="F26" s="89"/>
      <c r="G26" s="25"/>
    </row>
    <row r="27" spans="2:7" x14ac:dyDescent="0.2">
      <c r="B27" s="76" t="s">
        <v>176</v>
      </c>
      <c r="C27" s="77">
        <v>2.7340122599999898E-4</v>
      </c>
      <c r="D27" s="80">
        <f>IF(ISNUMBER(C27),C27/VLOOKUP("National Total",B$5:C$32,2,0),"0")</f>
        <v>3.5875244228351062E-5</v>
      </c>
      <c r="E27" s="80">
        <f t="shared" ref="E27:E32" si="1">IF(D27=1,0,IF(ISNUMBER(D27+E26),D27+E26,0))</f>
        <v>0.99996096248846633</v>
      </c>
      <c r="F27" s="89"/>
      <c r="G27" s="25"/>
    </row>
    <row r="28" spans="2:7" x14ac:dyDescent="0.2">
      <c r="B28" s="76" t="s">
        <v>71</v>
      </c>
      <c r="C28" s="77">
        <v>2.7084155060000002E-4</v>
      </c>
      <c r="D28" s="80">
        <f>IF(ISNUMBER(C28),C28/VLOOKUP("National Total",B$5:C$32,2,0),"0")</f>
        <v>3.5539367972550128E-5</v>
      </c>
      <c r="E28" s="80">
        <f t="shared" si="1"/>
        <v>0.99999650185643885</v>
      </c>
      <c r="F28" s="89"/>
      <c r="G28" s="25"/>
    </row>
    <row r="29" spans="2:7" x14ac:dyDescent="0.2">
      <c r="B29" s="76" t="s">
        <v>170</v>
      </c>
      <c r="C29" s="77">
        <v>1.7309450400000001E-5</v>
      </c>
      <c r="D29" s="80">
        <f>IF(ISNUMBER(C29),C29/VLOOKUP("National Total",B$5:C$32,2,0),"0")</f>
        <v>2.2713166639513579E-6</v>
      </c>
      <c r="E29" s="80">
        <f t="shared" si="1"/>
        <v>0.99999877317310282</v>
      </c>
      <c r="F29" s="89"/>
      <c r="G29" s="25"/>
    </row>
    <row r="30" spans="2:7" x14ac:dyDescent="0.2">
      <c r="B30" s="76" t="s">
        <v>56</v>
      </c>
      <c r="C30" s="77">
        <v>8.9788962183725803E-6</v>
      </c>
      <c r="D30" s="80">
        <f>IF(ISNUMBER(C30),C30/VLOOKUP("National Total",B$5:C$32,2,0),"0")</f>
        <v>1.1781955020755293E-6</v>
      </c>
      <c r="E30" s="80">
        <f t="shared" si="1"/>
        <v>0.99999995136860487</v>
      </c>
      <c r="F30" s="89"/>
      <c r="G30" s="25"/>
    </row>
    <row r="31" spans="2:7" x14ac:dyDescent="0.2">
      <c r="B31" s="76" t="s">
        <v>174</v>
      </c>
      <c r="C31" s="77">
        <v>3.6794232E-7</v>
      </c>
      <c r="D31" s="80">
        <f>IF(ISNUMBER(C31),C31/VLOOKUP("National Total",B$5:C$32,2,0),"0")</f>
        <v>4.8280765909755461E-8</v>
      </c>
      <c r="E31" s="80">
        <f t="shared" si="1"/>
        <v>0.99999999964937081</v>
      </c>
      <c r="F31" s="89"/>
      <c r="G31" s="25"/>
    </row>
    <row r="32" spans="2:7" ht="12.75" thickBot="1" x14ac:dyDescent="0.25">
      <c r="B32" s="78" t="s">
        <v>57</v>
      </c>
      <c r="C32" s="79">
        <v>2.6721075872588599E-9</v>
      </c>
      <c r="D32" s="82">
        <f>IF(ISNUMBER(C32),C32/VLOOKUP("National Total",B$5:C$32,2,0),"0")</f>
        <v>3.5062941633386036E-10</v>
      </c>
      <c r="E32" s="82">
        <f t="shared" si="1"/>
        <v>1.0000000000000002</v>
      </c>
      <c r="F32" s="92"/>
      <c r="G32" s="25"/>
    </row>
    <row r="33" spans="3:5" x14ac:dyDescent="0.2">
      <c r="C33" s="149"/>
      <c r="D33" s="17"/>
      <c r="E33" s="17"/>
    </row>
    <row r="34" spans="3:5" x14ac:dyDescent="0.2">
      <c r="C34" s="173"/>
      <c r="D34" s="17"/>
      <c r="E34" s="17"/>
    </row>
    <row r="35" spans="3:5" x14ac:dyDescent="0.2">
      <c r="C35" s="23"/>
      <c r="D35" s="17"/>
      <c r="E35" s="17"/>
    </row>
    <row r="36" spans="3:5" x14ac:dyDescent="0.2">
      <c r="C36" s="23"/>
      <c r="D36" s="17"/>
      <c r="E36" s="17"/>
    </row>
    <row r="37" spans="3:5" x14ac:dyDescent="0.2">
      <c r="C37" s="23"/>
      <c r="D37" s="17"/>
      <c r="E37" s="17"/>
    </row>
    <row r="38" spans="3:5" x14ac:dyDescent="0.2">
      <c r="C38" s="23"/>
      <c r="D38" s="17"/>
      <c r="E38" s="17"/>
    </row>
    <row r="39" spans="3:5" x14ac:dyDescent="0.2">
      <c r="C39" s="23"/>
      <c r="D39" s="17"/>
      <c r="E39" s="17"/>
    </row>
    <row r="40" spans="3:5" x14ac:dyDescent="0.2">
      <c r="C40" s="23"/>
      <c r="D40" s="17"/>
      <c r="E40" s="17"/>
    </row>
    <row r="41" spans="3:5" x14ac:dyDescent="0.2">
      <c r="C41" s="23"/>
      <c r="D41" s="17"/>
      <c r="E41" s="17"/>
    </row>
    <row r="42" spans="3:5" x14ac:dyDescent="0.2">
      <c r="C42" s="23"/>
      <c r="D42" s="17"/>
      <c r="E42" s="17"/>
    </row>
    <row r="43" spans="3:5" x14ac:dyDescent="0.2">
      <c r="C43" s="23"/>
      <c r="D43" s="17"/>
      <c r="E43" s="17"/>
    </row>
    <row r="44" spans="3:5" x14ac:dyDescent="0.2">
      <c r="C44" s="23"/>
      <c r="D44" s="17"/>
      <c r="E44" s="17"/>
    </row>
    <row r="45" spans="3:5" x14ac:dyDescent="0.2">
      <c r="C45" s="23"/>
      <c r="D45" s="17"/>
      <c r="E45" s="17"/>
    </row>
    <row r="46" spans="3:5" x14ac:dyDescent="0.2">
      <c r="C46" s="23"/>
      <c r="D46" s="17"/>
      <c r="E46" s="17"/>
    </row>
    <row r="47" spans="3:5" x14ac:dyDescent="0.2">
      <c r="C47" s="23"/>
      <c r="D47" s="17"/>
      <c r="E47" s="17"/>
    </row>
    <row r="48" spans="3:5" x14ac:dyDescent="0.2">
      <c r="C48" s="23"/>
      <c r="D48" s="17"/>
      <c r="E48" s="17"/>
    </row>
    <row r="49" spans="3:5" x14ac:dyDescent="0.2">
      <c r="C49" s="23"/>
      <c r="D49" s="17"/>
      <c r="E49" s="17"/>
    </row>
    <row r="50" spans="3:5" x14ac:dyDescent="0.2">
      <c r="C50" s="23"/>
      <c r="D50" s="17"/>
      <c r="E50" s="17"/>
    </row>
  </sheetData>
  <phoneticPr fontId="0" type="noConversion"/>
  <pageMargins left="0.75" right="0.75" top="1" bottom="1" header="0.5" footer="0.5"/>
  <pageSetup paperSize="9" scale="9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theme="4"/>
  </sheetPr>
  <dimension ref="B1:AB47"/>
  <sheetViews>
    <sheetView showGridLines="0" zoomScaleNormal="100" workbookViewId="0">
      <selection activeCell="K55" sqref="K55"/>
    </sheetView>
  </sheetViews>
  <sheetFormatPr defaultColWidth="9.140625" defaultRowHeight="12.75" x14ac:dyDescent="0.2"/>
  <cols>
    <col min="1" max="1" width="9.140625" style="1"/>
    <col min="2" max="2" width="9.5703125" style="1" customWidth="1"/>
    <col min="3" max="12" width="10.5703125" style="1" customWidth="1"/>
    <col min="13" max="13" width="10" style="1" hidden="1" customWidth="1"/>
    <col min="14" max="14" width="9.85546875" style="1" customWidth="1"/>
    <col min="15" max="15" width="9.140625" style="1"/>
    <col min="16" max="16" width="9.140625" style="4"/>
    <col min="17" max="18" width="9.140625" style="1"/>
    <col min="19" max="19" width="12.5703125" style="1" customWidth="1"/>
    <col min="20" max="16384" width="9.140625" style="1"/>
  </cols>
  <sheetData>
    <row r="1" spans="2:28" ht="15" x14ac:dyDescent="0.25">
      <c r="B1" s="207" t="s">
        <v>386</v>
      </c>
    </row>
    <row r="2" spans="2:28" s="6" customFormat="1" ht="15" x14ac:dyDescent="0.2">
      <c r="B2" s="1"/>
      <c r="C2" s="129"/>
      <c r="P2" s="7"/>
      <c r="Q2" s="130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s="6" customFormat="1" ht="14.25" customHeight="1" x14ac:dyDescent="0.2">
      <c r="B3" s="136" t="s">
        <v>20</v>
      </c>
      <c r="C3" s="187" t="s">
        <v>23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36" t="s">
        <v>4</v>
      </c>
      <c r="P3" s="7"/>
      <c r="Q3" s="131"/>
      <c r="R3" s="133"/>
      <c r="S3" s="133"/>
      <c r="T3" s="131"/>
      <c r="U3" s="131"/>
      <c r="V3" s="131"/>
      <c r="W3" s="131"/>
      <c r="X3" s="131"/>
      <c r="Y3" s="131"/>
      <c r="Z3" s="131"/>
      <c r="AA3" s="131"/>
      <c r="AB3" s="131"/>
    </row>
    <row r="4" spans="2:28" s="6" customFormat="1" ht="11.25" customHeight="1" x14ac:dyDescent="0.2">
      <c r="B4" s="132" t="s">
        <v>49</v>
      </c>
      <c r="C4" s="137" t="str">
        <f>IF('A.2 Table 1.NOx'!$F$6="x",'A.2 Table 1.NOx'!$B$6,"")</f>
        <v>3Da1</v>
      </c>
      <c r="D4" s="137" t="str">
        <f>IF('A.2 Table 1.NOx'!$F$7="x",'A.2 Table 1.NOx'!$B$7,"")</f>
        <v>3Da3</v>
      </c>
      <c r="E4" s="137" t="str">
        <f>IF('A.2 Table 1.NOx'!$F$8="x",'A.2 Table 1.NOx'!$B$8,"")</f>
        <v>1A3bi</v>
      </c>
      <c r="F4" s="137" t="str">
        <f>IF('A.2 Table 1.NOx'!$F$9="x",'A.2 Table 1.NOx'!$B$9,"")</f>
        <v>1A3biii</v>
      </c>
      <c r="G4" s="137" t="str">
        <f>IF('A.2 Table 1.NOx'!$F$10="x",'A.2 Table 1.NOx'!$B$10,"")</f>
        <v>1A3bii</v>
      </c>
      <c r="H4" s="137" t="str">
        <f>IF('A.2 Table 1.NOx'!$F$11="x",'A.2 Table 1.NOx'!$B$11,"")</f>
        <v>3Da2a</v>
      </c>
      <c r="I4" s="137" t="str">
        <f>IF('A.2 Table 1.NOx'!$F$12="x",'A.2 Table 1.NOx'!$B$12,"")</f>
        <v>1A3dii</v>
      </c>
      <c r="J4" s="137" t="str">
        <f>IF('A.2 Table 1.NOx'!$F$13="x",'A.2 Table 1.NOx'!$B$13,"")</f>
        <v>1A4bi</v>
      </c>
      <c r="K4" s="137" t="str">
        <f>IF('A.2 Table 1.NOx'!$F$14="x",'A.2 Table 1.NOx'!$B$14,"")</f>
        <v>1A1a</v>
      </c>
      <c r="L4" s="137" t="str">
        <f>IF('A.2 Table 1.NOx'!$F$15="x",'A.2 Table 1.NOx'!$B$15,"")</f>
        <v>1A2gvii</v>
      </c>
      <c r="M4" s="137" t="str">
        <f>IF('A.2 Table 1.NOx'!$F$15="x",'A.2 Table 1.NOx'!$B$15,"")</f>
        <v>1A2gvii</v>
      </c>
      <c r="N4" s="116">
        <f>SUM(C5:M5)</f>
        <v>0.80382166092514917</v>
      </c>
      <c r="P4" s="7"/>
      <c r="Q4" s="131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4"/>
    </row>
    <row r="5" spans="2:28" s="7" customFormat="1" ht="10.5" customHeight="1" x14ac:dyDescent="0.2">
      <c r="B5" s="135"/>
      <c r="C5" s="138">
        <f>IF('A.2 Table 1.NOx'!$F$6="x",'A.2 Table 1.NOx'!$D$6,"")</f>
        <v>0.13391570364094951</v>
      </c>
      <c r="D5" s="138">
        <f>IF('A.2 Table 1.NOx'!$F$7="x",'A.2 Table 1.NOx'!$D$7,"")</f>
        <v>0.12037795054208776</v>
      </c>
      <c r="E5" s="138">
        <f>IF('A.2 Table 1.NOx'!$F$8="x",'A.2 Table 1.NOx'!$D$8,"")</f>
        <v>0.11628617220421973</v>
      </c>
      <c r="F5" s="138">
        <f>IF('A.2 Table 1.NOx'!$F$9="x",'A.2 Table 1.NOx'!$D$9,"")</f>
        <v>8.5439691231426154E-2</v>
      </c>
      <c r="G5" s="138">
        <f>IF('A.2 Table 1.NOx'!$F$10="x",'A.2 Table 1.NOx'!$D$10,"")</f>
        <v>7.5222246807852319E-2</v>
      </c>
      <c r="H5" s="138">
        <f>IF('A.2 Table 1.NOx'!$F$11="x",'A.2 Table 1.NOx'!$D$11,"")</f>
        <v>7.3816421142507693E-2</v>
      </c>
      <c r="I5" s="138">
        <f>IF('A.2 Table 1.NOx'!$F$12="x",'A.2 Table 1.NOx'!$D$12,"")</f>
        <v>5.9002082712380048E-2</v>
      </c>
      <c r="J5" s="138">
        <f>IF('A.2 Table 1.NOx'!$F$13="x",'A.2 Table 1.NOx'!$D$13,"")</f>
        <v>5.3610138865185071E-2</v>
      </c>
      <c r="K5" s="138">
        <f>IF('A.2 Table 1.NOx'!$F$14="x",'A.2 Table 1.NOx'!$D$14,"")</f>
        <v>4.6369269634072799E-2</v>
      </c>
      <c r="L5" s="138">
        <f>IF('A.2 Table 1.NOx'!$F$15="x",'A.2 Table 1.NOx'!$D$15,"")</f>
        <v>3.9781984144468069E-2</v>
      </c>
      <c r="M5" s="138" t="str">
        <f>IF('A.2 Table 1.NOx'!$F$16="x",'A.2 Table 1.NOx'!$D$16,"")</f>
        <v/>
      </c>
      <c r="N5" s="117"/>
      <c r="P5" s="8"/>
      <c r="Q5" s="131"/>
      <c r="R5" s="133"/>
      <c r="S5" s="133"/>
      <c r="T5" s="134"/>
      <c r="U5" s="134"/>
      <c r="V5" s="134"/>
      <c r="W5" s="134"/>
      <c r="X5" s="134"/>
      <c r="Y5" s="133"/>
      <c r="Z5" s="133"/>
      <c r="AA5" s="133"/>
      <c r="AB5" s="133"/>
    </row>
    <row r="6" spans="2:28" s="6" customFormat="1" ht="10.5" customHeight="1" x14ac:dyDescent="0.2">
      <c r="B6" s="132" t="s">
        <v>6</v>
      </c>
      <c r="C6" s="137" t="str">
        <f>IF('A.2 Table 4.NH3,CO'!$L$6="x",'A.2 Table 4.NH3,CO'!$H$6,"")</f>
        <v>1A4bi</v>
      </c>
      <c r="D6" s="137" t="str">
        <f>IF('A.2 Table 4.NH3,CO'!$L$7="x",'A.2 Table 4.NH3,CO'!$H$7,"")</f>
        <v>1A3bi</v>
      </c>
      <c r="E6" s="137" t="str">
        <f>IF('A.2 Table 4.NH3,CO'!$L$8="x",'A.2 Table 4.NH3,CO'!$H$8,"")</f>
        <v>1A1a</v>
      </c>
      <c r="F6" s="137" t="str">
        <f>IF('A.2 Table 4.NH3,CO'!$L$9="x",'A.2 Table 4.NH3,CO'!$H$9,"")</f>
        <v/>
      </c>
      <c r="G6" s="137" t="str">
        <f>IF('A.2 Table 4.NH3,CO'!$L$10="x",'A.2 Table 4.NH3,CO'!$H$10,"")</f>
        <v/>
      </c>
      <c r="H6" s="137" t="str">
        <f>IF('A.2 Table 4.NH3,CO'!$L$11="x",'A.2 Table 4.NH3,CO'!$H$11,"")</f>
        <v/>
      </c>
      <c r="I6" s="137" t="str">
        <f>IF('A.2 Table 4.NH3,CO'!$L$12="x",'A.2 Table 4.NH3,CO'!$H$12,"")</f>
        <v/>
      </c>
      <c r="J6" s="137" t="str">
        <f>IF('A.2 Table 4.NH3,CO'!$L$13="x",'A.2 Table 4.NH3,CO'!$H$13,"")</f>
        <v/>
      </c>
      <c r="K6" s="137" t="str">
        <f>IF('A.2 Table 4.NH3,CO'!$L$14="x",'A.2 Table 4.NH3,CO'!$H$14,"")</f>
        <v/>
      </c>
      <c r="L6" s="137" t="str">
        <f>IF('A.2 Table 4.NH3,CO'!$L$15="x",'A.2 Table 4.NH3,CO'!$H$15,"")</f>
        <v/>
      </c>
      <c r="M6" s="137" t="str">
        <f>IF('A.2 Table 4.NH3,CO'!$L$16="x",'A.2 Table 4.NH3,CO'!$H$16,"")</f>
        <v/>
      </c>
      <c r="N6" s="116">
        <f>SUM(C7:M7)</f>
        <v>0.81669660382142961</v>
      </c>
      <c r="P6" s="8"/>
      <c r="Q6" s="131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4"/>
    </row>
    <row r="7" spans="2:28" s="7" customFormat="1" ht="10.5" customHeight="1" x14ac:dyDescent="0.2">
      <c r="B7" s="135"/>
      <c r="C7" s="138">
        <f>IF('A.2 Table 4.NH3,CO'!$L$6="x",'A.2 Table 4.NH3,CO'!$J$6,"")</f>
        <v>0.58410018594321667</v>
      </c>
      <c r="D7" s="138">
        <f>IF('A.2 Table 4.NH3,CO'!$L$7="x",'A.2 Table 4.NH3,CO'!$J$7,"")</f>
        <v>0.16498734155069955</v>
      </c>
      <c r="E7" s="138">
        <f>IF('A.2 Table 4.NH3,CO'!$L$8="x",'A.2 Table 4.NH3,CO'!$J$8,"")</f>
        <v>6.7609076327513423E-2</v>
      </c>
      <c r="F7" s="138" t="str">
        <f>IF('A.2 Table 4.NH3,CO'!$L$9="x",'A.2 Table 4.NH3,CO'!$J$9,"")</f>
        <v/>
      </c>
      <c r="G7" s="138" t="str">
        <f>IF('A.2 Table 4.NH3,CO'!$L$10="x",'A.2 Table 4.NH3,CO'!$J$10,"")</f>
        <v/>
      </c>
      <c r="H7" s="138" t="str">
        <f>IF('A.2 Table 4.NH3,CO'!$L$11="x",'A.2 Table 4.NH3,CO'!$J$11,"")</f>
        <v/>
      </c>
      <c r="I7" s="138" t="str">
        <f>IF('A.2 Table 4.NH3,CO'!$L$12="x",'A.2 Table 4.NH3,CO'!$J$12,"")</f>
        <v/>
      </c>
      <c r="J7" s="138" t="str">
        <f>IF('A.2 Table 4.NH3,CO'!$L$13="x",'A.2 Table 4.NH3,CO'!$J$13,"")</f>
        <v/>
      </c>
      <c r="K7" s="138" t="str">
        <f>IF('A.2 Table 4.NH3,CO'!$L$14="x",'A.2 Table 4.NH3,CO'!$J$14,"")</f>
        <v/>
      </c>
      <c r="L7" s="138" t="str">
        <f>IF('A.2 Table 4.NH3,CO'!$L$15="x",'A.2 Table 4.NH3,CO'!$J$15,"")</f>
        <v/>
      </c>
      <c r="M7" s="138" t="str">
        <f>IF('A.2 Table 4.NH3,CO'!$L$16="x",'A.2 Table 4.NH3,CO'!$J$16,"")</f>
        <v/>
      </c>
      <c r="N7" s="117"/>
      <c r="P7" s="8"/>
      <c r="Q7" s="131"/>
      <c r="R7" s="133"/>
      <c r="S7" s="133"/>
      <c r="T7" s="134"/>
      <c r="U7" s="134"/>
      <c r="V7" s="133"/>
      <c r="W7" s="133"/>
      <c r="X7" s="133"/>
      <c r="Y7" s="133"/>
      <c r="Z7" s="133"/>
      <c r="AA7" s="133"/>
      <c r="AB7" s="133"/>
    </row>
    <row r="8" spans="2:28" s="6" customFormat="1" ht="10.5" customHeight="1" x14ac:dyDescent="0.2">
      <c r="B8" s="132" t="s">
        <v>5</v>
      </c>
      <c r="C8" s="137" t="str">
        <f>IF('A.2 Table 3.NMVOC'!$F$6="x",'A.2 Table 3.NMVOC'!$B$6,"")</f>
        <v>2H2</v>
      </c>
      <c r="D8" s="137" t="str">
        <f>IF('A.2 Table 3.NMVOC'!$F$7="x",'A.2 Table 3.NMVOC'!$B$7,"")</f>
        <v>3B1b</v>
      </c>
      <c r="E8" s="137" t="str">
        <f>IF('A.2 Table 3.NMVOC'!$F$8="x",'A.2 Table 3.NMVOC'!$B$8,"")</f>
        <v>2D3a</v>
      </c>
      <c r="F8" s="137" t="str">
        <f>IF('A.2 Table 3.NMVOC'!$F$9="x",'A.2 Table 3.NMVOC'!$B$9,"")</f>
        <v>3B1a</v>
      </c>
      <c r="G8" s="137" t="str">
        <f>IF('A.2 Table 3.NMVOC'!$F$10="x",'A.2 Table 3.NMVOC'!$B$10,"")</f>
        <v>1A4bi</v>
      </c>
      <c r="H8" s="137" t="str">
        <f>IF('A.2 Table 3.NMVOC'!$F$11="x",'A.2 Table 3.NMVOC'!$B$11,"")</f>
        <v>3De</v>
      </c>
      <c r="I8" s="137" t="str">
        <f>IF('A.2 Table 3.NMVOC'!$F$12="x",'A.2 Table 3.NMVOC'!$B$12,"")</f>
        <v/>
      </c>
      <c r="J8" s="137" t="str">
        <f>IF('A.2 Table 3.NMVOC'!$F$13="x",'A.2 Table 3.NMVOC'!$B$13,"")</f>
        <v/>
      </c>
      <c r="K8" s="137" t="str">
        <f>IF('A.2 Table 3.NMVOC'!$F$14="x",'A.2 Table 3.NMVOC'!$B$14,"")</f>
        <v/>
      </c>
      <c r="L8" s="137" t="str">
        <f>IF('A.2 Table 3.NMVOC'!$F$15="x",'A.2 Table 3.NMVOC'!$B$15,"")</f>
        <v/>
      </c>
      <c r="M8" s="137" t="str">
        <f>IF('A.2 Table 3.NMVOC'!$F$16="x",'A.2 Table 3.NMVOC'!$B$16,"")</f>
        <v/>
      </c>
      <c r="N8" s="116">
        <f>SUM(C9:M9)</f>
        <v>0.80544045684172716</v>
      </c>
      <c r="P8" s="7"/>
      <c r="Q8" s="131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4"/>
    </row>
    <row r="9" spans="2:28" s="7" customFormat="1" ht="10.5" customHeight="1" x14ac:dyDescent="0.2">
      <c r="B9" s="117"/>
      <c r="C9" s="138">
        <f>IF('A.2 Table 3.NMVOC'!$F$6="x",'A.2 Table 3.NMVOC'!$D$6,"")</f>
        <v>0.30558523940720062</v>
      </c>
      <c r="D9" s="138">
        <f>IF('A.2 Table 3.NMVOC'!$F$7="x",'A.2 Table 3.NMVOC'!$D$7,"")</f>
        <v>0.18974286200813226</v>
      </c>
      <c r="E9" s="138">
        <f>IF('A.2 Table 3.NMVOC'!$F$8="x",'A.2 Table 3.NMVOC'!$D$8,"")</f>
        <v>0.11060440452855261</v>
      </c>
      <c r="F9" s="138">
        <f>IF('A.2 Table 3.NMVOC'!$F$9="x",'A.2 Table 3.NMVOC'!$D$9,"")</f>
        <v>0.10108123179854121</v>
      </c>
      <c r="G9" s="138">
        <f>IF('A.2 Table 3.NMVOC'!$F$10="x",'A.2 Table 3.NMVOC'!$D$10,"")</f>
        <v>5.6030345550513297E-2</v>
      </c>
      <c r="H9" s="138">
        <f>IF('A.2 Table 3.NMVOC'!$F$11="x",'A.2 Table 3.NMVOC'!$D$11,"")</f>
        <v>4.2396373548787107E-2</v>
      </c>
      <c r="I9" s="138" t="str">
        <f>IF('A.2 Table 3.NMVOC'!$F$12="x",'A.2 Table 3.NMVOC'!$D$12,"")</f>
        <v/>
      </c>
      <c r="J9" s="138" t="str">
        <f>IF('A.2 Table 3.NMVOC'!$F$13="x",'A.2 Table 3.NMVOC'!$D$13,"")</f>
        <v/>
      </c>
      <c r="K9" s="138" t="str">
        <f>IF('A.2 Table 3.NMVOC'!$F$14="x",'A.2 Table 3.NMVOC'!$D$14,"")</f>
        <v/>
      </c>
      <c r="L9" s="138" t="str">
        <f>IF('A.2 Table 3.NMVOC'!$F$15="x",'A.2 Table 3.NMVOC'!$D$15,"")</f>
        <v/>
      </c>
      <c r="M9" s="138" t="str">
        <f>IF('A.2 Table 3.NMVOC'!$F$16="x",'A.2 Table 3.NMVOC'!$D$16,"")</f>
        <v/>
      </c>
      <c r="N9" s="117"/>
      <c r="Q9" s="133"/>
      <c r="R9" s="133"/>
      <c r="S9" s="133"/>
      <c r="T9" s="134"/>
      <c r="U9" s="134"/>
      <c r="V9" s="134"/>
      <c r="W9" s="134"/>
      <c r="X9" s="134"/>
      <c r="Y9" s="134"/>
      <c r="Z9" s="134"/>
      <c r="AA9" s="133"/>
      <c r="AB9" s="133"/>
    </row>
    <row r="10" spans="2:28" s="6" customFormat="1" ht="12" customHeight="1" x14ac:dyDescent="0.2">
      <c r="B10" s="132" t="s">
        <v>50</v>
      </c>
      <c r="C10" s="137" t="str">
        <f>IF('A.2 Table 2.SO2'!$F$6="x",'A.2 Table 2.SO2'!$B$6,"")</f>
        <v>1A4bi</v>
      </c>
      <c r="D10" s="137" t="str">
        <f>IF('A.2 Table 2.SO2'!$F$7="x",'A.2 Table 2.SO2'!$B$7,"")</f>
        <v>1A2f</v>
      </c>
      <c r="E10" s="137" t="str">
        <f>IF('A.2 Table 2.SO2'!$F$8="x",'A.2 Table 2.SO2'!$B$8,"")</f>
        <v/>
      </c>
      <c r="F10" s="137" t="str">
        <f>IF('A.2 Table 2.SO2'!$F$9="x",'A.2 Table 2.SO2'!$B$9,"")</f>
        <v/>
      </c>
      <c r="G10" s="137" t="str">
        <f>IF('A.2 Table 2.SO2'!$F$10="x",'A.2 Table 2.SO2'!$B$10,"")</f>
        <v/>
      </c>
      <c r="H10" s="137" t="str">
        <f>IF('A.2 Table 2.SO2'!$F$11="x",'A.2 Table 2.SO2'!$B$11,"")</f>
        <v/>
      </c>
      <c r="I10" s="137" t="str">
        <f>IF('A.2 Table 2.SO2'!$F$12="x",'A.2 Table 2.SO2'!$B$12,"")</f>
        <v/>
      </c>
      <c r="J10" s="137" t="str">
        <f>IF('A.2 Table 2.SO2'!$F$13="x",'A.2 Table 2.SO2'!$B$13,"")</f>
        <v/>
      </c>
      <c r="K10" s="137" t="str">
        <f>IF('A.2 Table 2.SO2'!$F$14="x",'A.2 Table 2.SO2'!$B$14,"")</f>
        <v/>
      </c>
      <c r="L10" s="137" t="str">
        <f>IF('A.2 Table 2.SO2'!$F$15="x",'A.2 Table 2.SO2'!$B$15,"")</f>
        <v/>
      </c>
      <c r="M10" s="137" t="str">
        <f>IF('A.2 Table 2.SO2'!$F$16="x",'A.2 Table 2.SO2'!$B$16,"")</f>
        <v/>
      </c>
      <c r="N10" s="116">
        <f>SUM(C11:M11)</f>
        <v>0.82361676077245305</v>
      </c>
      <c r="P10" s="8"/>
      <c r="Q10" s="131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4"/>
    </row>
    <row r="11" spans="2:28" s="7" customFormat="1" ht="10.5" customHeight="1" x14ac:dyDescent="0.2">
      <c r="B11" s="135"/>
      <c r="C11" s="138">
        <f>IF('A.2 Table 2.SO2'!$F$6="x",'A.2 Table 2.SO2'!$D$6,"")</f>
        <v>0.70088550365742952</v>
      </c>
      <c r="D11" s="138">
        <f>IF('A.2 Table 2.SO2'!$F$7="x",'A.2 Table 2.SO2'!$D$7,"")</f>
        <v>0.12273125711502354</v>
      </c>
      <c r="E11" s="138" t="str">
        <f>IF('A.2 Table 2.SO2'!$F$8="x",'A.2 Table 2.SO2'!$D$8,"")</f>
        <v/>
      </c>
      <c r="F11" s="138" t="str">
        <f>IF('A.2 Table 2.SO2'!$F$9="x",'A.2 Table 2.SO2'!$D$9,"")</f>
        <v/>
      </c>
      <c r="G11" s="138" t="str">
        <f>IF('A.2 Table 2.SO2'!$F$10="x",'A.2 Table 2.SO2'!$D$10,"")</f>
        <v/>
      </c>
      <c r="H11" s="138" t="str">
        <f>IF('A.2 Table 2.SO2'!$F$11="x",'A.2 Table 2.SO2'!$D$11,"")</f>
        <v/>
      </c>
      <c r="I11" s="138" t="str">
        <f>IF('A.2 Table 2.SO2'!$F$12="x",'A.2 Table 2.SO2'!$D$12,"")</f>
        <v/>
      </c>
      <c r="J11" s="138" t="str">
        <f>IF('A.2 Table 2.SO2'!$F$13="x",'A.2 Table 2.SO2'!$D$13,"")</f>
        <v/>
      </c>
      <c r="K11" s="138" t="str">
        <f>IF('A.2 Table 2.SO2'!$F$14="x",'A.2 Table 2.SO2'!$D$14,"")</f>
        <v/>
      </c>
      <c r="L11" s="138" t="str">
        <f>IF('A.2 Table 2.SO2'!$F$15="x",'A.2 Table 2.SO2'!$D$15,"")</f>
        <v/>
      </c>
      <c r="M11" s="138" t="str">
        <f>IF('A.2 Table 2.SO2'!$F$16="x",'A.2 Table 2.SO2'!$D$16,"")</f>
        <v/>
      </c>
      <c r="N11" s="117"/>
      <c r="P11" s="8"/>
      <c r="Q11" s="131"/>
      <c r="R11" s="133"/>
      <c r="S11" s="133"/>
      <c r="T11" s="134"/>
      <c r="U11" s="133"/>
      <c r="V11" s="133"/>
      <c r="W11" s="133"/>
      <c r="X11" s="133"/>
      <c r="Y11" s="133"/>
      <c r="Z11" s="133"/>
      <c r="AA11" s="133"/>
      <c r="AB11" s="133"/>
    </row>
    <row r="12" spans="2:28" s="6" customFormat="1" ht="12.75" customHeight="1" x14ac:dyDescent="0.2">
      <c r="B12" s="132" t="s">
        <v>51</v>
      </c>
      <c r="C12" s="137" t="str">
        <f>IF('A.2 Table 4.NH3,CO'!$F$6="x",'A.2 Table 4.NH3,CO'!$B$6,"")</f>
        <v>3Da2a</v>
      </c>
      <c r="D12" s="137" t="str">
        <f>IF('A.2 Table 4.NH3,CO'!$F$7="x",'A.2 Table 4.NH3,CO'!$B$7,"")</f>
        <v>3B1b</v>
      </c>
      <c r="E12" s="137" t="str">
        <f>IF('A.2 Table 4.NH3,CO'!$F$8="x",'A.2 Table 4.NH3,CO'!$B$8,"")</f>
        <v>3Da1</v>
      </c>
      <c r="F12" s="137" t="str">
        <f>IF('A.2 Table 4.NH3,CO'!$F$9="x",'A.2 Table 4.NH3,CO'!$B$9,"")</f>
        <v>3B1a</v>
      </c>
      <c r="G12" s="137" t="str">
        <f>IF('A.2 Table 4.NH3,CO'!$F$10="x",'A.2 Table 4.NH3,CO'!$B$10,"")</f>
        <v>3Da3</v>
      </c>
      <c r="H12" s="137" t="str">
        <f>IF('A.2 Table 4.NH3,CO'!$F$11="x",'A.2 Table 4.NH3,CO'!$B$11,"")</f>
        <v/>
      </c>
      <c r="I12" s="137" t="str">
        <f>IF('A.2 Table 4.NH3,CO'!$F$12="x",'A.2 Table 4.NH3,CO'!$B$12,"")</f>
        <v/>
      </c>
      <c r="J12" s="137" t="str">
        <f>IF('A.2 Table 4.NH3,CO'!$F$13="x",'A.2 Table 4.NH3,CO'!$B$13,"")</f>
        <v/>
      </c>
      <c r="K12" s="137" t="str">
        <f>IF('A.2 Table 4.NH3,CO'!$F$28="x",'A.2 Table 4.NH3,CO'!$B$28,"")</f>
        <v/>
      </c>
      <c r="L12" s="137" t="str">
        <f>IF('A.2 Table 4.NH3,CO'!$F$28="x",'A.2 Table 4.NH3,CO'!$B$28,"")</f>
        <v/>
      </c>
      <c r="M12" s="137" t="str">
        <f>IF('A.2 Table 4.NH3,CO'!$F$28="x",'A.2 Table 4.NH3,CO'!$B$28,"")</f>
        <v/>
      </c>
      <c r="N12" s="116">
        <f>SUM(C13:M13)</f>
        <v>0.90156024234784904</v>
      </c>
      <c r="P12" s="8"/>
      <c r="Q12" s="131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4"/>
    </row>
    <row r="13" spans="2:28" s="7" customFormat="1" ht="10.5" customHeight="1" x14ac:dyDescent="0.2">
      <c r="B13" s="117"/>
      <c r="C13" s="138">
        <f>IF('A.2 Table 4.NH3,CO'!$F$6="x",'A.2 Table 4.NH3,CO'!$D$6,"")</f>
        <v>0.25558724331418159</v>
      </c>
      <c r="D13" s="138">
        <f>IF('A.2 Table 4.NH3,CO'!$F$7="x",'A.2 Table 4.NH3,CO'!$D$7,"")</f>
        <v>0.24841048493912754</v>
      </c>
      <c r="E13" s="138">
        <f>IF('A.2 Table 4.NH3,CO'!$F$8="x",'A.2 Table 4.NH3,CO'!$D$8,"")</f>
        <v>0.16016110187032775</v>
      </c>
      <c r="F13" s="138">
        <f>IF('A.2 Table 4.NH3,CO'!$F$9="x",'A.2 Table 4.NH3,CO'!$D$9,"")</f>
        <v>0.13132649384004685</v>
      </c>
      <c r="G13" s="138">
        <f>IF('A.2 Table 4.NH3,CO'!$F$10="x",'A.2 Table 4.NH3,CO'!$D$10,"")</f>
        <v>0.10607491838416533</v>
      </c>
      <c r="H13" s="138" t="str">
        <f>IF('A.2 Table 4.NH3,CO'!$F$11="x",'A.2 Table 4.NH3,CO'!$D$11,"")</f>
        <v/>
      </c>
      <c r="I13" s="138" t="str">
        <f>IF('A.2 Table 4.NH3,CO'!$F$12="x",'A.2 Table 4.NH3,CO'!$D$12,"")</f>
        <v/>
      </c>
      <c r="J13" s="138" t="str">
        <f>IF('A.2 Table 4.NH3,CO'!$F$13="x",'A.2 Table 4.NH3,CO'!$D$13,"")</f>
        <v/>
      </c>
      <c r="K13" s="138" t="str">
        <f>IF('A.2 Table 4.NH3,CO'!$F$28="x",'A.2 Table 4.NH3,CO'!$D$28,"")</f>
        <v/>
      </c>
      <c r="L13" s="138" t="str">
        <f>IF('A.2 Table 4.NH3,CO'!$F$28="x",'A.2 Table 4.NH3,CO'!$D$28,"")</f>
        <v/>
      </c>
      <c r="M13" s="138" t="str">
        <f>IF('A.2 Table 4.NH3,CO'!$F$28="x",'A.2 Table 4.NH3,CO'!$D$28,"")</f>
        <v/>
      </c>
      <c r="N13" s="117"/>
      <c r="P13" s="8"/>
      <c r="Q13" s="133"/>
      <c r="R13" s="133"/>
      <c r="S13" s="133"/>
      <c r="T13" s="134"/>
      <c r="U13" s="134"/>
      <c r="V13" s="133"/>
      <c r="W13" s="133"/>
      <c r="X13" s="133"/>
      <c r="Y13" s="133"/>
      <c r="Z13" s="133"/>
      <c r="AA13" s="133"/>
      <c r="AB13" s="133"/>
    </row>
    <row r="14" spans="2:28" s="6" customFormat="1" ht="10.5" customHeight="1" x14ac:dyDescent="0.2">
      <c r="B14" s="132" t="s">
        <v>7</v>
      </c>
      <c r="C14" s="137" t="str">
        <f>IF('A.2 Table 5.TSP,PM10'!$F$6="x",'A.2 Table 5.TSP,PM10'!$B$6,"")</f>
        <v>2D3b</v>
      </c>
      <c r="D14" s="137" t="str">
        <f>IF('A.2 Table 5.TSP,PM10'!$F$7="x",'A.2 Table 5.TSP,PM10'!$B$7,"")</f>
        <v>1A4bi</v>
      </c>
      <c r="E14" s="137" t="str">
        <f>IF('A.2 Table 5.TSP,PM10'!$F$8="x",'A.2 Table 5.TSP,PM10'!$B$8,"")</f>
        <v>2A5b</v>
      </c>
      <c r="F14" s="137" t="str">
        <f>IF('A.2 Table 5.TSP,PM10'!$F$9="x",'A.2 Table 5.TSP,PM10'!$B$9,"")</f>
        <v>1A3bvi</v>
      </c>
      <c r="G14" s="137" t="str">
        <f>IF('A.2 Table 5.TSP,PM10'!$F$10="x",'A.2 Table 5.TSP,PM10'!$B$10,"")</f>
        <v>1A3bvii</v>
      </c>
      <c r="H14" s="137" t="str">
        <f>IF('A.2 Table 5.TSP,PM10'!$F$11="x",'A.2 Table 5.TSP,PM10'!$B$11,"")</f>
        <v/>
      </c>
      <c r="I14" s="137" t="str">
        <f>IF('A.2 Table 5.TSP,PM10'!$F$12="x",'A.2 Table 5.TSP,PM10'!$B$12,"")</f>
        <v/>
      </c>
      <c r="J14" s="137" t="str">
        <f>IF('A.2 Table 5.TSP,PM10'!$F$13="x",'A.2 Table 5.TSP,PM10'!$B$13,"")</f>
        <v/>
      </c>
      <c r="K14" s="137" t="str">
        <f>IF('A.2 Table 5.TSP,PM10'!$F$14="x",'A.2 Table 5.TSP,PM10'!$B$14,"")</f>
        <v/>
      </c>
      <c r="L14" s="137" t="str">
        <f>IF('A.2 Table 5.TSP,PM10'!$F$15="x",'A.2 Table 5.TSP,PM10'!$B$15,"")</f>
        <v/>
      </c>
      <c r="M14" s="137" t="str">
        <f>IF('A.2 Table 5.TSP,PM10'!$F$16="x",'A.2 Table 5.TSP,PM10'!$B$16,"")</f>
        <v/>
      </c>
      <c r="N14" s="116">
        <f>SUM(C15:M15)</f>
        <v>0.81648623534479137</v>
      </c>
      <c r="P14" s="8"/>
      <c r="Q14" s="131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4"/>
    </row>
    <row r="15" spans="2:28" s="7" customFormat="1" ht="10.5" customHeight="1" x14ac:dyDescent="0.2">
      <c r="B15" s="117"/>
      <c r="C15" s="138">
        <f>IF('A.2 Table 5.TSP,PM10'!$F$6="x",'A.2 Table 5.TSP,PM10'!$D$6,"")</f>
        <v>0.59835079381346101</v>
      </c>
      <c r="D15" s="138">
        <f>IF('A.2 Table 5.TSP,PM10'!$F$7="x",'A.2 Table 5.TSP,PM10'!$D$7,"")</f>
        <v>9.2079678844603996E-2</v>
      </c>
      <c r="E15" s="138">
        <f>IF('A.2 Table 5.TSP,PM10'!$F$8="x",'A.2 Table 5.TSP,PM10'!$D$8,"")</f>
        <v>6.0031233602541013E-2</v>
      </c>
      <c r="F15" s="138">
        <f>IF('A.2 Table 5.TSP,PM10'!$F$9="x",'A.2 Table 5.TSP,PM10'!$D$9,"")</f>
        <v>3.9648318638362517E-2</v>
      </c>
      <c r="G15" s="138">
        <f>IF('A.2 Table 5.TSP,PM10'!$F$10="x",'A.2 Table 5.TSP,PM10'!$D$10,"")</f>
        <v>2.6376210445822879E-2</v>
      </c>
      <c r="H15" s="138" t="str">
        <f>IF('A.2 Table 5.TSP,PM10'!$F$11="x",'A.2 Table 5.TSP,PM10'!$D$11,"")</f>
        <v/>
      </c>
      <c r="I15" s="138" t="str">
        <f>IF('A.2 Table 5.TSP,PM10'!$F$12="x",'A.2 Table 5.TSP,PM10'!$D$12,"")</f>
        <v/>
      </c>
      <c r="J15" s="138" t="str">
        <f>IF('A.2 Table 5.TSP,PM10'!$F$13="x",'A.2 Table 5.TSP,PM10'!$D$13,"")</f>
        <v/>
      </c>
      <c r="K15" s="138" t="str">
        <f>IF('A.2 Table 5.TSP,PM10'!$F$14="x",'A.2 Table 5.TSP,PM10'!$D$14,"")</f>
        <v/>
      </c>
      <c r="L15" s="138" t="str">
        <f>IF('A.2 Table 5.TSP,PM10'!$F$15="x",'A.2 Table 5.TSP,PM10'!$D$15,"")</f>
        <v/>
      </c>
      <c r="M15" s="138" t="str">
        <f>IF('A.2 Table 5.TSP,PM10'!$F$16="x",'A.2 Table 5.TSP,PM10'!$D$16,"")</f>
        <v/>
      </c>
      <c r="N15" s="117"/>
      <c r="P15" s="8"/>
      <c r="Q15" s="133"/>
      <c r="R15" s="133"/>
      <c r="S15" s="133"/>
      <c r="T15" s="134"/>
      <c r="U15" s="134"/>
      <c r="V15" s="133"/>
      <c r="W15" s="133"/>
      <c r="X15" s="133"/>
      <c r="Y15" s="133"/>
      <c r="Z15" s="133"/>
      <c r="AA15" s="133"/>
      <c r="AB15" s="133"/>
    </row>
    <row r="16" spans="2:28" s="6" customFormat="1" ht="12.75" customHeight="1" x14ac:dyDescent="0.2">
      <c r="B16" s="132" t="s">
        <v>52</v>
      </c>
      <c r="C16" s="137" t="str">
        <f>IF('A.2 Table 5.TSP,PM10'!$L$6="x",'A.2 Table 5.TSP,PM10'!$H$6,"")</f>
        <v>1A4bi</v>
      </c>
      <c r="D16" s="137" t="str">
        <f>IF('A.2 Table 5.TSP,PM10'!$L$7="x",'A.2 Table 5.TSP,PM10'!$H$7,"")</f>
        <v>2D3b</v>
      </c>
      <c r="E16" s="137" t="str">
        <f>IF('A.2 Table 5.TSP,PM10'!$L$8="x",'A.2 Table 5.TSP,PM10'!$H$8,"")</f>
        <v>1A3bvi</v>
      </c>
      <c r="F16" s="137" t="str">
        <f>IF('A.2 Table 5.TSP,PM10'!$L$9="x",'A.2 Table 5.TSP,PM10'!$H$9,"")</f>
        <v>3Dc</v>
      </c>
      <c r="G16" s="137" t="str">
        <f>IF('A.2 Table 5.TSP,PM10'!$L$10="x",'A.2 Table 5.TSP,PM10'!$H$10,"")</f>
        <v>2A5b</v>
      </c>
      <c r="H16" s="137" t="str">
        <f>IF('A.2 Table 5.TSP,PM10'!$L$11="x",'A.2 Table 5.TSP,PM10'!$H$11,"")</f>
        <v>2A1</v>
      </c>
      <c r="I16" s="137" t="str">
        <f>IF('A.2 Table 5.TSP,PM10'!$L$12="x",'A.2 Table 5.TSP,PM10'!$H$12,"")</f>
        <v>1A3bvii</v>
      </c>
      <c r="J16" s="137" t="str">
        <f>IF('A.2 Table 5.TSP,PM10'!$L$13="x",'A.2 Table 5.TSP,PM10'!$H$13,"")</f>
        <v>1A2f</v>
      </c>
      <c r="K16" s="137" t="str">
        <f>IF('A.2 Table 5.TSP,PM10'!$L$14="x",'A.2 Table 5.TSP,PM10'!$H$14,"")</f>
        <v>3B1b</v>
      </c>
      <c r="L16" s="137" t="str">
        <f>IF('A.2 Table 5.TSP,PM10'!$L$15="x",'A.2 Table 5.TSP,PM10'!$H$15,"")</f>
        <v>3B1a</v>
      </c>
      <c r="M16" s="137" t="str">
        <f>IF('A.2 Table 5.TSP,PM10'!$L$16="x",'A.2 Table 5.TSP,PM10'!$H$16,"")</f>
        <v/>
      </c>
      <c r="N16" s="116">
        <f>SUM(C17:M17)</f>
        <v>0.81922833595427502</v>
      </c>
      <c r="P16" s="8"/>
      <c r="Q16" s="131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4"/>
    </row>
    <row r="17" spans="2:28" s="7" customFormat="1" ht="10.5" customHeight="1" x14ac:dyDescent="0.2">
      <c r="B17" s="117"/>
      <c r="C17" s="138">
        <f>IF('A.2 Table 5.TSP,PM10'!$L$6="x",'A.2 Table 5.TSP,PM10'!$J$6,"")</f>
        <v>0.23626697446716657</v>
      </c>
      <c r="D17" s="138">
        <f>IF('A.2 Table 5.TSP,PM10'!$L$7="x",'A.2 Table 5.TSP,PM10'!$J$7,"")</f>
        <v>0.22196989246336582</v>
      </c>
      <c r="E17" s="138">
        <f>IF('A.2 Table 5.TSP,PM10'!$L$8="x",'A.2 Table 5.TSP,PM10'!$J$8,"")</f>
        <v>8.6895067315367752E-2</v>
      </c>
      <c r="F17" s="138">
        <f>IF('A.2 Table 5.TSP,PM10'!$L$9="x",'A.2 Table 5.TSP,PM10'!$J$9,"")</f>
        <v>5.7182235074078901E-2</v>
      </c>
      <c r="G17" s="138">
        <f>IF('A.2 Table 5.TSP,PM10'!$L$10="x",'A.2 Table 5.TSP,PM10'!$J$10,"")</f>
        <v>5.0037327115047013E-2</v>
      </c>
      <c r="H17" s="138">
        <f>IF('A.2 Table 5.TSP,PM10'!$L$11="x",'A.2 Table 5.TSP,PM10'!$J$11,"")</f>
        <v>3.7142508564028197E-2</v>
      </c>
      <c r="I17" s="138">
        <f>IF('A.2 Table 5.TSP,PM10'!$L$12="x",'A.2 Table 5.TSP,PM10'!$J$12,"")</f>
        <v>3.6692885616499617E-2</v>
      </c>
      <c r="J17" s="138">
        <f>IF('A.2 Table 5.TSP,PM10'!$L$13="x",'A.2 Table 5.TSP,PM10'!$J$13,"")</f>
        <v>3.5591365344146669E-2</v>
      </c>
      <c r="K17" s="138">
        <f>IF('A.2 Table 5.TSP,PM10'!$L$14="x",'A.2 Table 5.TSP,PM10'!$J$14,"")</f>
        <v>3.4172272215782291E-2</v>
      </c>
      <c r="L17" s="138">
        <f>IF('A.2 Table 5.TSP,PM10'!$L$15="x",'A.2 Table 5.TSP,PM10'!$J$15,"")</f>
        <v>2.3277807778792115E-2</v>
      </c>
      <c r="M17" s="138" t="str">
        <f>IF('A.2 Table 5.TSP,PM10'!$L$16="x",'A.2 Table 5.TSP,PM10'!$J$16,"")</f>
        <v/>
      </c>
      <c r="N17" s="117"/>
      <c r="P17" s="8"/>
      <c r="Q17" s="133"/>
      <c r="R17" s="133"/>
      <c r="S17" s="133"/>
      <c r="T17" s="134"/>
      <c r="U17" s="134"/>
      <c r="V17" s="134"/>
      <c r="W17" s="133"/>
      <c r="X17" s="133"/>
      <c r="Y17" s="133"/>
      <c r="Z17" s="133"/>
      <c r="AA17" s="133"/>
      <c r="AB17" s="133"/>
    </row>
    <row r="18" spans="2:28" s="6" customFormat="1" ht="12" customHeight="1" x14ac:dyDescent="0.2">
      <c r="B18" s="132" t="s">
        <v>53</v>
      </c>
      <c r="C18" s="137" t="str">
        <f>IF('A.2 Table 6.PM2.5'!$F$6="x",'A.2 Table 6.PM2.5'!$B$6,"")</f>
        <v>1A4bi</v>
      </c>
      <c r="D18" s="137" t="str">
        <f>IF('A.2 Table 6.PM2.5'!$F$7="x",'A.2 Table 6.PM2.5'!$B$7,"")</f>
        <v>1A3bvi</v>
      </c>
      <c r="E18" s="137" t="str">
        <f>IF('A.2 Table 6.PM2.5'!$F$8="x",'A.2 Table 6.PM2.5'!$B$8,"")</f>
        <v>1A2f</v>
      </c>
      <c r="F18" s="137" t="str">
        <f>IF('A.2 Table 6.PM2.5'!$F$9="x",'A.2 Table 6.PM2.5'!$B$9,"")</f>
        <v>3B1b</v>
      </c>
      <c r="G18" s="137" t="str">
        <f>IF('A.2 Table 6.PM2.5'!$F$10="x",'A.2 Table 6.PM2.5'!$B$10,"")</f>
        <v>2A1</v>
      </c>
      <c r="H18" s="137" t="str">
        <f>IF('A.2 Table 6.PM2.5'!$F$11="x",'A.2 Table 6.PM2.5'!$B$11,"")</f>
        <v>1A2gviii</v>
      </c>
      <c r="I18" s="137" t="str">
        <f>IF('A.2 Table 6.PM2.5'!$F$12="x",'A.2 Table 6.PM2.5'!$B$12,"")</f>
        <v>1A3bvii</v>
      </c>
      <c r="J18" s="137" t="str">
        <f>IF('A.2 Table 6.PM2.5'!$F$13="x",'A.2 Table 6.PM2.5'!$B$13,"")</f>
        <v>3B1a</v>
      </c>
      <c r="K18" s="137" t="str">
        <f>IF('A.2 Table 6.PM2.5'!$F$14="x",'A.2 Table 6.PM2.5'!$B$14,"")</f>
        <v>1A1a</v>
      </c>
      <c r="L18" s="137" t="str">
        <f>IF('A.2 Table 6.PM2.5'!$F$15="x",'A.2 Table 6.PM2.5'!$B$15,"")</f>
        <v/>
      </c>
      <c r="M18" s="137" t="str">
        <f>IF('A.2 Table 6.PM2.5'!$F$16="x",'A.2 Table 6.PM2.5'!$B$16,"")</f>
        <v/>
      </c>
      <c r="N18" s="116">
        <f>SUM(C19:M19)</f>
        <v>0.80613762732319838</v>
      </c>
      <c r="P18" s="8"/>
      <c r="Q18" s="131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4"/>
    </row>
    <row r="19" spans="2:28" s="7" customFormat="1" ht="10.5" customHeight="1" x14ac:dyDescent="0.2">
      <c r="B19" s="117"/>
      <c r="C19" s="138">
        <f>IF('A.2 Table 6.PM2.5'!$F$6="x",'A.2 Table 6.PM2.5'!$D$6,"")</f>
        <v>0.44633936329625512</v>
      </c>
      <c r="D19" s="138">
        <f>IF('A.2 Table 6.PM2.5'!$F$7="x",'A.2 Table 6.PM2.5'!$D$7,"")</f>
        <v>8.4610978581100713E-2</v>
      </c>
      <c r="E19" s="138">
        <f>IF('A.2 Table 6.PM2.5'!$F$8="x",'A.2 Table 6.PM2.5'!$D$8,"")</f>
        <v>6.2511671551293599E-2</v>
      </c>
      <c r="F19" s="138">
        <f>IF('A.2 Table 6.PM2.5'!$F$9="x",'A.2 Table 6.PM2.5'!$D$9,"")</f>
        <v>4.2412418932183164E-2</v>
      </c>
      <c r="G19" s="138">
        <f>IF('A.2 Table 6.PM2.5'!$F$10="x",'A.2 Table 6.PM2.5'!$D$10,"")</f>
        <v>3.9061872220835181E-2</v>
      </c>
      <c r="H19" s="138">
        <f>IF('A.2 Table 6.PM2.5'!$F$11="x",'A.2 Table 6.PM2.5'!$D$11,"")</f>
        <v>3.8484916500574756E-2</v>
      </c>
      <c r="I19" s="138">
        <f>IF('A.2 Table 6.PM2.5'!$F$12="x",'A.2 Table 6.PM2.5'!$D$12,"")</f>
        <v>3.7508522298691664E-2</v>
      </c>
      <c r="J19" s="138">
        <f>IF('A.2 Table 6.PM2.5'!$F$13="x",'A.2 Table 6.PM2.5'!$D$13,"")</f>
        <v>2.8702173329603842E-2</v>
      </c>
      <c r="K19" s="138">
        <f>IF('A.2 Table 6.PM2.5'!$F$14="x",'A.2 Table 6.PM2.5'!$D$14,"")</f>
        <v>2.6505710612660466E-2</v>
      </c>
      <c r="L19" s="138" t="str">
        <f>IF('A.2 Table 6.PM2.5'!$F$15="x",'A.2 Table 6.PM2.5'!$D$15,"")</f>
        <v/>
      </c>
      <c r="M19" s="138" t="str">
        <f>IF('A.2 Table 6.PM2.5'!$F$16="x",'A.2 Table 6.PM2.5'!$D$16,"")</f>
        <v/>
      </c>
      <c r="N19" s="117"/>
      <c r="P19" s="8"/>
      <c r="Q19" s="133"/>
      <c r="R19" s="133"/>
      <c r="S19" s="133"/>
      <c r="T19" s="134"/>
      <c r="U19" s="134"/>
      <c r="V19" s="134"/>
      <c r="W19" s="134"/>
      <c r="X19" s="134"/>
      <c r="Y19" s="133"/>
      <c r="Z19" s="133"/>
      <c r="AA19" s="133"/>
      <c r="AB19" s="133"/>
    </row>
    <row r="20" spans="2:28" s="6" customFormat="1" ht="10.5" customHeight="1" x14ac:dyDescent="0.2">
      <c r="B20" s="132" t="s">
        <v>8</v>
      </c>
      <c r="C20" s="137" t="str">
        <f>IF('A.2 Table 7.Pb,Cd'!$F$6="x",'A.2 Table 7.Pb,Cd'!$B$6,"")</f>
        <v>1A3bvi</v>
      </c>
      <c r="D20" s="137" t="str">
        <f>IF('A.2 Table 7.Pb,Cd'!$F$7="x",'A.2 Table 7.Pb,Cd'!$B$7,"")</f>
        <v>1A4bi</v>
      </c>
      <c r="E20" s="137" t="str">
        <f>IF('A.2 Table 7.Pb,Cd'!$F$8="x",'A.2 Table 7.Pb,Cd'!$B$8,"")</f>
        <v/>
      </c>
      <c r="F20" s="137" t="str">
        <f>IF('A.2 Table 7.Pb,Cd'!$F$9="x",'A.2 Table 7.Pb,Cd'!$B$9,"")</f>
        <v/>
      </c>
      <c r="G20" s="137" t="str">
        <f>IF('A.2 Table 7.Pb,Cd'!$F$10="x",'A.2 Table 7.Pb,Cd'!$B$10,"")</f>
        <v/>
      </c>
      <c r="H20" s="137" t="str">
        <f>IF('A.2 Table 7.Pb,Cd'!$F$11="x",'A.2 Table 7.Pb,Cd'!$B$11,"")</f>
        <v/>
      </c>
      <c r="I20" s="137" t="str">
        <f>IF('A.2 Table 7.Pb,Cd'!$F$12="x",'A.2 Table 7.Pb,Cd'!$B$12,"")</f>
        <v/>
      </c>
      <c r="J20" s="137" t="str">
        <f>IF('A.2 Table 7.Pb,Cd'!$F$13="x",'A.2 Table 7.Pb,Cd'!$B$13,"")</f>
        <v/>
      </c>
      <c r="K20" s="137" t="str">
        <f>IF('A.2 Table 7.Pb,Cd'!$F$14="x",'A.2 Table 7.Pb,Cd'!$B$14,"")</f>
        <v/>
      </c>
      <c r="L20" s="137" t="str">
        <f>IF('A.2 Table 7.Pb,Cd'!$F$15="x",'A.2 Table 7.Pb,Cd'!$B$15,"")</f>
        <v/>
      </c>
      <c r="M20" s="137" t="str">
        <f>IF('A.2 Table 7.Pb,Cd'!$F$16="x",'A.2 Table 7.Pb,Cd'!$B$16,"")</f>
        <v/>
      </c>
      <c r="N20" s="116">
        <f>SUM(C21:M21)</f>
        <v>0.8733076505243782</v>
      </c>
      <c r="P20" s="8"/>
      <c r="Q20" s="131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4"/>
    </row>
    <row r="21" spans="2:28" s="7" customFormat="1" ht="10.5" customHeight="1" x14ac:dyDescent="0.2">
      <c r="B21" s="117"/>
      <c r="C21" s="138">
        <f>IF('A.2 Table 7.Pb,Cd'!$F$6="x",'A.2 Table 7.Pb,Cd'!$D$6,"")</f>
        <v>0.75043230898276847</v>
      </c>
      <c r="D21" s="138">
        <f>IF('A.2 Table 7.Pb,Cd'!$F$7="x",'A.2 Table 7.Pb,Cd'!$D$7,"")</f>
        <v>0.12287534154160969</v>
      </c>
      <c r="E21" s="138" t="str">
        <f>IF('A.2 Table 7.Pb,Cd'!$F$8="x",'A.2 Table 7.Pb,Cd'!$D$8,"")</f>
        <v/>
      </c>
      <c r="F21" s="138" t="str">
        <f>IF('A.2 Table 7.Pb,Cd'!$F$9="x",'A.2 Table 7.Pb,Cd'!$D$9,"")</f>
        <v/>
      </c>
      <c r="G21" s="138" t="str">
        <f>IF('A.2 Table 7.Pb,Cd'!$F$10="x",'A.2 Table 7.Pb,Cd'!$D$10,"")</f>
        <v/>
      </c>
      <c r="H21" s="138" t="str">
        <f>IF('A.2 Table 7.Pb,Cd'!$F$11="x",'A.2 Table 7.Pb,Cd'!$D$11,"")</f>
        <v/>
      </c>
      <c r="I21" s="138" t="str">
        <f>IF('A.2 Table 7.Pb,Cd'!$F$12="x",'A.2 Table 7.Pb,Cd'!$D$12,"")</f>
        <v/>
      </c>
      <c r="J21" s="138" t="str">
        <f>IF('A.2 Table 7.Pb,Cd'!$F$13="x",'A.2 Table 7.Pb,Cd'!$D$13,"")</f>
        <v/>
      </c>
      <c r="K21" s="138" t="str">
        <f>IF('A.2 Table 7.Pb,Cd'!$F$14="x",'A.2 Table 7.Pb,Cd'!$D$14,"")</f>
        <v/>
      </c>
      <c r="L21" s="138" t="str">
        <f>IF('A.2 Table 7.Pb,Cd'!$F$15="x",'A.2 Table 7.Pb,Cd'!$D$15,"")</f>
        <v/>
      </c>
      <c r="M21" s="138" t="str">
        <f>IF('A.2 Table 7.Pb,Cd'!$F$16="x",'A.2 Table 7.Pb,Cd'!$D$16,"")</f>
        <v/>
      </c>
      <c r="N21" s="117"/>
      <c r="P21" s="8"/>
      <c r="Q21" s="133"/>
      <c r="R21" s="133"/>
      <c r="S21" s="133"/>
      <c r="T21" s="134"/>
      <c r="U21" s="133"/>
      <c r="V21" s="133"/>
      <c r="W21" s="133"/>
      <c r="X21" s="133"/>
      <c r="Y21" s="133"/>
      <c r="Z21" s="133"/>
      <c r="AA21" s="133"/>
      <c r="AB21" s="133"/>
    </row>
    <row r="22" spans="2:28" s="6" customFormat="1" ht="10.5" customHeight="1" x14ac:dyDescent="0.2">
      <c r="B22" s="132" t="s">
        <v>10</v>
      </c>
      <c r="C22" s="137" t="str">
        <f>IF('A.2 Table 7.Pb,Cd'!$L$6="x",'A.2 Table 7.Pb,Cd'!$H$6,"")</f>
        <v>1A2gviii</v>
      </c>
      <c r="D22" s="137" t="str">
        <f>IF('A.2 Table 7.Pb,Cd'!$L$7="x",'A.2 Table 7.Pb,Cd'!$H$7,"")</f>
        <v>2D3i</v>
      </c>
      <c r="E22" s="137" t="str">
        <f>IF('A.2 Table 7.Pb,Cd'!$L$8="x",'A.2 Table 7.Pb,Cd'!$H$8,"")</f>
        <v>1A3bvi</v>
      </c>
      <c r="F22" s="137" t="str">
        <f>IF('A.2 Table 7.Pb,Cd'!$L$9="x",'A.2 Table 7.Pb,Cd'!$H$9,"")</f>
        <v>1A1a</v>
      </c>
      <c r="G22" s="137" t="str">
        <f>IF('A.2 Table 7.Pb,Cd'!$L$10="x",'A.2 Table 7.Pb,Cd'!$H$10,"")</f>
        <v>1A4bi</v>
      </c>
      <c r="H22" s="137" t="str">
        <f>IF('A.2 Table 7.Pb,Cd'!$L$11="x",'A.2 Table 7.Pb,Cd'!$H$11,"")</f>
        <v>1A4ai</v>
      </c>
      <c r="I22" s="137" t="str">
        <f>IF('A.2 Table 7.Pb,Cd'!$L$12="x",'A.2 Table 7.Pb,Cd'!$H$12,"")</f>
        <v/>
      </c>
      <c r="J22" s="137" t="str">
        <f>IF('A.2 Table 7.Pb,Cd'!$L$13="x",'A.2 Table 7.Pb,Cd'!$H$13,"")</f>
        <v/>
      </c>
      <c r="K22" s="137" t="str">
        <f>IF('A.2 Table 7.Pb,Cd'!$L$14="x",'A.2 Table 7.Pb,Cd'!$H$14,"")</f>
        <v/>
      </c>
      <c r="L22" s="137" t="str">
        <f>IF('A.2 Table 7.Pb,Cd'!$L$15="x",'A.2 Table 7.Pb,Cd'!$H$15,"")</f>
        <v/>
      </c>
      <c r="M22" s="137" t="str">
        <f>IF('A.2 Table 7.Pb,Cd'!$L$16="x",'A.2 Table 7.Pb,Cd'!$H$16,"")</f>
        <v/>
      </c>
      <c r="N22" s="116">
        <f>SUM(C23:M23)</f>
        <v>0.84063455214896754</v>
      </c>
      <c r="P22" s="8"/>
      <c r="Q22" s="131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4"/>
    </row>
    <row r="23" spans="2:28" s="7" customFormat="1" ht="10.5" customHeight="1" x14ac:dyDescent="0.2">
      <c r="B23" s="117"/>
      <c r="C23" s="138">
        <f>IF('A.2 Table 7.Pb,Cd'!$L$6="x",'A.2 Table 7.Pb,Cd'!$J$6,"")</f>
        <v>0.24957006305144905</v>
      </c>
      <c r="D23" s="138">
        <f>IF('A.2 Table 7.Pb,Cd'!$L$7="x",'A.2 Table 7.Pb,Cd'!$J$7,"")</f>
        <v>0.18558232460425489</v>
      </c>
      <c r="E23" s="138">
        <f>IF('A.2 Table 7.Pb,Cd'!$L$8="x",'A.2 Table 7.Pb,Cd'!$J$8,"")</f>
        <v>0.12224648946485148</v>
      </c>
      <c r="F23" s="138">
        <f>IF('A.2 Table 7.Pb,Cd'!$L$9="x",'A.2 Table 7.Pb,Cd'!$J$9,"")</f>
        <v>0.11796079076566075</v>
      </c>
      <c r="G23" s="138">
        <f>IF('A.2 Table 7.Pb,Cd'!$L$10="x",'A.2 Table 7.Pb,Cd'!$J$10,"")</f>
        <v>0.10519414999524376</v>
      </c>
      <c r="H23" s="138">
        <f>IF('A.2 Table 7.Pb,Cd'!$L$11="x",'A.2 Table 7.Pb,Cd'!$J$11,"")</f>
        <v>6.0080734267507513E-2</v>
      </c>
      <c r="I23" s="138" t="str">
        <f>IF('A.2 Table 7.Pb,Cd'!$L$12="x",'A.2 Table 7.Pb,Cd'!$J$12,"")</f>
        <v/>
      </c>
      <c r="J23" s="138" t="str">
        <f>IF('A.2 Table 7.Pb,Cd'!$L$13="x",'A.2 Table 7.Pb,Cd'!$J$13,"")</f>
        <v/>
      </c>
      <c r="K23" s="138" t="str">
        <f>IF('A.2 Table 7.Pb,Cd'!$L$14="x",'A.2 Table 7.Pb,Cd'!$J$14,"")</f>
        <v/>
      </c>
      <c r="L23" s="138" t="str">
        <f>IF('A.2 Table 7.Pb,Cd'!$L$15="x",'A.2 Table 7.Pb,Cd'!$J$15,"")</f>
        <v/>
      </c>
      <c r="M23" s="138" t="str">
        <f>IF('A.2 Table 7.Pb,Cd'!$L$16="x",'A.2 Table 7.Pb,Cd'!$J$16,"")</f>
        <v/>
      </c>
      <c r="N23" s="117"/>
      <c r="P23" s="8"/>
      <c r="Q23" s="133"/>
      <c r="R23" s="133"/>
      <c r="S23" s="133"/>
      <c r="T23" s="134"/>
      <c r="U23" s="134"/>
      <c r="V23" s="134"/>
      <c r="W23" s="133"/>
      <c r="X23" s="133"/>
      <c r="Y23" s="133"/>
      <c r="Z23" s="133"/>
      <c r="AA23" s="133"/>
      <c r="AB23" s="133"/>
    </row>
    <row r="24" spans="2:28" s="6" customFormat="1" ht="10.5" customHeight="1" x14ac:dyDescent="0.2">
      <c r="B24" s="132" t="s">
        <v>9</v>
      </c>
      <c r="C24" s="137" t="str">
        <f>IF('A.2 Table 8.Hg,As'!$F$6="x",'A.2 Table 8.Hg,As'!$B$6,"")</f>
        <v>1A4bi</v>
      </c>
      <c r="D24" s="137" t="str">
        <f>IF('A.2 Table 8.Hg,As'!$F$7="x",'A.2 Table 8.Hg,As'!$B$7,"")</f>
        <v>1A2f</v>
      </c>
      <c r="E24" s="137" t="str">
        <f>IF('A.2 Table 8.Hg,As'!$F$8="x",'A.2 Table 8.Hg,As'!$B$8,"")</f>
        <v>1A1a</v>
      </c>
      <c r="F24" s="137" t="str">
        <f>IF('A.2 Table 8.Hg,As'!$F$9="x",'A.2 Table 8.Hg,As'!$B$9,"")</f>
        <v>5A</v>
      </c>
      <c r="G24" s="137" t="str">
        <f>IF('A.2 Table 8.Hg,As'!$F$10="x",'A.2 Table 8.Hg,As'!$B$10,"")</f>
        <v>5C1bv</v>
      </c>
      <c r="H24" s="137" t="str">
        <f>IF('A.2 Table 8.Hg,As'!$F$11="x",'A.2 Table 8.Hg,As'!$B$11,"")</f>
        <v>1A3bi</v>
      </c>
      <c r="I24" s="137" t="str">
        <f>IF('A.2 Table 8.Hg,As'!$F$12="x",'A.2 Table 8.Hg,As'!$B$12,"")</f>
        <v>1A2b</v>
      </c>
      <c r="J24" s="137" t="str">
        <f>IF('A.2 Table 8.Hg,As'!$F$13="x",'A.2 Table 8.Hg,As'!$B$13,"")</f>
        <v/>
      </c>
      <c r="K24" s="137" t="str">
        <f>IF('A.2 Table 8.Hg,As'!$F$14="x",'A.2 Table 8.Hg,As'!$B$14,"")</f>
        <v/>
      </c>
      <c r="L24" s="137" t="str">
        <f>IF('A.2 Table 8.Hg,As'!$F$15="x",'A.2 Table 8.Hg,As'!$B$15,"")</f>
        <v/>
      </c>
      <c r="M24" s="137" t="str">
        <f>IF('A.2 Table 8.Hg,As'!$F$16="x",'A.2 Table 8.Hg,As'!$B$16,"")</f>
        <v/>
      </c>
      <c r="N24" s="116">
        <f>SUM(C25:M25)</f>
        <v>0.82409525462123945</v>
      </c>
      <c r="P24" s="8"/>
      <c r="Q24" s="131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4"/>
    </row>
    <row r="25" spans="2:28" s="7" customFormat="1" ht="10.5" customHeight="1" x14ac:dyDescent="0.2">
      <c r="B25" s="117"/>
      <c r="C25" s="138">
        <f>IF('A.2 Table 8.Hg,As'!$F$6="x",'A.2 Table 8.Hg,As'!$D$6,"")</f>
        <v>0.21504993902717964</v>
      </c>
      <c r="D25" s="138">
        <f>IF('A.2 Table 8.Hg,As'!$F$7="x",'A.2 Table 8.Hg,As'!$D$7,"")</f>
        <v>0.19391854224204175</v>
      </c>
      <c r="E25" s="138">
        <f>IF('A.2 Table 8.Hg,As'!$F$8="x",'A.2 Table 8.Hg,As'!$D$8,"")</f>
        <v>0.13210944884084402</v>
      </c>
      <c r="F25" s="138">
        <f>IF('A.2 Table 8.Hg,As'!$F$9="x",'A.2 Table 8.Hg,As'!$D$9,"")</f>
        <v>9.6544481579613248E-2</v>
      </c>
      <c r="G25" s="138">
        <f>IF('A.2 Table 8.Hg,As'!$F$10="x",'A.2 Table 8.Hg,As'!$D$10,"")</f>
        <v>7.4168368440795468E-2</v>
      </c>
      <c r="H25" s="138">
        <f>IF('A.2 Table 8.Hg,As'!$F$11="x",'A.2 Table 8.Hg,As'!$D$11,"")</f>
        <v>5.9741077030875972E-2</v>
      </c>
      <c r="I25" s="138">
        <f>IF('A.2 Table 8.Hg,As'!$F$12="x",'A.2 Table 8.Hg,As'!$D$12,"")</f>
        <v>5.2563397459889305E-2</v>
      </c>
      <c r="J25" s="138" t="str">
        <f>IF('A.2 Table 8.Hg,As'!$F$13="x",'A.2 Table 8.Hg,As'!$D$13,"")</f>
        <v/>
      </c>
      <c r="K25" s="138" t="str">
        <f>IF('A.2 Table 8.Hg,As'!$F$14="x",'A.2 Table 8.Hg,As'!$D$14,"")</f>
        <v/>
      </c>
      <c r="L25" s="138" t="str">
        <f>IF('A.2 Table 8.Hg,As'!$F$15="x",'A.2 Table 8.Hg,As'!$D$15,"")</f>
        <v/>
      </c>
      <c r="M25" s="138" t="str">
        <f>IF('A.2 Table 8.Hg,As'!$F$16="x",'A.2 Table 8.Hg,As'!$D$16,"")</f>
        <v/>
      </c>
      <c r="N25" s="117"/>
      <c r="P25" s="8"/>
      <c r="Q25" s="133"/>
      <c r="R25" s="133"/>
      <c r="S25" s="133"/>
      <c r="T25" s="134"/>
      <c r="U25" s="133"/>
      <c r="V25" s="133"/>
      <c r="W25" s="133"/>
      <c r="X25" s="133"/>
      <c r="Y25" s="133"/>
      <c r="Z25" s="133"/>
      <c r="AA25" s="133"/>
      <c r="AB25" s="133"/>
    </row>
    <row r="26" spans="2:28" s="6" customFormat="1" ht="10.5" customHeight="1" x14ac:dyDescent="0.2">
      <c r="B26" s="132" t="s">
        <v>11</v>
      </c>
      <c r="C26" s="137" t="str">
        <f>IF('A.2 Table 8.Hg,As'!$L$6="x",'A.2 Table 8.Hg,As'!$H$6,"")</f>
        <v>5C1bi</v>
      </c>
      <c r="D26" s="137" t="str">
        <f>IF('A.2 Table 8.Hg,As'!$L$7="x",'A.2 Table 8.Hg,As'!$H$7,"")</f>
        <v>1A1a</v>
      </c>
      <c r="E26" s="137" t="str">
        <f>IF('A.2 Table 8.Hg,As'!$L$8="x",'A.2 Table 8.Hg,As'!$H$8,"")</f>
        <v/>
      </c>
      <c r="F26" s="137" t="str">
        <f>IF('A.2 Table 8.Hg,As'!$L$9="x",'A.2 Table 8.Hg,As'!$H$9,"")</f>
        <v/>
      </c>
      <c r="G26" s="137" t="str">
        <f>IF('A.2 Table 8.Hg,As'!$L$10="x",'A.2 Table 8.Hg,As'!$H$10,"")</f>
        <v/>
      </c>
      <c r="H26" s="137" t="str">
        <f>IF('A.2 Table 8.Hg,As'!$L$11="x",'A.2 Table 8.Hg,As'!$H$11,"")</f>
        <v/>
      </c>
      <c r="I26" s="137" t="str">
        <f>IF('A.2 Table 8.Hg,As'!$L$12="x",'A.2 Table 8.Hg,As'!$H$12,"")</f>
        <v/>
      </c>
      <c r="J26" s="137" t="str">
        <f>IF('A.2 Table 8.Hg,As'!$L$13="x",'A.2 Table 8.Hg,As'!$H$13,"")</f>
        <v/>
      </c>
      <c r="K26" s="137" t="str">
        <f>IF('A.2 Table 8.Hg,As'!$L$14="x",'A.2 Table 8.Hg,As'!$H$14,"")</f>
        <v/>
      </c>
      <c r="L26" s="137" t="str">
        <f>IF('A.2 Table 8.Hg,As'!$L$15="x",'A.2 Table 8.Hg,As'!$H$15,"")</f>
        <v/>
      </c>
      <c r="M26" s="137" t="str">
        <f>IF('A.2 Table 8.Hg,As'!$L$16="x",'A.2 Table 8.Hg,As'!$H$16,"")</f>
        <v/>
      </c>
      <c r="N26" s="116">
        <f>SUM(C27:M27)</f>
        <v>0.81659883450755166</v>
      </c>
      <c r="P26" s="8"/>
      <c r="Q26" s="131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4"/>
    </row>
    <row r="27" spans="2:28" s="7" customFormat="1" ht="10.5" customHeight="1" x14ac:dyDescent="0.2">
      <c r="B27" s="117"/>
      <c r="C27" s="138">
        <f>IF('A.2 Table 8.Hg,As'!$L$6="x",'A.2 Table 8.Hg,As'!$J$6,"")</f>
        <v>0.69040302069635284</v>
      </c>
      <c r="D27" s="138">
        <f>IF('A.2 Table 8.Hg,As'!$L$7="x",'A.2 Table 8.Hg,As'!$J$7,"")</f>
        <v>0.12619581381119876</v>
      </c>
      <c r="E27" s="138" t="str">
        <f>IF('A.2 Table 8.Hg,As'!$L$8="x",'A.2 Table 8.Hg,As'!$J$8,"")</f>
        <v/>
      </c>
      <c r="F27" s="138" t="str">
        <f>IF('A.2 Table 8.Hg,As'!$L$9="x",'A.2 Table 8.Hg,As'!$J$9,"")</f>
        <v/>
      </c>
      <c r="G27" s="138" t="str">
        <f>IF('A.2 Table 8.Hg,As'!$L$10="x",'A.2 Table 8.Hg,As'!$J$10,"")</f>
        <v/>
      </c>
      <c r="H27" s="138" t="str">
        <f>IF('A.2 Table 8.Hg,As'!$L$11="x",'A.2 Table 8.Hg,As'!$J$11,"")</f>
        <v/>
      </c>
      <c r="I27" s="138" t="str">
        <f>IF('A.2 Table 8.Hg,As'!$L$12="x",'A.2 Table 8.Hg,As'!$J$12,"")</f>
        <v/>
      </c>
      <c r="J27" s="138" t="str">
        <f>IF('A.2 Table 8.Hg,As'!$L$13="x",'A.2 Table 8.Hg,As'!$J$13,"")</f>
        <v/>
      </c>
      <c r="K27" s="138" t="str">
        <f>IF('A.2 Table 8.Hg,As'!$L$14="x",'A.2 Table 8.Hg,As'!$J$14,"")</f>
        <v/>
      </c>
      <c r="L27" s="138" t="str">
        <f>IF('A.2 Table 8.Hg,As'!$L$15="x",'A.2 Table 8.Hg,As'!$J$15,"")</f>
        <v/>
      </c>
      <c r="M27" s="138" t="str">
        <f>IF('A.2 Table 8.Hg,As'!$L$16="x",'A.2 Table 8.Hg,As'!$J$16,"")</f>
        <v/>
      </c>
      <c r="N27" s="117"/>
      <c r="P27" s="8"/>
      <c r="Q27" s="133"/>
      <c r="R27" s="133"/>
      <c r="S27" s="133"/>
      <c r="T27" s="134"/>
      <c r="U27" s="133"/>
      <c r="V27" s="133"/>
      <c r="W27" s="133"/>
      <c r="X27" s="133"/>
      <c r="Y27" s="133"/>
      <c r="Z27" s="133"/>
      <c r="AA27" s="133"/>
      <c r="AB27" s="133"/>
    </row>
    <row r="28" spans="2:28" s="6" customFormat="1" ht="10.5" customHeight="1" x14ac:dyDescent="0.2">
      <c r="B28" s="132" t="s">
        <v>12</v>
      </c>
      <c r="C28" s="137" t="str">
        <f>IF('A.2 Table 9.Cr,Cu'!$F$6="x",'A.2 Table 9.Cr,Cu'!$B$6,"")</f>
        <v>1A3bvi</v>
      </c>
      <c r="D28" s="137" t="str">
        <f>IF('A.2 Table 9.Cr,Cu'!$F$7="x",'A.2 Table 9.Cr,Cu'!$B$7,"")</f>
        <v>5C1bi</v>
      </c>
      <c r="E28" s="137" t="str">
        <f>IF('A.2 Table 9.Cr,Cu'!$F$8="x",'A.2 Table 9.Cr,Cu'!$B$8,"")</f>
        <v>2D3i</v>
      </c>
      <c r="F28" s="137" t="str">
        <f>IF('A.2 Table 9.Cr,Cu'!$F$9="x",'A.2 Table 9.Cr,Cu'!$B$9,"")</f>
        <v/>
      </c>
      <c r="G28" s="137" t="str">
        <f>IF('A.2 Table 9.Cr,Cu'!$F$10="x",'A.2 Table 9.Cr,Cu'!$B$10,"")</f>
        <v/>
      </c>
      <c r="H28" s="137" t="str">
        <f>IF('A.2 Table 9.Cr,Cu'!$F$11="x",'A.2 Table 9.Cr,Cu'!$B$11,"")</f>
        <v/>
      </c>
      <c r="I28" s="137" t="str">
        <f>IF('A.2 Table 9.Cr,Cu'!$F$12="x",'A.2 Table 9.Cr,Cu'!$B$12,"")</f>
        <v/>
      </c>
      <c r="J28" s="137" t="str">
        <f>IF('A.2 Table 9.Cr,Cu'!$F$13="x",'A.2 Table 9.Cr,Cu'!$B$13,"")</f>
        <v/>
      </c>
      <c r="K28" s="137" t="str">
        <f>IF('A.2 Table 9.Cr,Cu'!$F$14="x",'A.2 Table 9.Cr,Cu'!$B$14,"")</f>
        <v/>
      </c>
      <c r="L28" s="137" t="str">
        <f>IF('A.2 Table 9.Cr,Cu'!$F$15="x",'A.2 Table 9.Cr,Cu'!$B$15,"")</f>
        <v/>
      </c>
      <c r="M28" s="137" t="str">
        <f>IF('A.2 Table 9.Cr,Cu'!$F$16="x",'A.2 Table 9.Cr,Cu'!$B$16,"")</f>
        <v/>
      </c>
      <c r="N28" s="116">
        <f>SUM(C29:M29)</f>
        <v>0.82444597983889334</v>
      </c>
      <c r="P28" s="8"/>
      <c r="Q28" s="131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4"/>
    </row>
    <row r="29" spans="2:28" s="7" customFormat="1" ht="10.5" customHeight="1" x14ac:dyDescent="0.2">
      <c r="B29" s="117"/>
      <c r="C29" s="138">
        <f>IF('A.2 Table 9.Cr,Cu'!$F$6="x",'A.2 Table 9.Cr,Cu'!$D$6,"")</f>
        <v>0.59897126701480397</v>
      </c>
      <c r="D29" s="138">
        <f>IF('A.2 Table 9.Cr,Cu'!$F$7="x",'A.2 Table 9.Cr,Cu'!$D$7,"")</f>
        <v>0.18085961645288418</v>
      </c>
      <c r="E29" s="138">
        <f>IF('A.2 Table 9.Cr,Cu'!$F$8="x",'A.2 Table 9.Cr,Cu'!$D$8,"")</f>
        <v>4.4615096371205198E-2</v>
      </c>
      <c r="F29" s="138" t="str">
        <f>IF('A.2 Table 9.Cr,Cu'!$F$9="x",'A.2 Table 9.Cr,Cu'!$D$9,"")</f>
        <v/>
      </c>
      <c r="G29" s="138" t="str">
        <f>IF('A.2 Table 9.Cr,Cu'!$F$10="x",'A.2 Table 9.Cr,Cu'!$D$10,"")</f>
        <v/>
      </c>
      <c r="H29" s="138" t="str">
        <f>IF('A.2 Table 9.Cr,Cu'!$F$11="x",'A.2 Table 9.Cr,Cu'!$D$11,"")</f>
        <v/>
      </c>
      <c r="I29" s="138" t="str">
        <f>IF('A.2 Table 9.Cr,Cu'!$F$12="x",'A.2 Table 9.Cr,Cu'!$D$12,"")</f>
        <v/>
      </c>
      <c r="J29" s="138" t="str">
        <f>IF('A.2 Table 9.Cr,Cu'!$F$13="x",'A.2 Table 9.Cr,Cu'!$D$13,"")</f>
        <v/>
      </c>
      <c r="K29" s="138" t="str">
        <f>IF('A.2 Table 9.Cr,Cu'!$F$14="x",'A.2 Table 9.Cr,Cu'!$D$14,"")</f>
        <v/>
      </c>
      <c r="L29" s="138" t="str">
        <f>IF('A.2 Table 9.Cr,Cu'!$F$15="x",'A.2 Table 9.Cr,Cu'!$D$15,"")</f>
        <v/>
      </c>
      <c r="M29" s="138" t="str">
        <f>IF('A.2 Table 9.Cr,Cu'!$F$16="x",'A.2 Table 9.Cr,Cu'!$D$16,"")</f>
        <v/>
      </c>
      <c r="N29" s="117"/>
      <c r="P29" s="8"/>
      <c r="Q29" s="133"/>
      <c r="R29" s="133"/>
      <c r="S29" s="133"/>
      <c r="T29" s="134"/>
      <c r="U29" s="134"/>
      <c r="V29" s="133"/>
      <c r="W29" s="133"/>
      <c r="X29" s="133"/>
      <c r="Y29" s="133"/>
      <c r="Z29" s="133"/>
      <c r="AA29" s="133"/>
      <c r="AB29" s="133"/>
    </row>
    <row r="30" spans="2:28" s="6" customFormat="1" ht="10.5" customHeight="1" x14ac:dyDescent="0.2">
      <c r="B30" s="132" t="s">
        <v>13</v>
      </c>
      <c r="C30" s="137" t="str">
        <f>IF('A.2 Table 9.Cr,Cu'!$L$6="x",'A.2 Table 9.Cr,Cu'!$H$6,"")</f>
        <v>1A3bvi</v>
      </c>
      <c r="D30" s="137" t="str">
        <f>IF('A.2 Table 9.Cr,Cu'!$L$7="x",'A.2 Table 9.Cr,Cu'!$H$7,"")</f>
        <v/>
      </c>
      <c r="E30" s="137" t="str">
        <f>IF('A.2 Table 9.Cr,Cu'!$L$8="x",'A.2 Table 9.Cr,Cu'!$H$8,"")</f>
        <v/>
      </c>
      <c r="F30" s="137" t="str">
        <f>IF('A.2 Table 9.Cr,Cu'!$L$9="x",'A.2 Table 9.Cr,Cu'!$H$9,"")</f>
        <v/>
      </c>
      <c r="G30" s="137" t="str">
        <f>IF('A.2 Table 9.Cr,Cu'!$L$10="x",'A.2 Table 9.Cr,Cu'!$H$10,"")</f>
        <v/>
      </c>
      <c r="H30" s="137" t="str">
        <f>IF('A.2 Table 9.Cr,Cu'!$L$11="x",'A.2 Table 9.Cr,Cu'!$H$11,"")</f>
        <v/>
      </c>
      <c r="I30" s="137" t="str">
        <f>IF('A.2 Table 9.Cr,Cu'!$L$12="x",'A.2 Table 9.Cr,Cu'!$H$12,"")</f>
        <v/>
      </c>
      <c r="J30" s="137" t="str">
        <f>IF('A.2 Table 9.Cr,Cu'!$L$13="x",'A.2 Table 9.Cr,Cu'!$H$13,"")</f>
        <v/>
      </c>
      <c r="K30" s="137" t="str">
        <f>IF('A.2 Table 9.Cr,Cu'!$L$14="x",'A.2 Table 9.Cr,Cu'!$H$14,"")</f>
        <v/>
      </c>
      <c r="L30" s="137" t="str">
        <f>IF('A.2 Table 9.Cr,Cu'!$L$15="x",'A.2 Table 9.Cr,Cu'!$H$15,"")</f>
        <v/>
      </c>
      <c r="M30" s="137" t="str">
        <f>IF('A.2 Table 9.Cr,Cu'!$L$16="x",'A.2 Table 9.Cr,Cu'!$H$16,"")</f>
        <v/>
      </c>
      <c r="N30" s="116">
        <f>SUM(C31:M31)</f>
        <v>0.85221256705008919</v>
      </c>
      <c r="P30" s="8"/>
      <c r="Q30" s="131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4"/>
    </row>
    <row r="31" spans="2:28" s="7" customFormat="1" ht="10.5" customHeight="1" x14ac:dyDescent="0.2">
      <c r="B31" s="117"/>
      <c r="C31" s="138">
        <f>IF('A.2 Table 9.Cr,Cu'!$L$6="x",'A.2 Table 9.Cr,Cu'!$J$6,"")</f>
        <v>0.85221256705008919</v>
      </c>
      <c r="D31" s="138" t="str">
        <f>IF('A.2 Table 9.Cr,Cu'!$L$7="x",'A.2 Table 9.Cr,Cu'!$J$7,"")</f>
        <v/>
      </c>
      <c r="E31" s="138" t="str">
        <f>IF('A.2 Table 9.Cr,Cu'!$L$8="x",'A.2 Table 9.Cr,Cu'!$J$8,"")</f>
        <v/>
      </c>
      <c r="F31" s="138" t="str">
        <f>IF('A.2 Table 9.Cr,Cu'!$L$9="x",'A.2 Table 9.Cr,Cu'!$J$9,"")</f>
        <v/>
      </c>
      <c r="G31" s="138" t="str">
        <f>IF('A.2 Table 9.Cr,Cu'!$L$10="x",'A.2 Table 9.Cr,Cu'!$J$10,"")</f>
        <v/>
      </c>
      <c r="H31" s="138" t="str">
        <f>IF('A.2 Table 9.Cr,Cu'!$L$11="x",'A.2 Table 9.Cr,Cu'!$J$11,"")</f>
        <v/>
      </c>
      <c r="I31" s="138" t="str">
        <f>IF('A.2 Table 9.Cr,Cu'!$L$12="x",'A.2 Table 9.Cr,Cu'!$J$12,"")</f>
        <v/>
      </c>
      <c r="J31" s="138" t="str">
        <f>IF('A.2 Table 9.Cr,Cu'!$L$13="x",'A.2 Table 9.Cr,Cu'!$J$13,"")</f>
        <v/>
      </c>
      <c r="K31" s="138" t="str">
        <f>IF('A.2 Table 9.Cr,Cu'!$L$14="x",'A.2 Table 9.Cr,Cu'!$J$14,"")</f>
        <v/>
      </c>
      <c r="L31" s="138" t="str">
        <f>IF('A.2 Table 9.Cr,Cu'!$L$15="x",'A.2 Table 9.Cr,Cu'!$J$15,"")</f>
        <v/>
      </c>
      <c r="M31" s="138" t="str">
        <f>IF('A.2 Table 9.Cr,Cu'!$L$16="x",'A.2 Table 9.Cr,Cu'!$J$16,"")</f>
        <v/>
      </c>
      <c r="N31" s="117"/>
      <c r="P31" s="8"/>
      <c r="Q31" s="133"/>
      <c r="R31" s="133"/>
      <c r="S31" s="133"/>
      <c r="T31" s="134"/>
      <c r="U31" s="133"/>
      <c r="V31" s="133"/>
      <c r="W31" s="133"/>
      <c r="X31" s="133"/>
      <c r="Y31" s="133"/>
      <c r="Z31" s="133"/>
      <c r="AA31" s="133"/>
      <c r="AB31" s="133"/>
    </row>
    <row r="32" spans="2:28" s="6" customFormat="1" ht="10.5" customHeight="1" x14ac:dyDescent="0.2">
      <c r="B32" s="132" t="s">
        <v>14</v>
      </c>
      <c r="C32" s="137" t="str">
        <f>IF('A.2 Table 10.Ni,Se'!$F$6="x",'A.2 Table 10.Ni,Se'!$B$6,"")</f>
        <v>1A1a</v>
      </c>
      <c r="D32" s="137" t="str">
        <f>IF('A.2 Table 10.Ni,Se'!$F$7="x",'A.2 Table 10.Ni,Se'!$B$7,"")</f>
        <v>1A4ai</v>
      </c>
      <c r="E32" s="137" t="str">
        <f>IF('A.2 Table 10.Ni,Se'!$F$8="x",'A.2 Table 10.Ni,Se'!$B$8,"")</f>
        <v>1A2f</v>
      </c>
      <c r="F32" s="137" t="str">
        <f>IF('A.2 Table 10.Ni,Se'!$F$9="x",'A.2 Table 10.Ni,Se'!$B$9,"")</f>
        <v>1A3bvi</v>
      </c>
      <c r="G32" s="137" t="str">
        <f>IF('A.2 Table 10.Ni,Se'!$F$10="x",'A.2 Table 10.Ni,Se'!$B$10,"")</f>
        <v>2D3i</v>
      </c>
      <c r="H32" s="137" t="str">
        <f>IF('A.2 Table 10.Ni,Se'!$F$11="x",'A.2 Table 10.Ni,Se'!$B$11,"")</f>
        <v/>
      </c>
      <c r="I32" s="137" t="str">
        <f>IF('A.2 Table 10.Ni,Se'!$F$12="x",'A.2 Table 10.Ni,Se'!$B$12,"")</f>
        <v/>
      </c>
      <c r="J32" s="137" t="str">
        <f>IF('A.2 Table 10.Ni,Se'!$F$13="x",'A.2 Table 10.Ni,Se'!$B$13,"")</f>
        <v/>
      </c>
      <c r="K32" s="137" t="str">
        <f>IF('A.2 Table 10.Ni,Se'!$F$14="x",'A.2 Table 10.Ni,Se'!$B$14,"")</f>
        <v/>
      </c>
      <c r="L32" s="137" t="str">
        <f>IF('A.2 Table 10.Ni,Se'!$F$15="x",'A.2 Table 10.Ni,Se'!$B$15,"")</f>
        <v/>
      </c>
      <c r="M32" s="137" t="str">
        <f>IF('A.2 Table 10.Ni,Se'!$F$16="x",'A.2 Table 10.Ni,Se'!$B$16,"")</f>
        <v/>
      </c>
      <c r="N32" s="116">
        <f>SUM(C33:M33)</f>
        <v>0.80390568202448043</v>
      </c>
      <c r="P32" s="8"/>
      <c r="Q32" s="131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4"/>
    </row>
    <row r="33" spans="2:28" s="7" customFormat="1" ht="10.5" customHeight="1" x14ac:dyDescent="0.2">
      <c r="B33" s="117"/>
      <c r="C33" s="138">
        <f>IF('A.2 Table 10.Ni,Se'!$F$6="x",'A.2 Table 10.Ni,Se'!$D$6,"")</f>
        <v>0.290081088657204</v>
      </c>
      <c r="D33" s="138">
        <f>IF('A.2 Table 10.Ni,Se'!$F$7="x",'A.2 Table 10.Ni,Se'!$D$7,"")</f>
        <v>0.27567074456861335</v>
      </c>
      <c r="E33" s="138">
        <f>IF('A.2 Table 10.Ni,Se'!$F$8="x",'A.2 Table 10.Ni,Se'!$D$8,"")</f>
        <v>0.11152357557205958</v>
      </c>
      <c r="F33" s="138">
        <f>IF('A.2 Table 10.Ni,Se'!$F$9="x",'A.2 Table 10.Ni,Se'!$D$9,"")</f>
        <v>7.0042838947809896E-2</v>
      </c>
      <c r="G33" s="138">
        <f>IF('A.2 Table 10.Ni,Se'!$F$10="x",'A.2 Table 10.Ni,Se'!$D$10,"")</f>
        <v>5.6587434278793501E-2</v>
      </c>
      <c r="H33" s="138" t="str">
        <f>IF('A.2 Table 10.Ni,Se'!$F$11="x",'A.2 Table 10.Ni,Se'!$D$11,"")</f>
        <v/>
      </c>
      <c r="I33" s="138" t="str">
        <f>IF('A.2 Table 10.Ni,Se'!$F$12="x",'A.2 Table 10.Ni,Se'!$D$12,"")</f>
        <v/>
      </c>
      <c r="J33" s="138" t="str">
        <f>IF('A.2 Table 10.Ni,Se'!$F$13="x",'A.2 Table 10.Ni,Se'!$D$13,"")</f>
        <v/>
      </c>
      <c r="K33" s="138" t="str">
        <f>IF('A.2 Table 10.Ni,Se'!$F$14="x",'A.2 Table 10.Ni,Se'!$D$14,"")</f>
        <v/>
      </c>
      <c r="L33" s="138" t="str">
        <f>IF('A.2 Table 10.Ni,Se'!$F$15="x",'A.2 Table 10.Ni,Se'!$D$15,"")</f>
        <v/>
      </c>
      <c r="M33" s="138" t="str">
        <f>IF('A.2 Table 10.Ni,Se'!$F$16="x",'A.2 Table 10.Ni,Se'!$D$16,"")</f>
        <v/>
      </c>
      <c r="N33" s="117"/>
      <c r="P33" s="8"/>
      <c r="Q33" s="133"/>
      <c r="R33" s="133"/>
      <c r="S33" s="133"/>
      <c r="T33" s="134"/>
      <c r="U33" s="133"/>
      <c r="V33" s="133"/>
      <c r="W33" s="133"/>
      <c r="X33" s="133"/>
      <c r="Y33" s="133"/>
      <c r="Z33" s="133"/>
      <c r="AA33" s="133"/>
      <c r="AB33" s="133"/>
    </row>
    <row r="34" spans="2:28" s="6" customFormat="1" ht="10.5" customHeight="1" x14ac:dyDescent="0.2">
      <c r="B34" s="132" t="s">
        <v>15</v>
      </c>
      <c r="C34" s="137" t="str">
        <f>IF('A.2 Table 10.Ni,Se'!$L$6="x",'A.2 Table 10.Ni,Se'!$H$6,"")</f>
        <v>1A4bi</v>
      </c>
      <c r="D34" s="137" t="str">
        <f>IF('A.2 Table 10.Ni,Se'!$L$7="x",'A.2 Table 10.Ni,Se'!$H$7,"")</f>
        <v>1A1a</v>
      </c>
      <c r="E34" s="137" t="str">
        <f>IF('A.2 Table 10.Ni,Se'!$L$8="x",'A.2 Table 10.Ni,Se'!$H$8,"")</f>
        <v/>
      </c>
      <c r="F34" s="137" t="str">
        <f>IF('A.2 Table 10.Ni,Se'!$L$9="x",'A.2 Table 10.Ni,Se'!$H$9,"")</f>
        <v/>
      </c>
      <c r="G34" s="137" t="str">
        <f>IF('A.2 Table 10.Ni,Se'!$L$10="x",'A.2 Table 10.Ni,Se'!$H$10,"")</f>
        <v/>
      </c>
      <c r="H34" s="137" t="str">
        <f>IF('A.2 Table 10.Ni,Se'!$L$11="x",'A.2 Table 10.Ni,Se'!$H$11,"")</f>
        <v/>
      </c>
      <c r="I34" s="137" t="str">
        <f>IF('A.2 Table 10.Ni,Se'!$L$12="x",'A.2 Table 10.Ni,Se'!$H$12,"")</f>
        <v/>
      </c>
      <c r="J34" s="137" t="str">
        <f>IF('A.2 Table 10.Ni,Se'!$L$13="x",'A.2 Table 10.Ni,Se'!$H$13,"")</f>
        <v/>
      </c>
      <c r="K34" s="137" t="str">
        <f>IF('A.2 Table 10.Ni,Se'!$L$14="x",'A.2 Table 10.Ni,Se'!$H$14,"")</f>
        <v/>
      </c>
      <c r="L34" s="137" t="str">
        <f>IF('A.2 Table 10.Ni,Se'!$L$15="x",'A.2 Table 10.Ni,Se'!$H$15,"")</f>
        <v/>
      </c>
      <c r="M34" s="137" t="str">
        <f>IF('A.2 Table 10.Ni,Se'!$L$16="x",'A.2 Table 10.Ni,Se'!$H$16,"")</f>
        <v/>
      </c>
      <c r="N34" s="116">
        <f>SUM(C35:M35)</f>
        <v>0.8829970459194626</v>
      </c>
      <c r="P34" s="8"/>
      <c r="Q34" s="131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4"/>
    </row>
    <row r="35" spans="2:28" s="7" customFormat="1" ht="10.5" customHeight="1" x14ac:dyDescent="0.2">
      <c r="B35" s="117"/>
      <c r="C35" s="138">
        <f>IF('A.2 Table 10.Ni,Se'!$L$6="x",'A.2 Table 10.Ni,Se'!$J$6,"")</f>
        <v>0.76026399772429432</v>
      </c>
      <c r="D35" s="138">
        <f>IF('A.2 Table 10.Ni,Se'!$L$7="x",'A.2 Table 10.Ni,Se'!$J$7,"")</f>
        <v>0.1227330481951683</v>
      </c>
      <c r="E35" s="138" t="str">
        <f>IF('A.2 Table 10.Ni,Se'!$L$8="x",'A.2 Table 10.Ni,Se'!$J$8,"")</f>
        <v/>
      </c>
      <c r="F35" s="138" t="str">
        <f>IF('A.2 Table 10.Ni,Se'!$L$9="x",'A.2 Table 10.Ni,Se'!$J$9,"")</f>
        <v/>
      </c>
      <c r="G35" s="138" t="str">
        <f>IF('A.2 Table 10.Ni,Se'!$L$10="x",'A.2 Table 10.Ni,Se'!$J$10,"")</f>
        <v/>
      </c>
      <c r="H35" s="138" t="str">
        <f>IF('A.2 Table 10.Ni,Se'!$L$11="x",'A.2 Table 10.Ni,Se'!$J$11,"")</f>
        <v/>
      </c>
      <c r="I35" s="138" t="str">
        <f>IF('A.2 Table 10.Ni,Se'!$L$12="x",'A.2 Table 10.Ni,Se'!$J$12,"")</f>
        <v/>
      </c>
      <c r="J35" s="138" t="str">
        <f>IF('A.2 Table 10.Ni,Se'!$L$13="x",'A.2 Table 10.Ni,Se'!$J$13,"")</f>
        <v/>
      </c>
      <c r="K35" s="138" t="str">
        <f>IF('A.2 Table 10.Ni,Se'!$L$14="x",'A.2 Table 10.Ni,Se'!$J$14,"")</f>
        <v/>
      </c>
      <c r="L35" s="138" t="str">
        <f>IF('A.2 Table 10.Ni,Se'!$L$15="x",'A.2 Table 10.Ni,Se'!$J$15,"")</f>
        <v/>
      </c>
      <c r="M35" s="138" t="str">
        <f>IF('A.2 Table 10.Ni,Se'!$L$16="x",'A.2 Table 10.Ni,Se'!$J$16,"")</f>
        <v/>
      </c>
      <c r="N35" s="117"/>
      <c r="P35" s="8"/>
      <c r="Q35" s="133"/>
      <c r="R35" s="134"/>
      <c r="S35" s="134"/>
      <c r="T35" s="134"/>
      <c r="U35" s="133"/>
      <c r="V35" s="133"/>
      <c r="W35" s="133"/>
      <c r="X35" s="133"/>
      <c r="Y35" s="133"/>
      <c r="Z35" s="133"/>
      <c r="AA35" s="133"/>
      <c r="AB35" s="133"/>
    </row>
    <row r="36" spans="2:28" s="6" customFormat="1" ht="10.5" customHeight="1" x14ac:dyDescent="0.2">
      <c r="B36" s="132" t="s">
        <v>16</v>
      </c>
      <c r="C36" s="137" t="str">
        <f>IF('A.2 Table 11.Zn'!$F$6="x",'A.2 Table 11.Zn'!$B$6,"")</f>
        <v>1A3bvi</v>
      </c>
      <c r="D36" s="137" t="str">
        <f>IF('A.2 Table 11.Zn'!$F$7="x",'A.2 Table 11.Zn'!$B$7,"")</f>
        <v>2D3i</v>
      </c>
      <c r="E36" s="137" t="str">
        <f>IF('A.2 Table 11.Zn'!$F$8="x",'A.2 Table 11.Zn'!$B$8,"")</f>
        <v>1A4bi</v>
      </c>
      <c r="F36" s="137" t="str">
        <f>IF('A.2 Table 11.Zn'!$F$9="x",'A.2 Table 11.Zn'!$B$9,"")</f>
        <v>1A2gviii</v>
      </c>
      <c r="G36" s="137" t="str">
        <f>IF('A.2 Table 11.Zn'!$F$10="x",'A.2 Table 11.Zn'!$B$10,"")</f>
        <v/>
      </c>
      <c r="H36" s="137" t="str">
        <f>IF('A.2 Table 11.Zn'!$F$11="x",'A.2 Table 11.Zn'!$B$11,"")</f>
        <v/>
      </c>
      <c r="I36" s="137" t="str">
        <f>IF('A.2 Table 11.Zn'!$F$12="x",'A.2 Table 11.Zn'!$B$12,"")</f>
        <v/>
      </c>
      <c r="J36" s="137" t="str">
        <f>IF('A.2 Table 11.Zn'!$F$13="x",'A.2 Table 11.Zn'!$B$13,"")</f>
        <v/>
      </c>
      <c r="K36" s="137" t="str">
        <f>IF('A.2 Table 11.Zn'!$F$14="x",'A.2 Table 11.Zn'!$B$14,"")</f>
        <v/>
      </c>
      <c r="L36" s="137" t="str">
        <f>IF('A.2 Table 11.Zn'!$F$15="x",'A.2 Table 11.Zn'!$B$15,"")</f>
        <v/>
      </c>
      <c r="M36" s="137" t="str">
        <f>IF('A.2 Table 11.Zn'!$F$16="x",'A.2 Table 11.Zn'!$B$16,"")</f>
        <v/>
      </c>
      <c r="N36" s="116">
        <f>SUM(C37:M37)</f>
        <v>0.8573880434984128</v>
      </c>
      <c r="P36" s="8"/>
      <c r="Q36" s="131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4"/>
    </row>
    <row r="37" spans="2:28" s="7" customFormat="1" ht="10.5" customHeight="1" x14ac:dyDescent="0.2">
      <c r="B37" s="117"/>
      <c r="C37" s="138">
        <f>IF('A.2 Table 11.Zn'!$F$6="x",'A.2 Table 11.Zn'!$D$6,"")</f>
        <v>0.55456572741582078</v>
      </c>
      <c r="D37" s="138">
        <f>IF('A.2 Table 11.Zn'!$F$7="x",'A.2 Table 11.Zn'!$D$7,"")</f>
        <v>0.13885130897352435</v>
      </c>
      <c r="E37" s="138">
        <f>IF('A.2 Table 11.Zn'!$F$8="x",'A.2 Table 11.Zn'!$D$8,"")</f>
        <v>8.9413259008408685E-2</v>
      </c>
      <c r="F37" s="138">
        <f>IF('A.2 Table 11.Zn'!$F$9="x",'A.2 Table 11.Zn'!$D$9,"")</f>
        <v>7.455774810065896E-2</v>
      </c>
      <c r="G37" s="138" t="str">
        <f>IF('A.2 Table 11.Zn'!$F$10="x",'A.2 Table 11.Zn'!$D$10,"")</f>
        <v/>
      </c>
      <c r="H37" s="138" t="str">
        <f>IF('A.2 Table 11.Zn'!$F$11="x",'A.2 Table 11.Zn'!$D$11,"")</f>
        <v/>
      </c>
      <c r="I37" s="138" t="str">
        <f>IF('A.2 Table 11.Zn'!$F$12="x",'A.2 Table 11.Zn'!$D$12,"")</f>
        <v/>
      </c>
      <c r="J37" s="138" t="str">
        <f>IF('A.2 Table 11.Zn'!$F$13="x",'A.2 Table 11.Zn'!$D$13,"")</f>
        <v/>
      </c>
      <c r="K37" s="138" t="str">
        <f>IF('A.2 Table 11.Zn'!$F$14="x",'A.2 Table 11.Zn'!$D$14,"")</f>
        <v/>
      </c>
      <c r="L37" s="138" t="str">
        <f>IF('A.2 Table 11.Zn'!$F$15="x",'A.2 Table 11.Zn'!$D$15,"")</f>
        <v/>
      </c>
      <c r="M37" s="138" t="str">
        <f>IF('A.2 Table 11.Zn'!$F$16="x",'A.2 Table 11.Zn'!$D$16,"")</f>
        <v/>
      </c>
      <c r="N37" s="117"/>
      <c r="P37" s="8"/>
      <c r="Q37" s="133"/>
      <c r="R37" s="134"/>
      <c r="S37" s="134"/>
      <c r="T37" s="134"/>
      <c r="U37" s="134"/>
      <c r="V37" s="134"/>
      <c r="W37" s="133"/>
      <c r="X37" s="133"/>
      <c r="Y37" s="133"/>
      <c r="Z37" s="133"/>
      <c r="AA37" s="133"/>
      <c r="AB37" s="133"/>
    </row>
    <row r="38" spans="2:28" s="6" customFormat="1" ht="10.5" customHeight="1" x14ac:dyDescent="0.2">
      <c r="B38" s="132" t="s">
        <v>26</v>
      </c>
      <c r="C38" s="137" t="str">
        <f>IF('A.2 Table 12.Dioxin,PCB,HCB'!$F$6="x",'A.2 Table 12.Dioxin,PCB,HCB'!$B$6,"")</f>
        <v>1A4bi</v>
      </c>
      <c r="D38" s="137" t="str">
        <f>IF('A.2 Table 12.Dioxin,PCB,HCB'!$F$7="x",'A.2 Table 12.Dioxin,PCB,HCB'!$B$7,"")</f>
        <v>5E</v>
      </c>
      <c r="E38" s="137" t="str">
        <f>IF('A.2 Table 12.Dioxin,PCB,HCB'!$F$8="x",'A.2 Table 12.Dioxin,PCB,HCB'!$B$8,"")</f>
        <v/>
      </c>
      <c r="F38" s="137" t="str">
        <f>IF('A.2 Table 12.Dioxin,PCB,HCB'!$F$9="x",'A.2 Table 12.Dioxin,PCB,HCB'!$B$9,"")</f>
        <v/>
      </c>
      <c r="G38" s="137" t="str">
        <f>IF('A.2 Table 12.Dioxin,PCB,HCB'!$F$10="x",'A.2 Table 12.Dioxin,PCB,HCB'!$B$10,"")</f>
        <v/>
      </c>
      <c r="H38" s="137" t="str">
        <f>IF('A.2 Table 12.Dioxin,PCB,HCB'!$F$11="x",'A.2 Table 12.Dioxin,PCB,HCB'!$B$11,"")</f>
        <v/>
      </c>
      <c r="I38" s="137" t="str">
        <f>IF('A.2 Table 12.Dioxin,PCB,HCB'!$F$12="x",'A.2 Table 12.Dioxin,PCB,HCB'!$B$12,"")</f>
        <v/>
      </c>
      <c r="J38" s="137" t="str">
        <f>IF('A.2 Table 12.Dioxin,PCB,HCB'!$F$13="x",'A.2 Table 12.Dioxin,PCB,HCB'!$B$13,"")</f>
        <v/>
      </c>
      <c r="K38" s="137" t="str">
        <f>IF('A.2 Table 12.Dioxin,PCB,HCB'!$F$14="x",'A.2 Table 12.Dioxin,PCB,HCB'!$B$14,"")</f>
        <v/>
      </c>
      <c r="L38" s="137" t="str">
        <f>IF('A.2 Table 12.Dioxin,PCB,HCB'!$F$15="x",'A.2 Table 12.Dioxin,PCB,HCB'!$B$15,"")</f>
        <v/>
      </c>
      <c r="M38" s="137" t="str">
        <f>IF('A.2 Table 12.Dioxin,PCB,HCB'!$F$16="x",'A.2 Table 12.Dioxin,PCB,HCB'!$B$16,"")</f>
        <v/>
      </c>
      <c r="N38" s="116">
        <f>SUM(C39:M39)</f>
        <v>0.87814167642627838</v>
      </c>
      <c r="P38" s="5"/>
      <c r="Q38" s="131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4"/>
    </row>
    <row r="39" spans="2:28" s="7" customFormat="1" ht="10.5" customHeight="1" x14ac:dyDescent="0.2">
      <c r="B39" s="117"/>
      <c r="C39" s="138">
        <f>IF('A.2 Table 12.Dioxin,PCB,HCB'!$F$6="x",'A.2 Table 12.Dioxin,PCB,HCB'!$D$6,"")</f>
        <v>0.67851906173582666</v>
      </c>
      <c r="D39" s="138">
        <f>IF('A.2 Table 12.Dioxin,PCB,HCB'!$F$7="x",'A.2 Table 12.Dioxin,PCB,HCB'!$D$7,"")</f>
        <v>0.19962261469045173</v>
      </c>
      <c r="E39" s="138" t="str">
        <f>IF('A.2 Table 12.Dioxin,PCB,HCB'!$F$8="x",'A.2 Table 12.Dioxin,PCB,HCB'!$D$8,"")</f>
        <v/>
      </c>
      <c r="F39" s="138" t="str">
        <f>IF('A.2 Table 12.Dioxin,PCB,HCB'!$F$9="x",'A.2 Table 12.Dioxin,PCB,HCB'!$D$9,"")</f>
        <v/>
      </c>
      <c r="G39" s="138" t="str">
        <f>IF('A.2 Table 12.Dioxin,PCB,HCB'!$F$10="x",'A.2 Table 12.Dioxin,PCB,HCB'!$D$10,"")</f>
        <v/>
      </c>
      <c r="H39" s="138" t="str">
        <f>IF('A.2 Table 12.Dioxin,PCB,HCB'!$F$11="x",'A.2 Table 12.Dioxin,PCB,HCB'!$D$11,"")</f>
        <v/>
      </c>
      <c r="I39" s="138" t="str">
        <f>IF('A.2 Table 12.Dioxin,PCB,HCB'!$F$12="x",'A.2 Table 12.Dioxin,PCB,HCB'!$D$12,"")</f>
        <v/>
      </c>
      <c r="J39" s="138" t="str">
        <f>IF('A.2 Table 12.Dioxin,PCB,HCB'!$F$13="x",'A.2 Table 12.Dioxin,PCB,HCB'!$D$13,"")</f>
        <v/>
      </c>
      <c r="K39" s="138" t="str">
        <f>IF('A.2 Table 12.Dioxin,PCB,HCB'!$F$14="x",'A.2 Table 12.Dioxin,PCB,HCB'!$D$14,"")</f>
        <v/>
      </c>
      <c r="L39" s="138" t="str">
        <f>IF('A.2 Table 12.Dioxin,PCB,HCB'!$F$15="x",'A.2 Table 12.Dioxin,PCB,HCB'!$D$15,"")</f>
        <v/>
      </c>
      <c r="M39" s="138" t="str">
        <f>IF('A.2 Table 12.Dioxin,PCB,HCB'!$F$16="x",'A.2 Table 12.Dioxin,PCB,HCB'!$D$16,"")</f>
        <v/>
      </c>
      <c r="N39" s="117"/>
      <c r="P39" s="8"/>
      <c r="Q39" s="133"/>
      <c r="R39" s="134"/>
      <c r="S39" s="134"/>
      <c r="T39" s="134"/>
      <c r="U39" s="134"/>
      <c r="V39" s="133"/>
      <c r="W39" s="133"/>
      <c r="X39" s="133"/>
      <c r="Y39" s="133"/>
      <c r="Z39" s="133"/>
      <c r="AA39" s="133"/>
      <c r="AB39" s="133"/>
    </row>
    <row r="40" spans="2:28" s="6" customFormat="1" ht="10.5" customHeight="1" x14ac:dyDescent="0.2">
      <c r="B40" s="132" t="s">
        <v>24</v>
      </c>
      <c r="C40" s="137" t="str">
        <f>IF('A.2 Table 12.Dioxin,PCB,HCB'!$L$6="x",'A.2 Table 12.Dioxin,PCB,HCB'!$H$6,"")</f>
        <v>5E</v>
      </c>
      <c r="D40" s="137" t="str">
        <f>IF('A.2 Table 12.Dioxin,PCB,HCB'!$L$7="x",'A.2 Table 12.Dioxin,PCB,HCB'!$H$7,"")</f>
        <v>1A4bi</v>
      </c>
      <c r="E40" s="137" t="str">
        <f>IF('A.2 Table 12.Dioxin,PCB,HCB'!$L$8="x",'A.2 Table 12.Dioxin,PCB,HCB'!$H$8,"")</f>
        <v/>
      </c>
      <c r="F40" s="137" t="str">
        <f>IF('A.2 Table 12.Dioxin,PCB,HCB'!$L$9="x",'A.2 Table 12.Dioxin,PCB,HCB'!$H$9,"")</f>
        <v/>
      </c>
      <c r="G40" s="137" t="str">
        <f>IF('A.2 Table 12.Dioxin,PCB,HCB'!$L$10="x",'A.2 Table 12.Dioxin,PCB,HCB'!$H$10,"")</f>
        <v/>
      </c>
      <c r="H40" s="137" t="str">
        <f>IF('A.2 Table 12.Dioxin,PCB,HCB'!$L$11="x",'A.2 Table 12.Dioxin,PCB,HCB'!$H$11,"")</f>
        <v/>
      </c>
      <c r="I40" s="137" t="str">
        <f>IF('A.2 Table 12.Dioxin,PCB,HCB'!$L$12="x",'A.2 Table 12.Dioxin,PCB,HCB'!$H$12,"")</f>
        <v/>
      </c>
      <c r="J40" s="137" t="str">
        <f>IF('A.2 Table 12.Dioxin,PCB,HCB'!$L$13="x",'A.2 Table 12.Dioxin,PCB,HCB'!$H$13,"")</f>
        <v/>
      </c>
      <c r="K40" s="137" t="str">
        <f>IF('A.2 Table 12.Dioxin,PCB,HCB'!$L$14="x",'A.2 Table 12.Dioxin,PCB,HCB'!$H$14,"")</f>
        <v/>
      </c>
      <c r="L40" s="137" t="str">
        <f>IF('A.2 Table 12.Dioxin,PCB,HCB'!$L$15="x",'A.2 Table 12.Dioxin,PCB,HCB'!$H$15,"")</f>
        <v/>
      </c>
      <c r="M40" s="137" t="str">
        <f>IF('A.2 Table 12.Dioxin,PCB,HCB'!$L$16="x",'A.2 Table 12.Dioxin,PCB,HCB'!$H$16,"")</f>
        <v/>
      </c>
      <c r="N40" s="116">
        <f>SUM(C41:M41)</f>
        <v>0.89963951733595504</v>
      </c>
      <c r="P40" s="5"/>
      <c r="Q40" s="131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4"/>
    </row>
    <row r="41" spans="2:28" s="7" customFormat="1" ht="10.5" customHeight="1" x14ac:dyDescent="0.2">
      <c r="B41" s="117"/>
      <c r="C41" s="138">
        <f>IF('A.2 Table 12.Dioxin,PCB,HCB'!$L$6="x",'A.2 Table 12.Dioxin,PCB,HCB'!$J$6,"")</f>
        <v>0.55845098124532222</v>
      </c>
      <c r="D41" s="138">
        <f>IF('A.2 Table 12.Dioxin,PCB,HCB'!$L$7="x",'A.2 Table 12.Dioxin,PCB,HCB'!$J$7,"")</f>
        <v>0.34118853609063282</v>
      </c>
      <c r="E41" s="138" t="str">
        <f>IF('A.2 Table 12.Dioxin,PCB,HCB'!$L$8="x",'A.2 Table 12.Dioxin,PCB,HCB'!$J$8,"")</f>
        <v/>
      </c>
      <c r="F41" s="138" t="str">
        <f>IF('A.2 Table 12.Dioxin,PCB,HCB'!$L$9="x",'A.2 Table 12.Dioxin,PCB,HCB'!$J$9,"")</f>
        <v/>
      </c>
      <c r="G41" s="138" t="str">
        <f>IF('A.2 Table 12.Dioxin,PCB,HCB'!$L$10="x",'A.2 Table 12.Dioxin,PCB,HCB'!$J$10,"")</f>
        <v/>
      </c>
      <c r="H41" s="138" t="str">
        <f>IF('A.2 Table 12.Dioxin,PCB,HCB'!$L$11="x",'A.2 Table 12.Dioxin,PCB,HCB'!$J$11,"")</f>
        <v/>
      </c>
      <c r="I41" s="138" t="str">
        <f>IF('A.2 Table 12.Dioxin,PCB,HCB'!$L$12="x",'A.2 Table 12.Dioxin,PCB,HCB'!$J$12,"")</f>
        <v/>
      </c>
      <c r="J41" s="138" t="str">
        <f>IF('A.2 Table 12.Dioxin,PCB,HCB'!$L$13="x",'A.2 Table 12.Dioxin,PCB,HCB'!$J$13,"")</f>
        <v/>
      </c>
      <c r="K41" s="138" t="str">
        <f>IF('A.2 Table 12.Dioxin,PCB,HCB'!$L$14="x",'A.2 Table 12.Dioxin,PCB,HCB'!$J$14,"")</f>
        <v/>
      </c>
      <c r="L41" s="138" t="str">
        <f>IF('A.2 Table 12.Dioxin,PCB,HCB'!$L$15="x",'A.2 Table 12.Dioxin,PCB,HCB'!$J$15,"")</f>
        <v/>
      </c>
      <c r="M41" s="138" t="str">
        <f>IF('A.2 Table 12.Dioxin,PCB,HCB'!$L$16="x",'A.2 Table 12.Dioxin,PCB,HCB'!$J$16,"")</f>
        <v/>
      </c>
      <c r="N41" s="117"/>
      <c r="P41" s="8"/>
      <c r="Q41" s="133"/>
      <c r="R41" s="134"/>
      <c r="S41" s="134"/>
      <c r="T41" s="134"/>
      <c r="U41" s="134"/>
      <c r="V41" s="133"/>
      <c r="W41" s="133"/>
      <c r="X41" s="133"/>
      <c r="Y41" s="133"/>
      <c r="Z41" s="133"/>
      <c r="AA41" s="133"/>
      <c r="AB41" s="133"/>
    </row>
    <row r="42" spans="2:28" s="6" customFormat="1" ht="10.5" customHeight="1" x14ac:dyDescent="0.2">
      <c r="B42" s="132" t="s">
        <v>17</v>
      </c>
      <c r="C42" s="137" t="str">
        <f>IF('A.2 Table 12.Dioxin,PCB,HCB'!$L$33="x",'A.2 Table 12.Dioxin,PCB,HCB'!$H$33,"")</f>
        <v>3Df</v>
      </c>
      <c r="D42" s="137" t="str">
        <f>IF('A.2 Table 12.Dioxin,PCB,HCB'!$L$34="x",'A.2 Table 12.Dioxin,PCB,HCB'!$H$34,"")</f>
        <v/>
      </c>
      <c r="E42" s="137" t="str">
        <f>IF('A.2 Table 12.Dioxin,PCB,HCB'!$L$47="x",'A.2 Table 12.Dioxin,PCB,HCB'!$H$47,"")</f>
        <v/>
      </c>
      <c r="F42" s="137" t="str">
        <f>IF('A.2 Table 12.Dioxin,PCB,HCB'!$L$48="x",'A.2 Table 12.Dioxin,PCB,HCB'!#REF!,"")</f>
        <v/>
      </c>
      <c r="G42" s="137" t="str">
        <f>IF('A.2 Table 12.Dioxin,PCB,HCB'!$O$10="x",'A.2 Table 12.Dioxin,PCB,HCB'!#REF!,"")</f>
        <v/>
      </c>
      <c r="H42" s="137" t="str">
        <f>IF('A.2 Table 12.Dioxin,PCB,HCB'!$O$11="x",'A.2 Table 12.Dioxin,PCB,HCB'!#REF!,"")</f>
        <v/>
      </c>
      <c r="I42" s="137" t="str">
        <f>IF('A.2 Table 12.Dioxin,PCB,HCB'!$O$12="x",'A.2 Table 12.Dioxin,PCB,HCB'!#REF!,"")</f>
        <v/>
      </c>
      <c r="J42" s="137" t="str">
        <f>IF('A.2 Table 12.Dioxin,PCB,HCB'!$O$13="x",'A.2 Table 12.Dioxin,PCB,HCB'!#REF!,"")</f>
        <v/>
      </c>
      <c r="K42" s="137" t="str">
        <f>IF('A.2 Table 12.Dioxin,PCB,HCB'!$O$14="x",'A.2 Table 12.Dioxin,PCB,HCB'!#REF!,"")</f>
        <v/>
      </c>
      <c r="L42" s="137" t="str">
        <f>IF('A.2 Table 12.Dioxin,PCB,HCB'!$O$15="x",'A.2 Table 12.Dioxin,PCB,HCB'!#REF!,"")</f>
        <v/>
      </c>
      <c r="M42" s="137" t="str">
        <f>IF('A.2 Table 12.Dioxin,PCB,HCB'!$O$16="x",'A.2 Table 12.Dioxin,PCB,HCB'!#REF!,"")</f>
        <v/>
      </c>
      <c r="N42" s="116">
        <f>SUM(C43:M43)</f>
        <v>0.87150393562385275</v>
      </c>
      <c r="P42" s="5"/>
      <c r="Q42" s="131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4"/>
    </row>
    <row r="43" spans="2:28" s="7" customFormat="1" ht="10.5" customHeight="1" x14ac:dyDescent="0.2">
      <c r="B43" s="117"/>
      <c r="C43" s="138">
        <f>IF('A.2 Table 12.Dioxin,PCB,HCB'!$L$33="x",'A.2 Table 12.Dioxin,PCB,HCB'!$J$33,"")</f>
        <v>0.87150393562385275</v>
      </c>
      <c r="D43" s="138" t="str">
        <f>IF('A.2 Table 12.Dioxin,PCB,HCB'!$L$34="x",'A.2 Table 12.Dioxin,PCB,HCB'!$J$34,"")</f>
        <v/>
      </c>
      <c r="E43" s="138" t="str">
        <f>IF('A.2 Table 12.Dioxin,PCB,HCB'!$L$47="x",'A.2 Table 12.Dioxin,PCB,HCB'!$J$47,"")</f>
        <v/>
      </c>
      <c r="F43" s="138" t="str">
        <f>IF('A.2 Table 12.Dioxin,PCB,HCB'!$L$48="x",'A.2 Table 12.Dioxin,PCB,HCB'!$J$48,"")</f>
        <v/>
      </c>
      <c r="G43" s="138" t="str">
        <f>IF('A.2 Table 12.Dioxin,PCB,HCB'!$O$10="x",'A.2 Table 12.Dioxin,PCB,HCB'!#REF!,"")</f>
        <v/>
      </c>
      <c r="H43" s="138" t="str">
        <f>IF('A.2 Table 12.Dioxin,PCB,HCB'!$O$11="x",'A.2 Table 12.Dioxin,PCB,HCB'!#REF!,"")</f>
        <v/>
      </c>
      <c r="I43" s="138" t="str">
        <f>IF('A.2 Table 12.Dioxin,PCB,HCB'!$O$12="x",'A.2 Table 12.Dioxin,PCB,HCB'!#REF!,"")</f>
        <v/>
      </c>
      <c r="J43" s="138" t="str">
        <f>IF('A.2 Table 12.Dioxin,PCB,HCB'!$O$13="x",'A.2 Table 12.Dioxin,PCB,HCB'!#REF!,"")</f>
        <v/>
      </c>
      <c r="K43" s="138" t="str">
        <f>IF('A.2 Table 12.Dioxin,PCB,HCB'!$O$14="x",'A.2 Table 12.Dioxin,PCB,HCB'!#REF!,"")</f>
        <v/>
      </c>
      <c r="L43" s="138" t="str">
        <f>IF('A.2 Table 12.Dioxin,PCB,HCB'!$O$15="x",'A.2 Table 12.Dioxin,PCB,HCB'!#REF!,"")</f>
        <v/>
      </c>
      <c r="M43" s="138" t="str">
        <f>IF('A.2 Table 12.Dioxin,PCB,HCB'!$O$16="x",'A.2 Table 12.Dioxin,PCB,HCB'!#REF!,"")</f>
        <v/>
      </c>
      <c r="N43" s="117"/>
      <c r="P43" s="8"/>
      <c r="Q43" s="133"/>
      <c r="R43" s="134"/>
      <c r="S43" s="134"/>
      <c r="T43" s="133"/>
      <c r="U43" s="133"/>
      <c r="V43" s="133"/>
      <c r="W43" s="133"/>
      <c r="X43" s="133"/>
      <c r="Y43" s="133"/>
      <c r="Z43" s="133"/>
      <c r="AA43" s="133"/>
      <c r="AB43" s="133"/>
    </row>
    <row r="44" spans="2:28" s="6" customFormat="1" ht="10.5" customHeight="1" x14ac:dyDescent="0.2">
      <c r="B44" s="132" t="s">
        <v>25</v>
      </c>
      <c r="C44" s="137" t="str">
        <f>IF('Table 15.PAH'!$F$6="x",'Table 15.PAH'!$B$6,"")</f>
        <v>1A4bi</v>
      </c>
      <c r="D44" s="137" t="str">
        <f>IF('Table 15.PAH'!$F$7="x",'Table 15.PAH'!$B$7,"")</f>
        <v/>
      </c>
      <c r="E44" s="137" t="str">
        <f>IF('Table 15.PAH'!$F$8="x",'Table 15.PAH'!$B$8,"")</f>
        <v/>
      </c>
      <c r="F44" s="137" t="str">
        <f>IF('Table 15.PAH'!$F$9="x",'Table 15.PAH'!$B$9,"")</f>
        <v/>
      </c>
      <c r="G44" s="137" t="str">
        <f>IF('Table 15.PAH'!$F$10="x",'Table 15.PAH'!$B$10,"")</f>
        <v/>
      </c>
      <c r="H44" s="137" t="str">
        <f>IF('Table 15.PAH'!$F$11="x",'Table 15.PAH'!$B$11,"")</f>
        <v/>
      </c>
      <c r="I44" s="137" t="str">
        <f>IF('Table 15.PAH'!$F$12="x",'Table 15.PAH'!$B$12,"")</f>
        <v/>
      </c>
      <c r="J44" s="137" t="str">
        <f>IF('Table 15.PAH'!$F$13="x",'Table 15.PAH'!$B$13,"")</f>
        <v/>
      </c>
      <c r="K44" s="137" t="str">
        <f>IF('Table 15.PAH'!$F$14="x",'Table 15.PAH'!$B$14,"")</f>
        <v/>
      </c>
      <c r="L44" s="137" t="str">
        <f>IF('Table 15.PAH'!$F$15="x",'Table 15.PAH'!$B$15,"")</f>
        <v/>
      </c>
      <c r="M44" s="137" t="str">
        <f>IF('Table 15.PAH'!$F$16="x",'Table 15.PAH'!$B$16,"")</f>
        <v/>
      </c>
      <c r="N44" s="116">
        <f>SUM(C45:M45)</f>
        <v>0.90457303105364317</v>
      </c>
      <c r="P44" s="5"/>
      <c r="Q44" s="131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4"/>
    </row>
    <row r="45" spans="2:28" s="7" customFormat="1" ht="10.5" customHeight="1" x14ac:dyDescent="0.2">
      <c r="B45" s="117"/>
      <c r="C45" s="138">
        <f>IF('Table 15.PAH'!$F$6="x",'Table 15.PAH'!$D$6,"")</f>
        <v>0.90457303105364317</v>
      </c>
      <c r="D45" s="138" t="str">
        <f>IF('Table 15.PAH'!$F$7="x",'Table 15.PAH'!$D$7,"")</f>
        <v/>
      </c>
      <c r="E45" s="138" t="str">
        <f>IF('Table 15.PAH'!$F$8="x",'Table 15.PAH'!$D$8,"")</f>
        <v/>
      </c>
      <c r="F45" s="138" t="str">
        <f>IF('Table 15.PAH'!$F$9="x",'Table 15.PAH'!$D$9,"")</f>
        <v/>
      </c>
      <c r="G45" s="138" t="str">
        <f>IF('Table 15.PAH'!$F$10="x",'Table 15.PAH'!$D$10,"")</f>
        <v/>
      </c>
      <c r="H45" s="138" t="str">
        <f>IF('Table 15.PAH'!$F$11="x",'Table 15.PAH'!$D$11,"")</f>
        <v/>
      </c>
      <c r="I45" s="138" t="str">
        <f>IF('Table 15.PAH'!$F$12="x",'Table 15.PAH'!$D$12,"")</f>
        <v/>
      </c>
      <c r="J45" s="138" t="str">
        <f>IF('Table 15.PAH'!$F$13="x",'Table 15.PAH'!$D$13,"")</f>
        <v/>
      </c>
      <c r="K45" s="138" t="str">
        <f>IF('Table 15.PAH'!$F$14="x",'Table 15.PAH'!$D$14,"")</f>
        <v/>
      </c>
      <c r="L45" s="138" t="str">
        <f>IF('Table 15.PAH'!$F$15="x",'Table 15.PAH'!$D$15,"")</f>
        <v/>
      </c>
      <c r="M45" s="138" t="str">
        <f>IF('Table 15.PAH'!$F$16="x",'Table 15.PAH'!$D$16,"")</f>
        <v/>
      </c>
      <c r="N45" s="117"/>
      <c r="P45" s="8"/>
      <c r="Q45" s="133"/>
      <c r="R45" s="134"/>
      <c r="S45" s="134"/>
      <c r="T45" s="133"/>
      <c r="U45" s="133"/>
      <c r="V45" s="133"/>
      <c r="W45" s="133"/>
      <c r="X45" s="133"/>
      <c r="Y45" s="133"/>
      <c r="Z45" s="133"/>
      <c r="AA45" s="133"/>
      <c r="AB45" s="133"/>
    </row>
    <row r="46" spans="2:28" ht="22.5" customHeight="1" x14ac:dyDescent="0.2">
      <c r="B46" s="139"/>
      <c r="C46" s="188" t="s">
        <v>18</v>
      </c>
      <c r="D46" s="189"/>
      <c r="E46" s="190" t="s">
        <v>182</v>
      </c>
      <c r="F46" s="190"/>
      <c r="G46" s="191" t="s">
        <v>183</v>
      </c>
      <c r="H46" s="191"/>
      <c r="I46" s="192" t="s">
        <v>184</v>
      </c>
      <c r="J46" s="192"/>
      <c r="K46" s="187"/>
      <c r="L46" s="187"/>
      <c r="M46" s="187"/>
      <c r="N46" s="139"/>
      <c r="O46" s="6"/>
      <c r="P46" s="7"/>
      <c r="Q46" s="122"/>
      <c r="R46" s="121"/>
      <c r="S46" s="122"/>
      <c r="T46" s="186"/>
      <c r="U46" s="186"/>
      <c r="V46" s="186"/>
      <c r="W46" s="186"/>
      <c r="X46" s="186"/>
      <c r="Y46" s="186"/>
      <c r="Z46" s="121"/>
      <c r="AA46" s="121"/>
      <c r="AB46" s="122"/>
    </row>
    <row r="47" spans="2:28" x14ac:dyDescent="0.2">
      <c r="O47" s="6"/>
      <c r="P47" s="7"/>
      <c r="Q47" s="6"/>
      <c r="R47" s="6"/>
      <c r="S47" s="6"/>
    </row>
  </sheetData>
  <mergeCells count="9">
    <mergeCell ref="T46:U46"/>
    <mergeCell ref="V46:W46"/>
    <mergeCell ref="X46:Y46"/>
    <mergeCell ref="C3:M3"/>
    <mergeCell ref="K46:M46"/>
    <mergeCell ref="C46:D46"/>
    <mergeCell ref="E46:F46"/>
    <mergeCell ref="G46:H46"/>
    <mergeCell ref="I46:J46"/>
  </mergeCells>
  <phoneticPr fontId="0" type="noConversion"/>
  <conditionalFormatting sqref="C4:M45">
    <cfRule type="expression" dxfId="7" priority="2">
      <formula>LEFT(C4,1)="5"</formula>
    </cfRule>
    <cfRule type="expression" dxfId="6" priority="3">
      <formula>LEFT(C4,1)="3"</formula>
    </cfRule>
    <cfRule type="expression" dxfId="5" priority="6">
      <formula>LEFT(C4,1)="2"</formula>
    </cfRule>
    <cfRule type="expression" dxfId="4" priority="8">
      <formula>LEFT(C4,1)="1"</formula>
    </cfRule>
  </conditionalFormatting>
  <conditionalFormatting sqref="C5:M45">
    <cfRule type="expression" dxfId="3" priority="1">
      <formula>LEFT(C4,1)="5"</formula>
    </cfRule>
    <cfRule type="expression" dxfId="2" priority="4">
      <formula>LEFT(C4,1)="3"</formula>
    </cfRule>
    <cfRule type="expression" dxfId="1" priority="5">
      <formula>LEFT(C4,1)="2"</formula>
    </cfRule>
    <cfRule type="expression" dxfId="0" priority="7">
      <formula>LEFT(C4,1)="1"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>
    <tabColor theme="5"/>
  </sheetPr>
  <dimension ref="A1"/>
  <sheetViews>
    <sheetView workbookViewId="0">
      <selection activeCell="AA10" sqref="AA1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>
    <tabColor theme="5"/>
  </sheetPr>
  <dimension ref="A2:AP163"/>
  <sheetViews>
    <sheetView topLeftCell="H1" workbookViewId="0">
      <selection activeCell="D166" sqref="D166"/>
    </sheetView>
  </sheetViews>
  <sheetFormatPr defaultColWidth="9.140625" defaultRowHeight="12.75" x14ac:dyDescent="0.2"/>
  <cols>
    <col min="1" max="1" width="2.140625" style="45" bestFit="1" customWidth="1"/>
    <col min="2" max="2" width="6.5703125" style="45" customWidth="1"/>
    <col min="3" max="3" width="7.28515625" style="45" customWidth="1"/>
    <col min="4" max="4" width="30.42578125" style="125" customWidth="1"/>
    <col min="5" max="5" width="4" style="45" bestFit="1" customWidth="1"/>
    <col min="6" max="6" width="3" style="45" bestFit="1" customWidth="1"/>
    <col min="7" max="7" width="7.42578125" style="45" bestFit="1" customWidth="1"/>
    <col min="8" max="25" width="6.5703125" style="45" bestFit="1" customWidth="1"/>
    <col min="26" max="29" width="6.5703125" style="47" customWidth="1"/>
    <col min="30" max="33" width="6.5703125" style="45" bestFit="1" customWidth="1"/>
    <col min="34" max="40" width="6.42578125" style="45" customWidth="1"/>
    <col min="41" max="42" width="6.5703125" style="45" customWidth="1"/>
    <col min="43" max="16384" width="9.140625" style="45"/>
  </cols>
  <sheetData>
    <row r="2" spans="1:42" x14ac:dyDescent="0.2">
      <c r="G2" s="144">
        <v>1987</v>
      </c>
      <c r="H2" s="144">
        <v>1990</v>
      </c>
      <c r="I2" s="46">
        <v>1991</v>
      </c>
      <c r="J2" s="46">
        <v>1992</v>
      </c>
      <c r="K2" s="46">
        <v>1993</v>
      </c>
      <c r="L2" s="46">
        <v>1994</v>
      </c>
      <c r="M2" s="46">
        <v>1995</v>
      </c>
      <c r="N2" s="46">
        <v>1996</v>
      </c>
      <c r="O2" s="46">
        <v>1997</v>
      </c>
      <c r="P2" s="46">
        <v>1998</v>
      </c>
      <c r="Q2" s="46">
        <v>1999</v>
      </c>
      <c r="R2" s="46">
        <v>2000</v>
      </c>
      <c r="S2" s="46">
        <v>2001</v>
      </c>
      <c r="T2" s="46">
        <v>2002</v>
      </c>
      <c r="U2" s="46">
        <v>2003</v>
      </c>
      <c r="V2" s="46">
        <v>2004</v>
      </c>
      <c r="W2" s="46">
        <v>2005</v>
      </c>
      <c r="X2" s="46">
        <v>2006</v>
      </c>
      <c r="Y2" s="46">
        <v>2007</v>
      </c>
      <c r="Z2" s="46">
        <v>2008</v>
      </c>
      <c r="AA2" s="46">
        <v>2009</v>
      </c>
      <c r="AB2" s="46">
        <v>2010</v>
      </c>
      <c r="AC2" s="46">
        <v>2011</v>
      </c>
      <c r="AD2" s="46">
        <v>2012</v>
      </c>
      <c r="AE2" s="46">
        <v>2013</v>
      </c>
      <c r="AF2" s="46">
        <v>2014</v>
      </c>
      <c r="AG2" s="46">
        <v>2015</v>
      </c>
      <c r="AH2" s="46">
        <v>2016</v>
      </c>
      <c r="AI2" s="46">
        <v>2017</v>
      </c>
      <c r="AJ2" s="46">
        <v>2018</v>
      </c>
      <c r="AK2" s="46">
        <v>2019</v>
      </c>
      <c r="AL2" s="46">
        <v>2020</v>
      </c>
      <c r="AM2" s="46">
        <v>2021</v>
      </c>
      <c r="AN2" s="46">
        <v>2022</v>
      </c>
      <c r="AO2" s="46">
        <v>2023</v>
      </c>
      <c r="AP2" s="46">
        <v>2024</v>
      </c>
    </row>
    <row r="3" spans="1:42" x14ac:dyDescent="0.2">
      <c r="A3" s="47" t="s">
        <v>41</v>
      </c>
      <c r="B3" s="47">
        <v>2013</v>
      </c>
      <c r="C3" s="115" t="s">
        <v>55</v>
      </c>
      <c r="D3" s="114" t="s">
        <v>185</v>
      </c>
      <c r="E3" s="47" t="s">
        <v>40</v>
      </c>
      <c r="F3" s="47" t="s">
        <v>369</v>
      </c>
      <c r="G3" s="145">
        <v>40.142000000000003</v>
      </c>
      <c r="H3" s="145">
        <v>46.374000000000002</v>
      </c>
      <c r="I3" s="49">
        <v>46.188000000000002</v>
      </c>
      <c r="J3" s="49">
        <v>53.064999999999998</v>
      </c>
      <c r="K3" s="49">
        <v>46.944000000000003</v>
      </c>
      <c r="L3" s="49">
        <v>45.1</v>
      </c>
      <c r="M3" s="49">
        <v>41.390999999999998</v>
      </c>
      <c r="N3" s="49">
        <v>41.864076999999995</v>
      </c>
      <c r="O3" s="49">
        <v>40.192434999999996</v>
      </c>
      <c r="P3" s="49">
        <v>39.384231</v>
      </c>
      <c r="Q3" s="49">
        <v>38.768706999999999</v>
      </c>
      <c r="R3" s="49">
        <v>39.719932</v>
      </c>
      <c r="S3" s="49">
        <v>41.145445000000002</v>
      </c>
      <c r="T3" s="49">
        <v>37.621466999999996</v>
      </c>
      <c r="U3" s="49">
        <v>33.812142999999999</v>
      </c>
      <c r="V3" s="49">
        <v>32.332915</v>
      </c>
      <c r="W3" s="49">
        <v>32.384462590946271</v>
      </c>
      <c r="X3" s="49">
        <v>29.873768785655848</v>
      </c>
      <c r="Y3" s="49">
        <v>27.673398110254148</v>
      </c>
      <c r="Z3" s="49">
        <v>22.48222867893039</v>
      </c>
      <c r="AA3" s="49">
        <v>13.782730780159397</v>
      </c>
      <c r="AB3" s="49">
        <v>11.922654304222608</v>
      </c>
      <c r="AC3" s="49">
        <v>8.3703604939891925</v>
      </c>
      <c r="AD3" s="49">
        <v>10.52583579891817</v>
      </c>
      <c r="AE3" s="49">
        <v>9.088432217697239</v>
      </c>
      <c r="AF3" s="49">
        <v>7.8104661938481055</v>
      </c>
      <c r="AG3" s="49">
        <v>9.8194692233447096</v>
      </c>
      <c r="AH3" s="49">
        <v>8.3070660212736076</v>
      </c>
      <c r="AI3" s="49">
        <v>8.1190777510739487</v>
      </c>
      <c r="AJ3" s="49">
        <v>6.7376342617444269</v>
      </c>
      <c r="AK3" s="49">
        <v>5.9897459611654966</v>
      </c>
      <c r="AL3" s="49">
        <v>5.5870505121676102</v>
      </c>
      <c r="AM3" s="49">
        <v>8.5254402452014091</v>
      </c>
      <c r="AN3" s="49">
        <v>7.4763205807338027</v>
      </c>
      <c r="AO3" s="49">
        <v>4.2881398982437648</v>
      </c>
      <c r="AP3" s="49">
        <v>4.1354301955196826</v>
      </c>
    </row>
    <row r="4" spans="1:42" x14ac:dyDescent="0.2">
      <c r="A4" s="47" t="s">
        <v>41</v>
      </c>
      <c r="B4" s="47">
        <v>2013</v>
      </c>
      <c r="C4" s="115" t="s">
        <v>56</v>
      </c>
      <c r="D4" s="114" t="s">
        <v>186</v>
      </c>
      <c r="E4" s="47" t="s">
        <v>40</v>
      </c>
      <c r="F4" s="47" t="s">
        <v>369</v>
      </c>
      <c r="G4" s="145">
        <v>0.26400000000000001</v>
      </c>
      <c r="H4" s="145">
        <v>0.46677212245908573</v>
      </c>
      <c r="I4" s="49">
        <v>0.46836359049407617</v>
      </c>
      <c r="J4" s="49">
        <v>0.51615258506001893</v>
      </c>
      <c r="K4" s="49">
        <v>0.49685867021660945</v>
      </c>
      <c r="L4" s="49">
        <v>0.51570176718321903</v>
      </c>
      <c r="M4" s="49">
        <v>0.518672590672419</v>
      </c>
      <c r="N4" s="49">
        <v>0.50188523052950473</v>
      </c>
      <c r="O4" s="49">
        <v>0.62394553827565713</v>
      </c>
      <c r="P4" s="49">
        <v>0.74773331296201884</v>
      </c>
      <c r="Q4" s="49">
        <v>0.65251348598457137</v>
      </c>
      <c r="R4" s="49">
        <v>0.77088000000000001</v>
      </c>
      <c r="S4" s="49">
        <v>0.85848000000000002</v>
      </c>
      <c r="T4" s="49">
        <v>0.84794599999999987</v>
      </c>
      <c r="U4" s="49">
        <v>0.82840099999999994</v>
      </c>
      <c r="V4" s="49">
        <v>0.82187499999999991</v>
      </c>
      <c r="W4" s="49">
        <v>0.93609399999999998</v>
      </c>
      <c r="X4" s="49">
        <v>0.81421999999999994</v>
      </c>
      <c r="Y4" s="49">
        <v>0.88511100000000009</v>
      </c>
      <c r="Z4" s="49">
        <v>0.77385800000000005</v>
      </c>
      <c r="AA4" s="49">
        <v>0.74593600000000004</v>
      </c>
      <c r="AB4" s="49">
        <v>0.79681299999999999</v>
      </c>
      <c r="AC4" s="49">
        <v>0.62542000000000009</v>
      </c>
      <c r="AD4" s="49">
        <v>0.68002600000000002</v>
      </c>
      <c r="AE4" s="49">
        <v>0.577986</v>
      </c>
      <c r="AF4" s="49">
        <v>0.541045</v>
      </c>
      <c r="AG4" s="49">
        <v>0.38211600000000001</v>
      </c>
      <c r="AH4" s="49">
        <v>0.31547500000000001</v>
      </c>
      <c r="AI4" s="49">
        <v>0.26127200000000006</v>
      </c>
      <c r="AJ4" s="49">
        <v>0.32882972999999999</v>
      </c>
      <c r="AK4" s="49">
        <v>0.29059000000000001</v>
      </c>
      <c r="AL4" s="49">
        <v>0.288159</v>
      </c>
      <c r="AM4" s="49">
        <v>0.30589999999999995</v>
      </c>
      <c r="AN4" s="49">
        <v>0.28268099999999996</v>
      </c>
      <c r="AO4" s="49">
        <v>0.25509500000000002</v>
      </c>
      <c r="AP4" s="49">
        <v>0.15188599999999999</v>
      </c>
    </row>
    <row r="5" spans="1:42" ht="22.5" x14ac:dyDescent="0.2">
      <c r="A5" s="47" t="s">
        <v>41</v>
      </c>
      <c r="B5" s="47">
        <v>2013</v>
      </c>
      <c r="C5" s="115" t="s">
        <v>57</v>
      </c>
      <c r="D5" s="114" t="s">
        <v>187</v>
      </c>
      <c r="E5" s="47" t="s">
        <v>40</v>
      </c>
      <c r="F5" s="47" t="s">
        <v>369</v>
      </c>
      <c r="G5" s="145">
        <v>0.155</v>
      </c>
      <c r="H5" s="145">
        <v>0.16121748412234629</v>
      </c>
      <c r="I5" s="49">
        <v>0.12866395367456482</v>
      </c>
      <c r="J5" s="49">
        <v>0.11161210439239359</v>
      </c>
      <c r="K5" s="49">
        <v>0.11161210439239359</v>
      </c>
      <c r="L5" s="49">
        <v>0.12866395367456482</v>
      </c>
      <c r="M5" s="49">
        <v>0.11626260874207664</v>
      </c>
      <c r="N5" s="49">
        <v>0.11626260874207664</v>
      </c>
      <c r="O5" s="49">
        <v>8.2158910177734176E-2</v>
      </c>
      <c r="P5" s="49">
        <v>0.139515130490492</v>
      </c>
      <c r="Q5" s="49">
        <v>0.13486462614080896</v>
      </c>
      <c r="R5" s="49">
        <v>0.14881613918985814</v>
      </c>
      <c r="S5" s="49">
        <v>0.19842151891981083</v>
      </c>
      <c r="T5" s="49">
        <v>0.25112723488288557</v>
      </c>
      <c r="U5" s="49">
        <v>0.28368076533066705</v>
      </c>
      <c r="V5" s="49">
        <v>0.26171356378952881</v>
      </c>
      <c r="W5" s="49">
        <v>0.2861416232654071</v>
      </c>
      <c r="X5" s="49">
        <v>0.29849223230882982</v>
      </c>
      <c r="Y5" s="49">
        <v>0.2159465102039195</v>
      </c>
      <c r="Z5" s="49">
        <v>0.37275447022785296</v>
      </c>
      <c r="AA5" s="49">
        <v>0.25193937088505447</v>
      </c>
      <c r="AB5" s="49">
        <v>0.3230981043906887</v>
      </c>
      <c r="AC5" s="49">
        <v>0.21088123009942505</v>
      </c>
      <c r="AD5" s="49">
        <v>0.18162114804674764</v>
      </c>
      <c r="AE5" s="49">
        <v>0.22348931317058876</v>
      </c>
      <c r="AF5" s="49">
        <v>0.22177806615522896</v>
      </c>
      <c r="AG5" s="49">
        <v>0.24014136588280591</v>
      </c>
      <c r="AH5" s="49">
        <v>0.31738107195761323</v>
      </c>
      <c r="AI5" s="49">
        <v>0.11073022491869514</v>
      </c>
      <c r="AJ5" s="49">
        <v>0.20010598688871878</v>
      </c>
      <c r="AK5" s="49">
        <v>0.18602119415469648</v>
      </c>
      <c r="AL5" s="49">
        <v>0.16297945601130898</v>
      </c>
      <c r="AM5" s="49">
        <v>0.13820613961826053</v>
      </c>
      <c r="AN5" s="49">
        <v>9.987252667721766E-2</v>
      </c>
      <c r="AO5" s="49">
        <v>5.4372315357837861E-2</v>
      </c>
      <c r="AP5" s="49">
        <v>7.1164987589803219E-3</v>
      </c>
    </row>
    <row r="6" spans="1:42" ht="33.75" x14ac:dyDescent="0.2">
      <c r="A6" s="47" t="s">
        <v>41</v>
      </c>
      <c r="B6" s="47">
        <v>2013</v>
      </c>
      <c r="C6" s="115" t="s">
        <v>58</v>
      </c>
      <c r="D6" s="114" t="s">
        <v>188</v>
      </c>
      <c r="E6" s="47" t="s">
        <v>40</v>
      </c>
      <c r="F6" s="47" t="s">
        <v>369</v>
      </c>
      <c r="G6" s="145" t="s">
        <v>41</v>
      </c>
      <c r="H6" s="145">
        <v>0.28859612399999995</v>
      </c>
      <c r="I6" s="49">
        <v>2.2776191999999997E-2</v>
      </c>
      <c r="J6" s="49">
        <v>2.2776191999999997E-2</v>
      </c>
      <c r="K6" s="49">
        <v>2.2776191999999997E-2</v>
      </c>
      <c r="L6" s="49">
        <v>2.2776191999999997E-2</v>
      </c>
      <c r="M6" s="49">
        <v>2.2776191999999997E-2</v>
      </c>
      <c r="N6" s="49">
        <v>2.2776191999999997E-2</v>
      </c>
      <c r="O6" s="49">
        <v>2.2776191999999997E-2</v>
      </c>
      <c r="P6" s="49">
        <v>2.2776191999999997E-2</v>
      </c>
      <c r="Q6" s="49">
        <v>2.2776191999999997E-2</v>
      </c>
      <c r="R6" s="49">
        <v>2.2776191999999997E-2</v>
      </c>
      <c r="S6" s="49">
        <v>2.2776191999999997E-2</v>
      </c>
      <c r="T6" s="49">
        <v>2.2776191999999997E-2</v>
      </c>
      <c r="U6" s="49">
        <v>3.0982319999999998E-3</v>
      </c>
      <c r="V6" s="49">
        <v>3.0982319999999998E-3</v>
      </c>
      <c r="W6" s="49">
        <v>3.0982319999999998E-3</v>
      </c>
      <c r="X6" s="49">
        <v>3.0982319999999998E-3</v>
      </c>
      <c r="Y6" s="49">
        <v>3.0982319999999998E-3</v>
      </c>
      <c r="Z6" s="49">
        <v>3.0982319999999998E-3</v>
      </c>
      <c r="AA6" s="49">
        <v>3.0982319999999998E-3</v>
      </c>
      <c r="AB6" s="49">
        <v>3.0982319999999998E-3</v>
      </c>
      <c r="AC6" s="49">
        <v>3.0982319999999998E-3</v>
      </c>
      <c r="AD6" s="49">
        <v>3.0982319999999998E-3</v>
      </c>
      <c r="AE6" s="49">
        <v>3.0982319999999998E-3</v>
      </c>
      <c r="AF6" s="49">
        <v>3.0982319999999998E-3</v>
      </c>
      <c r="AG6" s="49">
        <v>3.0982319999999998E-3</v>
      </c>
      <c r="AH6" s="49">
        <v>3.0982319999999998E-3</v>
      </c>
      <c r="AI6" s="49">
        <v>3.0982319999999998E-3</v>
      </c>
      <c r="AJ6" s="49">
        <v>3.0982319999999998E-3</v>
      </c>
      <c r="AK6" s="49">
        <v>3.0982319999999998E-3</v>
      </c>
      <c r="AL6" s="49">
        <v>3.0982319999999998E-3</v>
      </c>
      <c r="AM6" s="49">
        <v>3.0982319999999998E-3</v>
      </c>
      <c r="AN6" s="49">
        <v>3.0982319999999998E-3</v>
      </c>
      <c r="AO6" s="49">
        <v>3.0982319999999998E-3</v>
      </c>
      <c r="AP6" s="49">
        <v>3.0982319999999998E-3</v>
      </c>
    </row>
    <row r="7" spans="1:42" ht="33.75" x14ac:dyDescent="0.2">
      <c r="A7" s="47" t="s">
        <v>41</v>
      </c>
      <c r="B7" s="47">
        <v>2013</v>
      </c>
      <c r="C7" s="115" t="s">
        <v>59</v>
      </c>
      <c r="D7" s="114" t="s">
        <v>189</v>
      </c>
      <c r="E7" s="47" t="s">
        <v>40</v>
      </c>
      <c r="F7" s="47" t="s">
        <v>369</v>
      </c>
      <c r="G7" s="145" t="s">
        <v>41</v>
      </c>
      <c r="H7" s="145">
        <v>2.0331517182716987</v>
      </c>
      <c r="I7" s="49">
        <v>2.0998721824838329</v>
      </c>
      <c r="J7" s="49">
        <v>2.3118284202899289</v>
      </c>
      <c r="K7" s="49">
        <v>2.2840322899374699</v>
      </c>
      <c r="L7" s="49">
        <v>2.7965597356024108</v>
      </c>
      <c r="M7" s="49">
        <v>2.6421410199272231</v>
      </c>
      <c r="N7" s="49">
        <v>2.6902760903697338</v>
      </c>
      <c r="O7" s="49">
        <v>3.0717648097802996</v>
      </c>
      <c r="P7" s="49">
        <v>3.1199603291167044</v>
      </c>
      <c r="Q7" s="49">
        <v>3.0115495325908568</v>
      </c>
      <c r="R7" s="49">
        <v>2.7284851915277839</v>
      </c>
      <c r="S7" s="49">
        <v>2.2762576071876715</v>
      </c>
      <c r="T7" s="49">
        <v>2.3657332667198019</v>
      </c>
      <c r="U7" s="49">
        <v>2.4416134071385787</v>
      </c>
      <c r="V7" s="49">
        <v>2.4672318082927522</v>
      </c>
      <c r="W7" s="49">
        <v>2.8076076494095075</v>
      </c>
      <c r="X7" s="49">
        <v>1.9568390244041758</v>
      </c>
      <c r="Y7" s="49">
        <v>1.9874171775839427</v>
      </c>
      <c r="Z7" s="49">
        <v>1.7612176031693512</v>
      </c>
      <c r="AA7" s="49">
        <v>1.2615609135246633</v>
      </c>
      <c r="AB7" s="49">
        <v>1.6094401071065267</v>
      </c>
      <c r="AC7" s="49">
        <v>1.6039572243406894</v>
      </c>
      <c r="AD7" s="49">
        <v>1.8227729508308796</v>
      </c>
      <c r="AE7" s="49">
        <v>1.5161362300846413</v>
      </c>
      <c r="AF7" s="49">
        <v>1.0909518592889142</v>
      </c>
      <c r="AG7" s="49">
        <v>0.92638392312155937</v>
      </c>
      <c r="AH7" s="49">
        <v>1.0538406053113889</v>
      </c>
      <c r="AI7" s="49">
        <v>1.2159815471608157</v>
      </c>
      <c r="AJ7" s="49">
        <v>1.0953837729055911</v>
      </c>
      <c r="AK7" s="49">
        <v>1.117485956621181</v>
      </c>
      <c r="AL7" s="49">
        <v>1.2651536444888369</v>
      </c>
      <c r="AM7" s="49">
        <v>1.2140285295099038</v>
      </c>
      <c r="AN7" s="49">
        <v>1.0516706291072868</v>
      </c>
      <c r="AO7" s="49">
        <v>0.96046099748891223</v>
      </c>
      <c r="AP7" s="49">
        <v>0.90288156568258704</v>
      </c>
    </row>
    <row r="8" spans="1:42" ht="22.5" x14ac:dyDescent="0.2">
      <c r="A8" s="47" t="s">
        <v>41</v>
      </c>
      <c r="B8" s="47">
        <v>2013</v>
      </c>
      <c r="C8" s="115" t="s">
        <v>60</v>
      </c>
      <c r="D8" s="114" t="s">
        <v>190</v>
      </c>
      <c r="E8" s="47" t="s">
        <v>40</v>
      </c>
      <c r="F8" s="47" t="s">
        <v>369</v>
      </c>
      <c r="G8" s="145" t="s">
        <v>41</v>
      </c>
      <c r="H8" s="145">
        <v>0.58401683196899068</v>
      </c>
      <c r="I8" s="49">
        <v>0.47482190869098212</v>
      </c>
      <c r="J8" s="49">
        <v>0.46319572725150504</v>
      </c>
      <c r="K8" s="49">
        <v>0.47845026515971983</v>
      </c>
      <c r="L8" s="49">
        <v>0.49811961818831468</v>
      </c>
      <c r="M8" s="49">
        <v>0.47839120682871622</v>
      </c>
      <c r="N8" s="49">
        <v>0.44705806447910301</v>
      </c>
      <c r="O8" s="49">
        <v>0.45542761131750692</v>
      </c>
      <c r="P8" s="49">
        <v>0.45180916978791119</v>
      </c>
      <c r="Q8" s="49">
        <v>0.51353521551204606</v>
      </c>
      <c r="R8" s="49">
        <v>0.6207912704060371</v>
      </c>
      <c r="S8" s="49">
        <v>0.64165022687895634</v>
      </c>
      <c r="T8" s="49">
        <v>0.59861111057322625</v>
      </c>
      <c r="U8" s="49">
        <v>0.57873158328564911</v>
      </c>
      <c r="V8" s="49">
        <v>0.57234696923349204</v>
      </c>
      <c r="W8" s="49">
        <v>0.60619791442171</v>
      </c>
      <c r="X8" s="49">
        <v>0.47012855508965778</v>
      </c>
      <c r="Y8" s="49">
        <v>0.41660689106337112</v>
      </c>
      <c r="Z8" s="49">
        <v>0.43618030721523554</v>
      </c>
      <c r="AA8" s="49">
        <v>0.43825935298947577</v>
      </c>
      <c r="AB8" s="49">
        <v>0.47844617278957319</v>
      </c>
      <c r="AC8" s="49">
        <v>0.45950907639732663</v>
      </c>
      <c r="AD8" s="49">
        <v>0.49130030722177359</v>
      </c>
      <c r="AE8" s="49">
        <v>0.45420492929781242</v>
      </c>
      <c r="AF8" s="49">
        <v>0.4617473707374628</v>
      </c>
      <c r="AG8" s="49">
        <v>0.46928816110637966</v>
      </c>
      <c r="AH8" s="49">
        <v>0.49267729941274091</v>
      </c>
      <c r="AI8" s="49">
        <v>0.48159677762881137</v>
      </c>
      <c r="AJ8" s="49">
        <v>0.5167547414938376</v>
      </c>
      <c r="AK8" s="49">
        <v>0.52013919060047686</v>
      </c>
      <c r="AL8" s="49">
        <v>0.52616428399742321</v>
      </c>
      <c r="AM8" s="49">
        <v>0.52761573118781324</v>
      </c>
      <c r="AN8" s="49">
        <v>0.46506496833405631</v>
      </c>
      <c r="AO8" s="49">
        <v>0.45352855255261137</v>
      </c>
      <c r="AP8" s="49">
        <v>0.49184761557981393</v>
      </c>
    </row>
    <row r="9" spans="1:42" ht="33.75" x14ac:dyDescent="0.2">
      <c r="A9" s="47" t="s">
        <v>41</v>
      </c>
      <c r="B9" s="47">
        <v>2013</v>
      </c>
      <c r="C9" s="115" t="s">
        <v>61</v>
      </c>
      <c r="D9" s="114" t="s">
        <v>191</v>
      </c>
      <c r="E9" s="47" t="s">
        <v>40</v>
      </c>
      <c r="F9" s="47" t="s">
        <v>369</v>
      </c>
      <c r="G9" s="145" t="s">
        <v>41</v>
      </c>
      <c r="H9" s="145">
        <v>3.7716610237688852E-2</v>
      </c>
      <c r="I9" s="49">
        <v>4.8303763098750362E-2</v>
      </c>
      <c r="J9" s="49">
        <v>5.6742194362652085E-2</v>
      </c>
      <c r="K9" s="49">
        <v>6.6873149410926133E-2</v>
      </c>
      <c r="L9" s="49">
        <v>8.0231138542341096E-2</v>
      </c>
      <c r="M9" s="49">
        <v>8.9016190399461889E-2</v>
      </c>
      <c r="N9" s="49">
        <v>9.2186901989673622E-2</v>
      </c>
      <c r="O9" s="49">
        <v>0.10366577347194691</v>
      </c>
      <c r="P9" s="49">
        <v>0.11488160252656615</v>
      </c>
      <c r="Q9" s="49">
        <v>0.12125774662896814</v>
      </c>
      <c r="R9" s="49">
        <v>0.13724674103747267</v>
      </c>
      <c r="S9" s="49">
        <v>0.13436601518159136</v>
      </c>
      <c r="T9" s="49">
        <v>0.11867938370032942</v>
      </c>
      <c r="U9" s="49">
        <v>0.10936859176786951</v>
      </c>
      <c r="V9" s="49">
        <v>9.8354090876605682E-2</v>
      </c>
      <c r="W9" s="49">
        <v>5.7857231015976056E-2</v>
      </c>
      <c r="X9" s="49">
        <v>3.5775581627126497E-2</v>
      </c>
      <c r="Y9" s="49">
        <v>1.417316333227512E-2</v>
      </c>
      <c r="Z9" s="49">
        <v>2.4640861489638653E-2</v>
      </c>
      <c r="AA9" s="49">
        <v>3.714851363832531E-2</v>
      </c>
      <c r="AB9" s="49">
        <v>2.8582249092390703E-2</v>
      </c>
      <c r="AC9" s="49">
        <v>3.7210812010098397E-2</v>
      </c>
      <c r="AD9" s="49">
        <v>3.0167436529898169E-2</v>
      </c>
      <c r="AE9" s="49">
        <v>2.3343235482998825E-2</v>
      </c>
      <c r="AF9" s="49">
        <v>1.9353662602081916E-2</v>
      </c>
      <c r="AG9" s="49">
        <v>2.593547430167013E-2</v>
      </c>
      <c r="AH9" s="49">
        <v>2.9167355680225625E-2</v>
      </c>
      <c r="AI9" s="49">
        <v>3.898171608297557E-2</v>
      </c>
      <c r="AJ9" s="49">
        <v>4.8018818621729749E-2</v>
      </c>
      <c r="AK9" s="49">
        <v>2.4345955240532874E-2</v>
      </c>
      <c r="AL9" s="49">
        <v>3.5574636868397062E-2</v>
      </c>
      <c r="AM9" s="49">
        <v>2.577245628946848E-2</v>
      </c>
      <c r="AN9" s="49">
        <v>2.0852210109100683E-2</v>
      </c>
      <c r="AO9" s="49">
        <v>1.6464613541238921E-2</v>
      </c>
      <c r="AP9" s="49">
        <v>1.7960793690388908E-2</v>
      </c>
    </row>
    <row r="10" spans="1:42" ht="33.75" x14ac:dyDescent="0.2">
      <c r="A10" s="47" t="s">
        <v>41</v>
      </c>
      <c r="B10" s="47">
        <v>2013</v>
      </c>
      <c r="C10" s="115" t="s">
        <v>62</v>
      </c>
      <c r="D10" s="114" t="s">
        <v>192</v>
      </c>
      <c r="E10" s="47" t="s">
        <v>40</v>
      </c>
      <c r="F10" s="47" t="s">
        <v>369</v>
      </c>
      <c r="G10" s="145" t="s">
        <v>41</v>
      </c>
      <c r="H10" s="145">
        <v>1.5126792386049335</v>
      </c>
      <c r="I10" s="49">
        <v>1.6022081556294712</v>
      </c>
      <c r="J10" s="49">
        <v>1.4355648385745849</v>
      </c>
      <c r="K10" s="49">
        <v>1.5381691218958176</v>
      </c>
      <c r="L10" s="49">
        <v>1.5670804458379057</v>
      </c>
      <c r="M10" s="49">
        <v>1.598392119743528</v>
      </c>
      <c r="N10" s="49">
        <v>1.5913323477403827</v>
      </c>
      <c r="O10" s="49">
        <v>1.7102515209996634</v>
      </c>
      <c r="P10" s="49">
        <v>1.7331238923757408</v>
      </c>
      <c r="Q10" s="49">
        <v>1.7692014358675012</v>
      </c>
      <c r="R10" s="49">
        <v>2.0933674649615663</v>
      </c>
      <c r="S10" s="49">
        <v>2.0365623607684795</v>
      </c>
      <c r="T10" s="49">
        <v>1.74180661145023</v>
      </c>
      <c r="U10" s="49">
        <v>1.7434660058782643</v>
      </c>
      <c r="V10" s="49">
        <v>1.5295310797376831</v>
      </c>
      <c r="W10" s="49">
        <v>1.7322255701164322</v>
      </c>
      <c r="X10" s="49">
        <v>1.5149187227324583</v>
      </c>
      <c r="Y10" s="49">
        <v>1.3686917819526607</v>
      </c>
      <c r="Z10" s="49">
        <v>1.3221216984393525</v>
      </c>
      <c r="AA10" s="49">
        <v>1.3152950790058584</v>
      </c>
      <c r="AB10" s="49">
        <v>1.2825133809231475</v>
      </c>
      <c r="AC10" s="49">
        <v>1.1612174718856976</v>
      </c>
      <c r="AD10" s="49">
        <v>1.240894750065777</v>
      </c>
      <c r="AE10" s="49">
        <v>1.3015002315769064</v>
      </c>
      <c r="AF10" s="49">
        <v>1.3370291755668229</v>
      </c>
      <c r="AG10" s="49">
        <v>1.4009338899130097</v>
      </c>
      <c r="AH10" s="49">
        <v>1.4212286958710443</v>
      </c>
      <c r="AI10" s="49">
        <v>1.5170743383521996</v>
      </c>
      <c r="AJ10" s="49">
        <v>1.5618831995560274</v>
      </c>
      <c r="AK10" s="49">
        <v>1.493241397410072</v>
      </c>
      <c r="AL10" s="49">
        <v>1.6160010355361289</v>
      </c>
      <c r="AM10" s="49">
        <v>1.5062736961337124</v>
      </c>
      <c r="AN10" s="49">
        <v>1.4893737923055288</v>
      </c>
      <c r="AO10" s="49">
        <v>1.4184216464248391</v>
      </c>
      <c r="AP10" s="49">
        <v>1.5228226620411969</v>
      </c>
    </row>
    <row r="11" spans="1:42" ht="33.75" x14ac:dyDescent="0.2">
      <c r="A11" s="47" t="s">
        <v>41</v>
      </c>
      <c r="B11" s="47">
        <v>2013</v>
      </c>
      <c r="C11" s="115" t="s">
        <v>63</v>
      </c>
      <c r="D11" s="114" t="s">
        <v>193</v>
      </c>
      <c r="E11" s="47" t="s">
        <v>40</v>
      </c>
      <c r="F11" s="47" t="s">
        <v>369</v>
      </c>
      <c r="G11" s="145" t="s">
        <v>41</v>
      </c>
      <c r="H11" s="145">
        <v>3.3392779276361058</v>
      </c>
      <c r="I11" s="49">
        <v>3.1305277759234085</v>
      </c>
      <c r="J11" s="49">
        <v>1.8605135538014776</v>
      </c>
      <c r="K11" s="49">
        <v>2.08737293390578</v>
      </c>
      <c r="L11" s="49">
        <v>1.4228591406169477</v>
      </c>
      <c r="M11" s="49">
        <v>1.6771493292535931</v>
      </c>
      <c r="N11" s="49">
        <v>1.8275679329231849</v>
      </c>
      <c r="O11" s="49">
        <v>1.9949679148965558</v>
      </c>
      <c r="P11" s="49">
        <v>1.7749548114294191</v>
      </c>
      <c r="Q11" s="49">
        <v>1.7030466809178042</v>
      </c>
      <c r="R11" s="49">
        <v>2.7776891001908677</v>
      </c>
      <c r="S11" s="49">
        <v>1.9530719879114724</v>
      </c>
      <c r="T11" s="49">
        <v>3.9323897550736291</v>
      </c>
      <c r="U11" s="49">
        <v>6.8270192686452829</v>
      </c>
      <c r="V11" s="49">
        <v>9.4651556092816467</v>
      </c>
      <c r="W11" s="49">
        <v>9.465284540155519</v>
      </c>
      <c r="X11" s="49">
        <v>9.9450547297653333</v>
      </c>
      <c r="Y11" s="49">
        <v>11.794686210276675</v>
      </c>
      <c r="Z11" s="49">
        <v>9.6169037073181727</v>
      </c>
      <c r="AA11" s="49">
        <v>5.2732438873940568</v>
      </c>
      <c r="AB11" s="49">
        <v>4.4268212288873663</v>
      </c>
      <c r="AC11" s="49">
        <v>3.1640694364249176</v>
      </c>
      <c r="AD11" s="49">
        <v>4.6439403842084603</v>
      </c>
      <c r="AE11" s="49">
        <v>5.0938470848535804</v>
      </c>
      <c r="AF11" s="49">
        <v>6.1075244650215632</v>
      </c>
      <c r="AG11" s="49">
        <v>6.203967502568827</v>
      </c>
      <c r="AH11" s="49">
        <v>6.2905274587137345</v>
      </c>
      <c r="AI11" s="49">
        <v>5.2592565330662628</v>
      </c>
      <c r="AJ11" s="49">
        <v>4.5311102559120231</v>
      </c>
      <c r="AK11" s="49">
        <v>3.7526722788503846</v>
      </c>
      <c r="AL11" s="49">
        <v>3.5008214575673269</v>
      </c>
      <c r="AM11" s="49">
        <v>3.9091560569103505</v>
      </c>
      <c r="AN11" s="49">
        <v>3.8315474243742296</v>
      </c>
      <c r="AO11" s="49">
        <v>4.1567641828897788</v>
      </c>
      <c r="AP11" s="49">
        <v>3.4695507220751067</v>
      </c>
    </row>
    <row r="12" spans="1:42" ht="33.75" x14ac:dyDescent="0.2">
      <c r="A12" s="47" t="s">
        <v>41</v>
      </c>
      <c r="B12" s="47">
        <v>2013</v>
      </c>
      <c r="C12" s="115" t="s">
        <v>64</v>
      </c>
      <c r="D12" s="114" t="s">
        <v>194</v>
      </c>
      <c r="E12" s="47" t="s">
        <v>40</v>
      </c>
      <c r="F12" s="47" t="s">
        <v>369</v>
      </c>
      <c r="G12" s="145" t="s">
        <v>41</v>
      </c>
      <c r="H12" s="145">
        <v>1.7038676782709801</v>
      </c>
      <c r="I12" s="49">
        <v>2.6126380470942627</v>
      </c>
      <c r="J12" s="49">
        <v>2.6758143515584565</v>
      </c>
      <c r="K12" s="49">
        <v>2.7083023581268439</v>
      </c>
      <c r="L12" s="49">
        <v>2.9849463702614716</v>
      </c>
      <c r="M12" s="49">
        <v>3.0581299630229082</v>
      </c>
      <c r="N12" s="49">
        <v>2.8946582908419902</v>
      </c>
      <c r="O12" s="49">
        <v>3.0053649475322248</v>
      </c>
      <c r="P12" s="49">
        <v>3.0198689346425494</v>
      </c>
      <c r="Q12" s="49">
        <v>3.1618704317547164</v>
      </c>
      <c r="R12" s="49">
        <v>3.1982979617033895</v>
      </c>
      <c r="S12" s="49">
        <v>3.4864463054943573</v>
      </c>
      <c r="T12" s="49">
        <v>3.4141737132220742</v>
      </c>
      <c r="U12" s="49">
        <v>3.3661141855930303</v>
      </c>
      <c r="V12" s="49">
        <v>3.5715572819512498</v>
      </c>
      <c r="W12" s="49">
        <v>4.2650642971631232</v>
      </c>
      <c r="X12" s="49">
        <v>4.331587375515551</v>
      </c>
      <c r="Y12" s="49">
        <v>4.1995518986790801</v>
      </c>
      <c r="Z12" s="49">
        <v>2.8643673279542061</v>
      </c>
      <c r="AA12" s="49">
        <v>4.1109109991357018</v>
      </c>
      <c r="AB12" s="49">
        <v>2.9421254541333006</v>
      </c>
      <c r="AC12" s="49">
        <v>2.4594287649944149</v>
      </c>
      <c r="AD12" s="49">
        <v>2.4938825813635885</v>
      </c>
      <c r="AE12" s="49">
        <v>2.9301645641184493</v>
      </c>
      <c r="AF12" s="49">
        <v>2.4461505232217111</v>
      </c>
      <c r="AG12" s="49">
        <v>2.2261079801626193</v>
      </c>
      <c r="AH12" s="49">
        <v>2.5519720825036756</v>
      </c>
      <c r="AI12" s="49">
        <v>3.401485300291665</v>
      </c>
      <c r="AJ12" s="49">
        <v>3.3567624017976163</v>
      </c>
      <c r="AK12" s="49">
        <v>3.501694910105956</v>
      </c>
      <c r="AL12" s="49">
        <v>2.8899935920397199</v>
      </c>
      <c r="AM12" s="49">
        <v>3.0562312619776328</v>
      </c>
      <c r="AN12" s="49">
        <v>3.206867932040617</v>
      </c>
      <c r="AO12" s="49">
        <v>3.5107561241551442</v>
      </c>
      <c r="AP12" s="49">
        <v>3.5479450025201644</v>
      </c>
    </row>
    <row r="13" spans="1:42" ht="33.75" x14ac:dyDescent="0.2">
      <c r="A13" s="47" t="s">
        <v>41</v>
      </c>
      <c r="B13" s="47">
        <v>2013</v>
      </c>
      <c r="C13" s="115" t="s">
        <v>65</v>
      </c>
      <c r="D13" s="114" t="s">
        <v>195</v>
      </c>
      <c r="E13" s="47" t="s">
        <v>40</v>
      </c>
      <c r="F13" s="47" t="s">
        <v>369</v>
      </c>
      <c r="G13" s="145">
        <v>9.2070000000000007</v>
      </c>
      <c r="H13" s="145">
        <v>1.0632581511241661</v>
      </c>
      <c r="I13" s="49">
        <v>1.3988176665155445</v>
      </c>
      <c r="J13" s="49">
        <v>1.2577610464168079</v>
      </c>
      <c r="K13" s="49">
        <v>1.3110310244249872</v>
      </c>
      <c r="L13" s="49">
        <v>1.3700579755109352</v>
      </c>
      <c r="M13" s="49">
        <v>1.4017558417774356</v>
      </c>
      <c r="N13" s="49">
        <v>1.3500751824698867</v>
      </c>
      <c r="O13" s="49">
        <v>1.4716228875419997</v>
      </c>
      <c r="P13" s="49">
        <v>1.5362125308584078</v>
      </c>
      <c r="Q13" s="49">
        <v>1.5474536697222769</v>
      </c>
      <c r="R13" s="49">
        <v>1.7817893664438322</v>
      </c>
      <c r="S13" s="49">
        <v>1.9583437523521459</v>
      </c>
      <c r="T13" s="49">
        <v>1.6464856246578261</v>
      </c>
      <c r="U13" s="49">
        <v>1.3227062248537358</v>
      </c>
      <c r="V13" s="49">
        <v>1.1386282753826384</v>
      </c>
      <c r="W13" s="49">
        <v>1.2655695413329964</v>
      </c>
      <c r="X13" s="49">
        <v>1.0817319458136485</v>
      </c>
      <c r="Y13" s="49">
        <v>1.1841971732726944</v>
      </c>
      <c r="Z13" s="49">
        <v>1.2305228708741722</v>
      </c>
      <c r="AA13" s="49">
        <v>0.8316065084664882</v>
      </c>
      <c r="AB13" s="49">
        <v>0.86677412705673351</v>
      </c>
      <c r="AC13" s="49">
        <v>0.80818136182066325</v>
      </c>
      <c r="AD13" s="49">
        <v>0.82376773779043155</v>
      </c>
      <c r="AE13" s="49">
        <v>0.83615149560274882</v>
      </c>
      <c r="AF13" s="49">
        <v>0.82245849477079969</v>
      </c>
      <c r="AG13" s="49">
        <v>0.836758666260765</v>
      </c>
      <c r="AH13" s="49">
        <v>0.84106991569813694</v>
      </c>
      <c r="AI13" s="49">
        <v>0.91530749420970325</v>
      </c>
      <c r="AJ13" s="49">
        <v>0.9774861025844126</v>
      </c>
      <c r="AK13" s="49">
        <v>0.92284746710758625</v>
      </c>
      <c r="AL13" s="49">
        <v>0.8747828872136274</v>
      </c>
      <c r="AM13" s="49">
        <v>0.85397578865614898</v>
      </c>
      <c r="AN13" s="49">
        <v>0.81465267431700594</v>
      </c>
      <c r="AO13" s="49">
        <v>0.75523267283672191</v>
      </c>
      <c r="AP13" s="49">
        <v>0.76578786638147656</v>
      </c>
    </row>
    <row r="14" spans="1:42" x14ac:dyDescent="0.2">
      <c r="A14" s="47" t="s">
        <v>41</v>
      </c>
      <c r="B14" s="47">
        <v>2013</v>
      </c>
      <c r="C14" s="115" t="s">
        <v>66</v>
      </c>
      <c r="D14" s="114" t="s">
        <v>196</v>
      </c>
      <c r="E14" s="47" t="s">
        <v>40</v>
      </c>
      <c r="F14" s="47" t="s">
        <v>369</v>
      </c>
      <c r="G14" s="145">
        <v>1.5780000000000001</v>
      </c>
      <c r="H14" s="145">
        <v>0.87816788192657302</v>
      </c>
      <c r="I14" s="49">
        <v>0.85467695806019717</v>
      </c>
      <c r="J14" s="49">
        <v>0.78914657448734382</v>
      </c>
      <c r="K14" s="49">
        <v>0.74154785223761965</v>
      </c>
      <c r="L14" s="49">
        <v>0.78017898731387014</v>
      </c>
      <c r="M14" s="49">
        <v>0.78886279747915122</v>
      </c>
      <c r="N14" s="49">
        <v>0.87042719252355083</v>
      </c>
      <c r="O14" s="49">
        <v>0.88707368803742759</v>
      </c>
      <c r="P14" s="49">
        <v>0.9579767380903248</v>
      </c>
      <c r="Q14" s="49">
        <v>1.0253372153879026</v>
      </c>
      <c r="R14" s="49">
        <v>1.0897369749126691</v>
      </c>
      <c r="S14" s="49">
        <v>1.091393091947011</v>
      </c>
      <c r="T14" s="49">
        <v>1.0222124132199812</v>
      </c>
      <c r="U14" s="49">
        <v>1.0213974525020546</v>
      </c>
      <c r="V14" s="49">
        <v>1.0320995143844951</v>
      </c>
      <c r="W14" s="49">
        <v>1.0342352123451577</v>
      </c>
      <c r="X14" s="49">
        <v>1.1245296354151326</v>
      </c>
      <c r="Y14" s="49">
        <v>1.2089336708995901</v>
      </c>
      <c r="Z14" s="49">
        <v>1.2358626461519224</v>
      </c>
      <c r="AA14" s="49">
        <v>1.0430372662369274</v>
      </c>
      <c r="AB14" s="49">
        <v>0.9157718026185</v>
      </c>
      <c r="AC14" s="49">
        <v>0.92550163543753661</v>
      </c>
      <c r="AD14" s="49">
        <v>0.93094552346680226</v>
      </c>
      <c r="AE14" s="49">
        <v>0.97589059004642309</v>
      </c>
      <c r="AF14" s="49">
        <v>1.0341797370264554</v>
      </c>
      <c r="AG14" s="49">
        <v>1.1433454701744379</v>
      </c>
      <c r="AH14" s="49">
        <v>1.2429804821780004</v>
      </c>
      <c r="AI14" s="49">
        <v>1.345547009061</v>
      </c>
      <c r="AJ14" s="49">
        <v>1.451182154804</v>
      </c>
      <c r="AK14" s="49">
        <v>1.489709748558</v>
      </c>
      <c r="AL14" s="49">
        <v>0.54415113455300002</v>
      </c>
      <c r="AM14" s="49">
        <v>0.56752715996700009</v>
      </c>
      <c r="AN14" s="49">
        <v>1.3359207308319998</v>
      </c>
      <c r="AO14" s="49">
        <v>1.5230238224609998</v>
      </c>
      <c r="AP14" s="49">
        <v>1.5076436852939996</v>
      </c>
    </row>
    <row r="15" spans="1:42" x14ac:dyDescent="0.2">
      <c r="A15" s="47" t="s">
        <v>41</v>
      </c>
      <c r="B15" s="47">
        <v>2013</v>
      </c>
      <c r="C15" s="115" t="s">
        <v>67</v>
      </c>
      <c r="D15" s="114" t="s">
        <v>197</v>
      </c>
      <c r="E15" s="47" t="s">
        <v>40</v>
      </c>
      <c r="F15" s="47" t="s">
        <v>369</v>
      </c>
      <c r="G15" s="145" t="s">
        <v>41</v>
      </c>
      <c r="H15" s="145">
        <v>7.9815118975860161E-2</v>
      </c>
      <c r="I15" s="49">
        <v>7.2385758876698E-2</v>
      </c>
      <c r="J15" s="49">
        <v>7.1752595607299685E-2</v>
      </c>
      <c r="K15" s="49">
        <v>6.1714154100576069E-2</v>
      </c>
      <c r="L15" s="49">
        <v>6.413428411091758E-2</v>
      </c>
      <c r="M15" s="49">
        <v>7.541717713697943E-2</v>
      </c>
      <c r="N15" s="49">
        <v>8.0690409596257451E-2</v>
      </c>
      <c r="O15" s="49">
        <v>8.4777645040897673E-2</v>
      </c>
      <c r="P15" s="49">
        <v>9.3709106501475237E-2</v>
      </c>
      <c r="Q15" s="49">
        <v>0.10613969379473433</v>
      </c>
      <c r="R15" s="49">
        <v>0.11484684000023039</v>
      </c>
      <c r="S15" s="49">
        <v>0.11410797152601894</v>
      </c>
      <c r="T15" s="49">
        <v>0.11308310436495925</v>
      </c>
      <c r="U15" s="49">
        <v>0.11737681217098121</v>
      </c>
      <c r="V15" s="49">
        <v>0.11047569799165442</v>
      </c>
      <c r="W15" s="49">
        <v>0.13018925967733233</v>
      </c>
      <c r="X15" s="49">
        <v>0.15744290239924247</v>
      </c>
      <c r="Y15" s="49">
        <v>0.14085683733230822</v>
      </c>
      <c r="Z15" s="49">
        <v>0.13160709432070186</v>
      </c>
      <c r="AA15" s="49">
        <v>0.11021544997057199</v>
      </c>
      <c r="AB15" s="49">
        <v>8.169271431672806E-2</v>
      </c>
      <c r="AC15" s="49">
        <v>3.7296699993197999E-2</v>
      </c>
      <c r="AD15" s="49">
        <v>2.2253627746594309E-2</v>
      </c>
      <c r="AE15" s="49">
        <v>1.943595084312056E-2</v>
      </c>
      <c r="AF15" s="49">
        <v>1.8868605599093365E-2</v>
      </c>
      <c r="AG15" s="49">
        <v>2.0366115970239837E-2</v>
      </c>
      <c r="AH15" s="49">
        <v>2.1832248034999998E-2</v>
      </c>
      <c r="AI15" s="49">
        <v>2.0667713689999999E-2</v>
      </c>
      <c r="AJ15" s="49">
        <v>2.2754092565999997E-2</v>
      </c>
      <c r="AK15" s="49">
        <v>2.7626540435999998E-2</v>
      </c>
      <c r="AL15" s="49">
        <v>2.0289293980000005E-2</v>
      </c>
      <c r="AM15" s="49">
        <v>3.2983175231000014E-2</v>
      </c>
      <c r="AN15" s="49">
        <v>3.357981016900001E-2</v>
      </c>
      <c r="AO15" s="49">
        <v>3.9007721216999997E-2</v>
      </c>
      <c r="AP15" s="49">
        <v>4.0953188988000003E-2</v>
      </c>
    </row>
    <row r="16" spans="1:42" x14ac:dyDescent="0.2">
      <c r="A16" s="47" t="s">
        <v>41</v>
      </c>
      <c r="B16" s="47">
        <v>2013</v>
      </c>
      <c r="C16" s="115" t="s">
        <v>68</v>
      </c>
      <c r="D16" s="114" t="s">
        <v>198</v>
      </c>
      <c r="E16" s="47" t="s">
        <v>40</v>
      </c>
      <c r="F16" s="47" t="s">
        <v>369</v>
      </c>
      <c r="G16" s="145">
        <v>33.499339291933687</v>
      </c>
      <c r="H16" s="145">
        <v>37.092380700992386</v>
      </c>
      <c r="I16" s="49">
        <v>38.199759776643731</v>
      </c>
      <c r="J16" s="49">
        <v>38.936631595812557</v>
      </c>
      <c r="K16" s="49">
        <v>37.035170080261437</v>
      </c>
      <c r="L16" s="49">
        <v>36.13964546257364</v>
      </c>
      <c r="M16" s="49">
        <v>36.020675443072228</v>
      </c>
      <c r="N16" s="49">
        <v>34.686639716504331</v>
      </c>
      <c r="O16" s="49">
        <v>31.573338710977307</v>
      </c>
      <c r="P16" s="49">
        <v>30.535019257714772</v>
      </c>
      <c r="Q16" s="49">
        <v>27.618504969029782</v>
      </c>
      <c r="R16" s="49">
        <v>21.445667647584418</v>
      </c>
      <c r="S16" s="49">
        <v>19.286480716202821</v>
      </c>
      <c r="T16" s="49">
        <v>16.64390721339425</v>
      </c>
      <c r="U16" s="49">
        <v>14.609149463104595</v>
      </c>
      <c r="V16" s="49">
        <v>13.35319309084695</v>
      </c>
      <c r="W16" s="49">
        <v>12.416827401859379</v>
      </c>
      <c r="X16" s="49">
        <v>11.855472129315483</v>
      </c>
      <c r="Y16" s="49">
        <v>11.511829750850127</v>
      </c>
      <c r="Z16" s="49">
        <v>11.638468224991961</v>
      </c>
      <c r="AA16" s="49">
        <v>11.251631488091306</v>
      </c>
      <c r="AB16" s="49">
        <v>11.055836542841361</v>
      </c>
      <c r="AC16" s="49">
        <v>11.64852788852515</v>
      </c>
      <c r="AD16" s="49">
        <v>11.92828083375311</v>
      </c>
      <c r="AE16" s="49">
        <v>12.447317559647884</v>
      </c>
      <c r="AF16" s="49">
        <v>13.139491876001019</v>
      </c>
      <c r="AG16" s="49">
        <v>13.517636397725031</v>
      </c>
      <c r="AH16" s="49">
        <v>13.712013159069317</v>
      </c>
      <c r="AI16" s="49">
        <v>13.578913711928244</v>
      </c>
      <c r="AJ16" s="49">
        <v>13.646518835595398</v>
      </c>
      <c r="AK16" s="49">
        <v>12.43500865236973</v>
      </c>
      <c r="AL16" s="49">
        <v>10.68840957422824</v>
      </c>
      <c r="AM16" s="49">
        <v>10.003010952256759</v>
      </c>
      <c r="AN16" s="49">
        <v>9.8359916600027404</v>
      </c>
      <c r="AO16" s="49">
        <v>10.691494564637265</v>
      </c>
      <c r="AP16" s="49">
        <v>10.370949373361848</v>
      </c>
    </row>
    <row r="17" spans="1:42" x14ac:dyDescent="0.2">
      <c r="A17" s="47" t="s">
        <v>41</v>
      </c>
      <c r="B17" s="47">
        <v>2013</v>
      </c>
      <c r="C17" s="115" t="s">
        <v>69</v>
      </c>
      <c r="D17" s="114" t="s">
        <v>199</v>
      </c>
      <c r="E17" s="47" t="s">
        <v>40</v>
      </c>
      <c r="F17" s="47" t="s">
        <v>369</v>
      </c>
      <c r="G17" s="145">
        <v>3.187651997922099</v>
      </c>
      <c r="H17" s="145">
        <v>3.7183775075327126</v>
      </c>
      <c r="I17" s="49">
        <v>4.1874474561446435</v>
      </c>
      <c r="J17" s="49">
        <v>4.1567180272349846</v>
      </c>
      <c r="K17" s="49">
        <v>3.5841770481668491</v>
      </c>
      <c r="L17" s="49">
        <v>3.4625327045405685</v>
      </c>
      <c r="M17" s="49">
        <v>3.296978485169396</v>
      </c>
      <c r="N17" s="49">
        <v>4.1372033878089427</v>
      </c>
      <c r="O17" s="49">
        <v>4.3319587382907869</v>
      </c>
      <c r="P17" s="49">
        <v>5.6480276914926941</v>
      </c>
      <c r="Q17" s="49">
        <v>6.2649362877524037</v>
      </c>
      <c r="R17" s="49">
        <v>8.1480738929632732</v>
      </c>
      <c r="S17" s="49">
        <v>8.6331882202257137</v>
      </c>
      <c r="T17" s="49">
        <v>8.8206311663424746</v>
      </c>
      <c r="U17" s="49">
        <v>9.1537967550092123</v>
      </c>
      <c r="V17" s="49">
        <v>10.209120206775459</v>
      </c>
      <c r="W17" s="49">
        <v>10.758255724280433</v>
      </c>
      <c r="X17" s="49">
        <v>11.440414552289559</v>
      </c>
      <c r="Y17" s="49">
        <v>12.255114587663982</v>
      </c>
      <c r="Z17" s="49">
        <v>9.4122232962537886</v>
      </c>
      <c r="AA17" s="49">
        <v>8.5008007088970672</v>
      </c>
      <c r="AB17" s="49">
        <v>7.6141587541409299</v>
      </c>
      <c r="AC17" s="49">
        <v>7.3693763620578929</v>
      </c>
      <c r="AD17" s="49">
        <v>7.0761629655922427</v>
      </c>
      <c r="AE17" s="49">
        <v>7.5271151119920283</v>
      </c>
      <c r="AF17" s="49">
        <v>8.1194309392137018</v>
      </c>
      <c r="AG17" s="49">
        <v>9.0455312913471282</v>
      </c>
      <c r="AH17" s="49">
        <v>9.1299804505689259</v>
      </c>
      <c r="AI17" s="49">
        <v>9.4010062107176022</v>
      </c>
      <c r="AJ17" s="49">
        <v>9.7153147924562635</v>
      </c>
      <c r="AK17" s="49">
        <v>9.6400996686492277</v>
      </c>
      <c r="AL17" s="49">
        <v>8.1741676788813713</v>
      </c>
      <c r="AM17" s="49">
        <v>8.336864460812162</v>
      </c>
      <c r="AN17" s="49">
        <v>8.0032973508156129</v>
      </c>
      <c r="AO17" s="49">
        <v>7.4187923831628524</v>
      </c>
      <c r="AP17" s="49">
        <v>6.7086748029225554</v>
      </c>
    </row>
    <row r="18" spans="1:42" ht="22.5" x14ac:dyDescent="0.2">
      <c r="A18" s="47" t="s">
        <v>41</v>
      </c>
      <c r="B18" s="47">
        <v>2013</v>
      </c>
      <c r="C18" s="115" t="s">
        <v>70</v>
      </c>
      <c r="D18" s="114" t="s">
        <v>200</v>
      </c>
      <c r="E18" s="47" t="s">
        <v>40</v>
      </c>
      <c r="F18" s="47" t="s">
        <v>369</v>
      </c>
      <c r="G18" s="145">
        <v>13.998000030237057</v>
      </c>
      <c r="H18" s="145">
        <v>15.055285188876013</v>
      </c>
      <c r="I18" s="49">
        <v>15.001445668901368</v>
      </c>
      <c r="J18" s="49">
        <v>17.5938606664314</v>
      </c>
      <c r="K18" s="49">
        <v>17.789127532088603</v>
      </c>
      <c r="L18" s="49">
        <v>18.307934757345951</v>
      </c>
      <c r="M18" s="49">
        <v>17.592660846654034</v>
      </c>
      <c r="N18" s="49">
        <v>22.664517212356952</v>
      </c>
      <c r="O18" s="49">
        <v>22.04387157781661</v>
      </c>
      <c r="P18" s="49">
        <v>28.433624356591814</v>
      </c>
      <c r="Q18" s="49">
        <v>32.136259752358391</v>
      </c>
      <c r="R18" s="49">
        <v>36.853195859280198</v>
      </c>
      <c r="S18" s="49">
        <v>38.113988532494687</v>
      </c>
      <c r="T18" s="49">
        <v>36.663382992611638</v>
      </c>
      <c r="U18" s="49">
        <v>36.153744743328687</v>
      </c>
      <c r="V18" s="49">
        <v>37.664782975564208</v>
      </c>
      <c r="W18" s="49">
        <v>39.251020438998275</v>
      </c>
      <c r="X18" s="49">
        <v>39.772758986079246</v>
      </c>
      <c r="Y18" s="49">
        <v>39.857729287999177</v>
      </c>
      <c r="Z18" s="49">
        <v>37.099919234230484</v>
      </c>
      <c r="AA18" s="49">
        <v>31.173108088847492</v>
      </c>
      <c r="AB18" s="49">
        <v>26.948703216626328</v>
      </c>
      <c r="AC18" s="49">
        <v>24.479588025082251</v>
      </c>
      <c r="AD18" s="49">
        <v>22.393942111419797</v>
      </c>
      <c r="AE18" s="49">
        <v>23.10210096670664</v>
      </c>
      <c r="AF18" s="49">
        <v>23.195701744532624</v>
      </c>
      <c r="AG18" s="49">
        <v>22.799136886997331</v>
      </c>
      <c r="AH18" s="49">
        <v>22.229921243350155</v>
      </c>
      <c r="AI18" s="49">
        <v>20.530080742143316</v>
      </c>
      <c r="AJ18" s="49">
        <v>19.266000366271907</v>
      </c>
      <c r="AK18" s="49">
        <v>17.595951353623423</v>
      </c>
      <c r="AL18" s="49">
        <v>11.308599484817197</v>
      </c>
      <c r="AM18" s="49">
        <v>9.8384587344338623</v>
      </c>
      <c r="AN18" s="49">
        <v>9.5147495449990949</v>
      </c>
      <c r="AO18" s="49">
        <v>8.7356326550041441</v>
      </c>
      <c r="AP18" s="49">
        <v>7.6199146935600188</v>
      </c>
    </row>
    <row r="19" spans="1:42" x14ac:dyDescent="0.2">
      <c r="A19" s="47" t="s">
        <v>41</v>
      </c>
      <c r="B19" s="47">
        <v>2013</v>
      </c>
      <c r="C19" s="115" t="s">
        <v>71</v>
      </c>
      <c r="D19" s="114" t="s">
        <v>201</v>
      </c>
      <c r="E19" s="47" t="s">
        <v>40</v>
      </c>
      <c r="F19" s="47" t="s">
        <v>369</v>
      </c>
      <c r="G19" s="145">
        <v>2.4560931198182149E-2</v>
      </c>
      <c r="H19" s="145">
        <v>2.143817743678705E-2</v>
      </c>
      <c r="I19" s="49">
        <v>2.3949837077598075E-2</v>
      </c>
      <c r="J19" s="49">
        <v>2.4407425960360326E-2</v>
      </c>
      <c r="K19" s="49">
        <v>2.3657179025140557E-2</v>
      </c>
      <c r="L19" s="49">
        <v>2.2790428616270099E-2</v>
      </c>
      <c r="M19" s="49">
        <v>2.2925758668189446E-2</v>
      </c>
      <c r="N19" s="49">
        <v>2.3566609026250757E-2</v>
      </c>
      <c r="O19" s="49">
        <v>2.4634446765748632E-2</v>
      </c>
      <c r="P19" s="49">
        <v>2.6789312633947477E-2</v>
      </c>
      <c r="Q19" s="49">
        <v>2.9911411861636886E-2</v>
      </c>
      <c r="R19" s="49">
        <v>5.4392964923353992E-2</v>
      </c>
      <c r="S19" s="49">
        <v>5.9092479016517291E-2</v>
      </c>
      <c r="T19" s="49">
        <v>5.7902187832160133E-2</v>
      </c>
      <c r="U19" s="49">
        <v>6.0591770748661462E-2</v>
      </c>
      <c r="V19" s="49">
        <v>5.5969617237002882E-2</v>
      </c>
      <c r="W19" s="49">
        <v>5.1258593699579628E-2</v>
      </c>
      <c r="X19" s="49">
        <v>4.9514585030432483E-2</v>
      </c>
      <c r="Y19" s="49">
        <v>4.86870454867755E-2</v>
      </c>
      <c r="Z19" s="49">
        <v>4.9470273426237832E-2</v>
      </c>
      <c r="AA19" s="49">
        <v>4.3713041008681945E-2</v>
      </c>
      <c r="AB19" s="49">
        <v>3.8305346838470873E-2</v>
      </c>
      <c r="AC19" s="49">
        <v>3.496750209322684E-2</v>
      </c>
      <c r="AD19" s="49">
        <v>3.0799441142457234E-2</v>
      </c>
      <c r="AE19" s="49">
        <v>2.9852027975242841E-2</v>
      </c>
      <c r="AF19" s="49">
        <v>2.8574776335379481E-2</v>
      </c>
      <c r="AG19" s="49">
        <v>2.810099497189009E-2</v>
      </c>
      <c r="AH19" s="49">
        <v>2.8990404899165923E-2</v>
      </c>
      <c r="AI19" s="49">
        <v>2.885250393106753E-2</v>
      </c>
      <c r="AJ19" s="49">
        <v>2.6799877261366869E-2</v>
      </c>
      <c r="AK19" s="49">
        <v>2.6643386229857159E-2</v>
      </c>
      <c r="AL19" s="49">
        <v>1.8118100872671544E-2</v>
      </c>
      <c r="AM19" s="49">
        <v>1.7190446485257707E-2</v>
      </c>
      <c r="AN19" s="49">
        <v>1.744648822979903E-2</v>
      </c>
      <c r="AO19" s="49">
        <v>1.7510849729510985E-2</v>
      </c>
      <c r="AP19" s="49">
        <v>1.5513180811627829E-2</v>
      </c>
    </row>
    <row r="20" spans="1:42" x14ac:dyDescent="0.2">
      <c r="A20" s="47" t="s">
        <v>41</v>
      </c>
      <c r="B20" s="47">
        <v>2013</v>
      </c>
      <c r="C20" s="115" t="s">
        <v>72</v>
      </c>
      <c r="D20" s="114" t="s">
        <v>202</v>
      </c>
      <c r="E20" s="47" t="s">
        <v>40</v>
      </c>
      <c r="F20" s="47" t="s">
        <v>369</v>
      </c>
      <c r="G20" s="145" t="s">
        <v>368</v>
      </c>
      <c r="H20" s="145" t="s">
        <v>368</v>
      </c>
      <c r="I20" s="49" t="s">
        <v>368</v>
      </c>
      <c r="J20" s="49" t="s">
        <v>368</v>
      </c>
      <c r="K20" s="49" t="s">
        <v>368</v>
      </c>
      <c r="L20" s="49" t="s">
        <v>368</v>
      </c>
      <c r="M20" s="49" t="s">
        <v>368</v>
      </c>
      <c r="N20" s="49" t="s">
        <v>368</v>
      </c>
      <c r="O20" s="49" t="s">
        <v>368</v>
      </c>
      <c r="P20" s="49" t="s">
        <v>368</v>
      </c>
      <c r="Q20" s="49" t="s">
        <v>368</v>
      </c>
      <c r="R20" s="49" t="s">
        <v>368</v>
      </c>
      <c r="S20" s="49" t="s">
        <v>368</v>
      </c>
      <c r="T20" s="49" t="s">
        <v>368</v>
      </c>
      <c r="U20" s="49" t="s">
        <v>368</v>
      </c>
      <c r="V20" s="49" t="s">
        <v>368</v>
      </c>
      <c r="W20" s="49" t="s">
        <v>368</v>
      </c>
      <c r="X20" s="49" t="s">
        <v>368</v>
      </c>
      <c r="Y20" s="49" t="s">
        <v>368</v>
      </c>
      <c r="Z20" s="49" t="s">
        <v>368</v>
      </c>
      <c r="AA20" s="49" t="s">
        <v>368</v>
      </c>
      <c r="AB20" s="49" t="s">
        <v>368</v>
      </c>
      <c r="AC20" s="49" t="s">
        <v>368</v>
      </c>
      <c r="AD20" s="49" t="s">
        <v>368</v>
      </c>
      <c r="AE20" s="49" t="s">
        <v>368</v>
      </c>
      <c r="AF20" s="49" t="s">
        <v>368</v>
      </c>
      <c r="AG20" s="49" t="s">
        <v>368</v>
      </c>
      <c r="AH20" s="49" t="s">
        <v>368</v>
      </c>
      <c r="AI20" s="49" t="s">
        <v>368</v>
      </c>
      <c r="AJ20" s="49" t="s">
        <v>368</v>
      </c>
      <c r="AK20" s="49" t="s">
        <v>368</v>
      </c>
      <c r="AL20" s="49" t="s">
        <v>368</v>
      </c>
      <c r="AM20" s="49" t="s">
        <v>368</v>
      </c>
      <c r="AN20" s="49" t="s">
        <v>368</v>
      </c>
      <c r="AO20" s="49" t="s">
        <v>368</v>
      </c>
      <c r="AP20" s="49" t="s">
        <v>368</v>
      </c>
    </row>
    <row r="21" spans="1:42" ht="22.5" x14ac:dyDescent="0.2">
      <c r="A21" s="47" t="s">
        <v>41</v>
      </c>
      <c r="B21" s="47">
        <v>2013</v>
      </c>
      <c r="C21" s="115" t="s">
        <v>73</v>
      </c>
      <c r="D21" s="114" t="s">
        <v>203</v>
      </c>
      <c r="E21" s="47" t="s">
        <v>40</v>
      </c>
      <c r="F21" s="47" t="s">
        <v>369</v>
      </c>
      <c r="G21" s="145" t="s">
        <v>368</v>
      </c>
      <c r="H21" s="145" t="s">
        <v>368</v>
      </c>
      <c r="I21" s="49" t="s">
        <v>368</v>
      </c>
      <c r="J21" s="49" t="s">
        <v>368</v>
      </c>
      <c r="K21" s="49" t="s">
        <v>368</v>
      </c>
      <c r="L21" s="49" t="s">
        <v>368</v>
      </c>
      <c r="M21" s="49" t="s">
        <v>368</v>
      </c>
      <c r="N21" s="49" t="s">
        <v>368</v>
      </c>
      <c r="O21" s="49" t="s">
        <v>368</v>
      </c>
      <c r="P21" s="49" t="s">
        <v>368</v>
      </c>
      <c r="Q21" s="49" t="s">
        <v>368</v>
      </c>
      <c r="R21" s="49" t="s">
        <v>368</v>
      </c>
      <c r="S21" s="49" t="s">
        <v>368</v>
      </c>
      <c r="T21" s="49" t="s">
        <v>368</v>
      </c>
      <c r="U21" s="49" t="s">
        <v>368</v>
      </c>
      <c r="V21" s="49" t="s">
        <v>368</v>
      </c>
      <c r="W21" s="49" t="s">
        <v>368</v>
      </c>
      <c r="X21" s="49" t="s">
        <v>368</v>
      </c>
      <c r="Y21" s="49" t="s">
        <v>368</v>
      </c>
      <c r="Z21" s="49" t="s">
        <v>368</v>
      </c>
      <c r="AA21" s="49" t="s">
        <v>368</v>
      </c>
      <c r="AB21" s="49" t="s">
        <v>368</v>
      </c>
      <c r="AC21" s="49" t="s">
        <v>368</v>
      </c>
      <c r="AD21" s="49" t="s">
        <v>368</v>
      </c>
      <c r="AE21" s="49" t="s">
        <v>368</v>
      </c>
      <c r="AF21" s="49" t="s">
        <v>368</v>
      </c>
      <c r="AG21" s="49" t="s">
        <v>368</v>
      </c>
      <c r="AH21" s="49" t="s">
        <v>368</v>
      </c>
      <c r="AI21" s="49" t="s">
        <v>368</v>
      </c>
      <c r="AJ21" s="49" t="s">
        <v>368</v>
      </c>
      <c r="AK21" s="49" t="s">
        <v>368</v>
      </c>
      <c r="AL21" s="49" t="s">
        <v>368</v>
      </c>
      <c r="AM21" s="49" t="s">
        <v>368</v>
      </c>
      <c r="AN21" s="49" t="s">
        <v>368</v>
      </c>
      <c r="AO21" s="49" t="s">
        <v>368</v>
      </c>
      <c r="AP21" s="49" t="s">
        <v>368</v>
      </c>
    </row>
    <row r="22" spans="1:42" x14ac:dyDescent="0.2">
      <c r="A22" s="47" t="s">
        <v>41</v>
      </c>
      <c r="B22" s="47">
        <v>2013</v>
      </c>
      <c r="C22" s="115" t="s">
        <v>74</v>
      </c>
      <c r="D22" s="114" t="s">
        <v>204</v>
      </c>
      <c r="E22" s="47" t="s">
        <v>40</v>
      </c>
      <c r="F22" s="47" t="s">
        <v>369</v>
      </c>
      <c r="G22" s="145" t="s">
        <v>368</v>
      </c>
      <c r="H22" s="145" t="s">
        <v>368</v>
      </c>
      <c r="I22" s="49" t="s">
        <v>368</v>
      </c>
      <c r="J22" s="49" t="s">
        <v>368</v>
      </c>
      <c r="K22" s="49" t="s">
        <v>368</v>
      </c>
      <c r="L22" s="49" t="s">
        <v>368</v>
      </c>
      <c r="M22" s="49" t="s">
        <v>368</v>
      </c>
      <c r="N22" s="49" t="s">
        <v>368</v>
      </c>
      <c r="O22" s="49" t="s">
        <v>368</v>
      </c>
      <c r="P22" s="49" t="s">
        <v>368</v>
      </c>
      <c r="Q22" s="49" t="s">
        <v>368</v>
      </c>
      <c r="R22" s="49" t="s">
        <v>368</v>
      </c>
      <c r="S22" s="49" t="s">
        <v>368</v>
      </c>
      <c r="T22" s="49" t="s">
        <v>368</v>
      </c>
      <c r="U22" s="49" t="s">
        <v>368</v>
      </c>
      <c r="V22" s="49" t="s">
        <v>368</v>
      </c>
      <c r="W22" s="49" t="s">
        <v>368</v>
      </c>
      <c r="X22" s="49" t="s">
        <v>368</v>
      </c>
      <c r="Y22" s="49" t="s">
        <v>368</v>
      </c>
      <c r="Z22" s="49" t="s">
        <v>368</v>
      </c>
      <c r="AA22" s="49" t="s">
        <v>368</v>
      </c>
      <c r="AB22" s="49" t="s">
        <v>368</v>
      </c>
      <c r="AC22" s="49" t="s">
        <v>368</v>
      </c>
      <c r="AD22" s="49" t="s">
        <v>368</v>
      </c>
      <c r="AE22" s="49" t="s">
        <v>368</v>
      </c>
      <c r="AF22" s="49" t="s">
        <v>368</v>
      </c>
      <c r="AG22" s="49" t="s">
        <v>368</v>
      </c>
      <c r="AH22" s="49" t="s">
        <v>368</v>
      </c>
      <c r="AI22" s="49" t="s">
        <v>368</v>
      </c>
      <c r="AJ22" s="49" t="s">
        <v>368</v>
      </c>
      <c r="AK22" s="49" t="s">
        <v>368</v>
      </c>
      <c r="AL22" s="49" t="s">
        <v>368</v>
      </c>
      <c r="AM22" s="49" t="s">
        <v>368</v>
      </c>
      <c r="AN22" s="49" t="s">
        <v>368</v>
      </c>
      <c r="AO22" s="49" t="s">
        <v>368</v>
      </c>
      <c r="AP22" s="49" t="s">
        <v>368</v>
      </c>
    </row>
    <row r="23" spans="1:42" x14ac:dyDescent="0.2">
      <c r="A23" s="47" t="s">
        <v>41</v>
      </c>
      <c r="B23" s="47">
        <v>2013</v>
      </c>
      <c r="C23" s="115" t="s">
        <v>75</v>
      </c>
      <c r="D23" s="114" t="s">
        <v>205</v>
      </c>
      <c r="E23" s="47" t="s">
        <v>40</v>
      </c>
      <c r="F23" s="47" t="s">
        <v>369</v>
      </c>
      <c r="G23" s="145">
        <v>1.5249999999999999</v>
      </c>
      <c r="H23" s="145">
        <v>2.1985305491105951</v>
      </c>
      <c r="I23" s="49">
        <v>2.1352088167053362</v>
      </c>
      <c r="J23" s="49">
        <v>1.9148491879350344</v>
      </c>
      <c r="K23" s="49">
        <v>2.1022815158546018</v>
      </c>
      <c r="L23" s="49">
        <v>1.9807037896365038</v>
      </c>
      <c r="M23" s="49">
        <v>1.8388631090487235</v>
      </c>
      <c r="N23" s="49">
        <v>2.1428074245939674</v>
      </c>
      <c r="O23" s="49">
        <v>2.0668213457076563</v>
      </c>
      <c r="P23" s="49">
        <v>2.1276102088167055</v>
      </c>
      <c r="Q23" s="49">
        <v>2.0465583913379737</v>
      </c>
      <c r="R23" s="49">
        <v>2.0328808971384378</v>
      </c>
      <c r="S23" s="49">
        <v>2.2187935034802782</v>
      </c>
      <c r="T23" s="49">
        <v>1.9401778808971382</v>
      </c>
      <c r="U23" s="49">
        <v>2.1428074245939674</v>
      </c>
      <c r="V23" s="49">
        <v>2.2593194122196443</v>
      </c>
      <c r="W23" s="49">
        <v>2.0170896785109984</v>
      </c>
      <c r="X23" s="49">
        <v>2.0170896785109984</v>
      </c>
      <c r="Y23" s="49">
        <v>2.1813827411167508</v>
      </c>
      <c r="Z23" s="49">
        <v>2.3118150301184439</v>
      </c>
      <c r="AA23" s="49">
        <v>2.0285528213197965</v>
      </c>
      <c r="AB23" s="49">
        <v>2.0130520856175971</v>
      </c>
      <c r="AC23" s="49">
        <v>2.0140555766497461</v>
      </c>
      <c r="AD23" s="49">
        <v>1.9484051016060859</v>
      </c>
      <c r="AE23" s="49">
        <v>1.9403489227387996</v>
      </c>
      <c r="AF23" s="49">
        <v>1.7800057200338124</v>
      </c>
      <c r="AG23" s="49">
        <v>1.8140587658495348</v>
      </c>
      <c r="AH23" s="49">
        <v>1.8475141061707523</v>
      </c>
      <c r="AI23" s="49">
        <v>1.9071692693153</v>
      </c>
      <c r="AJ23" s="49">
        <v>1.9271701677092137</v>
      </c>
      <c r="AK23" s="49">
        <v>2.0166770306001687</v>
      </c>
      <c r="AL23" s="49">
        <v>1.6067069163144547</v>
      </c>
      <c r="AM23" s="49">
        <v>1.7375970224852073</v>
      </c>
      <c r="AN23" s="49">
        <v>1.942709757565511</v>
      </c>
      <c r="AO23" s="49">
        <v>2.12283796027095</v>
      </c>
      <c r="AP23" s="49">
        <v>2.2561107290672391</v>
      </c>
    </row>
    <row r="24" spans="1:42" x14ac:dyDescent="0.2">
      <c r="A24" s="47" t="s">
        <v>41</v>
      </c>
      <c r="B24" s="47">
        <v>2013</v>
      </c>
      <c r="C24" s="115" t="s">
        <v>76</v>
      </c>
      <c r="D24" s="114" t="s">
        <v>206</v>
      </c>
      <c r="E24" s="47" t="s">
        <v>40</v>
      </c>
      <c r="F24" s="47" t="s">
        <v>369</v>
      </c>
      <c r="G24" s="145" t="s">
        <v>366</v>
      </c>
      <c r="H24" s="145" t="s">
        <v>366</v>
      </c>
      <c r="I24" s="49" t="s">
        <v>366</v>
      </c>
      <c r="J24" s="49" t="s">
        <v>366</v>
      </c>
      <c r="K24" s="49" t="s">
        <v>366</v>
      </c>
      <c r="L24" s="49" t="s">
        <v>366</v>
      </c>
      <c r="M24" s="49" t="s">
        <v>366</v>
      </c>
      <c r="N24" s="49" t="s">
        <v>366</v>
      </c>
      <c r="O24" s="49" t="s">
        <v>366</v>
      </c>
      <c r="P24" s="49" t="s">
        <v>366</v>
      </c>
      <c r="Q24" s="49" t="s">
        <v>366</v>
      </c>
      <c r="R24" s="49" t="s">
        <v>366</v>
      </c>
      <c r="S24" s="49" t="s">
        <v>366</v>
      </c>
      <c r="T24" s="49" t="s">
        <v>366</v>
      </c>
      <c r="U24" s="49" t="s">
        <v>366</v>
      </c>
      <c r="V24" s="49" t="s">
        <v>366</v>
      </c>
      <c r="W24" s="49" t="s">
        <v>366</v>
      </c>
      <c r="X24" s="49" t="s">
        <v>366</v>
      </c>
      <c r="Y24" s="49" t="s">
        <v>366</v>
      </c>
      <c r="Z24" s="49" t="s">
        <v>366</v>
      </c>
      <c r="AA24" s="49" t="s">
        <v>366</v>
      </c>
      <c r="AB24" s="49" t="s">
        <v>366</v>
      </c>
      <c r="AC24" s="49" t="s">
        <v>366</v>
      </c>
      <c r="AD24" s="49" t="s">
        <v>366</v>
      </c>
      <c r="AE24" s="49" t="s">
        <v>366</v>
      </c>
      <c r="AF24" s="49" t="s">
        <v>366</v>
      </c>
      <c r="AG24" s="49" t="s">
        <v>366</v>
      </c>
      <c r="AH24" s="49" t="s">
        <v>366</v>
      </c>
      <c r="AI24" s="49" t="s">
        <v>366</v>
      </c>
      <c r="AJ24" s="49" t="s">
        <v>366</v>
      </c>
      <c r="AK24" s="49" t="s">
        <v>366</v>
      </c>
      <c r="AL24" s="49" t="s">
        <v>366</v>
      </c>
      <c r="AM24" s="49" t="s">
        <v>366</v>
      </c>
      <c r="AN24" s="49" t="s">
        <v>366</v>
      </c>
      <c r="AO24" s="49" t="s">
        <v>366</v>
      </c>
      <c r="AP24" s="49" t="s">
        <v>366</v>
      </c>
    </row>
    <row r="25" spans="1:42" x14ac:dyDescent="0.2">
      <c r="A25" s="47" t="s">
        <v>41</v>
      </c>
      <c r="B25" s="47">
        <v>2013</v>
      </c>
      <c r="C25" s="115" t="s">
        <v>77</v>
      </c>
      <c r="D25" s="114" t="s">
        <v>207</v>
      </c>
      <c r="E25" s="47" t="s">
        <v>40</v>
      </c>
      <c r="F25" s="47" t="s">
        <v>369</v>
      </c>
      <c r="G25" s="145">
        <v>0.45100000000000001</v>
      </c>
      <c r="H25" s="145">
        <v>2.2441634812991125</v>
      </c>
      <c r="I25" s="49">
        <v>2.1559560512110081</v>
      </c>
      <c r="J25" s="49">
        <v>2.4009444656067918</v>
      </c>
      <c r="K25" s="49">
        <v>2.4009444656067918</v>
      </c>
      <c r="L25" s="49">
        <v>2.7537741859592093</v>
      </c>
      <c r="M25" s="49">
        <v>2.4205783414753204</v>
      </c>
      <c r="N25" s="49">
        <v>2.6752386824850918</v>
      </c>
      <c r="O25" s="49">
        <v>2.7634461125731957</v>
      </c>
      <c r="P25" s="49">
        <v>2.9635978660386373</v>
      </c>
      <c r="Q25" s="49">
        <v>3.253078804941707</v>
      </c>
      <c r="R25" s="49">
        <v>3.7573193908252387</v>
      </c>
      <c r="S25" s="49">
        <v>3.3322757962061877</v>
      </c>
      <c r="T25" s="49">
        <v>3.5099601896928072</v>
      </c>
      <c r="U25" s="49">
        <v>3.710661860772031</v>
      </c>
      <c r="V25" s="49">
        <v>4.7147973683077646</v>
      </c>
      <c r="W25" s="49">
        <v>4.4222796782059692</v>
      </c>
      <c r="X25" s="49">
        <v>4.7677852713947262</v>
      </c>
      <c r="Y25" s="49">
        <v>3.7472499037016425</v>
      </c>
      <c r="Z25" s="49">
        <v>3.8691467030591347</v>
      </c>
      <c r="AA25" s="49">
        <v>3.7021816121327813</v>
      </c>
      <c r="AB25" s="49">
        <v>3.481435440127608</v>
      </c>
      <c r="AC25" s="49">
        <v>3.0094877126360635</v>
      </c>
      <c r="AD25" s="49">
        <v>3.2031790642815503</v>
      </c>
      <c r="AE25" s="49">
        <v>3.0747882097935308</v>
      </c>
      <c r="AF25" s="49">
        <v>3.853761442916797</v>
      </c>
      <c r="AG25" s="49">
        <v>3.7880866859478024</v>
      </c>
      <c r="AH25" s="49">
        <v>4.5567407355363594</v>
      </c>
      <c r="AI25" s="49">
        <v>4.0037229745891132</v>
      </c>
      <c r="AJ25" s="49">
        <v>4.4248705082909447</v>
      </c>
      <c r="AK25" s="49">
        <v>4.7682384552721784</v>
      </c>
      <c r="AL25" s="49">
        <v>5.9437710879872849</v>
      </c>
      <c r="AM25" s="49">
        <v>6.328730869904061</v>
      </c>
      <c r="AN25" s="49">
        <v>5.319127894361066</v>
      </c>
      <c r="AO25" s="49">
        <v>5.6081949994387417</v>
      </c>
      <c r="AP25" s="49">
        <v>5.2620840563775504</v>
      </c>
    </row>
    <row r="26" spans="1:42" x14ac:dyDescent="0.2">
      <c r="A26" s="47" t="s">
        <v>41</v>
      </c>
      <c r="B26" s="47">
        <v>2013</v>
      </c>
      <c r="C26" s="115" t="s">
        <v>78</v>
      </c>
      <c r="D26" s="114" t="s">
        <v>208</v>
      </c>
      <c r="E26" s="47" t="s">
        <v>40</v>
      </c>
      <c r="F26" s="47" t="s">
        <v>369</v>
      </c>
      <c r="G26" s="145">
        <v>7.9000000000000001E-2</v>
      </c>
      <c r="H26" s="145">
        <v>6.3911049631769259E-2</v>
      </c>
      <c r="I26" s="49">
        <v>6.4715686567279829E-2</v>
      </c>
      <c r="J26" s="49">
        <v>6.4786614427958314E-2</v>
      </c>
      <c r="K26" s="49">
        <v>4.5223602569492788E-2</v>
      </c>
      <c r="L26" s="49">
        <v>3.8810350781604545E-2</v>
      </c>
      <c r="M26" s="49">
        <v>0.10889601160841533</v>
      </c>
      <c r="N26" s="49">
        <v>0.11740002611999369</v>
      </c>
      <c r="O26" s="49">
        <v>9.135236340434566E-2</v>
      </c>
      <c r="P26" s="49">
        <v>6.0390673956135975E-2</v>
      </c>
      <c r="Q26" s="49">
        <v>8.3162659382571419E-2</v>
      </c>
      <c r="R26" s="49">
        <v>5.2014706309439628E-2</v>
      </c>
      <c r="S26" s="49">
        <v>8.9415431214655561E-2</v>
      </c>
      <c r="T26" s="49">
        <v>9.0214896821833701E-2</v>
      </c>
      <c r="U26" s="49">
        <v>9.2726762254059736E-2</v>
      </c>
      <c r="V26" s="49">
        <v>0.10155863627849834</v>
      </c>
      <c r="W26" s="49">
        <v>0.12889940255605065</v>
      </c>
      <c r="X26" s="49">
        <v>0.12772043135801531</v>
      </c>
      <c r="Y26" s="49">
        <v>0.10876682763923498</v>
      </c>
      <c r="Z26" s="49">
        <v>0.12096151982595632</v>
      </c>
      <c r="AA26" s="49">
        <v>0.12459168332657482</v>
      </c>
      <c r="AB26" s="49">
        <v>0.13541930161470681</v>
      </c>
      <c r="AC26" s="49">
        <v>0.1264740306868975</v>
      </c>
      <c r="AD26" s="49">
        <v>0.11695125257525707</v>
      </c>
      <c r="AE26" s="49">
        <v>0.12418454402016302</v>
      </c>
      <c r="AF26" s="49">
        <v>0.12321434306429706</v>
      </c>
      <c r="AG26" s="49">
        <v>0.11562478109927284</v>
      </c>
      <c r="AH26" s="49">
        <v>0.11631872084140937</v>
      </c>
      <c r="AI26" s="49">
        <v>0.10928858868234373</v>
      </c>
      <c r="AJ26" s="49">
        <v>0.12040857235462669</v>
      </c>
      <c r="AK26" s="49">
        <v>0.12159236344930274</v>
      </c>
      <c r="AL26" s="49">
        <v>0.12609200151259919</v>
      </c>
      <c r="AM26" s="49">
        <v>0.12926803853428151</v>
      </c>
      <c r="AN26" s="49">
        <v>0.12960576440455765</v>
      </c>
      <c r="AO26" s="49">
        <v>0.12642296842681161</v>
      </c>
      <c r="AP26" s="49">
        <v>0.13170208309048384</v>
      </c>
    </row>
    <row r="27" spans="1:42" x14ac:dyDescent="0.2">
      <c r="A27" s="47" t="s">
        <v>41</v>
      </c>
      <c r="B27" s="47">
        <v>2013</v>
      </c>
      <c r="C27" s="115" t="s">
        <v>79</v>
      </c>
      <c r="D27" s="114" t="s">
        <v>209</v>
      </c>
      <c r="E27" s="47" t="s">
        <v>40</v>
      </c>
      <c r="F27" s="47" t="s">
        <v>369</v>
      </c>
      <c r="G27" s="145" t="s">
        <v>368</v>
      </c>
      <c r="H27" s="145" t="s">
        <v>368</v>
      </c>
      <c r="I27" s="49" t="s">
        <v>368</v>
      </c>
      <c r="J27" s="49" t="s">
        <v>368</v>
      </c>
      <c r="K27" s="49" t="s">
        <v>368</v>
      </c>
      <c r="L27" s="49" t="s">
        <v>368</v>
      </c>
      <c r="M27" s="49" t="s">
        <v>368</v>
      </c>
      <c r="N27" s="49" t="s">
        <v>368</v>
      </c>
      <c r="O27" s="49" t="s">
        <v>368</v>
      </c>
      <c r="P27" s="49" t="s">
        <v>368</v>
      </c>
      <c r="Q27" s="49" t="s">
        <v>368</v>
      </c>
      <c r="R27" s="49" t="s">
        <v>368</v>
      </c>
      <c r="S27" s="49" t="s">
        <v>368</v>
      </c>
      <c r="T27" s="49" t="s">
        <v>368</v>
      </c>
      <c r="U27" s="49" t="s">
        <v>368</v>
      </c>
      <c r="V27" s="49" t="s">
        <v>368</v>
      </c>
      <c r="W27" s="49" t="s">
        <v>368</v>
      </c>
      <c r="X27" s="49" t="s">
        <v>368</v>
      </c>
      <c r="Y27" s="49" t="s">
        <v>368</v>
      </c>
      <c r="Z27" s="49" t="s">
        <v>368</v>
      </c>
      <c r="AA27" s="49" t="s">
        <v>368</v>
      </c>
      <c r="AB27" s="49" t="s">
        <v>368</v>
      </c>
      <c r="AC27" s="49" t="s">
        <v>368</v>
      </c>
      <c r="AD27" s="49" t="s">
        <v>368</v>
      </c>
      <c r="AE27" s="49" t="s">
        <v>368</v>
      </c>
      <c r="AF27" s="49" t="s">
        <v>368</v>
      </c>
      <c r="AG27" s="49" t="s">
        <v>368</v>
      </c>
      <c r="AH27" s="49" t="s">
        <v>368</v>
      </c>
      <c r="AI27" s="49" t="s">
        <v>368</v>
      </c>
      <c r="AJ27" s="49" t="s">
        <v>368</v>
      </c>
      <c r="AK27" s="49" t="s">
        <v>368</v>
      </c>
      <c r="AL27" s="49" t="s">
        <v>368</v>
      </c>
      <c r="AM27" s="49" t="s">
        <v>368</v>
      </c>
      <c r="AN27" s="49" t="s">
        <v>368</v>
      </c>
      <c r="AO27" s="49" t="s">
        <v>368</v>
      </c>
      <c r="AP27" s="49" t="s">
        <v>368</v>
      </c>
    </row>
    <row r="28" spans="1:42" x14ac:dyDescent="0.2">
      <c r="A28" s="47" t="s">
        <v>41</v>
      </c>
      <c r="B28" s="47">
        <v>2013</v>
      </c>
      <c r="C28" s="115" t="s">
        <v>80</v>
      </c>
      <c r="D28" s="114" t="s">
        <v>210</v>
      </c>
      <c r="E28" s="47" t="s">
        <v>40</v>
      </c>
      <c r="F28" s="47" t="s">
        <v>369</v>
      </c>
      <c r="G28" s="145">
        <v>1.728</v>
      </c>
      <c r="H28" s="145">
        <v>2.9089836999102476</v>
      </c>
      <c r="I28" s="49">
        <v>2.8926823198583436</v>
      </c>
      <c r="J28" s="49">
        <v>2.7360302968239067</v>
      </c>
      <c r="K28" s="49">
        <v>2.6812937145889468</v>
      </c>
      <c r="L28" s="49">
        <v>2.8075946603578195</v>
      </c>
      <c r="M28" s="49">
        <v>2.6770320007872686</v>
      </c>
      <c r="N28" s="49">
        <v>2.4910102861404484</v>
      </c>
      <c r="O28" s="49">
        <v>2.4279890700029059</v>
      </c>
      <c r="P28" s="49">
        <v>2.328101614754603</v>
      </c>
      <c r="Q28" s="49">
        <v>2.3979433644207466</v>
      </c>
      <c r="R28" s="49">
        <v>2.4809787213345591</v>
      </c>
      <c r="S28" s="49">
        <v>2.4170147421428632</v>
      </c>
      <c r="T28" s="49">
        <v>2.2957063549893881</v>
      </c>
      <c r="U28" s="49">
        <v>2.4254188685656026</v>
      </c>
      <c r="V28" s="49">
        <v>2.3119656193530513</v>
      </c>
      <c r="W28" s="49">
        <v>2.3428105530945067</v>
      </c>
      <c r="X28" s="49">
        <v>2.3072205100177108</v>
      </c>
      <c r="Y28" s="49">
        <v>2.2607148668226666</v>
      </c>
      <c r="Z28" s="49">
        <v>2.3389231160174946</v>
      </c>
      <c r="AA28" s="49">
        <v>1.8649957492278102</v>
      </c>
      <c r="AB28" s="49">
        <v>1.999157027215607</v>
      </c>
      <c r="AC28" s="49">
        <v>1.8657766704444316</v>
      </c>
      <c r="AD28" s="49">
        <v>1.9609325571203424</v>
      </c>
      <c r="AE28" s="49">
        <v>2.0913216778585446</v>
      </c>
      <c r="AF28" s="49">
        <v>2.0146425270041379</v>
      </c>
      <c r="AG28" s="49">
        <v>2.0868779584733654</v>
      </c>
      <c r="AH28" s="49">
        <v>2.0864508456415978</v>
      </c>
      <c r="AI28" s="49">
        <v>1.9883923355798736</v>
      </c>
      <c r="AJ28" s="49">
        <v>2.1280194701880548</v>
      </c>
      <c r="AK28" s="49">
        <v>2.0923276288827029</v>
      </c>
      <c r="AL28" s="49">
        <v>1.8550351295368239</v>
      </c>
      <c r="AM28" s="49">
        <v>1.9802186179809389</v>
      </c>
      <c r="AN28" s="49">
        <v>1.9322004702518045</v>
      </c>
      <c r="AO28" s="49">
        <v>1.8952541824791109</v>
      </c>
      <c r="AP28" s="49">
        <v>2.0482057127252031</v>
      </c>
    </row>
    <row r="29" spans="1:42" x14ac:dyDescent="0.2">
      <c r="A29" s="47" t="s">
        <v>41</v>
      </c>
      <c r="B29" s="47">
        <v>2013</v>
      </c>
      <c r="C29" s="115" t="s">
        <v>81</v>
      </c>
      <c r="D29" s="114" t="s">
        <v>211</v>
      </c>
      <c r="E29" s="47" t="s">
        <v>40</v>
      </c>
      <c r="F29" s="47" t="s">
        <v>369</v>
      </c>
      <c r="G29" s="145" t="s">
        <v>41</v>
      </c>
      <c r="H29" s="145" t="s">
        <v>41</v>
      </c>
      <c r="I29" s="49" t="s">
        <v>41</v>
      </c>
      <c r="J29" s="49" t="s">
        <v>41</v>
      </c>
      <c r="K29" s="49" t="s">
        <v>41</v>
      </c>
      <c r="L29" s="49" t="s">
        <v>41</v>
      </c>
      <c r="M29" s="49" t="s">
        <v>41</v>
      </c>
      <c r="N29" s="49" t="s">
        <v>41</v>
      </c>
      <c r="O29" s="49" t="s">
        <v>41</v>
      </c>
      <c r="P29" s="49" t="s">
        <v>41</v>
      </c>
      <c r="Q29" s="49" t="s">
        <v>41</v>
      </c>
      <c r="R29" s="49" t="s">
        <v>41</v>
      </c>
      <c r="S29" s="49" t="s">
        <v>41</v>
      </c>
      <c r="T29" s="49" t="s">
        <v>41</v>
      </c>
      <c r="U29" s="49" t="s">
        <v>41</v>
      </c>
      <c r="V29" s="49" t="s">
        <v>41</v>
      </c>
      <c r="W29" s="49" t="s">
        <v>41</v>
      </c>
      <c r="X29" s="49" t="s">
        <v>41</v>
      </c>
      <c r="Y29" s="49" t="s">
        <v>41</v>
      </c>
      <c r="Z29" s="49" t="s">
        <v>41</v>
      </c>
      <c r="AA29" s="49" t="s">
        <v>41</v>
      </c>
      <c r="AB29" s="49" t="s">
        <v>41</v>
      </c>
      <c r="AC29" s="49" t="s">
        <v>41</v>
      </c>
      <c r="AD29" s="49" t="s">
        <v>41</v>
      </c>
      <c r="AE29" s="49" t="s">
        <v>41</v>
      </c>
      <c r="AF29" s="49" t="s">
        <v>41</v>
      </c>
      <c r="AG29" s="49" t="s">
        <v>41</v>
      </c>
      <c r="AH29" s="49" t="s">
        <v>41</v>
      </c>
      <c r="AI29" s="49" t="s">
        <v>41</v>
      </c>
      <c r="AJ29" s="49" t="s">
        <v>41</v>
      </c>
      <c r="AK29" s="49" t="s">
        <v>41</v>
      </c>
      <c r="AL29" s="49" t="s">
        <v>41</v>
      </c>
      <c r="AM29" s="49" t="s">
        <v>41</v>
      </c>
      <c r="AN29" s="49" t="s">
        <v>41</v>
      </c>
      <c r="AO29" s="49" t="s">
        <v>41</v>
      </c>
      <c r="AP29" s="49" t="s">
        <v>41</v>
      </c>
    </row>
    <row r="30" spans="1:42" x14ac:dyDescent="0.2">
      <c r="A30" s="47" t="s">
        <v>41</v>
      </c>
      <c r="B30" s="47">
        <v>2013</v>
      </c>
      <c r="C30" s="115" t="s">
        <v>82</v>
      </c>
      <c r="D30" s="114" t="s">
        <v>212</v>
      </c>
      <c r="E30" s="47" t="s">
        <v>40</v>
      </c>
      <c r="F30" s="47" t="s">
        <v>369</v>
      </c>
      <c r="G30" s="145">
        <v>5.51</v>
      </c>
      <c r="H30" s="145">
        <v>4.8493384516996585</v>
      </c>
      <c r="I30" s="49">
        <v>5.0062960054504506</v>
      </c>
      <c r="J30" s="49">
        <v>4.5433852975545577</v>
      </c>
      <c r="K30" s="49">
        <v>4.6179150282545933</v>
      </c>
      <c r="L30" s="49">
        <v>4.7462545443487958</v>
      </c>
      <c r="M30" s="49">
        <v>4.727525501914327</v>
      </c>
      <c r="N30" s="49">
        <v>5.0882644764843015</v>
      </c>
      <c r="O30" s="49">
        <v>5.010353364241988</v>
      </c>
      <c r="P30" s="49">
        <v>5.4856583533003054</v>
      </c>
      <c r="Q30" s="49">
        <v>5.5280789879976604</v>
      </c>
      <c r="R30" s="49">
        <v>5.6022791674805461</v>
      </c>
      <c r="S30" s="49">
        <v>5.9444094133642675</v>
      </c>
      <c r="T30" s="49">
        <v>5.9981505072258408</v>
      </c>
      <c r="U30" s="49">
        <v>6.2409994349411866</v>
      </c>
      <c r="V30" s="49">
        <v>6.4035679768662721</v>
      </c>
      <c r="W30" s="49">
        <v>6.7820774549424625</v>
      </c>
      <c r="X30" s="49">
        <v>6.6923304451780607</v>
      </c>
      <c r="Y30" s="49">
        <v>6.6046313341881335</v>
      </c>
      <c r="Z30" s="49">
        <v>7.2911112667261797</v>
      </c>
      <c r="AA30" s="49">
        <v>7.2073074058248556</v>
      </c>
      <c r="AB30" s="49">
        <v>7.5073948991253916</v>
      </c>
      <c r="AC30" s="49">
        <v>6.4636296010029097</v>
      </c>
      <c r="AD30" s="49">
        <v>6.0307479718599017</v>
      </c>
      <c r="AE30" s="49">
        <v>5.8335747374901574</v>
      </c>
      <c r="AF30" s="49">
        <v>5.2538574460505298</v>
      </c>
      <c r="AG30" s="49">
        <v>5.6436472631311503</v>
      </c>
      <c r="AH30" s="49">
        <v>5.8983803124320788</v>
      </c>
      <c r="AI30" s="49">
        <v>5.4307659279387117</v>
      </c>
      <c r="AJ30" s="49">
        <v>5.8650197069321814</v>
      </c>
      <c r="AK30" s="49">
        <v>5.6411959885437497</v>
      </c>
      <c r="AL30" s="49">
        <v>6.2505133717911239</v>
      </c>
      <c r="AM30" s="49">
        <v>5.7713274173458196</v>
      </c>
      <c r="AN30" s="49">
        <v>4.8199416276445337</v>
      </c>
      <c r="AO30" s="49">
        <v>4.5281241455672934</v>
      </c>
      <c r="AP30" s="49">
        <v>4.7812050696218149</v>
      </c>
    </row>
    <row r="31" spans="1:42" ht="22.5" x14ac:dyDescent="0.2">
      <c r="A31" s="47" t="s">
        <v>41</v>
      </c>
      <c r="B31" s="47">
        <v>2013</v>
      </c>
      <c r="C31" s="115" t="s">
        <v>83</v>
      </c>
      <c r="D31" s="114" t="s">
        <v>213</v>
      </c>
      <c r="E31" s="47" t="s">
        <v>40</v>
      </c>
      <c r="F31" s="47" t="s">
        <v>369</v>
      </c>
      <c r="G31" s="145" t="s">
        <v>41</v>
      </c>
      <c r="H31" s="145" t="s">
        <v>41</v>
      </c>
      <c r="I31" s="49" t="s">
        <v>41</v>
      </c>
      <c r="J31" s="49" t="s">
        <v>41</v>
      </c>
      <c r="K31" s="49" t="s">
        <v>41</v>
      </c>
      <c r="L31" s="49" t="s">
        <v>41</v>
      </c>
      <c r="M31" s="49" t="s">
        <v>41</v>
      </c>
      <c r="N31" s="49" t="s">
        <v>41</v>
      </c>
      <c r="O31" s="49" t="s">
        <v>41</v>
      </c>
      <c r="P31" s="49" t="s">
        <v>41</v>
      </c>
      <c r="Q31" s="49" t="s">
        <v>41</v>
      </c>
      <c r="R31" s="49" t="s">
        <v>41</v>
      </c>
      <c r="S31" s="49" t="s">
        <v>41</v>
      </c>
      <c r="T31" s="49" t="s">
        <v>41</v>
      </c>
      <c r="U31" s="49" t="s">
        <v>41</v>
      </c>
      <c r="V31" s="49" t="s">
        <v>41</v>
      </c>
      <c r="W31" s="49" t="s">
        <v>41</v>
      </c>
      <c r="X31" s="49" t="s">
        <v>41</v>
      </c>
      <c r="Y31" s="49" t="s">
        <v>41</v>
      </c>
      <c r="Z31" s="49" t="s">
        <v>41</v>
      </c>
      <c r="AA31" s="49" t="s">
        <v>41</v>
      </c>
      <c r="AB31" s="49" t="s">
        <v>41</v>
      </c>
      <c r="AC31" s="49" t="s">
        <v>41</v>
      </c>
      <c r="AD31" s="49" t="s">
        <v>41</v>
      </c>
      <c r="AE31" s="49" t="s">
        <v>41</v>
      </c>
      <c r="AF31" s="49" t="s">
        <v>41</v>
      </c>
      <c r="AG31" s="49" t="s">
        <v>41</v>
      </c>
      <c r="AH31" s="49" t="s">
        <v>41</v>
      </c>
      <c r="AI31" s="49" t="s">
        <v>41</v>
      </c>
      <c r="AJ31" s="49" t="s">
        <v>41</v>
      </c>
      <c r="AK31" s="49" t="s">
        <v>41</v>
      </c>
      <c r="AL31" s="49" t="s">
        <v>41</v>
      </c>
      <c r="AM31" s="49" t="s">
        <v>41</v>
      </c>
      <c r="AN31" s="49" t="s">
        <v>41</v>
      </c>
      <c r="AO31" s="49" t="s">
        <v>41</v>
      </c>
      <c r="AP31" s="49" t="s">
        <v>41</v>
      </c>
    </row>
    <row r="32" spans="1:42" x14ac:dyDescent="0.2">
      <c r="A32" s="47" t="s">
        <v>41</v>
      </c>
      <c r="B32" s="47">
        <v>2013</v>
      </c>
      <c r="C32" s="115" t="s">
        <v>84</v>
      </c>
      <c r="D32" s="114" t="s">
        <v>214</v>
      </c>
      <c r="E32" s="47" t="s">
        <v>40</v>
      </c>
      <c r="F32" s="47" t="s">
        <v>369</v>
      </c>
      <c r="G32" s="145">
        <v>4.2000000000000003E-2</v>
      </c>
      <c r="H32" s="145">
        <v>9.0081179136000014E-2</v>
      </c>
      <c r="I32" s="49">
        <v>9.3545839872000006E-2</v>
      </c>
      <c r="J32" s="49">
        <v>9.4845087648000023E-2</v>
      </c>
      <c r="K32" s="49">
        <v>9.5278170240000015E-2</v>
      </c>
      <c r="L32" s="49">
        <v>0.10827064800000004</v>
      </c>
      <c r="M32" s="49">
        <v>0.12429470390400003</v>
      </c>
      <c r="N32" s="49">
        <v>0.100042078752</v>
      </c>
      <c r="O32" s="49">
        <v>0.10350673948800002</v>
      </c>
      <c r="P32" s="49">
        <v>0.10264057430400002</v>
      </c>
      <c r="Q32" s="49">
        <v>0.10827064800000004</v>
      </c>
      <c r="R32" s="49">
        <v>0.11216839132800002</v>
      </c>
      <c r="S32" s="49">
        <v>0.113467639104</v>
      </c>
      <c r="T32" s="49">
        <v>0.113900721696</v>
      </c>
      <c r="U32" s="49">
        <v>0.11433380428799998</v>
      </c>
      <c r="V32" s="49">
        <v>0.10956989577600001</v>
      </c>
      <c r="W32" s="49">
        <v>0.11757679806692847</v>
      </c>
      <c r="X32" s="49">
        <v>0.11271491113742664</v>
      </c>
      <c r="Y32" s="49">
        <v>0.10702182845409867</v>
      </c>
      <c r="Z32" s="49">
        <v>0.11579689947271857</v>
      </c>
      <c r="AA32" s="49">
        <v>9.822016009058758E-2</v>
      </c>
      <c r="AB32" s="49">
        <v>9.2901553149578112E-2</v>
      </c>
      <c r="AC32" s="49">
        <v>8.9009373277516471E-2</v>
      </c>
      <c r="AD32" s="49">
        <v>8.4816087713396673E-2</v>
      </c>
      <c r="AE32" s="49">
        <v>7.3551488152463887E-2</v>
      </c>
      <c r="AF32" s="49">
        <v>6.5903200671311876E-2</v>
      </c>
      <c r="AG32" s="49">
        <v>6.3489335024355387E-2</v>
      </c>
      <c r="AH32" s="49">
        <v>6.6665638823847156E-2</v>
      </c>
      <c r="AI32" s="49">
        <v>6.9087038525283015E-2</v>
      </c>
      <c r="AJ32" s="49">
        <v>7.3463892017197496E-2</v>
      </c>
      <c r="AK32" s="49">
        <v>7.5978633618706451E-2</v>
      </c>
      <c r="AL32" s="49">
        <v>8.1015129022183607E-2</v>
      </c>
      <c r="AM32" s="49">
        <v>8.0023306428513297E-2</v>
      </c>
      <c r="AN32" s="49">
        <v>0.10622452756297908</v>
      </c>
      <c r="AO32" s="49">
        <v>9.0106341220802535E-2</v>
      </c>
      <c r="AP32" s="49">
        <v>9.2113929144325313E-2</v>
      </c>
    </row>
    <row r="33" spans="1:42" ht="22.5" x14ac:dyDescent="0.2">
      <c r="A33" s="47" t="s">
        <v>41</v>
      </c>
      <c r="B33" s="47">
        <v>2013</v>
      </c>
      <c r="C33" s="115" t="s">
        <v>85</v>
      </c>
      <c r="D33" s="114" t="s">
        <v>215</v>
      </c>
      <c r="E33" s="47" t="s">
        <v>40</v>
      </c>
      <c r="F33" s="47" t="s">
        <v>369</v>
      </c>
      <c r="G33" s="145">
        <v>8.6609999999999996</v>
      </c>
      <c r="H33" s="145">
        <v>6.5202025075200014</v>
      </c>
      <c r="I33" s="49">
        <v>6.9516782150399994</v>
      </c>
      <c r="J33" s="49">
        <v>7.2749241422999988</v>
      </c>
      <c r="K33" s="49">
        <v>7.5207449592000009</v>
      </c>
      <c r="L33" s="49">
        <v>8.7704419275000003</v>
      </c>
      <c r="M33" s="49">
        <v>10.306045861019999</v>
      </c>
      <c r="N33" s="49">
        <v>8.4704474339099995</v>
      </c>
      <c r="O33" s="49">
        <v>8.9340823503000006</v>
      </c>
      <c r="P33" s="49">
        <v>9.0169029527399953</v>
      </c>
      <c r="Q33" s="49">
        <v>9.6023362506921579</v>
      </c>
      <c r="R33" s="49">
        <v>10.029353432420733</v>
      </c>
      <c r="S33" s="49">
        <v>10.143164664885997</v>
      </c>
      <c r="T33" s="49">
        <v>9.9135612345178359</v>
      </c>
      <c r="U33" s="49">
        <v>9.5695929681428531</v>
      </c>
      <c r="V33" s="49">
        <v>8.8073297503653887</v>
      </c>
      <c r="W33" s="49">
        <v>9.0935935384484026</v>
      </c>
      <c r="X33" s="49">
        <v>8.3087721685841149</v>
      </c>
      <c r="Y33" s="49">
        <v>7.4662844165629911</v>
      </c>
      <c r="Z33" s="49">
        <v>7.6167820296936206</v>
      </c>
      <c r="AA33" s="49">
        <v>6.100256051610522</v>
      </c>
      <c r="AB33" s="49">
        <v>5.470475992261</v>
      </c>
      <c r="AC33" s="49">
        <v>4.9267368254259294</v>
      </c>
      <c r="AD33" s="49">
        <v>4.400376821851709</v>
      </c>
      <c r="AE33" s="49">
        <v>3.5764657335019012</v>
      </c>
      <c r="AF33" s="49">
        <v>2.9641178659956391</v>
      </c>
      <c r="AG33" s="49">
        <v>2.6175613009466581</v>
      </c>
      <c r="AH33" s="49">
        <v>2.5244154118231017</v>
      </c>
      <c r="AI33" s="49">
        <v>2.4083443314639426</v>
      </c>
      <c r="AJ33" s="49">
        <v>2.3542396752535972</v>
      </c>
      <c r="AK33" s="49">
        <v>2.2394534117412821</v>
      </c>
      <c r="AL33" s="49">
        <v>2.1967566508782919</v>
      </c>
      <c r="AM33" s="49">
        <v>1.9722013398230096</v>
      </c>
      <c r="AN33" s="49">
        <v>2.3754110587524808</v>
      </c>
      <c r="AO33" s="49">
        <v>1.8226628083362657</v>
      </c>
      <c r="AP33" s="49">
        <v>1.6520219183748999</v>
      </c>
    </row>
    <row r="34" spans="1:42" ht="22.5" x14ac:dyDescent="0.2">
      <c r="A34" s="47" t="s">
        <v>41</v>
      </c>
      <c r="B34" s="47">
        <v>2013</v>
      </c>
      <c r="C34" s="115" t="s">
        <v>86</v>
      </c>
      <c r="D34" s="114" t="s">
        <v>216</v>
      </c>
      <c r="E34" s="47" t="s">
        <v>40</v>
      </c>
      <c r="F34" s="47" t="s">
        <v>369</v>
      </c>
      <c r="G34" s="145" t="s">
        <v>41</v>
      </c>
      <c r="H34" s="145">
        <v>1.9771599648838956</v>
      </c>
      <c r="I34" s="49">
        <v>2.1366222942065236</v>
      </c>
      <c r="J34" s="49">
        <v>2.2755275314119419</v>
      </c>
      <c r="K34" s="49">
        <v>2.5466236088448957</v>
      </c>
      <c r="L34" s="49">
        <v>2.6540723560991464</v>
      </c>
      <c r="M34" s="49">
        <v>3.5685916200946619</v>
      </c>
      <c r="N34" s="49">
        <v>3.0450710075097085</v>
      </c>
      <c r="O34" s="49">
        <v>2.6848390107443674</v>
      </c>
      <c r="P34" s="49">
        <v>2.9670920245254986</v>
      </c>
      <c r="Q34" s="49">
        <v>2.6179985685001763</v>
      </c>
      <c r="R34" s="49">
        <v>2.5487115103708948</v>
      </c>
      <c r="S34" s="49">
        <v>2.5920883544088196</v>
      </c>
      <c r="T34" s="49">
        <v>2.225390301375739</v>
      </c>
      <c r="U34" s="49">
        <v>3.2006144272534893</v>
      </c>
      <c r="V34" s="49">
        <v>3.6394861091319015</v>
      </c>
      <c r="W34" s="49">
        <v>3.2622626659560554</v>
      </c>
      <c r="X34" s="49">
        <v>2.9140050688537524</v>
      </c>
      <c r="Y34" s="49">
        <v>2.7175124124679892</v>
      </c>
      <c r="Z34" s="49">
        <v>2.3328961806746475</v>
      </c>
      <c r="AA34" s="49">
        <v>2.1813451852749011</v>
      </c>
      <c r="AB34" s="49">
        <v>1.7145927911021086</v>
      </c>
      <c r="AC34" s="49">
        <v>1.420208902276153</v>
      </c>
      <c r="AD34" s="49">
        <v>1.5721890108722676</v>
      </c>
      <c r="AE34" s="49">
        <v>1.7494188917532336</v>
      </c>
      <c r="AF34" s="49">
        <v>1.6668497506885283</v>
      </c>
      <c r="AG34" s="49">
        <v>1.4654566706149665</v>
      </c>
      <c r="AH34" s="49">
        <v>1.3456616492905129</v>
      </c>
      <c r="AI34" s="49">
        <v>1.5934748449138179</v>
      </c>
      <c r="AJ34" s="49">
        <v>1.9020111233281025</v>
      </c>
      <c r="AK34" s="49">
        <v>1.6422226281855687</v>
      </c>
      <c r="AL34" s="49">
        <v>1.3386282806424348</v>
      </c>
      <c r="AM34" s="49">
        <v>1.3096982349957733</v>
      </c>
      <c r="AN34" s="49">
        <v>1.2066072544378701</v>
      </c>
      <c r="AO34" s="49">
        <v>1.4230357565511411</v>
      </c>
      <c r="AP34" s="49">
        <v>1.4667121792054099</v>
      </c>
    </row>
    <row r="35" spans="1:42" x14ac:dyDescent="0.2">
      <c r="A35" s="47" t="s">
        <v>41</v>
      </c>
      <c r="B35" s="47">
        <v>2013</v>
      </c>
      <c r="C35" s="115" t="s">
        <v>87</v>
      </c>
      <c r="D35" s="114" t="s">
        <v>217</v>
      </c>
      <c r="E35" s="47" t="s">
        <v>40</v>
      </c>
      <c r="F35" s="47" t="s">
        <v>369</v>
      </c>
      <c r="G35" s="145" t="s">
        <v>41</v>
      </c>
      <c r="H35" s="145" t="s">
        <v>41</v>
      </c>
      <c r="I35" s="49" t="s">
        <v>41</v>
      </c>
      <c r="J35" s="49" t="s">
        <v>41</v>
      </c>
      <c r="K35" s="49" t="s">
        <v>41</v>
      </c>
      <c r="L35" s="49" t="s">
        <v>41</v>
      </c>
      <c r="M35" s="49" t="s">
        <v>41</v>
      </c>
      <c r="N35" s="49" t="s">
        <v>41</v>
      </c>
      <c r="O35" s="49" t="s">
        <v>41</v>
      </c>
      <c r="P35" s="49" t="s">
        <v>41</v>
      </c>
      <c r="Q35" s="49" t="s">
        <v>41</v>
      </c>
      <c r="R35" s="49" t="s">
        <v>41</v>
      </c>
      <c r="S35" s="49" t="s">
        <v>41</v>
      </c>
      <c r="T35" s="49" t="s">
        <v>41</v>
      </c>
      <c r="U35" s="49" t="s">
        <v>41</v>
      </c>
      <c r="V35" s="49" t="s">
        <v>41</v>
      </c>
      <c r="W35" s="49" t="s">
        <v>41</v>
      </c>
      <c r="X35" s="49" t="s">
        <v>41</v>
      </c>
      <c r="Y35" s="49" t="s">
        <v>41</v>
      </c>
      <c r="Z35" s="49" t="s">
        <v>41</v>
      </c>
      <c r="AA35" s="49" t="s">
        <v>41</v>
      </c>
      <c r="AB35" s="49" t="s">
        <v>41</v>
      </c>
      <c r="AC35" s="49" t="s">
        <v>41</v>
      </c>
      <c r="AD35" s="49" t="s">
        <v>41</v>
      </c>
      <c r="AE35" s="49" t="s">
        <v>41</v>
      </c>
      <c r="AF35" s="49" t="s">
        <v>41</v>
      </c>
      <c r="AG35" s="49" t="s">
        <v>41</v>
      </c>
      <c r="AH35" s="49" t="s">
        <v>41</v>
      </c>
      <c r="AI35" s="49" t="s">
        <v>41</v>
      </c>
      <c r="AJ35" s="49" t="s">
        <v>41</v>
      </c>
      <c r="AK35" s="49" t="s">
        <v>41</v>
      </c>
      <c r="AL35" s="49" t="s">
        <v>41</v>
      </c>
      <c r="AM35" s="49" t="s">
        <v>41</v>
      </c>
      <c r="AN35" s="49" t="s">
        <v>41</v>
      </c>
      <c r="AO35" s="49" t="s">
        <v>41</v>
      </c>
      <c r="AP35" s="49" t="s">
        <v>41</v>
      </c>
    </row>
    <row r="36" spans="1:42" ht="22.5" x14ac:dyDescent="0.2">
      <c r="A36" s="47" t="s">
        <v>41</v>
      </c>
      <c r="B36" s="47">
        <v>2013</v>
      </c>
      <c r="C36" s="115" t="s">
        <v>88</v>
      </c>
      <c r="D36" s="114" t="s">
        <v>218</v>
      </c>
      <c r="E36" s="47" t="s">
        <v>40</v>
      </c>
      <c r="F36" s="47" t="s">
        <v>369</v>
      </c>
      <c r="G36" s="145" t="s">
        <v>41</v>
      </c>
      <c r="H36" s="145" t="s">
        <v>41</v>
      </c>
      <c r="I36" s="49" t="s">
        <v>41</v>
      </c>
      <c r="J36" s="49" t="s">
        <v>41</v>
      </c>
      <c r="K36" s="49" t="s">
        <v>41</v>
      </c>
      <c r="L36" s="49" t="s">
        <v>41</v>
      </c>
      <c r="M36" s="49" t="s">
        <v>41</v>
      </c>
      <c r="N36" s="49" t="s">
        <v>41</v>
      </c>
      <c r="O36" s="49" t="s">
        <v>41</v>
      </c>
      <c r="P36" s="49" t="s">
        <v>41</v>
      </c>
      <c r="Q36" s="49" t="s">
        <v>41</v>
      </c>
      <c r="R36" s="49" t="s">
        <v>41</v>
      </c>
      <c r="S36" s="49" t="s">
        <v>41</v>
      </c>
      <c r="T36" s="49" t="s">
        <v>41</v>
      </c>
      <c r="U36" s="49" t="s">
        <v>41</v>
      </c>
      <c r="V36" s="49" t="s">
        <v>41</v>
      </c>
      <c r="W36" s="49" t="s">
        <v>41</v>
      </c>
      <c r="X36" s="49" t="s">
        <v>41</v>
      </c>
      <c r="Y36" s="49" t="s">
        <v>41</v>
      </c>
      <c r="Z36" s="49" t="s">
        <v>41</v>
      </c>
      <c r="AA36" s="49" t="s">
        <v>41</v>
      </c>
      <c r="AB36" s="49" t="s">
        <v>41</v>
      </c>
      <c r="AC36" s="49" t="s">
        <v>41</v>
      </c>
      <c r="AD36" s="49" t="s">
        <v>41</v>
      </c>
      <c r="AE36" s="49" t="s">
        <v>41</v>
      </c>
      <c r="AF36" s="49" t="s">
        <v>41</v>
      </c>
      <c r="AG36" s="49" t="s">
        <v>41</v>
      </c>
      <c r="AH36" s="49" t="s">
        <v>41</v>
      </c>
      <c r="AI36" s="49" t="s">
        <v>41</v>
      </c>
      <c r="AJ36" s="49" t="s">
        <v>41</v>
      </c>
      <c r="AK36" s="49" t="s">
        <v>41</v>
      </c>
      <c r="AL36" s="49" t="s">
        <v>41</v>
      </c>
      <c r="AM36" s="49" t="s">
        <v>41</v>
      </c>
      <c r="AN36" s="49" t="s">
        <v>41</v>
      </c>
      <c r="AO36" s="49" t="s">
        <v>41</v>
      </c>
      <c r="AP36" s="49" t="s">
        <v>41</v>
      </c>
    </row>
    <row r="37" spans="1:42" ht="22.5" x14ac:dyDescent="0.2">
      <c r="A37" s="47" t="s">
        <v>41</v>
      </c>
      <c r="B37" s="47">
        <v>2013</v>
      </c>
      <c r="C37" s="115" t="s">
        <v>89</v>
      </c>
      <c r="D37" s="114" t="s">
        <v>219</v>
      </c>
      <c r="E37" s="47" t="s">
        <v>40</v>
      </c>
      <c r="F37" s="47" t="s">
        <v>369</v>
      </c>
      <c r="G37" s="145" t="s">
        <v>368</v>
      </c>
      <c r="H37" s="145" t="s">
        <v>368</v>
      </c>
      <c r="I37" s="49" t="s">
        <v>368</v>
      </c>
      <c r="J37" s="49" t="s">
        <v>368</v>
      </c>
      <c r="K37" s="49" t="s">
        <v>368</v>
      </c>
      <c r="L37" s="49" t="s">
        <v>368</v>
      </c>
      <c r="M37" s="49" t="s">
        <v>368</v>
      </c>
      <c r="N37" s="49" t="s">
        <v>368</v>
      </c>
      <c r="O37" s="49" t="s">
        <v>368</v>
      </c>
      <c r="P37" s="49" t="s">
        <v>368</v>
      </c>
      <c r="Q37" s="49" t="s">
        <v>368</v>
      </c>
      <c r="R37" s="49" t="s">
        <v>368</v>
      </c>
      <c r="S37" s="49" t="s">
        <v>368</v>
      </c>
      <c r="T37" s="49" t="s">
        <v>368</v>
      </c>
      <c r="U37" s="49" t="s">
        <v>368</v>
      </c>
      <c r="V37" s="49" t="s">
        <v>368</v>
      </c>
      <c r="W37" s="49" t="s">
        <v>368</v>
      </c>
      <c r="X37" s="49" t="s">
        <v>368</v>
      </c>
      <c r="Y37" s="49" t="s">
        <v>368</v>
      </c>
      <c r="Z37" s="49" t="s">
        <v>368</v>
      </c>
      <c r="AA37" s="49" t="s">
        <v>368</v>
      </c>
      <c r="AB37" s="49" t="s">
        <v>368</v>
      </c>
      <c r="AC37" s="49" t="s">
        <v>368</v>
      </c>
      <c r="AD37" s="49" t="s">
        <v>368</v>
      </c>
      <c r="AE37" s="49" t="s">
        <v>368</v>
      </c>
      <c r="AF37" s="49" t="s">
        <v>368</v>
      </c>
      <c r="AG37" s="49" t="s">
        <v>368</v>
      </c>
      <c r="AH37" s="49" t="s">
        <v>368</v>
      </c>
      <c r="AI37" s="49" t="s">
        <v>368</v>
      </c>
      <c r="AJ37" s="49" t="s">
        <v>368</v>
      </c>
      <c r="AK37" s="49" t="s">
        <v>368</v>
      </c>
      <c r="AL37" s="49" t="s">
        <v>368</v>
      </c>
      <c r="AM37" s="49" t="s">
        <v>368</v>
      </c>
      <c r="AN37" s="49" t="s">
        <v>368</v>
      </c>
      <c r="AO37" s="49" t="s">
        <v>368</v>
      </c>
      <c r="AP37" s="49" t="s">
        <v>368</v>
      </c>
    </row>
    <row r="38" spans="1:42" ht="22.5" x14ac:dyDescent="0.2">
      <c r="A38" s="47" t="s">
        <v>41</v>
      </c>
      <c r="B38" s="47">
        <v>2013</v>
      </c>
      <c r="C38" s="115" t="s">
        <v>90</v>
      </c>
      <c r="D38" s="114" t="s">
        <v>220</v>
      </c>
      <c r="E38" s="47" t="s">
        <v>40</v>
      </c>
      <c r="F38" s="47" t="s">
        <v>369</v>
      </c>
      <c r="G38" s="145" t="s">
        <v>366</v>
      </c>
      <c r="H38" s="145" t="s">
        <v>366</v>
      </c>
      <c r="I38" s="49" t="s">
        <v>366</v>
      </c>
      <c r="J38" s="49" t="s">
        <v>366</v>
      </c>
      <c r="K38" s="49" t="s">
        <v>366</v>
      </c>
      <c r="L38" s="49" t="s">
        <v>366</v>
      </c>
      <c r="M38" s="49" t="s">
        <v>366</v>
      </c>
      <c r="N38" s="49" t="s">
        <v>366</v>
      </c>
      <c r="O38" s="49" t="s">
        <v>366</v>
      </c>
      <c r="P38" s="49" t="s">
        <v>366</v>
      </c>
      <c r="Q38" s="49" t="s">
        <v>366</v>
      </c>
      <c r="R38" s="49" t="s">
        <v>366</v>
      </c>
      <c r="S38" s="49" t="s">
        <v>366</v>
      </c>
      <c r="T38" s="49" t="s">
        <v>366</v>
      </c>
      <c r="U38" s="49" t="s">
        <v>366</v>
      </c>
      <c r="V38" s="49" t="s">
        <v>366</v>
      </c>
      <c r="W38" s="49" t="s">
        <v>366</v>
      </c>
      <c r="X38" s="49" t="s">
        <v>366</v>
      </c>
      <c r="Y38" s="49" t="s">
        <v>366</v>
      </c>
      <c r="Z38" s="49" t="s">
        <v>366</v>
      </c>
      <c r="AA38" s="49" t="s">
        <v>366</v>
      </c>
      <c r="AB38" s="49" t="s">
        <v>366</v>
      </c>
      <c r="AC38" s="49" t="s">
        <v>366</v>
      </c>
      <c r="AD38" s="49" t="s">
        <v>366</v>
      </c>
      <c r="AE38" s="49" t="s">
        <v>366</v>
      </c>
      <c r="AF38" s="49" t="s">
        <v>366</v>
      </c>
      <c r="AG38" s="49" t="s">
        <v>366</v>
      </c>
      <c r="AH38" s="49" t="s">
        <v>366</v>
      </c>
      <c r="AI38" s="49" t="s">
        <v>366</v>
      </c>
      <c r="AJ38" s="49" t="s">
        <v>366</v>
      </c>
      <c r="AK38" s="49" t="s">
        <v>366</v>
      </c>
      <c r="AL38" s="49" t="s">
        <v>366</v>
      </c>
      <c r="AM38" s="49" t="s">
        <v>366</v>
      </c>
      <c r="AN38" s="49" t="s">
        <v>366</v>
      </c>
      <c r="AO38" s="49" t="s">
        <v>366</v>
      </c>
      <c r="AP38" s="49" t="s">
        <v>366</v>
      </c>
    </row>
    <row r="39" spans="1:42" x14ac:dyDescent="0.2">
      <c r="A39" s="47" t="s">
        <v>41</v>
      </c>
      <c r="B39" s="47">
        <v>2013</v>
      </c>
      <c r="C39" s="115" t="s">
        <v>91</v>
      </c>
      <c r="D39" s="114" t="s">
        <v>221</v>
      </c>
      <c r="E39" s="47" t="s">
        <v>40</v>
      </c>
      <c r="F39" s="47" t="s">
        <v>369</v>
      </c>
      <c r="G39" s="145" t="s">
        <v>366</v>
      </c>
      <c r="H39" s="145" t="s">
        <v>366</v>
      </c>
      <c r="I39" s="49" t="s">
        <v>366</v>
      </c>
      <c r="J39" s="49" t="s">
        <v>366</v>
      </c>
      <c r="K39" s="49" t="s">
        <v>366</v>
      </c>
      <c r="L39" s="49" t="s">
        <v>366</v>
      </c>
      <c r="M39" s="49" t="s">
        <v>366</v>
      </c>
      <c r="N39" s="49" t="s">
        <v>366</v>
      </c>
      <c r="O39" s="49" t="s">
        <v>366</v>
      </c>
      <c r="P39" s="49" t="s">
        <v>366</v>
      </c>
      <c r="Q39" s="49" t="s">
        <v>366</v>
      </c>
      <c r="R39" s="49" t="s">
        <v>366</v>
      </c>
      <c r="S39" s="49" t="s">
        <v>366</v>
      </c>
      <c r="T39" s="49" t="s">
        <v>366</v>
      </c>
      <c r="U39" s="49" t="s">
        <v>366</v>
      </c>
      <c r="V39" s="49" t="s">
        <v>366</v>
      </c>
      <c r="W39" s="49" t="s">
        <v>366</v>
      </c>
      <c r="X39" s="49" t="s">
        <v>366</v>
      </c>
      <c r="Y39" s="49" t="s">
        <v>366</v>
      </c>
      <c r="Z39" s="49" t="s">
        <v>366</v>
      </c>
      <c r="AA39" s="49" t="s">
        <v>366</v>
      </c>
      <c r="AB39" s="49" t="s">
        <v>366</v>
      </c>
      <c r="AC39" s="49" t="s">
        <v>366</v>
      </c>
      <c r="AD39" s="49" t="s">
        <v>366</v>
      </c>
      <c r="AE39" s="49" t="s">
        <v>366</v>
      </c>
      <c r="AF39" s="49" t="s">
        <v>366</v>
      </c>
      <c r="AG39" s="49" t="s">
        <v>366</v>
      </c>
      <c r="AH39" s="49" t="s">
        <v>366</v>
      </c>
      <c r="AI39" s="49" t="s">
        <v>366</v>
      </c>
      <c r="AJ39" s="49" t="s">
        <v>366</v>
      </c>
      <c r="AK39" s="49" t="s">
        <v>366</v>
      </c>
      <c r="AL39" s="49" t="s">
        <v>366</v>
      </c>
      <c r="AM39" s="49" t="s">
        <v>366</v>
      </c>
      <c r="AN39" s="49" t="s">
        <v>366</v>
      </c>
      <c r="AO39" s="49" t="s">
        <v>366</v>
      </c>
      <c r="AP39" s="49" t="s">
        <v>366</v>
      </c>
    </row>
    <row r="40" spans="1:42" ht="22.5" x14ac:dyDescent="0.2">
      <c r="A40" s="47" t="s">
        <v>41</v>
      </c>
      <c r="B40" s="47">
        <v>2013</v>
      </c>
      <c r="C40" s="115" t="s">
        <v>92</v>
      </c>
      <c r="D40" s="114" t="s">
        <v>222</v>
      </c>
      <c r="E40" s="47" t="s">
        <v>40</v>
      </c>
      <c r="F40" s="47" t="s">
        <v>369</v>
      </c>
      <c r="G40" s="145" t="s">
        <v>368</v>
      </c>
      <c r="H40" s="145" t="s">
        <v>368</v>
      </c>
      <c r="I40" s="49" t="s">
        <v>368</v>
      </c>
      <c r="J40" s="49" t="s">
        <v>368</v>
      </c>
      <c r="K40" s="49" t="s">
        <v>368</v>
      </c>
      <c r="L40" s="49" t="s">
        <v>368</v>
      </c>
      <c r="M40" s="49" t="s">
        <v>368</v>
      </c>
      <c r="N40" s="49" t="s">
        <v>368</v>
      </c>
      <c r="O40" s="49" t="s">
        <v>368</v>
      </c>
      <c r="P40" s="49" t="s">
        <v>368</v>
      </c>
      <c r="Q40" s="49" t="s">
        <v>368</v>
      </c>
      <c r="R40" s="49" t="s">
        <v>368</v>
      </c>
      <c r="S40" s="49" t="s">
        <v>368</v>
      </c>
      <c r="T40" s="49" t="s">
        <v>368</v>
      </c>
      <c r="U40" s="49" t="s">
        <v>368</v>
      </c>
      <c r="V40" s="49" t="s">
        <v>368</v>
      </c>
      <c r="W40" s="49" t="s">
        <v>368</v>
      </c>
      <c r="X40" s="49" t="s">
        <v>368</v>
      </c>
      <c r="Y40" s="49" t="s">
        <v>368</v>
      </c>
      <c r="Z40" s="49" t="s">
        <v>368</v>
      </c>
      <c r="AA40" s="49" t="s">
        <v>368</v>
      </c>
      <c r="AB40" s="49" t="s">
        <v>368</v>
      </c>
      <c r="AC40" s="49" t="s">
        <v>368</v>
      </c>
      <c r="AD40" s="49" t="s">
        <v>368</v>
      </c>
      <c r="AE40" s="49" t="s">
        <v>368</v>
      </c>
      <c r="AF40" s="49" t="s">
        <v>368</v>
      </c>
      <c r="AG40" s="49" t="s">
        <v>368</v>
      </c>
      <c r="AH40" s="49" t="s">
        <v>368</v>
      </c>
      <c r="AI40" s="49" t="s">
        <v>368</v>
      </c>
      <c r="AJ40" s="49" t="s">
        <v>368</v>
      </c>
      <c r="AK40" s="49" t="s">
        <v>368</v>
      </c>
      <c r="AL40" s="49" t="s">
        <v>368</v>
      </c>
      <c r="AM40" s="49" t="s">
        <v>368</v>
      </c>
      <c r="AN40" s="49" t="s">
        <v>368</v>
      </c>
      <c r="AO40" s="49" t="s">
        <v>368</v>
      </c>
      <c r="AP40" s="49" t="s">
        <v>368</v>
      </c>
    </row>
    <row r="41" spans="1:42" x14ac:dyDescent="0.2">
      <c r="A41" s="47" t="s">
        <v>41</v>
      </c>
      <c r="B41" s="47">
        <v>2013</v>
      </c>
      <c r="C41" s="115" t="s">
        <v>93</v>
      </c>
      <c r="D41" s="114" t="s">
        <v>223</v>
      </c>
      <c r="E41" s="47" t="s">
        <v>40</v>
      </c>
      <c r="F41" s="47" t="s">
        <v>369</v>
      </c>
      <c r="G41" s="145" t="s">
        <v>41</v>
      </c>
      <c r="H41" s="145" t="s">
        <v>41</v>
      </c>
      <c r="I41" s="49" t="s">
        <v>41</v>
      </c>
      <c r="J41" s="49" t="s">
        <v>41</v>
      </c>
      <c r="K41" s="49" t="s">
        <v>41</v>
      </c>
      <c r="L41" s="49" t="s">
        <v>41</v>
      </c>
      <c r="M41" s="49" t="s">
        <v>41</v>
      </c>
      <c r="N41" s="49" t="s">
        <v>41</v>
      </c>
      <c r="O41" s="49" t="s">
        <v>41</v>
      </c>
      <c r="P41" s="49" t="s">
        <v>41</v>
      </c>
      <c r="Q41" s="49" t="s">
        <v>41</v>
      </c>
      <c r="R41" s="49" t="s">
        <v>41</v>
      </c>
      <c r="S41" s="49" t="s">
        <v>41</v>
      </c>
      <c r="T41" s="49" t="s">
        <v>41</v>
      </c>
      <c r="U41" s="49" t="s">
        <v>41</v>
      </c>
      <c r="V41" s="49" t="s">
        <v>41</v>
      </c>
      <c r="W41" s="49" t="s">
        <v>41</v>
      </c>
      <c r="X41" s="49" t="s">
        <v>41</v>
      </c>
      <c r="Y41" s="49" t="s">
        <v>41</v>
      </c>
      <c r="Z41" s="49" t="s">
        <v>41</v>
      </c>
      <c r="AA41" s="49" t="s">
        <v>41</v>
      </c>
      <c r="AB41" s="49" t="s">
        <v>41</v>
      </c>
      <c r="AC41" s="49" t="s">
        <v>41</v>
      </c>
      <c r="AD41" s="49" t="s">
        <v>41</v>
      </c>
      <c r="AE41" s="49" t="s">
        <v>41</v>
      </c>
      <c r="AF41" s="49" t="s">
        <v>41</v>
      </c>
      <c r="AG41" s="49" t="s">
        <v>41</v>
      </c>
      <c r="AH41" s="49" t="s">
        <v>41</v>
      </c>
      <c r="AI41" s="49" t="s">
        <v>41</v>
      </c>
      <c r="AJ41" s="49" t="s">
        <v>41</v>
      </c>
      <c r="AK41" s="49" t="s">
        <v>41</v>
      </c>
      <c r="AL41" s="49" t="s">
        <v>41</v>
      </c>
      <c r="AM41" s="49" t="s">
        <v>41</v>
      </c>
      <c r="AN41" s="49" t="s">
        <v>41</v>
      </c>
      <c r="AO41" s="49" t="s">
        <v>41</v>
      </c>
      <c r="AP41" s="49" t="s">
        <v>41</v>
      </c>
    </row>
    <row r="42" spans="1:42" x14ac:dyDescent="0.2">
      <c r="A42" s="47" t="s">
        <v>41</v>
      </c>
      <c r="B42" s="47">
        <v>2013</v>
      </c>
      <c r="C42" s="115" t="s">
        <v>94</v>
      </c>
      <c r="D42" s="114" t="s">
        <v>224</v>
      </c>
      <c r="E42" s="47" t="s">
        <v>40</v>
      </c>
      <c r="F42" s="47" t="s">
        <v>369</v>
      </c>
      <c r="G42" s="145" t="s">
        <v>368</v>
      </c>
      <c r="H42" s="145" t="s">
        <v>368</v>
      </c>
      <c r="I42" s="49" t="s">
        <v>368</v>
      </c>
      <c r="J42" s="49" t="s">
        <v>368</v>
      </c>
      <c r="K42" s="49" t="s">
        <v>368</v>
      </c>
      <c r="L42" s="49" t="s">
        <v>368</v>
      </c>
      <c r="M42" s="49" t="s">
        <v>368</v>
      </c>
      <c r="N42" s="49" t="s">
        <v>368</v>
      </c>
      <c r="O42" s="49" t="s">
        <v>368</v>
      </c>
      <c r="P42" s="49" t="s">
        <v>368</v>
      </c>
      <c r="Q42" s="49" t="s">
        <v>368</v>
      </c>
      <c r="R42" s="49" t="s">
        <v>368</v>
      </c>
      <c r="S42" s="49" t="s">
        <v>368</v>
      </c>
      <c r="T42" s="49" t="s">
        <v>368</v>
      </c>
      <c r="U42" s="49" t="s">
        <v>368</v>
      </c>
      <c r="V42" s="49" t="s">
        <v>368</v>
      </c>
      <c r="W42" s="49" t="s">
        <v>368</v>
      </c>
      <c r="X42" s="49" t="s">
        <v>368</v>
      </c>
      <c r="Y42" s="49" t="s">
        <v>368</v>
      </c>
      <c r="Z42" s="49" t="s">
        <v>368</v>
      </c>
      <c r="AA42" s="49" t="s">
        <v>368</v>
      </c>
      <c r="AB42" s="49" t="s">
        <v>368</v>
      </c>
      <c r="AC42" s="49" t="s">
        <v>368</v>
      </c>
      <c r="AD42" s="49" t="s">
        <v>368</v>
      </c>
      <c r="AE42" s="49" t="s">
        <v>368</v>
      </c>
      <c r="AF42" s="49" t="s">
        <v>368</v>
      </c>
      <c r="AG42" s="49" t="s">
        <v>368</v>
      </c>
      <c r="AH42" s="49" t="s">
        <v>368</v>
      </c>
      <c r="AI42" s="49" t="s">
        <v>368</v>
      </c>
      <c r="AJ42" s="49" t="s">
        <v>368</v>
      </c>
      <c r="AK42" s="49" t="s">
        <v>368</v>
      </c>
      <c r="AL42" s="49" t="s">
        <v>368</v>
      </c>
      <c r="AM42" s="49" t="s">
        <v>368</v>
      </c>
      <c r="AN42" s="49" t="s">
        <v>368</v>
      </c>
      <c r="AO42" s="49" t="s">
        <v>368</v>
      </c>
      <c r="AP42" s="49" t="s">
        <v>368</v>
      </c>
    </row>
    <row r="43" spans="1:42" ht="45" x14ac:dyDescent="0.2">
      <c r="A43" s="47" t="s">
        <v>41</v>
      </c>
      <c r="B43" s="47">
        <v>2013</v>
      </c>
      <c r="C43" s="115" t="s">
        <v>95</v>
      </c>
      <c r="D43" s="114" t="s">
        <v>225</v>
      </c>
      <c r="E43" s="47" t="s">
        <v>40</v>
      </c>
      <c r="F43" s="47" t="s">
        <v>369</v>
      </c>
      <c r="G43" s="145" t="s">
        <v>368</v>
      </c>
      <c r="H43" s="145" t="s">
        <v>368</v>
      </c>
      <c r="I43" s="49" t="s">
        <v>368</v>
      </c>
      <c r="J43" s="49" t="s">
        <v>368</v>
      </c>
      <c r="K43" s="49" t="s">
        <v>368</v>
      </c>
      <c r="L43" s="49" t="s">
        <v>368</v>
      </c>
      <c r="M43" s="49" t="s">
        <v>368</v>
      </c>
      <c r="N43" s="49" t="s">
        <v>368</v>
      </c>
      <c r="O43" s="49" t="s">
        <v>368</v>
      </c>
      <c r="P43" s="49" t="s">
        <v>368</v>
      </c>
      <c r="Q43" s="49" t="s">
        <v>368</v>
      </c>
      <c r="R43" s="49" t="s">
        <v>368</v>
      </c>
      <c r="S43" s="49" t="s">
        <v>368</v>
      </c>
      <c r="T43" s="49" t="s">
        <v>368</v>
      </c>
      <c r="U43" s="49" t="s">
        <v>368</v>
      </c>
      <c r="V43" s="49" t="s">
        <v>368</v>
      </c>
      <c r="W43" s="49" t="s">
        <v>368</v>
      </c>
      <c r="X43" s="49" t="s">
        <v>368</v>
      </c>
      <c r="Y43" s="49" t="s">
        <v>368</v>
      </c>
      <c r="Z43" s="49" t="s">
        <v>368</v>
      </c>
      <c r="AA43" s="49" t="s">
        <v>368</v>
      </c>
      <c r="AB43" s="49" t="s">
        <v>368</v>
      </c>
      <c r="AC43" s="49" t="s">
        <v>368</v>
      </c>
      <c r="AD43" s="49" t="s">
        <v>368</v>
      </c>
      <c r="AE43" s="49" t="s">
        <v>368</v>
      </c>
      <c r="AF43" s="49" t="s">
        <v>368</v>
      </c>
      <c r="AG43" s="49" t="s">
        <v>368</v>
      </c>
      <c r="AH43" s="49" t="s">
        <v>368</v>
      </c>
      <c r="AI43" s="49" t="s">
        <v>368</v>
      </c>
      <c r="AJ43" s="49" t="s">
        <v>368</v>
      </c>
      <c r="AK43" s="49" t="s">
        <v>368</v>
      </c>
      <c r="AL43" s="49" t="s">
        <v>368</v>
      </c>
      <c r="AM43" s="49" t="s">
        <v>368</v>
      </c>
      <c r="AN43" s="49" t="s">
        <v>368</v>
      </c>
      <c r="AO43" s="49" t="s">
        <v>368</v>
      </c>
      <c r="AP43" s="49" t="s">
        <v>368</v>
      </c>
    </row>
    <row r="44" spans="1:42" ht="22.5" x14ac:dyDescent="0.2">
      <c r="A44" s="47" t="s">
        <v>41</v>
      </c>
      <c r="B44" s="47">
        <v>2013</v>
      </c>
      <c r="C44" s="115" t="s">
        <v>96</v>
      </c>
      <c r="D44" s="114" t="s">
        <v>226</v>
      </c>
      <c r="E44" s="47" t="s">
        <v>40</v>
      </c>
      <c r="F44" s="47" t="s">
        <v>369</v>
      </c>
      <c r="G44" s="145" t="s">
        <v>367</v>
      </c>
      <c r="H44" s="145" t="s">
        <v>367</v>
      </c>
      <c r="I44" s="49" t="s">
        <v>367</v>
      </c>
      <c r="J44" s="49" t="s">
        <v>367</v>
      </c>
      <c r="K44" s="49" t="s">
        <v>367</v>
      </c>
      <c r="L44" s="49" t="s">
        <v>367</v>
      </c>
      <c r="M44" s="49" t="s">
        <v>367</v>
      </c>
      <c r="N44" s="49" t="s">
        <v>367</v>
      </c>
      <c r="O44" s="49" t="s">
        <v>367</v>
      </c>
      <c r="P44" s="49" t="s">
        <v>367</v>
      </c>
      <c r="Q44" s="49" t="s">
        <v>367</v>
      </c>
      <c r="R44" s="49" t="s">
        <v>367</v>
      </c>
      <c r="S44" s="49" t="s">
        <v>367</v>
      </c>
      <c r="T44" s="49" t="s">
        <v>367</v>
      </c>
      <c r="U44" s="49" t="s">
        <v>367</v>
      </c>
      <c r="V44" s="49" t="s">
        <v>367</v>
      </c>
      <c r="W44" s="49" t="s">
        <v>367</v>
      </c>
      <c r="X44" s="49" t="s">
        <v>367</v>
      </c>
      <c r="Y44" s="49" t="s">
        <v>367</v>
      </c>
      <c r="Z44" s="49" t="s">
        <v>367</v>
      </c>
      <c r="AA44" s="49" t="s">
        <v>367</v>
      </c>
      <c r="AB44" s="49" t="s">
        <v>367</v>
      </c>
      <c r="AC44" s="49" t="s">
        <v>367</v>
      </c>
      <c r="AD44" s="49" t="s">
        <v>367</v>
      </c>
      <c r="AE44" s="49" t="s">
        <v>367</v>
      </c>
      <c r="AF44" s="49" t="s">
        <v>367</v>
      </c>
      <c r="AG44" s="49" t="s">
        <v>367</v>
      </c>
      <c r="AH44" s="49" t="s">
        <v>367</v>
      </c>
      <c r="AI44" s="49" t="s">
        <v>367</v>
      </c>
      <c r="AJ44" s="49" t="s">
        <v>367</v>
      </c>
      <c r="AK44" s="49" t="s">
        <v>367</v>
      </c>
      <c r="AL44" s="49" t="s">
        <v>367</v>
      </c>
      <c r="AM44" s="49" t="s">
        <v>367</v>
      </c>
      <c r="AN44" s="49" t="s">
        <v>367</v>
      </c>
      <c r="AO44" s="49" t="s">
        <v>367</v>
      </c>
      <c r="AP44" s="49" t="s">
        <v>367</v>
      </c>
    </row>
    <row r="45" spans="1:42" ht="22.5" x14ac:dyDescent="0.2">
      <c r="A45" s="47" t="s">
        <v>41</v>
      </c>
      <c r="B45" s="47">
        <v>2013</v>
      </c>
      <c r="C45" s="115" t="s">
        <v>97</v>
      </c>
      <c r="D45" s="114" t="s">
        <v>227</v>
      </c>
      <c r="E45" s="47" t="s">
        <v>40</v>
      </c>
      <c r="F45" s="47" t="s">
        <v>369</v>
      </c>
      <c r="G45" s="145" t="s">
        <v>366</v>
      </c>
      <c r="H45" s="145" t="s">
        <v>366</v>
      </c>
      <c r="I45" s="49" t="s">
        <v>366</v>
      </c>
      <c r="J45" s="49" t="s">
        <v>366</v>
      </c>
      <c r="K45" s="49" t="s">
        <v>366</v>
      </c>
      <c r="L45" s="49" t="s">
        <v>366</v>
      </c>
      <c r="M45" s="49" t="s">
        <v>366</v>
      </c>
      <c r="N45" s="49" t="s">
        <v>366</v>
      </c>
      <c r="O45" s="49" t="s">
        <v>366</v>
      </c>
      <c r="P45" s="49" t="s">
        <v>366</v>
      </c>
      <c r="Q45" s="49" t="s">
        <v>366</v>
      </c>
      <c r="R45" s="49" t="s">
        <v>366</v>
      </c>
      <c r="S45" s="49" t="s">
        <v>366</v>
      </c>
      <c r="T45" s="49" t="s">
        <v>366</v>
      </c>
      <c r="U45" s="49" t="s">
        <v>366</v>
      </c>
      <c r="V45" s="49" t="s">
        <v>366</v>
      </c>
      <c r="W45" s="49" t="s">
        <v>366</v>
      </c>
      <c r="X45" s="49" t="s">
        <v>366</v>
      </c>
      <c r="Y45" s="49" t="s">
        <v>366</v>
      </c>
      <c r="Z45" s="49" t="s">
        <v>366</v>
      </c>
      <c r="AA45" s="49" t="s">
        <v>366</v>
      </c>
      <c r="AB45" s="49" t="s">
        <v>366</v>
      </c>
      <c r="AC45" s="49" t="s">
        <v>366</v>
      </c>
      <c r="AD45" s="49" t="s">
        <v>366</v>
      </c>
      <c r="AE45" s="49" t="s">
        <v>366</v>
      </c>
      <c r="AF45" s="49" t="s">
        <v>366</v>
      </c>
      <c r="AG45" s="49" t="s">
        <v>366</v>
      </c>
      <c r="AH45" s="49" t="s">
        <v>366</v>
      </c>
      <c r="AI45" s="49" t="s">
        <v>366</v>
      </c>
      <c r="AJ45" s="49" t="s">
        <v>366</v>
      </c>
      <c r="AK45" s="49" t="s">
        <v>366</v>
      </c>
      <c r="AL45" s="49" t="s">
        <v>366</v>
      </c>
      <c r="AM45" s="49" t="s">
        <v>366</v>
      </c>
      <c r="AN45" s="49" t="s">
        <v>366</v>
      </c>
      <c r="AO45" s="49" t="s">
        <v>366</v>
      </c>
      <c r="AP45" s="49" t="s">
        <v>366</v>
      </c>
    </row>
    <row r="46" spans="1:42" x14ac:dyDescent="0.2">
      <c r="A46" s="47" t="s">
        <v>41</v>
      </c>
      <c r="B46" s="47">
        <v>2013</v>
      </c>
      <c r="C46" s="115" t="s">
        <v>98</v>
      </c>
      <c r="D46" s="114" t="s">
        <v>228</v>
      </c>
      <c r="E46" s="47" t="s">
        <v>40</v>
      </c>
      <c r="F46" s="47" t="s">
        <v>369</v>
      </c>
      <c r="G46" s="145" t="s">
        <v>41</v>
      </c>
      <c r="H46" s="145" t="s">
        <v>41</v>
      </c>
      <c r="I46" s="49" t="s">
        <v>41</v>
      </c>
      <c r="J46" s="49" t="s">
        <v>41</v>
      </c>
      <c r="K46" s="49" t="s">
        <v>41</v>
      </c>
      <c r="L46" s="49" t="s">
        <v>41</v>
      </c>
      <c r="M46" s="49" t="s">
        <v>41</v>
      </c>
      <c r="N46" s="49" t="s">
        <v>41</v>
      </c>
      <c r="O46" s="49" t="s">
        <v>41</v>
      </c>
      <c r="P46" s="49" t="s">
        <v>41</v>
      </c>
      <c r="Q46" s="49" t="s">
        <v>41</v>
      </c>
      <c r="R46" s="49" t="s">
        <v>41</v>
      </c>
      <c r="S46" s="49" t="s">
        <v>41</v>
      </c>
      <c r="T46" s="49" t="s">
        <v>41</v>
      </c>
      <c r="U46" s="49" t="s">
        <v>41</v>
      </c>
      <c r="V46" s="49" t="s">
        <v>41</v>
      </c>
      <c r="W46" s="49" t="s">
        <v>41</v>
      </c>
      <c r="X46" s="49" t="s">
        <v>41</v>
      </c>
      <c r="Y46" s="49" t="s">
        <v>41</v>
      </c>
      <c r="Z46" s="49" t="s">
        <v>41</v>
      </c>
      <c r="AA46" s="49" t="s">
        <v>41</v>
      </c>
      <c r="AB46" s="49" t="s">
        <v>41</v>
      </c>
      <c r="AC46" s="49" t="s">
        <v>41</v>
      </c>
      <c r="AD46" s="49" t="s">
        <v>41</v>
      </c>
      <c r="AE46" s="49" t="s">
        <v>41</v>
      </c>
      <c r="AF46" s="49" t="s">
        <v>41</v>
      </c>
      <c r="AG46" s="49" t="s">
        <v>41</v>
      </c>
      <c r="AH46" s="49" t="s">
        <v>41</v>
      </c>
      <c r="AI46" s="49" t="s">
        <v>41</v>
      </c>
      <c r="AJ46" s="49" t="s">
        <v>41</v>
      </c>
      <c r="AK46" s="49" t="s">
        <v>41</v>
      </c>
      <c r="AL46" s="49" t="s">
        <v>41</v>
      </c>
      <c r="AM46" s="49" t="s">
        <v>41</v>
      </c>
      <c r="AN46" s="49" t="s">
        <v>41</v>
      </c>
      <c r="AO46" s="49" t="s">
        <v>41</v>
      </c>
      <c r="AP46" s="49" t="s">
        <v>41</v>
      </c>
    </row>
    <row r="47" spans="1:42" x14ac:dyDescent="0.2">
      <c r="A47" s="47" t="s">
        <v>41</v>
      </c>
      <c r="B47" s="47">
        <v>2013</v>
      </c>
      <c r="C47" s="115" t="s">
        <v>99</v>
      </c>
      <c r="D47" s="114" t="s">
        <v>229</v>
      </c>
      <c r="E47" s="47" t="s">
        <v>40</v>
      </c>
      <c r="F47" s="47" t="s">
        <v>369</v>
      </c>
      <c r="G47" s="145" t="s">
        <v>41</v>
      </c>
      <c r="H47" s="145" t="s">
        <v>41</v>
      </c>
      <c r="I47" s="49" t="s">
        <v>41</v>
      </c>
      <c r="J47" s="49" t="s">
        <v>41</v>
      </c>
      <c r="K47" s="49" t="s">
        <v>41</v>
      </c>
      <c r="L47" s="49" t="s">
        <v>41</v>
      </c>
      <c r="M47" s="49" t="s">
        <v>41</v>
      </c>
      <c r="N47" s="49" t="s">
        <v>41</v>
      </c>
      <c r="O47" s="49" t="s">
        <v>41</v>
      </c>
      <c r="P47" s="49" t="s">
        <v>41</v>
      </c>
      <c r="Q47" s="49" t="s">
        <v>41</v>
      </c>
      <c r="R47" s="49" t="s">
        <v>41</v>
      </c>
      <c r="S47" s="49" t="s">
        <v>41</v>
      </c>
      <c r="T47" s="49" t="s">
        <v>41</v>
      </c>
      <c r="U47" s="49" t="s">
        <v>41</v>
      </c>
      <c r="V47" s="49" t="s">
        <v>41</v>
      </c>
      <c r="W47" s="49" t="s">
        <v>41</v>
      </c>
      <c r="X47" s="49" t="s">
        <v>41</v>
      </c>
      <c r="Y47" s="49" t="s">
        <v>41</v>
      </c>
      <c r="Z47" s="49" t="s">
        <v>41</v>
      </c>
      <c r="AA47" s="49" t="s">
        <v>41</v>
      </c>
      <c r="AB47" s="49" t="s">
        <v>41</v>
      </c>
      <c r="AC47" s="49" t="s">
        <v>41</v>
      </c>
      <c r="AD47" s="49" t="s">
        <v>41</v>
      </c>
      <c r="AE47" s="49" t="s">
        <v>41</v>
      </c>
      <c r="AF47" s="49" t="s">
        <v>41</v>
      </c>
      <c r="AG47" s="49" t="s">
        <v>41</v>
      </c>
      <c r="AH47" s="49" t="s">
        <v>41</v>
      </c>
      <c r="AI47" s="49" t="s">
        <v>41</v>
      </c>
      <c r="AJ47" s="49" t="s">
        <v>41</v>
      </c>
      <c r="AK47" s="49" t="s">
        <v>41</v>
      </c>
      <c r="AL47" s="49" t="s">
        <v>41</v>
      </c>
      <c r="AM47" s="49" t="s">
        <v>41</v>
      </c>
      <c r="AN47" s="49" t="s">
        <v>41</v>
      </c>
      <c r="AO47" s="49" t="s">
        <v>41</v>
      </c>
      <c r="AP47" s="49" t="s">
        <v>41</v>
      </c>
    </row>
    <row r="48" spans="1:42" x14ac:dyDescent="0.2">
      <c r="A48" s="47" t="s">
        <v>41</v>
      </c>
      <c r="B48" s="47">
        <v>2013</v>
      </c>
      <c r="C48" s="115" t="s">
        <v>100</v>
      </c>
      <c r="D48" s="114" t="s">
        <v>230</v>
      </c>
      <c r="E48" s="47" t="s">
        <v>40</v>
      </c>
      <c r="F48" s="47" t="s">
        <v>369</v>
      </c>
      <c r="G48" s="145" t="s">
        <v>41</v>
      </c>
      <c r="H48" s="145" t="s">
        <v>41</v>
      </c>
      <c r="I48" s="49" t="s">
        <v>41</v>
      </c>
      <c r="J48" s="49" t="s">
        <v>41</v>
      </c>
      <c r="K48" s="49" t="s">
        <v>41</v>
      </c>
      <c r="L48" s="49" t="s">
        <v>41</v>
      </c>
      <c r="M48" s="49" t="s">
        <v>41</v>
      </c>
      <c r="N48" s="49" t="s">
        <v>41</v>
      </c>
      <c r="O48" s="49" t="s">
        <v>41</v>
      </c>
      <c r="P48" s="49" t="s">
        <v>41</v>
      </c>
      <c r="Q48" s="49" t="s">
        <v>41</v>
      </c>
      <c r="R48" s="49" t="s">
        <v>41</v>
      </c>
      <c r="S48" s="49" t="s">
        <v>41</v>
      </c>
      <c r="T48" s="49" t="s">
        <v>41</v>
      </c>
      <c r="U48" s="49" t="s">
        <v>41</v>
      </c>
      <c r="V48" s="49" t="s">
        <v>41</v>
      </c>
      <c r="W48" s="49" t="s">
        <v>41</v>
      </c>
      <c r="X48" s="49" t="s">
        <v>41</v>
      </c>
      <c r="Y48" s="49" t="s">
        <v>41</v>
      </c>
      <c r="Z48" s="49" t="s">
        <v>41</v>
      </c>
      <c r="AA48" s="49" t="s">
        <v>41</v>
      </c>
      <c r="AB48" s="49" t="s">
        <v>366</v>
      </c>
      <c r="AC48" s="49" t="s">
        <v>366</v>
      </c>
      <c r="AD48" s="49" t="s">
        <v>366</v>
      </c>
      <c r="AE48" s="49" t="s">
        <v>366</v>
      </c>
      <c r="AF48" s="49" t="s">
        <v>366</v>
      </c>
      <c r="AG48" s="49" t="s">
        <v>366</v>
      </c>
      <c r="AH48" s="49" t="s">
        <v>366</v>
      </c>
      <c r="AI48" s="49" t="s">
        <v>366</v>
      </c>
      <c r="AJ48" s="49" t="s">
        <v>366</v>
      </c>
      <c r="AK48" s="49" t="s">
        <v>366</v>
      </c>
      <c r="AL48" s="49" t="s">
        <v>366</v>
      </c>
      <c r="AM48" s="49" t="s">
        <v>366</v>
      </c>
      <c r="AN48" s="49" t="s">
        <v>366</v>
      </c>
      <c r="AO48" s="49" t="s">
        <v>366</v>
      </c>
      <c r="AP48" s="49" t="s">
        <v>366</v>
      </c>
    </row>
    <row r="49" spans="1:42" ht="22.5" x14ac:dyDescent="0.2">
      <c r="A49" s="47" t="s">
        <v>41</v>
      </c>
      <c r="B49" s="47">
        <v>2013</v>
      </c>
      <c r="C49" s="115" t="s">
        <v>101</v>
      </c>
      <c r="D49" s="114" t="s">
        <v>231</v>
      </c>
      <c r="E49" s="47" t="s">
        <v>40</v>
      </c>
      <c r="F49" s="47" t="s">
        <v>369</v>
      </c>
      <c r="G49" s="145" t="s">
        <v>368</v>
      </c>
      <c r="H49" s="145" t="s">
        <v>368</v>
      </c>
      <c r="I49" s="49" t="s">
        <v>368</v>
      </c>
      <c r="J49" s="49" t="s">
        <v>368</v>
      </c>
      <c r="K49" s="49" t="s">
        <v>368</v>
      </c>
      <c r="L49" s="49" t="s">
        <v>368</v>
      </c>
      <c r="M49" s="49" t="s">
        <v>368</v>
      </c>
      <c r="N49" s="49" t="s">
        <v>368</v>
      </c>
      <c r="O49" s="49" t="s">
        <v>368</v>
      </c>
      <c r="P49" s="49" t="s">
        <v>368</v>
      </c>
      <c r="Q49" s="49" t="s">
        <v>368</v>
      </c>
      <c r="R49" s="49" t="s">
        <v>368</v>
      </c>
      <c r="S49" s="49" t="s">
        <v>368</v>
      </c>
      <c r="T49" s="49" t="s">
        <v>368</v>
      </c>
      <c r="U49" s="49" t="s">
        <v>368</v>
      </c>
      <c r="V49" s="49" t="s">
        <v>368</v>
      </c>
      <c r="W49" s="49" t="s">
        <v>368</v>
      </c>
      <c r="X49" s="49" t="s">
        <v>368</v>
      </c>
      <c r="Y49" s="49" t="s">
        <v>368</v>
      </c>
      <c r="Z49" s="49" t="s">
        <v>368</v>
      </c>
      <c r="AA49" s="49" t="s">
        <v>368</v>
      </c>
      <c r="AB49" s="49" t="s">
        <v>368</v>
      </c>
      <c r="AC49" s="49" t="s">
        <v>368</v>
      </c>
      <c r="AD49" s="49" t="s">
        <v>368</v>
      </c>
      <c r="AE49" s="49" t="s">
        <v>368</v>
      </c>
      <c r="AF49" s="49" t="s">
        <v>368</v>
      </c>
      <c r="AG49" s="49" t="s">
        <v>368</v>
      </c>
      <c r="AH49" s="49" t="s">
        <v>368</v>
      </c>
      <c r="AI49" s="49" t="s">
        <v>368</v>
      </c>
      <c r="AJ49" s="49" t="s">
        <v>368</v>
      </c>
      <c r="AK49" s="49" t="s">
        <v>368</v>
      </c>
      <c r="AL49" s="49" t="s">
        <v>368</v>
      </c>
      <c r="AM49" s="49" t="s">
        <v>368</v>
      </c>
      <c r="AN49" s="49" t="s">
        <v>368</v>
      </c>
      <c r="AO49" s="49" t="s">
        <v>368</v>
      </c>
      <c r="AP49" s="49" t="s">
        <v>368</v>
      </c>
    </row>
    <row r="50" spans="1:42" x14ac:dyDescent="0.2">
      <c r="A50" s="47" t="s">
        <v>41</v>
      </c>
      <c r="B50" s="47">
        <v>2013</v>
      </c>
      <c r="C50" s="115" t="s">
        <v>102</v>
      </c>
      <c r="D50" s="114" t="s">
        <v>232</v>
      </c>
      <c r="E50" s="47" t="s">
        <v>40</v>
      </c>
      <c r="F50" s="47" t="s">
        <v>369</v>
      </c>
      <c r="G50" s="145" t="s">
        <v>368</v>
      </c>
      <c r="H50" s="145" t="s">
        <v>368</v>
      </c>
      <c r="I50" s="49" t="s">
        <v>368</v>
      </c>
      <c r="J50" s="49" t="s">
        <v>368</v>
      </c>
      <c r="K50" s="49" t="s">
        <v>368</v>
      </c>
      <c r="L50" s="49" t="s">
        <v>368</v>
      </c>
      <c r="M50" s="49" t="s">
        <v>368</v>
      </c>
      <c r="N50" s="49" t="s">
        <v>368</v>
      </c>
      <c r="O50" s="49" t="s">
        <v>368</v>
      </c>
      <c r="P50" s="49" t="s">
        <v>368</v>
      </c>
      <c r="Q50" s="49" t="s">
        <v>368</v>
      </c>
      <c r="R50" s="49" t="s">
        <v>368</v>
      </c>
      <c r="S50" s="49" t="s">
        <v>368</v>
      </c>
      <c r="T50" s="49" t="s">
        <v>368</v>
      </c>
      <c r="U50" s="49" t="s">
        <v>368</v>
      </c>
      <c r="V50" s="49" t="s">
        <v>368</v>
      </c>
      <c r="W50" s="49" t="s">
        <v>368</v>
      </c>
      <c r="X50" s="49" t="s">
        <v>368</v>
      </c>
      <c r="Y50" s="49" t="s">
        <v>368</v>
      </c>
      <c r="Z50" s="49" t="s">
        <v>368</v>
      </c>
      <c r="AA50" s="49" t="s">
        <v>368</v>
      </c>
      <c r="AB50" s="49" t="s">
        <v>368</v>
      </c>
      <c r="AC50" s="49" t="s">
        <v>368</v>
      </c>
      <c r="AD50" s="49" t="s">
        <v>368</v>
      </c>
      <c r="AE50" s="49" t="s">
        <v>368</v>
      </c>
      <c r="AF50" s="49" t="s">
        <v>368</v>
      </c>
      <c r="AG50" s="49" t="s">
        <v>368</v>
      </c>
      <c r="AH50" s="49" t="s">
        <v>368</v>
      </c>
      <c r="AI50" s="49" t="s">
        <v>368</v>
      </c>
      <c r="AJ50" s="49" t="s">
        <v>368</v>
      </c>
      <c r="AK50" s="49" t="s">
        <v>368</v>
      </c>
      <c r="AL50" s="49" t="s">
        <v>368</v>
      </c>
      <c r="AM50" s="49" t="s">
        <v>368</v>
      </c>
      <c r="AN50" s="49" t="s">
        <v>368</v>
      </c>
      <c r="AO50" s="49" t="s">
        <v>368</v>
      </c>
      <c r="AP50" s="49" t="s">
        <v>368</v>
      </c>
    </row>
    <row r="51" spans="1:42" ht="22.5" x14ac:dyDescent="0.2">
      <c r="A51" s="47" t="s">
        <v>41</v>
      </c>
      <c r="B51" s="47">
        <v>2013</v>
      </c>
      <c r="C51" s="115" t="s">
        <v>103</v>
      </c>
      <c r="D51" s="114" t="s">
        <v>233</v>
      </c>
      <c r="E51" s="47" t="s">
        <v>40</v>
      </c>
      <c r="F51" s="47" t="s">
        <v>369</v>
      </c>
      <c r="G51" s="145" t="s">
        <v>368</v>
      </c>
      <c r="H51" s="145" t="s">
        <v>368</v>
      </c>
      <c r="I51" s="49" t="s">
        <v>368</v>
      </c>
      <c r="J51" s="49" t="s">
        <v>368</v>
      </c>
      <c r="K51" s="49" t="s">
        <v>368</v>
      </c>
      <c r="L51" s="49" t="s">
        <v>368</v>
      </c>
      <c r="M51" s="49" t="s">
        <v>368</v>
      </c>
      <c r="N51" s="49" t="s">
        <v>368</v>
      </c>
      <c r="O51" s="49" t="s">
        <v>368</v>
      </c>
      <c r="P51" s="49" t="s">
        <v>368</v>
      </c>
      <c r="Q51" s="49" t="s">
        <v>368</v>
      </c>
      <c r="R51" s="49" t="s">
        <v>368</v>
      </c>
      <c r="S51" s="49" t="s">
        <v>368</v>
      </c>
      <c r="T51" s="49" t="s">
        <v>368</v>
      </c>
      <c r="U51" s="49" t="s">
        <v>368</v>
      </c>
      <c r="V51" s="49" t="s">
        <v>368</v>
      </c>
      <c r="W51" s="49" t="s">
        <v>368</v>
      </c>
      <c r="X51" s="49" t="s">
        <v>368</v>
      </c>
      <c r="Y51" s="49" t="s">
        <v>368</v>
      </c>
      <c r="Z51" s="49" t="s">
        <v>368</v>
      </c>
      <c r="AA51" s="49" t="s">
        <v>368</v>
      </c>
      <c r="AB51" s="49" t="s">
        <v>368</v>
      </c>
      <c r="AC51" s="49" t="s">
        <v>368</v>
      </c>
      <c r="AD51" s="49" t="s">
        <v>368</v>
      </c>
      <c r="AE51" s="49" t="s">
        <v>368</v>
      </c>
      <c r="AF51" s="49" t="s">
        <v>368</v>
      </c>
      <c r="AG51" s="49" t="s">
        <v>368</v>
      </c>
      <c r="AH51" s="49" t="s">
        <v>368</v>
      </c>
      <c r="AI51" s="49" t="s">
        <v>368</v>
      </c>
      <c r="AJ51" s="49" t="s">
        <v>368</v>
      </c>
      <c r="AK51" s="49" t="s">
        <v>368</v>
      </c>
      <c r="AL51" s="49" t="s">
        <v>368</v>
      </c>
      <c r="AM51" s="49" t="s">
        <v>368</v>
      </c>
      <c r="AN51" s="49" t="s">
        <v>368</v>
      </c>
      <c r="AO51" s="49" t="s">
        <v>368</v>
      </c>
      <c r="AP51" s="49" t="s">
        <v>368</v>
      </c>
    </row>
    <row r="52" spans="1:42" ht="22.5" x14ac:dyDescent="0.2">
      <c r="A52" s="47" t="s">
        <v>41</v>
      </c>
      <c r="B52" s="47">
        <v>2013</v>
      </c>
      <c r="C52" s="115" t="s">
        <v>104</v>
      </c>
      <c r="D52" s="114" t="s">
        <v>234</v>
      </c>
      <c r="E52" s="47" t="s">
        <v>40</v>
      </c>
      <c r="F52" s="47" t="s">
        <v>369</v>
      </c>
      <c r="G52" s="145" t="s">
        <v>368</v>
      </c>
      <c r="H52" s="145" t="s">
        <v>368</v>
      </c>
      <c r="I52" s="49" t="s">
        <v>368</v>
      </c>
      <c r="J52" s="49" t="s">
        <v>368</v>
      </c>
      <c r="K52" s="49" t="s">
        <v>368</v>
      </c>
      <c r="L52" s="49" t="s">
        <v>368</v>
      </c>
      <c r="M52" s="49" t="s">
        <v>368</v>
      </c>
      <c r="N52" s="49" t="s">
        <v>368</v>
      </c>
      <c r="O52" s="49" t="s">
        <v>368</v>
      </c>
      <c r="P52" s="49" t="s">
        <v>368</v>
      </c>
      <c r="Q52" s="49" t="s">
        <v>368</v>
      </c>
      <c r="R52" s="49" t="s">
        <v>368</v>
      </c>
      <c r="S52" s="49" t="s">
        <v>368</v>
      </c>
      <c r="T52" s="49" t="s">
        <v>368</v>
      </c>
      <c r="U52" s="49" t="s">
        <v>368</v>
      </c>
      <c r="V52" s="49" t="s">
        <v>368</v>
      </c>
      <c r="W52" s="49" t="s">
        <v>368</v>
      </c>
      <c r="X52" s="49" t="s">
        <v>368</v>
      </c>
      <c r="Y52" s="49" t="s">
        <v>368</v>
      </c>
      <c r="Z52" s="49" t="s">
        <v>368</v>
      </c>
      <c r="AA52" s="49" t="s">
        <v>368</v>
      </c>
      <c r="AB52" s="49" t="s">
        <v>368</v>
      </c>
      <c r="AC52" s="49" t="s">
        <v>368</v>
      </c>
      <c r="AD52" s="49" t="s">
        <v>368</v>
      </c>
      <c r="AE52" s="49" t="s">
        <v>368</v>
      </c>
      <c r="AF52" s="49" t="s">
        <v>368</v>
      </c>
      <c r="AG52" s="49" t="s">
        <v>368</v>
      </c>
      <c r="AH52" s="49" t="s">
        <v>368</v>
      </c>
      <c r="AI52" s="49" t="s">
        <v>368</v>
      </c>
      <c r="AJ52" s="49" t="s">
        <v>368</v>
      </c>
      <c r="AK52" s="49" t="s">
        <v>368</v>
      </c>
      <c r="AL52" s="49" t="s">
        <v>368</v>
      </c>
      <c r="AM52" s="49" t="s">
        <v>368</v>
      </c>
      <c r="AN52" s="49" t="s">
        <v>368</v>
      </c>
      <c r="AO52" s="49" t="s">
        <v>368</v>
      </c>
      <c r="AP52" s="49" t="s">
        <v>368</v>
      </c>
    </row>
    <row r="53" spans="1:42" x14ac:dyDescent="0.2">
      <c r="A53" s="47" t="s">
        <v>41</v>
      </c>
      <c r="B53" s="47">
        <v>2013</v>
      </c>
      <c r="C53" s="115" t="s">
        <v>105</v>
      </c>
      <c r="D53" s="114" t="s">
        <v>235</v>
      </c>
      <c r="E53" s="47" t="s">
        <v>40</v>
      </c>
      <c r="F53" s="47" t="s">
        <v>369</v>
      </c>
      <c r="G53" s="145" t="s">
        <v>366</v>
      </c>
      <c r="H53" s="145" t="s">
        <v>366</v>
      </c>
      <c r="I53" s="49" t="s">
        <v>366</v>
      </c>
      <c r="J53" s="49" t="s">
        <v>366</v>
      </c>
      <c r="K53" s="49" t="s">
        <v>366</v>
      </c>
      <c r="L53" s="49" t="s">
        <v>366</v>
      </c>
      <c r="M53" s="49" t="s">
        <v>366</v>
      </c>
      <c r="N53" s="49" t="s">
        <v>366</v>
      </c>
      <c r="O53" s="49" t="s">
        <v>366</v>
      </c>
      <c r="P53" s="49" t="s">
        <v>366</v>
      </c>
      <c r="Q53" s="49" t="s">
        <v>366</v>
      </c>
      <c r="R53" s="49" t="s">
        <v>366</v>
      </c>
      <c r="S53" s="49" t="s">
        <v>366</v>
      </c>
      <c r="T53" s="49" t="s">
        <v>366</v>
      </c>
      <c r="U53" s="49" t="s">
        <v>366</v>
      </c>
      <c r="V53" s="49" t="s">
        <v>366</v>
      </c>
      <c r="W53" s="49" t="s">
        <v>366</v>
      </c>
      <c r="X53" s="49" t="s">
        <v>366</v>
      </c>
      <c r="Y53" s="49" t="s">
        <v>366</v>
      </c>
      <c r="Z53" s="49" t="s">
        <v>366</v>
      </c>
      <c r="AA53" s="49" t="s">
        <v>366</v>
      </c>
      <c r="AB53" s="49" t="s">
        <v>366</v>
      </c>
      <c r="AC53" s="49" t="s">
        <v>366</v>
      </c>
      <c r="AD53" s="49" t="s">
        <v>366</v>
      </c>
      <c r="AE53" s="49" t="s">
        <v>366</v>
      </c>
      <c r="AF53" s="49" t="s">
        <v>366</v>
      </c>
      <c r="AG53" s="49" t="s">
        <v>366</v>
      </c>
      <c r="AH53" s="49" t="s">
        <v>366</v>
      </c>
      <c r="AI53" s="49" t="s">
        <v>366</v>
      </c>
      <c r="AJ53" s="49" t="s">
        <v>366</v>
      </c>
      <c r="AK53" s="49" t="s">
        <v>366</v>
      </c>
      <c r="AL53" s="49" t="s">
        <v>366</v>
      </c>
      <c r="AM53" s="49" t="s">
        <v>366</v>
      </c>
      <c r="AN53" s="49" t="s">
        <v>366</v>
      </c>
      <c r="AO53" s="49" t="s">
        <v>366</v>
      </c>
      <c r="AP53" s="49" t="s">
        <v>366</v>
      </c>
    </row>
    <row r="54" spans="1:42" x14ac:dyDescent="0.2">
      <c r="A54" s="47" t="s">
        <v>41</v>
      </c>
      <c r="B54" s="47">
        <v>2013</v>
      </c>
      <c r="C54" s="115" t="s">
        <v>106</v>
      </c>
      <c r="D54" s="114" t="s">
        <v>236</v>
      </c>
      <c r="E54" s="47" t="s">
        <v>40</v>
      </c>
      <c r="F54" s="47" t="s">
        <v>369</v>
      </c>
      <c r="G54" s="145">
        <v>2.105</v>
      </c>
      <c r="H54" s="145">
        <v>0.96</v>
      </c>
      <c r="I54" s="49">
        <v>1.673</v>
      </c>
      <c r="J54" s="49">
        <v>1.823</v>
      </c>
      <c r="K54" s="49">
        <v>0.96</v>
      </c>
      <c r="L54" s="49">
        <v>0.28000000000000003</v>
      </c>
      <c r="M54" s="49">
        <v>0.28000000000000003</v>
      </c>
      <c r="N54" s="49">
        <v>0.28000000000000003</v>
      </c>
      <c r="O54" s="49">
        <v>0.28000000000000003</v>
      </c>
      <c r="P54" s="49">
        <v>0.28000000000000003</v>
      </c>
      <c r="Q54" s="49">
        <v>0.28000000000000003</v>
      </c>
      <c r="R54" s="49">
        <v>0.30199999999999999</v>
      </c>
      <c r="S54" s="49">
        <v>0.374</v>
      </c>
      <c r="T54" s="49">
        <v>0.187</v>
      </c>
      <c r="U54" s="49" t="s">
        <v>366</v>
      </c>
      <c r="V54" s="49" t="s">
        <v>366</v>
      </c>
      <c r="W54" s="49" t="s">
        <v>366</v>
      </c>
      <c r="X54" s="49" t="s">
        <v>366</v>
      </c>
      <c r="Y54" s="49" t="s">
        <v>366</v>
      </c>
      <c r="Z54" s="49" t="s">
        <v>366</v>
      </c>
      <c r="AA54" s="49" t="s">
        <v>366</v>
      </c>
      <c r="AB54" s="49" t="s">
        <v>366</v>
      </c>
      <c r="AC54" s="49" t="s">
        <v>366</v>
      </c>
      <c r="AD54" s="49" t="s">
        <v>366</v>
      </c>
      <c r="AE54" s="49" t="s">
        <v>366</v>
      </c>
      <c r="AF54" s="49" t="s">
        <v>366</v>
      </c>
      <c r="AG54" s="49" t="s">
        <v>366</v>
      </c>
      <c r="AH54" s="49" t="s">
        <v>366</v>
      </c>
      <c r="AI54" s="49" t="s">
        <v>366</v>
      </c>
      <c r="AJ54" s="49" t="s">
        <v>366</v>
      </c>
      <c r="AK54" s="49" t="s">
        <v>366</v>
      </c>
      <c r="AL54" s="49" t="s">
        <v>366</v>
      </c>
      <c r="AM54" s="49" t="s">
        <v>366</v>
      </c>
      <c r="AN54" s="49" t="s">
        <v>366</v>
      </c>
      <c r="AO54" s="49" t="s">
        <v>366</v>
      </c>
      <c r="AP54" s="49" t="s">
        <v>366</v>
      </c>
    </row>
    <row r="55" spans="1:42" x14ac:dyDescent="0.2">
      <c r="A55" s="47" t="s">
        <v>41</v>
      </c>
      <c r="B55" s="47">
        <v>2013</v>
      </c>
      <c r="C55" s="115" t="s">
        <v>107</v>
      </c>
      <c r="D55" s="114" t="s">
        <v>237</v>
      </c>
      <c r="E55" s="47" t="s">
        <v>40</v>
      </c>
      <c r="F55" s="47" t="s">
        <v>369</v>
      </c>
      <c r="G55" s="145" t="s">
        <v>366</v>
      </c>
      <c r="H55" s="145" t="s">
        <v>366</v>
      </c>
      <c r="I55" s="49" t="s">
        <v>366</v>
      </c>
      <c r="J55" s="49" t="s">
        <v>366</v>
      </c>
      <c r="K55" s="49" t="s">
        <v>366</v>
      </c>
      <c r="L55" s="49" t="s">
        <v>366</v>
      </c>
      <c r="M55" s="49" t="s">
        <v>366</v>
      </c>
      <c r="N55" s="49" t="s">
        <v>366</v>
      </c>
      <c r="O55" s="49" t="s">
        <v>366</v>
      </c>
      <c r="P55" s="49" t="s">
        <v>366</v>
      </c>
      <c r="Q55" s="49" t="s">
        <v>366</v>
      </c>
      <c r="R55" s="49" t="s">
        <v>366</v>
      </c>
      <c r="S55" s="49" t="s">
        <v>366</v>
      </c>
      <c r="T55" s="49" t="s">
        <v>366</v>
      </c>
      <c r="U55" s="49" t="s">
        <v>366</v>
      </c>
      <c r="V55" s="49" t="s">
        <v>366</v>
      </c>
      <c r="W55" s="49" t="s">
        <v>366</v>
      </c>
      <c r="X55" s="49" t="s">
        <v>366</v>
      </c>
      <c r="Y55" s="49" t="s">
        <v>366</v>
      </c>
      <c r="Z55" s="49" t="s">
        <v>366</v>
      </c>
      <c r="AA55" s="49" t="s">
        <v>366</v>
      </c>
      <c r="AB55" s="49" t="s">
        <v>366</v>
      </c>
      <c r="AC55" s="49" t="s">
        <v>366</v>
      </c>
      <c r="AD55" s="49" t="s">
        <v>366</v>
      </c>
      <c r="AE55" s="49" t="s">
        <v>366</v>
      </c>
      <c r="AF55" s="49" t="s">
        <v>366</v>
      </c>
      <c r="AG55" s="49" t="s">
        <v>366</v>
      </c>
      <c r="AH55" s="49" t="s">
        <v>366</v>
      </c>
      <c r="AI55" s="49" t="s">
        <v>366</v>
      </c>
      <c r="AJ55" s="49" t="s">
        <v>366</v>
      </c>
      <c r="AK55" s="49" t="s">
        <v>366</v>
      </c>
      <c r="AL55" s="49" t="s">
        <v>366</v>
      </c>
      <c r="AM55" s="49" t="s">
        <v>366</v>
      </c>
      <c r="AN55" s="49" t="s">
        <v>366</v>
      </c>
      <c r="AO55" s="49" t="s">
        <v>366</v>
      </c>
      <c r="AP55" s="49" t="s">
        <v>366</v>
      </c>
    </row>
    <row r="56" spans="1:42" x14ac:dyDescent="0.2">
      <c r="A56" s="47" t="s">
        <v>41</v>
      </c>
      <c r="B56" s="47">
        <v>2013</v>
      </c>
      <c r="C56" s="115" t="s">
        <v>108</v>
      </c>
      <c r="D56" s="114" t="s">
        <v>238</v>
      </c>
      <c r="E56" s="47" t="s">
        <v>40</v>
      </c>
      <c r="F56" s="47" t="s">
        <v>369</v>
      </c>
      <c r="G56" s="145" t="s">
        <v>366</v>
      </c>
      <c r="H56" s="145" t="s">
        <v>366</v>
      </c>
      <c r="I56" s="49" t="s">
        <v>366</v>
      </c>
      <c r="J56" s="49" t="s">
        <v>366</v>
      </c>
      <c r="K56" s="49" t="s">
        <v>366</v>
      </c>
      <c r="L56" s="49" t="s">
        <v>366</v>
      </c>
      <c r="M56" s="49" t="s">
        <v>366</v>
      </c>
      <c r="N56" s="49" t="s">
        <v>366</v>
      </c>
      <c r="O56" s="49" t="s">
        <v>366</v>
      </c>
      <c r="P56" s="49" t="s">
        <v>366</v>
      </c>
      <c r="Q56" s="49" t="s">
        <v>366</v>
      </c>
      <c r="R56" s="49" t="s">
        <v>366</v>
      </c>
      <c r="S56" s="49" t="s">
        <v>366</v>
      </c>
      <c r="T56" s="49" t="s">
        <v>366</v>
      </c>
      <c r="U56" s="49" t="s">
        <v>366</v>
      </c>
      <c r="V56" s="49" t="s">
        <v>366</v>
      </c>
      <c r="W56" s="49" t="s">
        <v>366</v>
      </c>
      <c r="X56" s="49" t="s">
        <v>366</v>
      </c>
      <c r="Y56" s="49" t="s">
        <v>366</v>
      </c>
      <c r="Z56" s="49" t="s">
        <v>366</v>
      </c>
      <c r="AA56" s="49" t="s">
        <v>366</v>
      </c>
      <c r="AB56" s="49" t="s">
        <v>366</v>
      </c>
      <c r="AC56" s="49" t="s">
        <v>366</v>
      </c>
      <c r="AD56" s="49" t="s">
        <v>366</v>
      </c>
      <c r="AE56" s="49" t="s">
        <v>366</v>
      </c>
      <c r="AF56" s="49" t="s">
        <v>366</v>
      </c>
      <c r="AG56" s="49" t="s">
        <v>366</v>
      </c>
      <c r="AH56" s="49" t="s">
        <v>366</v>
      </c>
      <c r="AI56" s="49" t="s">
        <v>366</v>
      </c>
      <c r="AJ56" s="49" t="s">
        <v>366</v>
      </c>
      <c r="AK56" s="49" t="s">
        <v>366</v>
      </c>
      <c r="AL56" s="49" t="s">
        <v>366</v>
      </c>
      <c r="AM56" s="49" t="s">
        <v>366</v>
      </c>
      <c r="AN56" s="49" t="s">
        <v>366</v>
      </c>
      <c r="AO56" s="49" t="s">
        <v>366</v>
      </c>
      <c r="AP56" s="49" t="s">
        <v>366</v>
      </c>
    </row>
    <row r="57" spans="1:42" x14ac:dyDescent="0.2">
      <c r="A57" s="47" t="s">
        <v>41</v>
      </c>
      <c r="B57" s="47">
        <v>2013</v>
      </c>
      <c r="C57" s="115" t="s">
        <v>109</v>
      </c>
      <c r="D57" s="114" t="s">
        <v>239</v>
      </c>
      <c r="E57" s="47" t="s">
        <v>40</v>
      </c>
      <c r="F57" s="47" t="s">
        <v>369</v>
      </c>
      <c r="G57" s="145" t="s">
        <v>366</v>
      </c>
      <c r="H57" s="145" t="s">
        <v>366</v>
      </c>
      <c r="I57" s="49" t="s">
        <v>366</v>
      </c>
      <c r="J57" s="49" t="s">
        <v>366</v>
      </c>
      <c r="K57" s="49" t="s">
        <v>366</v>
      </c>
      <c r="L57" s="49" t="s">
        <v>366</v>
      </c>
      <c r="M57" s="49" t="s">
        <v>366</v>
      </c>
      <c r="N57" s="49" t="s">
        <v>366</v>
      </c>
      <c r="O57" s="49" t="s">
        <v>366</v>
      </c>
      <c r="P57" s="49" t="s">
        <v>366</v>
      </c>
      <c r="Q57" s="49" t="s">
        <v>366</v>
      </c>
      <c r="R57" s="49" t="s">
        <v>366</v>
      </c>
      <c r="S57" s="49" t="s">
        <v>366</v>
      </c>
      <c r="T57" s="49" t="s">
        <v>366</v>
      </c>
      <c r="U57" s="49" t="s">
        <v>366</v>
      </c>
      <c r="V57" s="49" t="s">
        <v>366</v>
      </c>
      <c r="W57" s="49" t="s">
        <v>366</v>
      </c>
      <c r="X57" s="49" t="s">
        <v>366</v>
      </c>
      <c r="Y57" s="49" t="s">
        <v>366</v>
      </c>
      <c r="Z57" s="49" t="s">
        <v>366</v>
      </c>
      <c r="AA57" s="49" t="s">
        <v>366</v>
      </c>
      <c r="AB57" s="49" t="s">
        <v>366</v>
      </c>
      <c r="AC57" s="49" t="s">
        <v>366</v>
      </c>
      <c r="AD57" s="49" t="s">
        <v>366</v>
      </c>
      <c r="AE57" s="49" t="s">
        <v>366</v>
      </c>
      <c r="AF57" s="49" t="s">
        <v>366</v>
      </c>
      <c r="AG57" s="49" t="s">
        <v>366</v>
      </c>
      <c r="AH57" s="49" t="s">
        <v>366</v>
      </c>
      <c r="AI57" s="49" t="s">
        <v>366</v>
      </c>
      <c r="AJ57" s="49" t="s">
        <v>366</v>
      </c>
      <c r="AK57" s="49" t="s">
        <v>366</v>
      </c>
      <c r="AL57" s="49" t="s">
        <v>366</v>
      </c>
      <c r="AM57" s="49" t="s">
        <v>366</v>
      </c>
      <c r="AN57" s="49" t="s">
        <v>366</v>
      </c>
      <c r="AO57" s="49" t="s">
        <v>366</v>
      </c>
      <c r="AP57" s="49" t="s">
        <v>366</v>
      </c>
    </row>
    <row r="58" spans="1:42" x14ac:dyDescent="0.2">
      <c r="A58" s="47" t="s">
        <v>41</v>
      </c>
      <c r="B58" s="47">
        <v>2013</v>
      </c>
      <c r="C58" s="115" t="s">
        <v>110</v>
      </c>
      <c r="D58" s="114" t="s">
        <v>240</v>
      </c>
      <c r="E58" s="47" t="s">
        <v>40</v>
      </c>
      <c r="F58" s="47" t="s">
        <v>369</v>
      </c>
      <c r="G58" s="145" t="s">
        <v>366</v>
      </c>
      <c r="H58" s="145" t="s">
        <v>366</v>
      </c>
      <c r="I58" s="49" t="s">
        <v>366</v>
      </c>
      <c r="J58" s="49" t="s">
        <v>366</v>
      </c>
      <c r="K58" s="49" t="s">
        <v>366</v>
      </c>
      <c r="L58" s="49" t="s">
        <v>366</v>
      </c>
      <c r="M58" s="49" t="s">
        <v>366</v>
      </c>
      <c r="N58" s="49" t="s">
        <v>366</v>
      </c>
      <c r="O58" s="49" t="s">
        <v>366</v>
      </c>
      <c r="P58" s="49" t="s">
        <v>366</v>
      </c>
      <c r="Q58" s="49" t="s">
        <v>366</v>
      </c>
      <c r="R58" s="49" t="s">
        <v>366</v>
      </c>
      <c r="S58" s="49" t="s">
        <v>366</v>
      </c>
      <c r="T58" s="49" t="s">
        <v>366</v>
      </c>
      <c r="U58" s="49" t="s">
        <v>366</v>
      </c>
      <c r="V58" s="49" t="s">
        <v>366</v>
      </c>
      <c r="W58" s="49" t="s">
        <v>366</v>
      </c>
      <c r="X58" s="49" t="s">
        <v>366</v>
      </c>
      <c r="Y58" s="49" t="s">
        <v>366</v>
      </c>
      <c r="Z58" s="49" t="s">
        <v>366</v>
      </c>
      <c r="AA58" s="49" t="s">
        <v>366</v>
      </c>
      <c r="AB58" s="49" t="s">
        <v>366</v>
      </c>
      <c r="AC58" s="49" t="s">
        <v>366</v>
      </c>
      <c r="AD58" s="49" t="s">
        <v>366</v>
      </c>
      <c r="AE58" s="49" t="s">
        <v>366</v>
      </c>
      <c r="AF58" s="49" t="s">
        <v>366</v>
      </c>
      <c r="AG58" s="49" t="s">
        <v>366</v>
      </c>
      <c r="AH58" s="49" t="s">
        <v>366</v>
      </c>
      <c r="AI58" s="49" t="s">
        <v>366</v>
      </c>
      <c r="AJ58" s="49" t="s">
        <v>366</v>
      </c>
      <c r="AK58" s="49" t="s">
        <v>366</v>
      </c>
      <c r="AL58" s="49" t="s">
        <v>366</v>
      </c>
      <c r="AM58" s="49" t="s">
        <v>366</v>
      </c>
      <c r="AN58" s="49" t="s">
        <v>366</v>
      </c>
      <c r="AO58" s="49" t="s">
        <v>366</v>
      </c>
      <c r="AP58" s="49" t="s">
        <v>366</v>
      </c>
    </row>
    <row r="59" spans="1:42" ht="22.5" x14ac:dyDescent="0.2">
      <c r="A59" s="47" t="s">
        <v>41</v>
      </c>
      <c r="B59" s="47">
        <v>2013</v>
      </c>
      <c r="C59" s="113" t="s">
        <v>111</v>
      </c>
      <c r="D59" s="112" t="s">
        <v>241</v>
      </c>
      <c r="E59" s="47" t="s">
        <v>40</v>
      </c>
      <c r="F59" s="47" t="s">
        <v>369</v>
      </c>
      <c r="G59" s="145" t="s">
        <v>366</v>
      </c>
      <c r="H59" s="145" t="s">
        <v>366</v>
      </c>
      <c r="I59" s="49" t="s">
        <v>366</v>
      </c>
      <c r="J59" s="49" t="s">
        <v>366</v>
      </c>
      <c r="K59" s="49" t="s">
        <v>366</v>
      </c>
      <c r="L59" s="49" t="s">
        <v>366</v>
      </c>
      <c r="M59" s="49" t="s">
        <v>366</v>
      </c>
      <c r="N59" s="49" t="s">
        <v>366</v>
      </c>
      <c r="O59" s="49" t="s">
        <v>366</v>
      </c>
      <c r="P59" s="49" t="s">
        <v>366</v>
      </c>
      <c r="Q59" s="49" t="s">
        <v>366</v>
      </c>
      <c r="R59" s="49" t="s">
        <v>366</v>
      </c>
      <c r="S59" s="49" t="s">
        <v>366</v>
      </c>
      <c r="T59" s="49" t="s">
        <v>366</v>
      </c>
      <c r="U59" s="49" t="s">
        <v>366</v>
      </c>
      <c r="V59" s="49" t="s">
        <v>366</v>
      </c>
      <c r="W59" s="49" t="s">
        <v>366</v>
      </c>
      <c r="X59" s="49" t="s">
        <v>366</v>
      </c>
      <c r="Y59" s="49" t="s">
        <v>366</v>
      </c>
      <c r="Z59" s="49" t="s">
        <v>366</v>
      </c>
      <c r="AA59" s="49" t="s">
        <v>366</v>
      </c>
      <c r="AB59" s="49" t="s">
        <v>366</v>
      </c>
      <c r="AC59" s="49" t="s">
        <v>366</v>
      </c>
      <c r="AD59" s="49" t="s">
        <v>366</v>
      </c>
      <c r="AE59" s="49" t="s">
        <v>366</v>
      </c>
      <c r="AF59" s="49" t="s">
        <v>366</v>
      </c>
      <c r="AG59" s="49" t="s">
        <v>366</v>
      </c>
      <c r="AH59" s="49" t="s">
        <v>366</v>
      </c>
      <c r="AI59" s="49" t="s">
        <v>366</v>
      </c>
      <c r="AJ59" s="49" t="s">
        <v>366</v>
      </c>
      <c r="AK59" s="49" t="s">
        <v>366</v>
      </c>
      <c r="AL59" s="49" t="s">
        <v>366</v>
      </c>
      <c r="AM59" s="49" t="s">
        <v>366</v>
      </c>
      <c r="AN59" s="49" t="s">
        <v>366</v>
      </c>
      <c r="AO59" s="49" t="s">
        <v>366</v>
      </c>
      <c r="AP59" s="49" t="s">
        <v>366</v>
      </c>
    </row>
    <row r="60" spans="1:42" ht="33.75" x14ac:dyDescent="0.2">
      <c r="A60" s="47" t="s">
        <v>41</v>
      </c>
      <c r="B60" s="47">
        <v>2013</v>
      </c>
      <c r="C60" s="113" t="s">
        <v>112</v>
      </c>
      <c r="D60" s="112" t="s">
        <v>242</v>
      </c>
      <c r="E60" s="47" t="s">
        <v>40</v>
      </c>
      <c r="F60" s="47" t="s">
        <v>369</v>
      </c>
      <c r="G60" s="145" t="s">
        <v>368</v>
      </c>
      <c r="H60" s="145" t="s">
        <v>368</v>
      </c>
      <c r="I60" s="49" t="s">
        <v>368</v>
      </c>
      <c r="J60" s="49" t="s">
        <v>368</v>
      </c>
      <c r="K60" s="49" t="s">
        <v>368</v>
      </c>
      <c r="L60" s="49" t="s">
        <v>368</v>
      </c>
      <c r="M60" s="49" t="s">
        <v>368</v>
      </c>
      <c r="N60" s="49" t="s">
        <v>368</v>
      </c>
      <c r="O60" s="49" t="s">
        <v>368</v>
      </c>
      <c r="P60" s="49" t="s">
        <v>368</v>
      </c>
      <c r="Q60" s="49" t="s">
        <v>368</v>
      </c>
      <c r="R60" s="49" t="s">
        <v>368</v>
      </c>
      <c r="S60" s="49" t="s">
        <v>368</v>
      </c>
      <c r="T60" s="49" t="s">
        <v>368</v>
      </c>
      <c r="U60" s="49" t="s">
        <v>368</v>
      </c>
      <c r="V60" s="49" t="s">
        <v>368</v>
      </c>
      <c r="W60" s="49" t="s">
        <v>368</v>
      </c>
      <c r="X60" s="49" t="s">
        <v>368</v>
      </c>
      <c r="Y60" s="49" t="s">
        <v>368</v>
      </c>
      <c r="Z60" s="49" t="s">
        <v>368</v>
      </c>
      <c r="AA60" s="49" t="s">
        <v>368</v>
      </c>
      <c r="AB60" s="49" t="s">
        <v>368</v>
      </c>
      <c r="AC60" s="49" t="s">
        <v>368</v>
      </c>
      <c r="AD60" s="49" t="s">
        <v>368</v>
      </c>
      <c r="AE60" s="49" t="s">
        <v>368</v>
      </c>
      <c r="AF60" s="49" t="s">
        <v>368</v>
      </c>
      <c r="AG60" s="49" t="s">
        <v>368</v>
      </c>
      <c r="AH60" s="49" t="s">
        <v>368</v>
      </c>
      <c r="AI60" s="49" t="s">
        <v>368</v>
      </c>
      <c r="AJ60" s="49" t="s">
        <v>368</v>
      </c>
      <c r="AK60" s="49" t="s">
        <v>368</v>
      </c>
      <c r="AL60" s="49" t="s">
        <v>368</v>
      </c>
      <c r="AM60" s="49" t="s">
        <v>368</v>
      </c>
      <c r="AN60" s="49" t="s">
        <v>368</v>
      </c>
      <c r="AO60" s="49" t="s">
        <v>368</v>
      </c>
      <c r="AP60" s="49" t="s">
        <v>368</v>
      </c>
    </row>
    <row r="61" spans="1:42" x14ac:dyDescent="0.2">
      <c r="A61" s="47" t="s">
        <v>41</v>
      </c>
      <c r="B61" s="47">
        <v>2013</v>
      </c>
      <c r="C61" s="113" t="s">
        <v>113</v>
      </c>
      <c r="D61" s="112" t="s">
        <v>243</v>
      </c>
      <c r="E61" s="47" t="s">
        <v>40</v>
      </c>
      <c r="F61" s="47" t="s">
        <v>369</v>
      </c>
      <c r="G61" s="145" t="s">
        <v>41</v>
      </c>
      <c r="H61" s="145" t="s">
        <v>41</v>
      </c>
      <c r="I61" s="49" t="s">
        <v>41</v>
      </c>
      <c r="J61" s="49" t="s">
        <v>41</v>
      </c>
      <c r="K61" s="49" t="s">
        <v>41</v>
      </c>
      <c r="L61" s="49" t="s">
        <v>41</v>
      </c>
      <c r="M61" s="49" t="s">
        <v>41</v>
      </c>
      <c r="N61" s="49" t="s">
        <v>41</v>
      </c>
      <c r="O61" s="49" t="s">
        <v>41</v>
      </c>
      <c r="P61" s="49" t="s">
        <v>41</v>
      </c>
      <c r="Q61" s="49" t="s">
        <v>41</v>
      </c>
      <c r="R61" s="49" t="s">
        <v>41</v>
      </c>
      <c r="S61" s="49" t="s">
        <v>41</v>
      </c>
      <c r="T61" s="49" t="s">
        <v>366</v>
      </c>
      <c r="U61" s="49" t="s">
        <v>366</v>
      </c>
      <c r="V61" s="49" t="s">
        <v>366</v>
      </c>
      <c r="W61" s="49" t="s">
        <v>366</v>
      </c>
      <c r="X61" s="49" t="s">
        <v>366</v>
      </c>
      <c r="Y61" s="49" t="s">
        <v>366</v>
      </c>
      <c r="Z61" s="49" t="s">
        <v>366</v>
      </c>
      <c r="AA61" s="49" t="s">
        <v>366</v>
      </c>
      <c r="AB61" s="49" t="s">
        <v>366</v>
      </c>
      <c r="AC61" s="49" t="s">
        <v>366</v>
      </c>
      <c r="AD61" s="49" t="s">
        <v>366</v>
      </c>
      <c r="AE61" s="49" t="s">
        <v>366</v>
      </c>
      <c r="AF61" s="49" t="s">
        <v>366</v>
      </c>
      <c r="AG61" s="49" t="s">
        <v>366</v>
      </c>
      <c r="AH61" s="49" t="s">
        <v>366</v>
      </c>
      <c r="AI61" s="49" t="s">
        <v>366</v>
      </c>
      <c r="AJ61" s="49" t="s">
        <v>366</v>
      </c>
      <c r="AK61" s="49" t="s">
        <v>366</v>
      </c>
      <c r="AL61" s="49" t="s">
        <v>366</v>
      </c>
      <c r="AM61" s="49" t="s">
        <v>366</v>
      </c>
      <c r="AN61" s="49" t="s">
        <v>366</v>
      </c>
      <c r="AO61" s="49" t="s">
        <v>366</v>
      </c>
      <c r="AP61" s="49" t="s">
        <v>366</v>
      </c>
    </row>
    <row r="62" spans="1:42" x14ac:dyDescent="0.2">
      <c r="A62" s="47" t="s">
        <v>41</v>
      </c>
      <c r="B62" s="47">
        <v>2013</v>
      </c>
      <c r="C62" s="113" t="s">
        <v>114</v>
      </c>
      <c r="D62" s="112" t="s">
        <v>244</v>
      </c>
      <c r="E62" s="47" t="s">
        <v>40</v>
      </c>
      <c r="F62" s="47" t="s">
        <v>369</v>
      </c>
      <c r="G62" s="145" t="s">
        <v>368</v>
      </c>
      <c r="H62" s="145" t="s">
        <v>368</v>
      </c>
      <c r="I62" s="49" t="s">
        <v>368</v>
      </c>
      <c r="J62" s="49" t="s">
        <v>368</v>
      </c>
      <c r="K62" s="49" t="s">
        <v>368</v>
      </c>
      <c r="L62" s="49" t="s">
        <v>368</v>
      </c>
      <c r="M62" s="49" t="s">
        <v>368</v>
      </c>
      <c r="N62" s="49" t="s">
        <v>368</v>
      </c>
      <c r="O62" s="49" t="s">
        <v>368</v>
      </c>
      <c r="P62" s="49" t="s">
        <v>368</v>
      </c>
      <c r="Q62" s="49" t="s">
        <v>368</v>
      </c>
      <c r="R62" s="49" t="s">
        <v>368</v>
      </c>
      <c r="S62" s="49" t="s">
        <v>368</v>
      </c>
      <c r="T62" s="49" t="s">
        <v>368</v>
      </c>
      <c r="U62" s="49" t="s">
        <v>368</v>
      </c>
      <c r="V62" s="49" t="s">
        <v>368</v>
      </c>
      <c r="W62" s="49" t="s">
        <v>368</v>
      </c>
      <c r="X62" s="49" t="s">
        <v>368</v>
      </c>
      <c r="Y62" s="49" t="s">
        <v>368</v>
      </c>
      <c r="Z62" s="49" t="s">
        <v>368</v>
      </c>
      <c r="AA62" s="49" t="s">
        <v>368</v>
      </c>
      <c r="AB62" s="49" t="s">
        <v>368</v>
      </c>
      <c r="AC62" s="49" t="s">
        <v>368</v>
      </c>
      <c r="AD62" s="49" t="s">
        <v>368</v>
      </c>
      <c r="AE62" s="49" t="s">
        <v>368</v>
      </c>
      <c r="AF62" s="49" t="s">
        <v>368</v>
      </c>
      <c r="AG62" s="49" t="s">
        <v>368</v>
      </c>
      <c r="AH62" s="49" t="s">
        <v>368</v>
      </c>
      <c r="AI62" s="49" t="s">
        <v>368</v>
      </c>
      <c r="AJ62" s="49" t="s">
        <v>368</v>
      </c>
      <c r="AK62" s="49" t="s">
        <v>368</v>
      </c>
      <c r="AL62" s="49" t="s">
        <v>368</v>
      </c>
      <c r="AM62" s="49" t="s">
        <v>368</v>
      </c>
      <c r="AN62" s="49" t="s">
        <v>368</v>
      </c>
      <c r="AO62" s="49" t="s">
        <v>368</v>
      </c>
      <c r="AP62" s="49" t="s">
        <v>368</v>
      </c>
    </row>
    <row r="63" spans="1:42" x14ac:dyDescent="0.2">
      <c r="A63" s="47" t="s">
        <v>41</v>
      </c>
      <c r="B63" s="47">
        <v>2013</v>
      </c>
      <c r="C63" s="113" t="s">
        <v>115</v>
      </c>
      <c r="D63" s="112" t="s">
        <v>245</v>
      </c>
      <c r="E63" s="47" t="s">
        <v>40</v>
      </c>
      <c r="F63" s="47" t="s">
        <v>369</v>
      </c>
      <c r="G63" s="145" t="s">
        <v>366</v>
      </c>
      <c r="H63" s="145" t="s">
        <v>366</v>
      </c>
      <c r="I63" s="49" t="s">
        <v>366</v>
      </c>
      <c r="J63" s="49" t="s">
        <v>366</v>
      </c>
      <c r="K63" s="49" t="s">
        <v>366</v>
      </c>
      <c r="L63" s="49" t="s">
        <v>366</v>
      </c>
      <c r="M63" s="49" t="s">
        <v>366</v>
      </c>
      <c r="N63" s="49" t="s">
        <v>366</v>
      </c>
      <c r="O63" s="49" t="s">
        <v>366</v>
      </c>
      <c r="P63" s="49" t="s">
        <v>366</v>
      </c>
      <c r="Q63" s="49" t="s">
        <v>366</v>
      </c>
      <c r="R63" s="49" t="s">
        <v>366</v>
      </c>
      <c r="S63" s="49" t="s">
        <v>366</v>
      </c>
      <c r="T63" s="49" t="s">
        <v>366</v>
      </c>
      <c r="U63" s="49" t="s">
        <v>366</v>
      </c>
      <c r="V63" s="49" t="s">
        <v>366</v>
      </c>
      <c r="W63" s="49" t="s">
        <v>366</v>
      </c>
      <c r="X63" s="49" t="s">
        <v>366</v>
      </c>
      <c r="Y63" s="49" t="s">
        <v>366</v>
      </c>
      <c r="Z63" s="49" t="s">
        <v>366</v>
      </c>
      <c r="AA63" s="49" t="s">
        <v>366</v>
      </c>
      <c r="AB63" s="49" t="s">
        <v>366</v>
      </c>
      <c r="AC63" s="49" t="s">
        <v>366</v>
      </c>
      <c r="AD63" s="49" t="s">
        <v>366</v>
      </c>
      <c r="AE63" s="49" t="s">
        <v>366</v>
      </c>
      <c r="AF63" s="49" t="s">
        <v>366</v>
      </c>
      <c r="AG63" s="49" t="s">
        <v>366</v>
      </c>
      <c r="AH63" s="49" t="s">
        <v>366</v>
      </c>
      <c r="AI63" s="49" t="s">
        <v>366</v>
      </c>
      <c r="AJ63" s="49" t="s">
        <v>366</v>
      </c>
      <c r="AK63" s="49" t="s">
        <v>366</v>
      </c>
      <c r="AL63" s="49" t="s">
        <v>366</v>
      </c>
      <c r="AM63" s="49" t="s">
        <v>366</v>
      </c>
      <c r="AN63" s="49" t="s">
        <v>366</v>
      </c>
      <c r="AO63" s="49" t="s">
        <v>366</v>
      </c>
      <c r="AP63" s="49" t="s">
        <v>366</v>
      </c>
    </row>
    <row r="64" spans="1:42" x14ac:dyDescent="0.2">
      <c r="A64" s="47" t="s">
        <v>41</v>
      </c>
      <c r="B64" s="47">
        <v>2013</v>
      </c>
      <c r="C64" s="113" t="s">
        <v>116</v>
      </c>
      <c r="D64" s="112" t="s">
        <v>246</v>
      </c>
      <c r="E64" s="47" t="s">
        <v>40</v>
      </c>
      <c r="F64" s="47" t="s">
        <v>369</v>
      </c>
      <c r="G64" s="145" t="s">
        <v>366</v>
      </c>
      <c r="H64" s="145" t="s">
        <v>366</v>
      </c>
      <c r="I64" s="49" t="s">
        <v>366</v>
      </c>
      <c r="J64" s="49" t="s">
        <v>366</v>
      </c>
      <c r="K64" s="49" t="s">
        <v>366</v>
      </c>
      <c r="L64" s="49" t="s">
        <v>366</v>
      </c>
      <c r="M64" s="49" t="s">
        <v>366</v>
      </c>
      <c r="N64" s="49" t="s">
        <v>366</v>
      </c>
      <c r="O64" s="49" t="s">
        <v>366</v>
      </c>
      <c r="P64" s="49" t="s">
        <v>366</v>
      </c>
      <c r="Q64" s="49" t="s">
        <v>366</v>
      </c>
      <c r="R64" s="49" t="s">
        <v>366</v>
      </c>
      <c r="S64" s="49" t="s">
        <v>366</v>
      </c>
      <c r="T64" s="49" t="s">
        <v>366</v>
      </c>
      <c r="U64" s="49" t="s">
        <v>366</v>
      </c>
      <c r="V64" s="49" t="s">
        <v>366</v>
      </c>
      <c r="W64" s="49" t="s">
        <v>366</v>
      </c>
      <c r="X64" s="49" t="s">
        <v>366</v>
      </c>
      <c r="Y64" s="49" t="s">
        <v>366</v>
      </c>
      <c r="Z64" s="49" t="s">
        <v>366</v>
      </c>
      <c r="AA64" s="49" t="s">
        <v>366</v>
      </c>
      <c r="AB64" s="49" t="s">
        <v>366</v>
      </c>
      <c r="AC64" s="49" t="s">
        <v>366</v>
      </c>
      <c r="AD64" s="49" t="s">
        <v>366</v>
      </c>
      <c r="AE64" s="49" t="s">
        <v>366</v>
      </c>
      <c r="AF64" s="49" t="s">
        <v>366</v>
      </c>
      <c r="AG64" s="49" t="s">
        <v>366</v>
      </c>
      <c r="AH64" s="49" t="s">
        <v>366</v>
      </c>
      <c r="AI64" s="49" t="s">
        <v>366</v>
      </c>
      <c r="AJ64" s="49" t="s">
        <v>366</v>
      </c>
      <c r="AK64" s="49" t="s">
        <v>366</v>
      </c>
      <c r="AL64" s="49" t="s">
        <v>366</v>
      </c>
      <c r="AM64" s="49" t="s">
        <v>366</v>
      </c>
      <c r="AN64" s="49" t="s">
        <v>366</v>
      </c>
      <c r="AO64" s="49" t="s">
        <v>366</v>
      </c>
      <c r="AP64" s="49" t="s">
        <v>366</v>
      </c>
    </row>
    <row r="65" spans="1:42" x14ac:dyDescent="0.2">
      <c r="A65" s="47" t="s">
        <v>41</v>
      </c>
      <c r="B65" s="47">
        <v>2013</v>
      </c>
      <c r="C65" s="113" t="s">
        <v>117</v>
      </c>
      <c r="D65" s="112" t="s">
        <v>247</v>
      </c>
      <c r="E65" s="47" t="s">
        <v>40</v>
      </c>
      <c r="F65" s="47" t="s">
        <v>369</v>
      </c>
      <c r="G65" s="145" t="s">
        <v>366</v>
      </c>
      <c r="H65" s="145" t="s">
        <v>366</v>
      </c>
      <c r="I65" s="49" t="s">
        <v>366</v>
      </c>
      <c r="J65" s="49" t="s">
        <v>366</v>
      </c>
      <c r="K65" s="49" t="s">
        <v>366</v>
      </c>
      <c r="L65" s="49" t="s">
        <v>366</v>
      </c>
      <c r="M65" s="49" t="s">
        <v>366</v>
      </c>
      <c r="N65" s="49" t="s">
        <v>366</v>
      </c>
      <c r="O65" s="49" t="s">
        <v>366</v>
      </c>
      <c r="P65" s="49" t="s">
        <v>366</v>
      </c>
      <c r="Q65" s="49" t="s">
        <v>366</v>
      </c>
      <c r="R65" s="49" t="s">
        <v>366</v>
      </c>
      <c r="S65" s="49" t="s">
        <v>366</v>
      </c>
      <c r="T65" s="49" t="s">
        <v>366</v>
      </c>
      <c r="U65" s="49" t="s">
        <v>366</v>
      </c>
      <c r="V65" s="49" t="s">
        <v>366</v>
      </c>
      <c r="W65" s="49" t="s">
        <v>366</v>
      </c>
      <c r="X65" s="49" t="s">
        <v>366</v>
      </c>
      <c r="Y65" s="49" t="s">
        <v>366</v>
      </c>
      <c r="Z65" s="49" t="s">
        <v>366</v>
      </c>
      <c r="AA65" s="49" t="s">
        <v>366</v>
      </c>
      <c r="AB65" s="49" t="s">
        <v>366</v>
      </c>
      <c r="AC65" s="49" t="s">
        <v>366</v>
      </c>
      <c r="AD65" s="49" t="s">
        <v>366</v>
      </c>
      <c r="AE65" s="49" t="s">
        <v>366</v>
      </c>
      <c r="AF65" s="49" t="s">
        <v>366</v>
      </c>
      <c r="AG65" s="49" t="s">
        <v>366</v>
      </c>
      <c r="AH65" s="49" t="s">
        <v>366</v>
      </c>
      <c r="AI65" s="49" t="s">
        <v>366</v>
      </c>
      <c r="AJ65" s="49" t="s">
        <v>366</v>
      </c>
      <c r="AK65" s="49" t="s">
        <v>366</v>
      </c>
      <c r="AL65" s="49" t="s">
        <v>366</v>
      </c>
      <c r="AM65" s="49" t="s">
        <v>366</v>
      </c>
      <c r="AN65" s="49" t="s">
        <v>366</v>
      </c>
      <c r="AO65" s="49" t="s">
        <v>366</v>
      </c>
      <c r="AP65" s="49" t="s">
        <v>366</v>
      </c>
    </row>
    <row r="66" spans="1:42" x14ac:dyDescent="0.2">
      <c r="A66" s="47" t="s">
        <v>41</v>
      </c>
      <c r="B66" s="47">
        <v>2013</v>
      </c>
      <c r="C66" s="113" t="s">
        <v>118</v>
      </c>
      <c r="D66" s="112" t="s">
        <v>248</v>
      </c>
      <c r="E66" s="47" t="s">
        <v>40</v>
      </c>
      <c r="F66" s="47" t="s">
        <v>369</v>
      </c>
      <c r="G66" s="145" t="s">
        <v>366</v>
      </c>
      <c r="H66" s="145" t="s">
        <v>366</v>
      </c>
      <c r="I66" s="49" t="s">
        <v>366</v>
      </c>
      <c r="J66" s="49" t="s">
        <v>366</v>
      </c>
      <c r="K66" s="49" t="s">
        <v>366</v>
      </c>
      <c r="L66" s="49" t="s">
        <v>366</v>
      </c>
      <c r="M66" s="49" t="s">
        <v>366</v>
      </c>
      <c r="N66" s="49" t="s">
        <v>366</v>
      </c>
      <c r="O66" s="49" t="s">
        <v>366</v>
      </c>
      <c r="P66" s="49" t="s">
        <v>366</v>
      </c>
      <c r="Q66" s="49" t="s">
        <v>366</v>
      </c>
      <c r="R66" s="49" t="s">
        <v>366</v>
      </c>
      <c r="S66" s="49" t="s">
        <v>366</v>
      </c>
      <c r="T66" s="49" t="s">
        <v>366</v>
      </c>
      <c r="U66" s="49" t="s">
        <v>366</v>
      </c>
      <c r="V66" s="49" t="s">
        <v>366</v>
      </c>
      <c r="W66" s="49" t="s">
        <v>366</v>
      </c>
      <c r="X66" s="49" t="s">
        <v>366</v>
      </c>
      <c r="Y66" s="49" t="s">
        <v>366</v>
      </c>
      <c r="Z66" s="49" t="s">
        <v>366</v>
      </c>
      <c r="AA66" s="49" t="s">
        <v>366</v>
      </c>
      <c r="AB66" s="49" t="s">
        <v>366</v>
      </c>
      <c r="AC66" s="49" t="s">
        <v>366</v>
      </c>
      <c r="AD66" s="49" t="s">
        <v>366</v>
      </c>
      <c r="AE66" s="49" t="s">
        <v>366</v>
      </c>
      <c r="AF66" s="49" t="s">
        <v>366</v>
      </c>
      <c r="AG66" s="49" t="s">
        <v>366</v>
      </c>
      <c r="AH66" s="49" t="s">
        <v>366</v>
      </c>
      <c r="AI66" s="49" t="s">
        <v>366</v>
      </c>
      <c r="AJ66" s="49" t="s">
        <v>366</v>
      </c>
      <c r="AK66" s="49" t="s">
        <v>366</v>
      </c>
      <c r="AL66" s="49" t="s">
        <v>366</v>
      </c>
      <c r="AM66" s="49" t="s">
        <v>366</v>
      </c>
      <c r="AN66" s="49" t="s">
        <v>366</v>
      </c>
      <c r="AO66" s="49" t="s">
        <v>366</v>
      </c>
      <c r="AP66" s="49" t="s">
        <v>366</v>
      </c>
    </row>
    <row r="67" spans="1:42" x14ac:dyDescent="0.2">
      <c r="A67" s="47" t="s">
        <v>41</v>
      </c>
      <c r="B67" s="47">
        <v>2013</v>
      </c>
      <c r="C67" s="113" t="s">
        <v>119</v>
      </c>
      <c r="D67" s="112" t="s">
        <v>249</v>
      </c>
      <c r="E67" s="47" t="s">
        <v>40</v>
      </c>
      <c r="F67" s="47" t="s">
        <v>369</v>
      </c>
      <c r="G67" s="145" t="s">
        <v>368</v>
      </c>
      <c r="H67" s="145" t="s">
        <v>368</v>
      </c>
      <c r="I67" s="49" t="s">
        <v>368</v>
      </c>
      <c r="J67" s="49" t="s">
        <v>368</v>
      </c>
      <c r="K67" s="49" t="s">
        <v>368</v>
      </c>
      <c r="L67" s="49" t="s">
        <v>368</v>
      </c>
      <c r="M67" s="49" t="s">
        <v>368</v>
      </c>
      <c r="N67" s="49" t="s">
        <v>368</v>
      </c>
      <c r="O67" s="49" t="s">
        <v>368</v>
      </c>
      <c r="P67" s="49" t="s">
        <v>368</v>
      </c>
      <c r="Q67" s="49" t="s">
        <v>368</v>
      </c>
      <c r="R67" s="49" t="s">
        <v>368</v>
      </c>
      <c r="S67" s="49" t="s">
        <v>368</v>
      </c>
      <c r="T67" s="49" t="s">
        <v>368</v>
      </c>
      <c r="U67" s="49" t="s">
        <v>368</v>
      </c>
      <c r="V67" s="49" t="s">
        <v>368</v>
      </c>
      <c r="W67" s="49" t="s">
        <v>368</v>
      </c>
      <c r="X67" s="49" t="s">
        <v>368</v>
      </c>
      <c r="Y67" s="49" t="s">
        <v>366</v>
      </c>
      <c r="Z67" s="49" t="s">
        <v>366</v>
      </c>
      <c r="AA67" s="49" t="s">
        <v>366</v>
      </c>
      <c r="AB67" s="49" t="s">
        <v>366</v>
      </c>
      <c r="AC67" s="49" t="s">
        <v>366</v>
      </c>
      <c r="AD67" s="49" t="s">
        <v>366</v>
      </c>
      <c r="AE67" s="49" t="s">
        <v>366</v>
      </c>
      <c r="AF67" s="49" t="s">
        <v>366</v>
      </c>
      <c r="AG67" s="49" t="s">
        <v>366</v>
      </c>
      <c r="AH67" s="49" t="s">
        <v>366</v>
      </c>
      <c r="AI67" s="49" t="s">
        <v>366</v>
      </c>
      <c r="AJ67" s="49" t="s">
        <v>366</v>
      </c>
      <c r="AK67" s="49" t="s">
        <v>366</v>
      </c>
      <c r="AL67" s="49" t="s">
        <v>366</v>
      </c>
      <c r="AM67" s="49" t="s">
        <v>366</v>
      </c>
      <c r="AN67" s="49" t="s">
        <v>366</v>
      </c>
      <c r="AO67" s="49" t="s">
        <v>366</v>
      </c>
      <c r="AP67" s="49" t="s">
        <v>366</v>
      </c>
    </row>
    <row r="68" spans="1:42" x14ac:dyDescent="0.2">
      <c r="A68" s="47" t="s">
        <v>41</v>
      </c>
      <c r="B68" s="47">
        <v>2013</v>
      </c>
      <c r="C68" s="113" t="s">
        <v>120</v>
      </c>
      <c r="D68" s="112" t="s">
        <v>250</v>
      </c>
      <c r="E68" s="47" t="s">
        <v>40</v>
      </c>
      <c r="F68" s="47" t="s">
        <v>369</v>
      </c>
      <c r="G68" s="145" t="s">
        <v>366</v>
      </c>
      <c r="H68" s="145" t="s">
        <v>366</v>
      </c>
      <c r="I68" s="49" t="s">
        <v>366</v>
      </c>
      <c r="J68" s="49" t="s">
        <v>366</v>
      </c>
      <c r="K68" s="49" t="s">
        <v>366</v>
      </c>
      <c r="L68" s="49" t="s">
        <v>366</v>
      </c>
      <c r="M68" s="49" t="s">
        <v>366</v>
      </c>
      <c r="N68" s="49" t="s">
        <v>366</v>
      </c>
      <c r="O68" s="49" t="s">
        <v>366</v>
      </c>
      <c r="P68" s="49" t="s">
        <v>366</v>
      </c>
      <c r="Q68" s="49" t="s">
        <v>366</v>
      </c>
      <c r="R68" s="49" t="s">
        <v>366</v>
      </c>
      <c r="S68" s="49" t="s">
        <v>366</v>
      </c>
      <c r="T68" s="49" t="s">
        <v>366</v>
      </c>
      <c r="U68" s="49" t="s">
        <v>366</v>
      </c>
      <c r="V68" s="49" t="s">
        <v>366</v>
      </c>
      <c r="W68" s="49" t="s">
        <v>366</v>
      </c>
      <c r="X68" s="49" t="s">
        <v>366</v>
      </c>
      <c r="Y68" s="49" t="s">
        <v>366</v>
      </c>
      <c r="Z68" s="49" t="s">
        <v>366</v>
      </c>
      <c r="AA68" s="49" t="s">
        <v>366</v>
      </c>
      <c r="AB68" s="49" t="s">
        <v>366</v>
      </c>
      <c r="AC68" s="49" t="s">
        <v>366</v>
      </c>
      <c r="AD68" s="49" t="s">
        <v>366</v>
      </c>
      <c r="AE68" s="49" t="s">
        <v>366</v>
      </c>
      <c r="AF68" s="49" t="s">
        <v>366</v>
      </c>
      <c r="AG68" s="49" t="s">
        <v>366</v>
      </c>
      <c r="AH68" s="49" t="s">
        <v>366</v>
      </c>
      <c r="AI68" s="49" t="s">
        <v>366</v>
      </c>
      <c r="AJ68" s="49" t="s">
        <v>366</v>
      </c>
      <c r="AK68" s="49" t="s">
        <v>366</v>
      </c>
      <c r="AL68" s="49" t="s">
        <v>366</v>
      </c>
      <c r="AM68" s="49" t="s">
        <v>366</v>
      </c>
      <c r="AN68" s="49" t="s">
        <v>366</v>
      </c>
      <c r="AO68" s="49" t="s">
        <v>366</v>
      </c>
      <c r="AP68" s="49" t="s">
        <v>366</v>
      </c>
    </row>
    <row r="69" spans="1:42" ht="22.5" x14ac:dyDescent="0.2">
      <c r="A69" s="47" t="s">
        <v>41</v>
      </c>
      <c r="B69" s="47">
        <v>2013</v>
      </c>
      <c r="C69" s="113" t="s">
        <v>121</v>
      </c>
      <c r="D69" s="112" t="s">
        <v>251</v>
      </c>
      <c r="E69" s="47" t="s">
        <v>40</v>
      </c>
      <c r="F69" s="47" t="s">
        <v>369</v>
      </c>
      <c r="G69" s="145" t="s">
        <v>368</v>
      </c>
      <c r="H69" s="145" t="s">
        <v>368</v>
      </c>
      <c r="I69" s="49" t="s">
        <v>368</v>
      </c>
      <c r="J69" s="49" t="s">
        <v>368</v>
      </c>
      <c r="K69" s="49" t="s">
        <v>368</v>
      </c>
      <c r="L69" s="49" t="s">
        <v>368</v>
      </c>
      <c r="M69" s="49" t="s">
        <v>368</v>
      </c>
      <c r="N69" s="49" t="s">
        <v>368</v>
      </c>
      <c r="O69" s="49" t="s">
        <v>368</v>
      </c>
      <c r="P69" s="49" t="s">
        <v>368</v>
      </c>
      <c r="Q69" s="49" t="s">
        <v>368</v>
      </c>
      <c r="R69" s="49" t="s">
        <v>368</v>
      </c>
      <c r="S69" s="49" t="s">
        <v>368</v>
      </c>
      <c r="T69" s="49" t="s">
        <v>368</v>
      </c>
      <c r="U69" s="49" t="s">
        <v>368</v>
      </c>
      <c r="V69" s="49" t="s">
        <v>368</v>
      </c>
      <c r="W69" s="49" t="s">
        <v>368</v>
      </c>
      <c r="X69" s="49" t="s">
        <v>368</v>
      </c>
      <c r="Y69" s="49" t="s">
        <v>368</v>
      </c>
      <c r="Z69" s="49" t="s">
        <v>368</v>
      </c>
      <c r="AA69" s="49" t="s">
        <v>368</v>
      </c>
      <c r="AB69" s="49" t="s">
        <v>368</v>
      </c>
      <c r="AC69" s="49" t="s">
        <v>368</v>
      </c>
      <c r="AD69" s="49" t="s">
        <v>368</v>
      </c>
      <c r="AE69" s="49" t="s">
        <v>368</v>
      </c>
      <c r="AF69" s="49" t="s">
        <v>368</v>
      </c>
      <c r="AG69" s="49" t="s">
        <v>368</v>
      </c>
      <c r="AH69" s="49" t="s">
        <v>368</v>
      </c>
      <c r="AI69" s="49" t="s">
        <v>368</v>
      </c>
      <c r="AJ69" s="49" t="s">
        <v>368</v>
      </c>
      <c r="AK69" s="49" t="s">
        <v>368</v>
      </c>
      <c r="AL69" s="49" t="s">
        <v>368</v>
      </c>
      <c r="AM69" s="49" t="s">
        <v>368</v>
      </c>
      <c r="AN69" s="49" t="s">
        <v>368</v>
      </c>
      <c r="AO69" s="49" t="s">
        <v>368</v>
      </c>
      <c r="AP69" s="49" t="s">
        <v>368</v>
      </c>
    </row>
    <row r="70" spans="1:42" ht="33.75" x14ac:dyDescent="0.2">
      <c r="A70" s="47" t="s">
        <v>41</v>
      </c>
      <c r="B70" s="47">
        <v>2013</v>
      </c>
      <c r="C70" s="113" t="s">
        <v>122</v>
      </c>
      <c r="D70" s="112" t="s">
        <v>252</v>
      </c>
      <c r="E70" s="47" t="s">
        <v>40</v>
      </c>
      <c r="F70" s="47" t="s">
        <v>369</v>
      </c>
      <c r="G70" s="145" t="s">
        <v>367</v>
      </c>
      <c r="H70" s="145" t="s">
        <v>367</v>
      </c>
      <c r="I70" s="49" t="s">
        <v>367</v>
      </c>
      <c r="J70" s="49" t="s">
        <v>367</v>
      </c>
      <c r="K70" s="49" t="s">
        <v>367</v>
      </c>
      <c r="L70" s="49" t="s">
        <v>367</v>
      </c>
      <c r="M70" s="49" t="s">
        <v>367</v>
      </c>
      <c r="N70" s="49" t="s">
        <v>367</v>
      </c>
      <c r="O70" s="49" t="s">
        <v>367</v>
      </c>
      <c r="P70" s="49" t="s">
        <v>367</v>
      </c>
      <c r="Q70" s="49" t="s">
        <v>367</v>
      </c>
      <c r="R70" s="49" t="s">
        <v>367</v>
      </c>
      <c r="S70" s="49" t="s">
        <v>367</v>
      </c>
      <c r="T70" s="49" t="s">
        <v>367</v>
      </c>
      <c r="U70" s="49" t="s">
        <v>367</v>
      </c>
      <c r="V70" s="49" t="s">
        <v>367</v>
      </c>
      <c r="W70" s="49" t="s">
        <v>367</v>
      </c>
      <c r="X70" s="49" t="s">
        <v>367</v>
      </c>
      <c r="Y70" s="49" t="s">
        <v>367</v>
      </c>
      <c r="Z70" s="49" t="s">
        <v>367</v>
      </c>
      <c r="AA70" s="49" t="s">
        <v>367</v>
      </c>
      <c r="AB70" s="49" t="s">
        <v>367</v>
      </c>
      <c r="AC70" s="49" t="s">
        <v>367</v>
      </c>
      <c r="AD70" s="49" t="s">
        <v>367</v>
      </c>
      <c r="AE70" s="49" t="s">
        <v>367</v>
      </c>
      <c r="AF70" s="49" t="s">
        <v>367</v>
      </c>
      <c r="AG70" s="49" t="s">
        <v>367</v>
      </c>
      <c r="AH70" s="49" t="s">
        <v>367</v>
      </c>
      <c r="AI70" s="49" t="s">
        <v>367</v>
      </c>
      <c r="AJ70" s="49" t="s">
        <v>367</v>
      </c>
      <c r="AK70" s="49" t="s">
        <v>367</v>
      </c>
      <c r="AL70" s="49" t="s">
        <v>367</v>
      </c>
      <c r="AM70" s="49" t="s">
        <v>367</v>
      </c>
      <c r="AN70" s="49" t="s">
        <v>367</v>
      </c>
      <c r="AO70" s="49" t="s">
        <v>367</v>
      </c>
      <c r="AP70" s="49" t="s">
        <v>367</v>
      </c>
    </row>
    <row r="71" spans="1:42" x14ac:dyDescent="0.2">
      <c r="A71" s="47" t="s">
        <v>41</v>
      </c>
      <c r="B71" s="47">
        <v>2013</v>
      </c>
      <c r="C71" s="113" t="s">
        <v>123</v>
      </c>
      <c r="D71" s="112" t="s">
        <v>253</v>
      </c>
      <c r="E71" s="47" t="s">
        <v>40</v>
      </c>
      <c r="F71" s="47" t="s">
        <v>369</v>
      </c>
      <c r="G71" s="145" t="s">
        <v>368</v>
      </c>
      <c r="H71" s="145" t="s">
        <v>368</v>
      </c>
      <c r="I71" s="49" t="s">
        <v>368</v>
      </c>
      <c r="J71" s="49" t="s">
        <v>368</v>
      </c>
      <c r="K71" s="49" t="s">
        <v>368</v>
      </c>
      <c r="L71" s="49" t="s">
        <v>368</v>
      </c>
      <c r="M71" s="49" t="s">
        <v>368</v>
      </c>
      <c r="N71" s="49" t="s">
        <v>368</v>
      </c>
      <c r="O71" s="49" t="s">
        <v>368</v>
      </c>
      <c r="P71" s="49" t="s">
        <v>368</v>
      </c>
      <c r="Q71" s="49" t="s">
        <v>368</v>
      </c>
      <c r="R71" s="49" t="s">
        <v>368</v>
      </c>
      <c r="S71" s="49" t="s">
        <v>368</v>
      </c>
      <c r="T71" s="49" t="s">
        <v>368</v>
      </c>
      <c r="U71" s="49" t="s">
        <v>368</v>
      </c>
      <c r="V71" s="49" t="s">
        <v>368</v>
      </c>
      <c r="W71" s="49" t="s">
        <v>368</v>
      </c>
      <c r="X71" s="49" t="s">
        <v>368</v>
      </c>
      <c r="Y71" s="49" t="s">
        <v>368</v>
      </c>
      <c r="Z71" s="49" t="s">
        <v>368</v>
      </c>
      <c r="AA71" s="49" t="s">
        <v>368</v>
      </c>
      <c r="AB71" s="49" t="s">
        <v>368</v>
      </c>
      <c r="AC71" s="49" t="s">
        <v>368</v>
      </c>
      <c r="AD71" s="49" t="s">
        <v>368</v>
      </c>
      <c r="AE71" s="49" t="s">
        <v>368</v>
      </c>
      <c r="AF71" s="49" t="s">
        <v>368</v>
      </c>
      <c r="AG71" s="49" t="s">
        <v>368</v>
      </c>
      <c r="AH71" s="49" t="s">
        <v>368</v>
      </c>
      <c r="AI71" s="49" t="s">
        <v>368</v>
      </c>
      <c r="AJ71" s="49" t="s">
        <v>368</v>
      </c>
      <c r="AK71" s="49" t="s">
        <v>368</v>
      </c>
      <c r="AL71" s="49" t="s">
        <v>368</v>
      </c>
      <c r="AM71" s="49" t="s">
        <v>368</v>
      </c>
      <c r="AN71" s="49" t="s">
        <v>368</v>
      </c>
      <c r="AO71" s="49" t="s">
        <v>368</v>
      </c>
      <c r="AP71" s="49" t="s">
        <v>368</v>
      </c>
    </row>
    <row r="72" spans="1:42" x14ac:dyDescent="0.2">
      <c r="A72" s="47" t="s">
        <v>41</v>
      </c>
      <c r="B72" s="47">
        <v>2013</v>
      </c>
      <c r="C72" s="113" t="s">
        <v>124</v>
      </c>
      <c r="D72" s="112" t="s">
        <v>254</v>
      </c>
      <c r="E72" s="47" t="s">
        <v>40</v>
      </c>
      <c r="F72" s="47" t="s">
        <v>369</v>
      </c>
      <c r="G72" s="145" t="s">
        <v>367</v>
      </c>
      <c r="H72" s="145" t="s">
        <v>367</v>
      </c>
      <c r="I72" s="49" t="s">
        <v>367</v>
      </c>
      <c r="J72" s="49" t="s">
        <v>367</v>
      </c>
      <c r="K72" s="49" t="s">
        <v>367</v>
      </c>
      <c r="L72" s="49" t="s">
        <v>367</v>
      </c>
      <c r="M72" s="49" t="s">
        <v>367</v>
      </c>
      <c r="N72" s="49" t="s">
        <v>367</v>
      </c>
      <c r="O72" s="49" t="s">
        <v>367</v>
      </c>
      <c r="P72" s="49" t="s">
        <v>367</v>
      </c>
      <c r="Q72" s="49" t="s">
        <v>367</v>
      </c>
      <c r="R72" s="49" t="s">
        <v>367</v>
      </c>
      <c r="S72" s="49" t="s">
        <v>367</v>
      </c>
      <c r="T72" s="49" t="s">
        <v>367</v>
      </c>
      <c r="U72" s="49" t="s">
        <v>367</v>
      </c>
      <c r="V72" s="49" t="s">
        <v>367</v>
      </c>
      <c r="W72" s="49" t="s">
        <v>367</v>
      </c>
      <c r="X72" s="49" t="s">
        <v>367</v>
      </c>
      <c r="Y72" s="49" t="s">
        <v>367</v>
      </c>
      <c r="Z72" s="49" t="s">
        <v>367</v>
      </c>
      <c r="AA72" s="49" t="s">
        <v>367</v>
      </c>
      <c r="AB72" s="49" t="s">
        <v>367</v>
      </c>
      <c r="AC72" s="49" t="s">
        <v>367</v>
      </c>
      <c r="AD72" s="49" t="s">
        <v>367</v>
      </c>
      <c r="AE72" s="49" t="s">
        <v>367</v>
      </c>
      <c r="AF72" s="49" t="s">
        <v>367</v>
      </c>
      <c r="AG72" s="49" t="s">
        <v>367</v>
      </c>
      <c r="AH72" s="49" t="s">
        <v>367</v>
      </c>
      <c r="AI72" s="49" t="s">
        <v>367</v>
      </c>
      <c r="AJ72" s="49" t="s">
        <v>367</v>
      </c>
      <c r="AK72" s="49" t="s">
        <v>367</v>
      </c>
      <c r="AL72" s="49" t="s">
        <v>367</v>
      </c>
      <c r="AM72" s="49" t="s">
        <v>367</v>
      </c>
      <c r="AN72" s="49" t="s">
        <v>367</v>
      </c>
      <c r="AO72" s="49" t="s">
        <v>367</v>
      </c>
      <c r="AP72" s="49" t="s">
        <v>367</v>
      </c>
    </row>
    <row r="73" spans="1:42" x14ac:dyDescent="0.2">
      <c r="A73" s="47" t="s">
        <v>41</v>
      </c>
      <c r="B73" s="47">
        <v>2013</v>
      </c>
      <c r="C73" s="113" t="s">
        <v>125</v>
      </c>
      <c r="D73" s="112" t="s">
        <v>255</v>
      </c>
      <c r="E73" s="47" t="s">
        <v>40</v>
      </c>
      <c r="F73" s="47" t="s">
        <v>369</v>
      </c>
      <c r="G73" s="145" t="s">
        <v>368</v>
      </c>
      <c r="H73" s="145" t="s">
        <v>368</v>
      </c>
      <c r="I73" s="49" t="s">
        <v>368</v>
      </c>
      <c r="J73" s="49" t="s">
        <v>368</v>
      </c>
      <c r="K73" s="49" t="s">
        <v>368</v>
      </c>
      <c r="L73" s="49" t="s">
        <v>368</v>
      </c>
      <c r="M73" s="49" t="s">
        <v>368</v>
      </c>
      <c r="N73" s="49" t="s">
        <v>368</v>
      </c>
      <c r="O73" s="49" t="s">
        <v>368</v>
      </c>
      <c r="P73" s="49" t="s">
        <v>368</v>
      </c>
      <c r="Q73" s="49" t="s">
        <v>368</v>
      </c>
      <c r="R73" s="49" t="s">
        <v>368</v>
      </c>
      <c r="S73" s="49" t="s">
        <v>368</v>
      </c>
      <c r="T73" s="49" t="s">
        <v>368</v>
      </c>
      <c r="U73" s="49" t="s">
        <v>368</v>
      </c>
      <c r="V73" s="49" t="s">
        <v>368</v>
      </c>
      <c r="W73" s="49" t="s">
        <v>368</v>
      </c>
      <c r="X73" s="49" t="s">
        <v>368</v>
      </c>
      <c r="Y73" s="49" t="s">
        <v>368</v>
      </c>
      <c r="Z73" s="49" t="s">
        <v>368</v>
      </c>
      <c r="AA73" s="49" t="s">
        <v>368</v>
      </c>
      <c r="AB73" s="49" t="s">
        <v>368</v>
      </c>
      <c r="AC73" s="49" t="s">
        <v>368</v>
      </c>
      <c r="AD73" s="49" t="s">
        <v>368</v>
      </c>
      <c r="AE73" s="49" t="s">
        <v>368</v>
      </c>
      <c r="AF73" s="49" t="s">
        <v>368</v>
      </c>
      <c r="AG73" s="49" t="s">
        <v>368</v>
      </c>
      <c r="AH73" s="49" t="s">
        <v>368</v>
      </c>
      <c r="AI73" s="49" t="s">
        <v>368</v>
      </c>
      <c r="AJ73" s="49" t="s">
        <v>368</v>
      </c>
      <c r="AK73" s="49" t="s">
        <v>368</v>
      </c>
      <c r="AL73" s="49" t="s">
        <v>368</v>
      </c>
      <c r="AM73" s="49" t="s">
        <v>368</v>
      </c>
      <c r="AN73" s="49" t="s">
        <v>368</v>
      </c>
      <c r="AO73" s="49" t="s">
        <v>368</v>
      </c>
      <c r="AP73" s="49" t="s">
        <v>368</v>
      </c>
    </row>
    <row r="74" spans="1:42" x14ac:dyDescent="0.2">
      <c r="A74" s="47" t="s">
        <v>41</v>
      </c>
      <c r="B74" s="47">
        <v>2013</v>
      </c>
      <c r="C74" s="113" t="s">
        <v>126</v>
      </c>
      <c r="D74" s="112" t="s">
        <v>256</v>
      </c>
      <c r="E74" s="47" t="s">
        <v>40</v>
      </c>
      <c r="F74" s="47" t="s">
        <v>369</v>
      </c>
      <c r="G74" s="145" t="s">
        <v>368</v>
      </c>
      <c r="H74" s="145" t="s">
        <v>368</v>
      </c>
      <c r="I74" s="49" t="s">
        <v>368</v>
      </c>
      <c r="J74" s="49" t="s">
        <v>368</v>
      </c>
      <c r="K74" s="49" t="s">
        <v>368</v>
      </c>
      <c r="L74" s="49" t="s">
        <v>368</v>
      </c>
      <c r="M74" s="49" t="s">
        <v>368</v>
      </c>
      <c r="N74" s="49" t="s">
        <v>368</v>
      </c>
      <c r="O74" s="49" t="s">
        <v>368</v>
      </c>
      <c r="P74" s="49" t="s">
        <v>368</v>
      </c>
      <c r="Q74" s="49" t="s">
        <v>368</v>
      </c>
      <c r="R74" s="49" t="s">
        <v>368</v>
      </c>
      <c r="S74" s="49" t="s">
        <v>368</v>
      </c>
      <c r="T74" s="49" t="s">
        <v>368</v>
      </c>
      <c r="U74" s="49" t="s">
        <v>368</v>
      </c>
      <c r="V74" s="49" t="s">
        <v>368</v>
      </c>
      <c r="W74" s="49" t="s">
        <v>368</v>
      </c>
      <c r="X74" s="49" t="s">
        <v>368</v>
      </c>
      <c r="Y74" s="49" t="s">
        <v>368</v>
      </c>
      <c r="Z74" s="49" t="s">
        <v>368</v>
      </c>
      <c r="AA74" s="49" t="s">
        <v>368</v>
      </c>
      <c r="AB74" s="49" t="s">
        <v>368</v>
      </c>
      <c r="AC74" s="49" t="s">
        <v>368</v>
      </c>
      <c r="AD74" s="49" t="s">
        <v>368</v>
      </c>
      <c r="AE74" s="49" t="s">
        <v>368</v>
      </c>
      <c r="AF74" s="49" t="s">
        <v>368</v>
      </c>
      <c r="AG74" s="49" t="s">
        <v>368</v>
      </c>
      <c r="AH74" s="49" t="s">
        <v>368</v>
      </c>
      <c r="AI74" s="49" t="s">
        <v>368</v>
      </c>
      <c r="AJ74" s="49" t="s">
        <v>368</v>
      </c>
      <c r="AK74" s="49" t="s">
        <v>368</v>
      </c>
      <c r="AL74" s="49" t="s">
        <v>368</v>
      </c>
      <c r="AM74" s="49" t="s">
        <v>368</v>
      </c>
      <c r="AN74" s="49" t="s">
        <v>368</v>
      </c>
      <c r="AO74" s="49" t="s">
        <v>368</v>
      </c>
      <c r="AP74" s="49" t="s">
        <v>368</v>
      </c>
    </row>
    <row r="75" spans="1:42" x14ac:dyDescent="0.2">
      <c r="A75" s="47" t="s">
        <v>41</v>
      </c>
      <c r="B75" s="47">
        <v>2013</v>
      </c>
      <c r="C75" s="113" t="s">
        <v>127</v>
      </c>
      <c r="D75" s="112" t="s">
        <v>257</v>
      </c>
      <c r="E75" s="47" t="s">
        <v>40</v>
      </c>
      <c r="F75" s="47" t="s">
        <v>369</v>
      </c>
      <c r="G75" s="145" t="s">
        <v>368</v>
      </c>
      <c r="H75" s="145" t="s">
        <v>368</v>
      </c>
      <c r="I75" s="49" t="s">
        <v>368</v>
      </c>
      <c r="J75" s="49" t="s">
        <v>368</v>
      </c>
      <c r="K75" s="49" t="s">
        <v>368</v>
      </c>
      <c r="L75" s="49" t="s">
        <v>368</v>
      </c>
      <c r="M75" s="49" t="s">
        <v>368</v>
      </c>
      <c r="N75" s="49" t="s">
        <v>368</v>
      </c>
      <c r="O75" s="49" t="s">
        <v>368</v>
      </c>
      <c r="P75" s="49" t="s">
        <v>368</v>
      </c>
      <c r="Q75" s="49" t="s">
        <v>368</v>
      </c>
      <c r="R75" s="49" t="s">
        <v>368</v>
      </c>
      <c r="S75" s="49" t="s">
        <v>368</v>
      </c>
      <c r="T75" s="49" t="s">
        <v>368</v>
      </c>
      <c r="U75" s="49" t="s">
        <v>368</v>
      </c>
      <c r="V75" s="49" t="s">
        <v>368</v>
      </c>
      <c r="W75" s="49" t="s">
        <v>368</v>
      </c>
      <c r="X75" s="49" t="s">
        <v>368</v>
      </c>
      <c r="Y75" s="49" t="s">
        <v>368</v>
      </c>
      <c r="Z75" s="49" t="s">
        <v>368</v>
      </c>
      <c r="AA75" s="49" t="s">
        <v>368</v>
      </c>
      <c r="AB75" s="49" t="s">
        <v>368</v>
      </c>
      <c r="AC75" s="49" t="s">
        <v>368</v>
      </c>
      <c r="AD75" s="49" t="s">
        <v>368</v>
      </c>
      <c r="AE75" s="49" t="s">
        <v>368</v>
      </c>
      <c r="AF75" s="49" t="s">
        <v>368</v>
      </c>
      <c r="AG75" s="49" t="s">
        <v>368</v>
      </c>
      <c r="AH75" s="49" t="s">
        <v>368</v>
      </c>
      <c r="AI75" s="49" t="s">
        <v>368</v>
      </c>
      <c r="AJ75" s="49" t="s">
        <v>368</v>
      </c>
      <c r="AK75" s="49" t="s">
        <v>368</v>
      </c>
      <c r="AL75" s="49" t="s">
        <v>368</v>
      </c>
      <c r="AM75" s="49" t="s">
        <v>368</v>
      </c>
      <c r="AN75" s="49" t="s">
        <v>368</v>
      </c>
      <c r="AO75" s="49" t="s">
        <v>368</v>
      </c>
      <c r="AP75" s="49" t="s">
        <v>368</v>
      </c>
    </row>
    <row r="76" spans="1:42" x14ac:dyDescent="0.2">
      <c r="A76" s="47" t="s">
        <v>41</v>
      </c>
      <c r="B76" s="47">
        <v>2013</v>
      </c>
      <c r="C76" s="113" t="s">
        <v>128</v>
      </c>
      <c r="D76" s="112" t="s">
        <v>258</v>
      </c>
      <c r="E76" s="47" t="s">
        <v>40</v>
      </c>
      <c r="F76" s="47" t="s">
        <v>369</v>
      </c>
      <c r="G76" s="145" t="s">
        <v>368</v>
      </c>
      <c r="H76" s="145" t="s">
        <v>368</v>
      </c>
      <c r="I76" s="49" t="s">
        <v>368</v>
      </c>
      <c r="J76" s="49" t="s">
        <v>368</v>
      </c>
      <c r="K76" s="49" t="s">
        <v>368</v>
      </c>
      <c r="L76" s="49" t="s">
        <v>368</v>
      </c>
      <c r="M76" s="49" t="s">
        <v>368</v>
      </c>
      <c r="N76" s="49" t="s">
        <v>368</v>
      </c>
      <c r="O76" s="49" t="s">
        <v>368</v>
      </c>
      <c r="P76" s="49" t="s">
        <v>368</v>
      </c>
      <c r="Q76" s="49" t="s">
        <v>368</v>
      </c>
      <c r="R76" s="49" t="s">
        <v>368</v>
      </c>
      <c r="S76" s="49" t="s">
        <v>368</v>
      </c>
      <c r="T76" s="49" t="s">
        <v>368</v>
      </c>
      <c r="U76" s="49" t="s">
        <v>368</v>
      </c>
      <c r="V76" s="49" t="s">
        <v>368</v>
      </c>
      <c r="W76" s="49" t="s">
        <v>368</v>
      </c>
      <c r="X76" s="49" t="s">
        <v>368</v>
      </c>
      <c r="Y76" s="49" t="s">
        <v>368</v>
      </c>
      <c r="Z76" s="49" t="s">
        <v>368</v>
      </c>
      <c r="AA76" s="49" t="s">
        <v>368</v>
      </c>
      <c r="AB76" s="49" t="s">
        <v>368</v>
      </c>
      <c r="AC76" s="49" t="s">
        <v>368</v>
      </c>
      <c r="AD76" s="49" t="s">
        <v>368</v>
      </c>
      <c r="AE76" s="49" t="s">
        <v>368</v>
      </c>
      <c r="AF76" s="49" t="s">
        <v>368</v>
      </c>
      <c r="AG76" s="49" t="s">
        <v>368</v>
      </c>
      <c r="AH76" s="49" t="s">
        <v>368</v>
      </c>
      <c r="AI76" s="49" t="s">
        <v>368</v>
      </c>
      <c r="AJ76" s="49" t="s">
        <v>368</v>
      </c>
      <c r="AK76" s="49" t="s">
        <v>368</v>
      </c>
      <c r="AL76" s="49" t="s">
        <v>368</v>
      </c>
      <c r="AM76" s="49" t="s">
        <v>368</v>
      </c>
      <c r="AN76" s="49" t="s">
        <v>368</v>
      </c>
      <c r="AO76" s="49" t="s">
        <v>368</v>
      </c>
      <c r="AP76" s="49" t="s">
        <v>368</v>
      </c>
    </row>
    <row r="77" spans="1:42" x14ac:dyDescent="0.2">
      <c r="A77" s="47" t="s">
        <v>41</v>
      </c>
      <c r="B77" s="47">
        <v>2013</v>
      </c>
      <c r="C77" s="113" t="s">
        <v>129</v>
      </c>
      <c r="D77" s="112" t="s">
        <v>259</v>
      </c>
      <c r="E77" s="47" t="s">
        <v>40</v>
      </c>
      <c r="F77" s="47" t="s">
        <v>369</v>
      </c>
      <c r="G77" s="145" t="s">
        <v>367</v>
      </c>
      <c r="H77" s="145" t="s">
        <v>367</v>
      </c>
      <c r="I77" s="49" t="s">
        <v>367</v>
      </c>
      <c r="J77" s="49" t="s">
        <v>367</v>
      </c>
      <c r="K77" s="49" t="s">
        <v>367</v>
      </c>
      <c r="L77" s="49" t="s">
        <v>367</v>
      </c>
      <c r="M77" s="49" t="s">
        <v>367</v>
      </c>
      <c r="N77" s="49" t="s">
        <v>367</v>
      </c>
      <c r="O77" s="49" t="s">
        <v>367</v>
      </c>
      <c r="P77" s="49" t="s">
        <v>367</v>
      </c>
      <c r="Q77" s="49" t="s">
        <v>367</v>
      </c>
      <c r="R77" s="49" t="s">
        <v>367</v>
      </c>
      <c r="S77" s="49" t="s">
        <v>367</v>
      </c>
      <c r="T77" s="49" t="s">
        <v>367</v>
      </c>
      <c r="U77" s="49" t="s">
        <v>367</v>
      </c>
      <c r="V77" s="49" t="s">
        <v>367</v>
      </c>
      <c r="W77" s="49" t="s">
        <v>367</v>
      </c>
      <c r="X77" s="49" t="s">
        <v>367</v>
      </c>
      <c r="Y77" s="49" t="s">
        <v>367</v>
      </c>
      <c r="Z77" s="49" t="s">
        <v>367</v>
      </c>
      <c r="AA77" s="49" t="s">
        <v>367</v>
      </c>
      <c r="AB77" s="49" t="s">
        <v>367</v>
      </c>
      <c r="AC77" s="49" t="s">
        <v>367</v>
      </c>
      <c r="AD77" s="49" t="s">
        <v>367</v>
      </c>
      <c r="AE77" s="49" t="s">
        <v>367</v>
      </c>
      <c r="AF77" s="49" t="s">
        <v>367</v>
      </c>
      <c r="AG77" s="49" t="s">
        <v>367</v>
      </c>
      <c r="AH77" s="49" t="s">
        <v>367</v>
      </c>
      <c r="AI77" s="49" t="s">
        <v>367</v>
      </c>
      <c r="AJ77" s="49" t="s">
        <v>367</v>
      </c>
      <c r="AK77" s="49" t="s">
        <v>367</v>
      </c>
      <c r="AL77" s="49" t="s">
        <v>367</v>
      </c>
      <c r="AM77" s="49" t="s">
        <v>367</v>
      </c>
      <c r="AN77" s="49" t="s">
        <v>367</v>
      </c>
      <c r="AO77" s="49" t="s">
        <v>367</v>
      </c>
      <c r="AP77" s="49" t="s">
        <v>367</v>
      </c>
    </row>
    <row r="78" spans="1:42" x14ac:dyDescent="0.2">
      <c r="A78" s="47" t="s">
        <v>41</v>
      </c>
      <c r="B78" s="47">
        <v>2013</v>
      </c>
      <c r="C78" s="113" t="s">
        <v>130</v>
      </c>
      <c r="D78" s="112" t="s">
        <v>260</v>
      </c>
      <c r="E78" s="47" t="s">
        <v>40</v>
      </c>
      <c r="F78" s="47" t="s">
        <v>369</v>
      </c>
      <c r="G78" s="145" t="s">
        <v>368</v>
      </c>
      <c r="H78" s="145" t="s">
        <v>368</v>
      </c>
      <c r="I78" s="49" t="s">
        <v>368</v>
      </c>
      <c r="J78" s="49" t="s">
        <v>368</v>
      </c>
      <c r="K78" s="49" t="s">
        <v>368</v>
      </c>
      <c r="L78" s="49" t="s">
        <v>368</v>
      </c>
      <c r="M78" s="49" t="s">
        <v>368</v>
      </c>
      <c r="N78" s="49" t="s">
        <v>368</v>
      </c>
      <c r="O78" s="49" t="s">
        <v>368</v>
      </c>
      <c r="P78" s="49" t="s">
        <v>368</v>
      </c>
      <c r="Q78" s="49" t="s">
        <v>368</v>
      </c>
      <c r="R78" s="49" t="s">
        <v>368</v>
      </c>
      <c r="S78" s="49" t="s">
        <v>368</v>
      </c>
      <c r="T78" s="49" t="s">
        <v>368</v>
      </c>
      <c r="U78" s="49" t="s">
        <v>368</v>
      </c>
      <c r="V78" s="49" t="s">
        <v>368</v>
      </c>
      <c r="W78" s="49" t="s">
        <v>368</v>
      </c>
      <c r="X78" s="49" t="s">
        <v>368</v>
      </c>
      <c r="Y78" s="49" t="s">
        <v>368</v>
      </c>
      <c r="Z78" s="49" t="s">
        <v>368</v>
      </c>
      <c r="AA78" s="49" t="s">
        <v>368</v>
      </c>
      <c r="AB78" s="49" t="s">
        <v>368</v>
      </c>
      <c r="AC78" s="49" t="s">
        <v>368</v>
      </c>
      <c r="AD78" s="49" t="s">
        <v>368</v>
      </c>
      <c r="AE78" s="49" t="s">
        <v>368</v>
      </c>
      <c r="AF78" s="49" t="s">
        <v>368</v>
      </c>
      <c r="AG78" s="49" t="s">
        <v>368</v>
      </c>
      <c r="AH78" s="49" t="s">
        <v>368</v>
      </c>
      <c r="AI78" s="49" t="s">
        <v>368</v>
      </c>
      <c r="AJ78" s="49" t="s">
        <v>368</v>
      </c>
      <c r="AK78" s="49" t="s">
        <v>368</v>
      </c>
      <c r="AL78" s="49" t="s">
        <v>368</v>
      </c>
      <c r="AM78" s="49" t="s">
        <v>368</v>
      </c>
      <c r="AN78" s="49" t="s">
        <v>368</v>
      </c>
      <c r="AO78" s="49" t="s">
        <v>368</v>
      </c>
      <c r="AP78" s="49" t="s">
        <v>368</v>
      </c>
    </row>
    <row r="79" spans="1:42" ht="22.5" x14ac:dyDescent="0.2">
      <c r="A79" s="47" t="s">
        <v>41</v>
      </c>
      <c r="B79" s="47">
        <v>2013</v>
      </c>
      <c r="C79" s="113" t="s">
        <v>131</v>
      </c>
      <c r="D79" s="112" t="s">
        <v>261</v>
      </c>
      <c r="E79" s="47" t="s">
        <v>40</v>
      </c>
      <c r="F79" s="47" t="s">
        <v>369</v>
      </c>
      <c r="G79" s="145" t="s">
        <v>368</v>
      </c>
      <c r="H79" s="145" t="s">
        <v>368</v>
      </c>
      <c r="I79" s="49" t="s">
        <v>368</v>
      </c>
      <c r="J79" s="49" t="s">
        <v>368</v>
      </c>
      <c r="K79" s="49" t="s">
        <v>368</v>
      </c>
      <c r="L79" s="49" t="s">
        <v>368</v>
      </c>
      <c r="M79" s="49" t="s">
        <v>368</v>
      </c>
      <c r="N79" s="49" t="s">
        <v>368</v>
      </c>
      <c r="O79" s="49" t="s">
        <v>368</v>
      </c>
      <c r="P79" s="49" t="s">
        <v>368</v>
      </c>
      <c r="Q79" s="49" t="s">
        <v>368</v>
      </c>
      <c r="R79" s="49" t="s">
        <v>368</v>
      </c>
      <c r="S79" s="49" t="s">
        <v>368</v>
      </c>
      <c r="T79" s="49" t="s">
        <v>368</v>
      </c>
      <c r="U79" s="49" t="s">
        <v>368</v>
      </c>
      <c r="V79" s="49" t="s">
        <v>368</v>
      </c>
      <c r="W79" s="49" t="s">
        <v>368</v>
      </c>
      <c r="X79" s="49" t="s">
        <v>368</v>
      </c>
      <c r="Y79" s="49" t="s">
        <v>368</v>
      </c>
      <c r="Z79" s="49" t="s">
        <v>368</v>
      </c>
      <c r="AA79" s="49" t="s">
        <v>368</v>
      </c>
      <c r="AB79" s="49" t="s">
        <v>368</v>
      </c>
      <c r="AC79" s="49" t="s">
        <v>368</v>
      </c>
      <c r="AD79" s="49" t="s">
        <v>368</v>
      </c>
      <c r="AE79" s="49" t="s">
        <v>368</v>
      </c>
      <c r="AF79" s="49" t="s">
        <v>368</v>
      </c>
      <c r="AG79" s="49" t="s">
        <v>368</v>
      </c>
      <c r="AH79" s="49" t="s">
        <v>368</v>
      </c>
      <c r="AI79" s="49" t="s">
        <v>368</v>
      </c>
      <c r="AJ79" s="49" t="s">
        <v>368</v>
      </c>
      <c r="AK79" s="49" t="s">
        <v>368</v>
      </c>
      <c r="AL79" s="49" t="s">
        <v>368</v>
      </c>
      <c r="AM79" s="49" t="s">
        <v>368</v>
      </c>
      <c r="AN79" s="49" t="s">
        <v>368</v>
      </c>
      <c r="AO79" s="49" t="s">
        <v>368</v>
      </c>
      <c r="AP79" s="49" t="s">
        <v>368</v>
      </c>
    </row>
    <row r="80" spans="1:42" ht="22.5" x14ac:dyDescent="0.2">
      <c r="A80" s="47" t="s">
        <v>41</v>
      </c>
      <c r="B80" s="47">
        <v>2013</v>
      </c>
      <c r="C80" s="113" t="s">
        <v>132</v>
      </c>
      <c r="D80" s="112" t="s">
        <v>262</v>
      </c>
      <c r="E80" s="47" t="s">
        <v>40</v>
      </c>
      <c r="F80" s="47" t="s">
        <v>369</v>
      </c>
      <c r="G80" s="145" t="s">
        <v>367</v>
      </c>
      <c r="H80" s="145">
        <v>1.2610261571571911E-2</v>
      </c>
      <c r="I80" s="49">
        <v>1.35983359748168E-2</v>
      </c>
      <c r="J80" s="49">
        <v>1.2964951520404274E-2</v>
      </c>
      <c r="K80" s="49">
        <v>1.2430583555270392E-2</v>
      </c>
      <c r="L80" s="49">
        <v>1.2860467937253517E-2</v>
      </c>
      <c r="M80" s="49">
        <v>1.3710127093200448E-2</v>
      </c>
      <c r="N80" s="49">
        <v>1.3168467103292144E-2</v>
      </c>
      <c r="O80" s="49">
        <v>1.3462905389420028E-2</v>
      </c>
      <c r="P80" s="49">
        <v>1.3784951644375399E-2</v>
      </c>
      <c r="Q80" s="49">
        <v>1.4719041104645603E-2</v>
      </c>
      <c r="R80" s="49">
        <v>1.4667213949149821E-2</v>
      </c>
      <c r="S80" s="49">
        <v>1.4552503638698666E-2</v>
      </c>
      <c r="T80" s="49">
        <v>1.5015904568879615E-2</v>
      </c>
      <c r="U80" s="49">
        <v>1.328649585473486E-2</v>
      </c>
      <c r="V80" s="49">
        <v>1.1419637638517723E-2</v>
      </c>
      <c r="W80" s="49">
        <v>1.1762133777255953E-2</v>
      </c>
      <c r="X80" s="49">
        <v>1.1957224545005063E-2</v>
      </c>
      <c r="Y80" s="49">
        <v>1.1557642669424901E-2</v>
      </c>
      <c r="Z80" s="49">
        <v>1.0597639740597412E-2</v>
      </c>
      <c r="AA80" s="49">
        <v>1.0146570350394712E-2</v>
      </c>
      <c r="AB80" s="49">
        <v>9.0802571621171942E-3</v>
      </c>
      <c r="AC80" s="49">
        <v>9.1677631079651236E-3</v>
      </c>
      <c r="AD80" s="49">
        <v>8.4109617234729029E-3</v>
      </c>
      <c r="AE80" s="49">
        <v>7.3311472410000009E-3</v>
      </c>
      <c r="AF80" s="49">
        <v>6.9730073672000003E-3</v>
      </c>
      <c r="AG80" s="49">
        <v>7.5202067288000001E-3</v>
      </c>
      <c r="AH80" s="49">
        <v>6.3408067427999995E-3</v>
      </c>
      <c r="AI80" s="49">
        <v>8.1911624029999998E-3</v>
      </c>
      <c r="AJ80" s="49">
        <v>4.1583866839999999E-3</v>
      </c>
      <c r="AK80" s="49">
        <v>6.4227019278200008E-3</v>
      </c>
      <c r="AL80" s="49">
        <v>5.9859623909999998E-3</v>
      </c>
      <c r="AM80" s="49">
        <v>6.2786148196599997E-3</v>
      </c>
      <c r="AN80" s="49">
        <v>5.3574252198199997E-3</v>
      </c>
      <c r="AO80" s="49">
        <v>4.4868421559999998E-3</v>
      </c>
      <c r="AP80" s="49">
        <v>4.3156139338000003E-3</v>
      </c>
    </row>
    <row r="81" spans="1:42" x14ac:dyDescent="0.2">
      <c r="A81" s="47" t="s">
        <v>41</v>
      </c>
      <c r="B81" s="47">
        <v>2013</v>
      </c>
      <c r="C81" s="113" t="s">
        <v>133</v>
      </c>
      <c r="D81" s="112" t="s">
        <v>263</v>
      </c>
      <c r="E81" s="47" t="s">
        <v>40</v>
      </c>
      <c r="F81" s="47" t="s">
        <v>369</v>
      </c>
      <c r="G81" s="145" t="s">
        <v>366</v>
      </c>
      <c r="H81" s="145" t="s">
        <v>366</v>
      </c>
      <c r="I81" s="49" t="s">
        <v>366</v>
      </c>
      <c r="J81" s="49" t="s">
        <v>366</v>
      </c>
      <c r="K81" s="49" t="s">
        <v>366</v>
      </c>
      <c r="L81" s="49" t="s">
        <v>366</v>
      </c>
      <c r="M81" s="49" t="s">
        <v>366</v>
      </c>
      <c r="N81" s="49" t="s">
        <v>366</v>
      </c>
      <c r="O81" s="49" t="s">
        <v>366</v>
      </c>
      <c r="P81" s="49" t="s">
        <v>366</v>
      </c>
      <c r="Q81" s="49" t="s">
        <v>366</v>
      </c>
      <c r="R81" s="49" t="s">
        <v>366</v>
      </c>
      <c r="S81" s="49" t="s">
        <v>366</v>
      </c>
      <c r="T81" s="49" t="s">
        <v>366</v>
      </c>
      <c r="U81" s="49" t="s">
        <v>366</v>
      </c>
      <c r="V81" s="49" t="s">
        <v>366</v>
      </c>
      <c r="W81" s="49" t="s">
        <v>366</v>
      </c>
      <c r="X81" s="49" t="s">
        <v>366</v>
      </c>
      <c r="Y81" s="49" t="s">
        <v>366</v>
      </c>
      <c r="Z81" s="49" t="s">
        <v>366</v>
      </c>
      <c r="AA81" s="49" t="s">
        <v>366</v>
      </c>
      <c r="AB81" s="49" t="s">
        <v>366</v>
      </c>
      <c r="AC81" s="49" t="s">
        <v>366</v>
      </c>
      <c r="AD81" s="49" t="s">
        <v>366</v>
      </c>
      <c r="AE81" s="49" t="s">
        <v>366</v>
      </c>
      <c r="AF81" s="49" t="s">
        <v>366</v>
      </c>
      <c r="AG81" s="49" t="s">
        <v>366</v>
      </c>
      <c r="AH81" s="49" t="s">
        <v>366</v>
      </c>
      <c r="AI81" s="49" t="s">
        <v>366</v>
      </c>
      <c r="AJ81" s="49" t="s">
        <v>366</v>
      </c>
      <c r="AK81" s="49" t="s">
        <v>366</v>
      </c>
      <c r="AL81" s="49" t="s">
        <v>366</v>
      </c>
      <c r="AM81" s="49" t="s">
        <v>366</v>
      </c>
      <c r="AN81" s="49" t="s">
        <v>366</v>
      </c>
      <c r="AO81" s="49" t="s">
        <v>366</v>
      </c>
      <c r="AP81" s="49" t="s">
        <v>366</v>
      </c>
    </row>
    <row r="82" spans="1:42" x14ac:dyDescent="0.2">
      <c r="A82" s="47" t="s">
        <v>41</v>
      </c>
      <c r="B82" s="47">
        <v>2013</v>
      </c>
      <c r="C82" s="113" t="s">
        <v>134</v>
      </c>
      <c r="D82" s="112" t="s">
        <v>264</v>
      </c>
      <c r="E82" s="47" t="s">
        <v>40</v>
      </c>
      <c r="F82" s="47" t="s">
        <v>369</v>
      </c>
      <c r="G82" s="145" t="s">
        <v>368</v>
      </c>
      <c r="H82" s="145" t="s">
        <v>368</v>
      </c>
      <c r="I82" s="49" t="s">
        <v>368</v>
      </c>
      <c r="J82" s="49" t="s">
        <v>368</v>
      </c>
      <c r="K82" s="49" t="s">
        <v>368</v>
      </c>
      <c r="L82" s="49" t="s">
        <v>368</v>
      </c>
      <c r="M82" s="49" t="s">
        <v>368</v>
      </c>
      <c r="N82" s="49" t="s">
        <v>368</v>
      </c>
      <c r="O82" s="49" t="s">
        <v>368</v>
      </c>
      <c r="P82" s="49" t="s">
        <v>368</v>
      </c>
      <c r="Q82" s="49" t="s">
        <v>368</v>
      </c>
      <c r="R82" s="49" t="s">
        <v>368</v>
      </c>
      <c r="S82" s="49" t="s">
        <v>368</v>
      </c>
      <c r="T82" s="49" t="s">
        <v>368</v>
      </c>
      <c r="U82" s="49" t="s">
        <v>368</v>
      </c>
      <c r="V82" s="49" t="s">
        <v>368</v>
      </c>
      <c r="W82" s="49" t="s">
        <v>368</v>
      </c>
      <c r="X82" s="49" t="s">
        <v>368</v>
      </c>
      <c r="Y82" s="49" t="s">
        <v>368</v>
      </c>
      <c r="Z82" s="49" t="s">
        <v>368</v>
      </c>
      <c r="AA82" s="49" t="s">
        <v>368</v>
      </c>
      <c r="AB82" s="49" t="s">
        <v>368</v>
      </c>
      <c r="AC82" s="49" t="s">
        <v>368</v>
      </c>
      <c r="AD82" s="49" t="s">
        <v>368</v>
      </c>
      <c r="AE82" s="49" t="s">
        <v>368</v>
      </c>
      <c r="AF82" s="49" t="s">
        <v>368</v>
      </c>
      <c r="AG82" s="49" t="s">
        <v>368</v>
      </c>
      <c r="AH82" s="49" t="s">
        <v>368</v>
      </c>
      <c r="AI82" s="49" t="s">
        <v>368</v>
      </c>
      <c r="AJ82" s="49" t="s">
        <v>368</v>
      </c>
      <c r="AK82" s="49" t="s">
        <v>368</v>
      </c>
      <c r="AL82" s="49" t="s">
        <v>368</v>
      </c>
      <c r="AM82" s="49" t="s">
        <v>368</v>
      </c>
      <c r="AN82" s="49" t="s">
        <v>368</v>
      </c>
      <c r="AO82" s="49" t="s">
        <v>368</v>
      </c>
      <c r="AP82" s="49" t="s">
        <v>368</v>
      </c>
    </row>
    <row r="83" spans="1:42" ht="22.5" x14ac:dyDescent="0.2">
      <c r="A83" s="47" t="s">
        <v>41</v>
      </c>
      <c r="B83" s="47">
        <v>2013</v>
      </c>
      <c r="C83" s="113" t="s">
        <v>135</v>
      </c>
      <c r="D83" s="112" t="s">
        <v>265</v>
      </c>
      <c r="E83" s="47" t="s">
        <v>40</v>
      </c>
      <c r="F83" s="47" t="s">
        <v>369</v>
      </c>
      <c r="G83" s="145" t="s">
        <v>366</v>
      </c>
      <c r="H83" s="145" t="s">
        <v>366</v>
      </c>
      <c r="I83" s="49" t="s">
        <v>366</v>
      </c>
      <c r="J83" s="49" t="s">
        <v>366</v>
      </c>
      <c r="K83" s="49" t="s">
        <v>366</v>
      </c>
      <c r="L83" s="49" t="s">
        <v>366</v>
      </c>
      <c r="M83" s="49" t="s">
        <v>366</v>
      </c>
      <c r="N83" s="49" t="s">
        <v>366</v>
      </c>
      <c r="O83" s="49" t="s">
        <v>366</v>
      </c>
      <c r="P83" s="49" t="s">
        <v>366</v>
      </c>
      <c r="Q83" s="49" t="s">
        <v>366</v>
      </c>
      <c r="R83" s="49" t="s">
        <v>366</v>
      </c>
      <c r="S83" s="49" t="s">
        <v>366</v>
      </c>
      <c r="T83" s="49" t="s">
        <v>366</v>
      </c>
      <c r="U83" s="49" t="s">
        <v>366</v>
      </c>
      <c r="V83" s="49" t="s">
        <v>366</v>
      </c>
      <c r="W83" s="49" t="s">
        <v>366</v>
      </c>
      <c r="X83" s="49" t="s">
        <v>366</v>
      </c>
      <c r="Y83" s="49" t="s">
        <v>366</v>
      </c>
      <c r="Z83" s="49" t="s">
        <v>366</v>
      </c>
      <c r="AA83" s="49" t="s">
        <v>366</v>
      </c>
      <c r="AB83" s="49" t="s">
        <v>366</v>
      </c>
      <c r="AC83" s="49" t="s">
        <v>366</v>
      </c>
      <c r="AD83" s="49" t="s">
        <v>366</v>
      </c>
      <c r="AE83" s="49" t="s">
        <v>366</v>
      </c>
      <c r="AF83" s="49" t="s">
        <v>366</v>
      </c>
      <c r="AG83" s="49" t="s">
        <v>366</v>
      </c>
      <c r="AH83" s="49" t="s">
        <v>366</v>
      </c>
      <c r="AI83" s="49" t="s">
        <v>366</v>
      </c>
      <c r="AJ83" s="49" t="s">
        <v>366</v>
      </c>
      <c r="AK83" s="49" t="s">
        <v>366</v>
      </c>
      <c r="AL83" s="49" t="s">
        <v>366</v>
      </c>
      <c r="AM83" s="49" t="s">
        <v>366</v>
      </c>
      <c r="AN83" s="49" t="s">
        <v>366</v>
      </c>
      <c r="AO83" s="49" t="s">
        <v>366</v>
      </c>
      <c r="AP83" s="49" t="s">
        <v>366</v>
      </c>
    </row>
    <row r="84" spans="1:42" x14ac:dyDescent="0.2">
      <c r="A84" s="47" t="s">
        <v>41</v>
      </c>
      <c r="B84" s="47">
        <v>2013</v>
      </c>
      <c r="C84" s="113" t="s">
        <v>136</v>
      </c>
      <c r="D84" s="112" t="s">
        <v>266</v>
      </c>
      <c r="E84" s="47" t="s">
        <v>40</v>
      </c>
      <c r="F84" s="47" t="s">
        <v>369</v>
      </c>
      <c r="G84" s="145" t="s">
        <v>368</v>
      </c>
      <c r="H84" s="145" t="s">
        <v>366</v>
      </c>
      <c r="I84" s="49" t="s">
        <v>366</v>
      </c>
      <c r="J84" s="49" t="s">
        <v>366</v>
      </c>
      <c r="K84" s="49" t="s">
        <v>366</v>
      </c>
      <c r="L84" s="49" t="s">
        <v>366</v>
      </c>
      <c r="M84" s="49" t="s">
        <v>366</v>
      </c>
      <c r="N84" s="49" t="s">
        <v>366</v>
      </c>
      <c r="O84" s="49" t="s">
        <v>366</v>
      </c>
      <c r="P84" s="49" t="s">
        <v>366</v>
      </c>
      <c r="Q84" s="49" t="s">
        <v>366</v>
      </c>
      <c r="R84" s="49" t="s">
        <v>366</v>
      </c>
      <c r="S84" s="49" t="s">
        <v>366</v>
      </c>
      <c r="T84" s="49" t="s">
        <v>366</v>
      </c>
      <c r="U84" s="49" t="s">
        <v>366</v>
      </c>
      <c r="V84" s="49" t="s">
        <v>366</v>
      </c>
      <c r="W84" s="49" t="s">
        <v>366</v>
      </c>
      <c r="X84" s="49" t="s">
        <v>366</v>
      </c>
      <c r="Y84" s="49" t="s">
        <v>366</v>
      </c>
      <c r="Z84" s="49" t="s">
        <v>366</v>
      </c>
      <c r="AA84" s="49" t="s">
        <v>366</v>
      </c>
      <c r="AB84" s="49" t="s">
        <v>366</v>
      </c>
      <c r="AC84" s="49" t="s">
        <v>366</v>
      </c>
      <c r="AD84" s="49" t="s">
        <v>366</v>
      </c>
      <c r="AE84" s="49" t="s">
        <v>366</v>
      </c>
      <c r="AF84" s="49" t="s">
        <v>366</v>
      </c>
      <c r="AG84" s="49" t="s">
        <v>366</v>
      </c>
      <c r="AH84" s="49" t="s">
        <v>366</v>
      </c>
      <c r="AI84" s="49" t="s">
        <v>366</v>
      </c>
      <c r="AJ84" s="49" t="s">
        <v>366</v>
      </c>
      <c r="AK84" s="49" t="s">
        <v>366</v>
      </c>
      <c r="AL84" s="49" t="s">
        <v>366</v>
      </c>
      <c r="AM84" s="49" t="s">
        <v>366</v>
      </c>
      <c r="AN84" s="49" t="s">
        <v>366</v>
      </c>
      <c r="AO84" s="49" t="s">
        <v>366</v>
      </c>
      <c r="AP84" s="49" t="s">
        <v>366</v>
      </c>
    </row>
    <row r="85" spans="1:42" x14ac:dyDescent="0.2">
      <c r="A85" s="47" t="s">
        <v>41</v>
      </c>
      <c r="B85" s="47">
        <v>2013</v>
      </c>
      <c r="C85" s="113" t="s">
        <v>137</v>
      </c>
      <c r="D85" s="112" t="s">
        <v>267</v>
      </c>
      <c r="E85" s="47" t="s">
        <v>40</v>
      </c>
      <c r="F85" s="47" t="s">
        <v>369</v>
      </c>
      <c r="G85" s="145" t="s">
        <v>366</v>
      </c>
      <c r="H85" s="145" t="s">
        <v>366</v>
      </c>
      <c r="I85" s="49" t="s">
        <v>366</v>
      </c>
      <c r="J85" s="49" t="s">
        <v>366</v>
      </c>
      <c r="K85" s="49" t="s">
        <v>366</v>
      </c>
      <c r="L85" s="49" t="s">
        <v>366</v>
      </c>
      <c r="M85" s="49" t="s">
        <v>366</v>
      </c>
      <c r="N85" s="49" t="s">
        <v>366</v>
      </c>
      <c r="O85" s="49" t="s">
        <v>366</v>
      </c>
      <c r="P85" s="49" t="s">
        <v>366</v>
      </c>
      <c r="Q85" s="49" t="s">
        <v>366</v>
      </c>
      <c r="R85" s="49" t="s">
        <v>366</v>
      </c>
      <c r="S85" s="49" t="s">
        <v>366</v>
      </c>
      <c r="T85" s="49" t="s">
        <v>366</v>
      </c>
      <c r="U85" s="49" t="s">
        <v>366</v>
      </c>
      <c r="V85" s="49" t="s">
        <v>366</v>
      </c>
      <c r="W85" s="49" t="s">
        <v>366</v>
      </c>
      <c r="X85" s="49" t="s">
        <v>366</v>
      </c>
      <c r="Y85" s="49" t="s">
        <v>366</v>
      </c>
      <c r="Z85" s="49" t="s">
        <v>366</v>
      </c>
      <c r="AA85" s="49" t="s">
        <v>366</v>
      </c>
      <c r="AB85" s="49" t="s">
        <v>366</v>
      </c>
      <c r="AC85" s="49" t="s">
        <v>366</v>
      </c>
      <c r="AD85" s="49" t="s">
        <v>366</v>
      </c>
      <c r="AE85" s="49" t="s">
        <v>366</v>
      </c>
      <c r="AF85" s="49" t="s">
        <v>366</v>
      </c>
      <c r="AG85" s="49" t="s">
        <v>366</v>
      </c>
      <c r="AH85" s="49" t="s">
        <v>366</v>
      </c>
      <c r="AI85" s="49" t="s">
        <v>366</v>
      </c>
      <c r="AJ85" s="49" t="s">
        <v>366</v>
      </c>
      <c r="AK85" s="49" t="s">
        <v>366</v>
      </c>
      <c r="AL85" s="49" t="s">
        <v>366</v>
      </c>
      <c r="AM85" s="49" t="s">
        <v>366</v>
      </c>
      <c r="AN85" s="49" t="s">
        <v>366</v>
      </c>
      <c r="AO85" s="49" t="s">
        <v>366</v>
      </c>
      <c r="AP85" s="49" t="s">
        <v>366</v>
      </c>
    </row>
    <row r="86" spans="1:42" ht="22.5" x14ac:dyDescent="0.2">
      <c r="A86" s="47" t="s">
        <v>41</v>
      </c>
      <c r="B86" s="47">
        <v>2013</v>
      </c>
      <c r="C86" s="113" t="s">
        <v>138</v>
      </c>
      <c r="D86" s="112" t="s">
        <v>268</v>
      </c>
      <c r="E86" s="47" t="s">
        <v>40</v>
      </c>
      <c r="F86" s="47" t="s">
        <v>369</v>
      </c>
      <c r="G86" s="145" t="s">
        <v>368</v>
      </c>
      <c r="H86" s="145" t="s">
        <v>368</v>
      </c>
      <c r="I86" s="49" t="s">
        <v>368</v>
      </c>
      <c r="J86" s="49" t="s">
        <v>368</v>
      </c>
      <c r="K86" s="49" t="s">
        <v>368</v>
      </c>
      <c r="L86" s="49" t="s">
        <v>368</v>
      </c>
      <c r="M86" s="49" t="s">
        <v>368</v>
      </c>
      <c r="N86" s="49" t="s">
        <v>368</v>
      </c>
      <c r="O86" s="49" t="s">
        <v>368</v>
      </c>
      <c r="P86" s="49" t="s">
        <v>368</v>
      </c>
      <c r="Q86" s="49" t="s">
        <v>368</v>
      </c>
      <c r="R86" s="49" t="s">
        <v>368</v>
      </c>
      <c r="S86" s="49" t="s">
        <v>368</v>
      </c>
      <c r="T86" s="49" t="s">
        <v>368</v>
      </c>
      <c r="U86" s="49" t="s">
        <v>368</v>
      </c>
      <c r="V86" s="49" t="s">
        <v>368</v>
      </c>
      <c r="W86" s="49" t="s">
        <v>368</v>
      </c>
      <c r="X86" s="49" t="s">
        <v>368</v>
      </c>
      <c r="Y86" s="49" t="s">
        <v>368</v>
      </c>
      <c r="Z86" s="49" t="s">
        <v>368</v>
      </c>
      <c r="AA86" s="49" t="s">
        <v>368</v>
      </c>
      <c r="AB86" s="49" t="s">
        <v>368</v>
      </c>
      <c r="AC86" s="49" t="s">
        <v>368</v>
      </c>
      <c r="AD86" s="49" t="s">
        <v>368</v>
      </c>
      <c r="AE86" s="49" t="s">
        <v>368</v>
      </c>
      <c r="AF86" s="49" t="s">
        <v>368</v>
      </c>
      <c r="AG86" s="49" t="s">
        <v>368</v>
      </c>
      <c r="AH86" s="49" t="s">
        <v>368</v>
      </c>
      <c r="AI86" s="49" t="s">
        <v>368</v>
      </c>
      <c r="AJ86" s="49" t="s">
        <v>368</v>
      </c>
      <c r="AK86" s="49" t="s">
        <v>368</v>
      </c>
      <c r="AL86" s="49" t="s">
        <v>368</v>
      </c>
      <c r="AM86" s="49" t="s">
        <v>368</v>
      </c>
      <c r="AN86" s="49" t="s">
        <v>368</v>
      </c>
      <c r="AO86" s="49" t="s">
        <v>368</v>
      </c>
      <c r="AP86" s="49" t="s">
        <v>368</v>
      </c>
    </row>
    <row r="87" spans="1:42" ht="33.75" x14ac:dyDescent="0.2">
      <c r="A87" s="47" t="s">
        <v>41</v>
      </c>
      <c r="B87" s="47">
        <v>2013</v>
      </c>
      <c r="C87" s="113" t="s">
        <v>139</v>
      </c>
      <c r="D87" s="112" t="s">
        <v>269</v>
      </c>
      <c r="E87" s="47" t="s">
        <v>40</v>
      </c>
      <c r="F87" s="47" t="s">
        <v>369</v>
      </c>
      <c r="G87" s="145" t="s">
        <v>368</v>
      </c>
      <c r="H87" s="145" t="s">
        <v>368</v>
      </c>
      <c r="I87" s="49" t="s">
        <v>368</v>
      </c>
      <c r="J87" s="49" t="s">
        <v>368</v>
      </c>
      <c r="K87" s="49" t="s">
        <v>368</v>
      </c>
      <c r="L87" s="49" t="s">
        <v>368</v>
      </c>
      <c r="M87" s="49" t="s">
        <v>368</v>
      </c>
      <c r="N87" s="49" t="s">
        <v>368</v>
      </c>
      <c r="O87" s="49" t="s">
        <v>368</v>
      </c>
      <c r="P87" s="49" t="s">
        <v>368</v>
      </c>
      <c r="Q87" s="49" t="s">
        <v>368</v>
      </c>
      <c r="R87" s="49" t="s">
        <v>368</v>
      </c>
      <c r="S87" s="49" t="s">
        <v>368</v>
      </c>
      <c r="T87" s="49" t="s">
        <v>368</v>
      </c>
      <c r="U87" s="49" t="s">
        <v>368</v>
      </c>
      <c r="V87" s="49" t="s">
        <v>368</v>
      </c>
      <c r="W87" s="49" t="s">
        <v>368</v>
      </c>
      <c r="X87" s="49" t="s">
        <v>368</v>
      </c>
      <c r="Y87" s="49" t="s">
        <v>368</v>
      </c>
      <c r="Z87" s="49" t="s">
        <v>368</v>
      </c>
      <c r="AA87" s="49" t="s">
        <v>368</v>
      </c>
      <c r="AB87" s="49" t="s">
        <v>368</v>
      </c>
      <c r="AC87" s="49" t="s">
        <v>368</v>
      </c>
      <c r="AD87" s="49" t="s">
        <v>368</v>
      </c>
      <c r="AE87" s="49" t="s">
        <v>368</v>
      </c>
      <c r="AF87" s="49" t="s">
        <v>368</v>
      </c>
      <c r="AG87" s="49" t="s">
        <v>368</v>
      </c>
      <c r="AH87" s="49" t="s">
        <v>368</v>
      </c>
      <c r="AI87" s="49" t="s">
        <v>368</v>
      </c>
      <c r="AJ87" s="49" t="s">
        <v>368</v>
      </c>
      <c r="AK87" s="49" t="s">
        <v>368</v>
      </c>
      <c r="AL87" s="49" t="s">
        <v>368</v>
      </c>
      <c r="AM87" s="49" t="s">
        <v>368</v>
      </c>
      <c r="AN87" s="49" t="s">
        <v>368</v>
      </c>
      <c r="AO87" s="49" t="s">
        <v>368</v>
      </c>
      <c r="AP87" s="49" t="s">
        <v>368</v>
      </c>
    </row>
    <row r="88" spans="1:42" x14ac:dyDescent="0.2">
      <c r="A88" s="47" t="s">
        <v>41</v>
      </c>
      <c r="B88" s="47">
        <v>2013</v>
      </c>
      <c r="C88" s="113" t="s">
        <v>140</v>
      </c>
      <c r="D88" s="112" t="s">
        <v>270</v>
      </c>
      <c r="E88" s="47" t="s">
        <v>40</v>
      </c>
      <c r="F88" s="47" t="s">
        <v>369</v>
      </c>
      <c r="G88" s="145" t="s">
        <v>367</v>
      </c>
      <c r="H88" s="145">
        <v>5.5628734513415212E-2</v>
      </c>
      <c r="I88" s="49">
        <v>5.4252904369042239E-2</v>
      </c>
      <c r="J88" s="49">
        <v>5.2224229017192862E-2</v>
      </c>
      <c r="K88" s="49">
        <v>5.1901037959974118E-2</v>
      </c>
      <c r="L88" s="49">
        <v>5.1454563015423088E-2</v>
      </c>
      <c r="M88" s="49">
        <v>5.1039893757656433E-2</v>
      </c>
      <c r="N88" s="49">
        <v>5.1068444915461315E-2</v>
      </c>
      <c r="O88" s="49">
        <v>5.0398031817836517E-2</v>
      </c>
      <c r="P88" s="49">
        <v>4.9899566580588833E-2</v>
      </c>
      <c r="Q88" s="49">
        <v>4.8628166045426705E-2</v>
      </c>
      <c r="R88" s="49">
        <v>4.7646814983730558E-2</v>
      </c>
      <c r="S88" s="49">
        <v>4.7570660259451128E-2</v>
      </c>
      <c r="T88" s="49">
        <v>4.6720144554728942E-2</v>
      </c>
      <c r="U88" s="49">
        <v>4.660662885974224E-2</v>
      </c>
      <c r="V88" s="49">
        <v>4.5536982899721544E-2</v>
      </c>
      <c r="W88" s="49">
        <v>4.0714540528395606E-2</v>
      </c>
      <c r="X88" s="49">
        <v>4.1157313442399007E-2</v>
      </c>
      <c r="Y88" s="49">
        <v>4.0583861926656646E-2</v>
      </c>
      <c r="Z88" s="49">
        <v>3.9833331383729173E-2</v>
      </c>
      <c r="AA88" s="49">
        <v>3.9176547345371932E-2</v>
      </c>
      <c r="AB88" s="49">
        <v>3.8566228597892466E-2</v>
      </c>
      <c r="AC88" s="49">
        <v>3.9329135924762622E-2</v>
      </c>
      <c r="AD88" s="49">
        <v>3.9286308099810818E-2</v>
      </c>
      <c r="AE88" s="49">
        <v>3.9503361384194711E-2</v>
      </c>
      <c r="AF88" s="49">
        <v>4.0453771850348097E-2</v>
      </c>
      <c r="AG88" s="49">
        <v>4.3407237359410294E-2</v>
      </c>
      <c r="AH88" s="49">
        <v>4.5479222153828408E-2</v>
      </c>
      <c r="AI88" s="49">
        <v>4.5041270810155611E-2</v>
      </c>
      <c r="AJ88" s="49">
        <v>4.9598050986158743E-2</v>
      </c>
      <c r="AK88" s="49">
        <v>4.8640743511557526E-2</v>
      </c>
      <c r="AL88" s="49">
        <v>5.0491808897185568E-2</v>
      </c>
      <c r="AM88" s="49">
        <v>5.06676496591488E-2</v>
      </c>
      <c r="AN88" s="49">
        <v>5.1168600893735226E-2</v>
      </c>
      <c r="AO88" s="49">
        <v>5.1159261528844077E-2</v>
      </c>
      <c r="AP88" s="49">
        <v>5.034862202180284E-2</v>
      </c>
    </row>
    <row r="89" spans="1:42" x14ac:dyDescent="0.2">
      <c r="A89" s="47" t="s">
        <v>41</v>
      </c>
      <c r="B89" s="47">
        <v>2013</v>
      </c>
      <c r="C89" s="113" t="s">
        <v>141</v>
      </c>
      <c r="D89" s="112" t="s">
        <v>271</v>
      </c>
      <c r="E89" s="47" t="s">
        <v>40</v>
      </c>
      <c r="F89" s="47" t="s">
        <v>369</v>
      </c>
      <c r="G89" s="145" t="s">
        <v>367</v>
      </c>
      <c r="H89" s="145">
        <v>0.69459566231692582</v>
      </c>
      <c r="I89" s="49">
        <v>0.69510492359206255</v>
      </c>
      <c r="J89" s="49">
        <v>0.7172968994536153</v>
      </c>
      <c r="K89" s="49">
        <v>0.71381237570782441</v>
      </c>
      <c r="L89" s="49">
        <v>0.70863274533152398</v>
      </c>
      <c r="M89" s="49">
        <v>0.71740457223860254</v>
      </c>
      <c r="N89" s="49">
        <v>0.74609466728851259</v>
      </c>
      <c r="O89" s="49">
        <v>0.7706403603116293</v>
      </c>
      <c r="P89" s="49">
        <v>0.77024517903865708</v>
      </c>
      <c r="Q89" s="49">
        <v>0.73523465478397576</v>
      </c>
      <c r="R89" s="49">
        <v>0.69710805574396673</v>
      </c>
      <c r="S89" s="49">
        <v>0.69557315916426898</v>
      </c>
      <c r="T89" s="49">
        <v>0.69355044807749922</v>
      </c>
      <c r="U89" s="49">
        <v>0.68686667684651359</v>
      </c>
      <c r="V89" s="49">
        <v>0.68406688832093665</v>
      </c>
      <c r="W89" s="49">
        <v>0.69750615012991168</v>
      </c>
      <c r="X89" s="49">
        <v>0.66936687478024659</v>
      </c>
      <c r="Y89" s="49">
        <v>0.65972608644651298</v>
      </c>
      <c r="Z89" s="49">
        <v>0.64093978675140617</v>
      </c>
      <c r="AA89" s="49">
        <v>0.61927401617140809</v>
      </c>
      <c r="AB89" s="49">
        <v>0.59575296143537559</v>
      </c>
      <c r="AC89" s="49">
        <v>0.59019579386530407</v>
      </c>
      <c r="AD89" s="49">
        <v>0.60655115684545136</v>
      </c>
      <c r="AE89" s="49">
        <v>0.58319986513028133</v>
      </c>
      <c r="AF89" s="49">
        <v>0.57833432673948992</v>
      </c>
      <c r="AG89" s="49">
        <v>0.57865906613089502</v>
      </c>
      <c r="AH89" s="49">
        <v>0.58655214012249601</v>
      </c>
      <c r="AI89" s="49">
        <v>0.60309368289097165</v>
      </c>
      <c r="AJ89" s="49">
        <v>0.54922031043523933</v>
      </c>
      <c r="AK89" s="49">
        <v>0.59523719705198452</v>
      </c>
      <c r="AL89" s="49">
        <v>0.52744374377788028</v>
      </c>
      <c r="AM89" s="49">
        <v>0.52939816746483703</v>
      </c>
      <c r="AN89" s="49">
        <v>0.52140052707322282</v>
      </c>
      <c r="AO89" s="49">
        <v>0.49867254927060883</v>
      </c>
      <c r="AP89" s="49">
        <v>0.47819354467779596</v>
      </c>
    </row>
    <row r="90" spans="1:42" x14ac:dyDescent="0.2">
      <c r="A90" s="47" t="s">
        <v>41</v>
      </c>
      <c r="B90" s="47">
        <v>2013</v>
      </c>
      <c r="C90" s="113" t="s">
        <v>142</v>
      </c>
      <c r="D90" s="112" t="s">
        <v>272</v>
      </c>
      <c r="E90" s="47" t="s">
        <v>40</v>
      </c>
      <c r="F90" s="47" t="s">
        <v>369</v>
      </c>
      <c r="G90" s="145" t="s">
        <v>367</v>
      </c>
      <c r="H90" s="145">
        <v>7.2191594243206217E-2</v>
      </c>
      <c r="I90" s="49">
        <v>7.7038846229426874E-2</v>
      </c>
      <c r="J90" s="49">
        <v>7.9635141601915788E-2</v>
      </c>
      <c r="K90" s="49">
        <v>7.9914969543356501E-2</v>
      </c>
      <c r="L90" s="49">
        <v>7.7277921461566104E-2</v>
      </c>
      <c r="M90" s="49">
        <v>7.5352636428836148E-2</v>
      </c>
      <c r="N90" s="49">
        <v>7.4209499285920924E-2</v>
      </c>
      <c r="O90" s="49">
        <v>7.3620450876944063E-2</v>
      </c>
      <c r="P90" s="49">
        <v>7.5940156314549964E-2</v>
      </c>
      <c r="Q90" s="49">
        <v>7.4364233208677161E-2</v>
      </c>
      <c r="R90" s="49">
        <v>7.0543402415291681E-2</v>
      </c>
      <c r="S90" s="49">
        <v>6.7240620108332913E-2</v>
      </c>
      <c r="T90" s="49">
        <v>6.3456019849066167E-2</v>
      </c>
      <c r="U90" s="49">
        <v>6.1545125001940752E-2</v>
      </c>
      <c r="V90" s="49">
        <v>6.1259420254651697E-2</v>
      </c>
      <c r="W90" s="49">
        <v>5.8035040843157713E-2</v>
      </c>
      <c r="X90" s="49">
        <v>5.4489300017397047E-2</v>
      </c>
      <c r="Y90" s="49">
        <v>4.9922150660865937E-2</v>
      </c>
      <c r="Z90" s="49">
        <v>4.5963863740004655E-2</v>
      </c>
      <c r="AA90" s="49">
        <v>4.2969220087588168E-2</v>
      </c>
      <c r="AB90" s="49">
        <v>4.131186665882608E-2</v>
      </c>
      <c r="AC90" s="49">
        <v>4.2285871590794478E-2</v>
      </c>
      <c r="AD90" s="49">
        <v>4.4423981337647342E-2</v>
      </c>
      <c r="AE90" s="49">
        <v>4.502439092569082E-2</v>
      </c>
      <c r="AF90" s="49">
        <v>4.5036122004097463E-2</v>
      </c>
      <c r="AG90" s="49">
        <v>4.4217518660124647E-2</v>
      </c>
      <c r="AH90" s="49">
        <v>4.4588272096970395E-2</v>
      </c>
      <c r="AI90" s="49">
        <v>4.7665956487329589E-2</v>
      </c>
      <c r="AJ90" s="49">
        <v>4.6710286033937086E-2</v>
      </c>
      <c r="AK90" s="49">
        <v>4.5476794591578502E-2</v>
      </c>
      <c r="AL90" s="49">
        <v>4.9293435186409627E-2</v>
      </c>
      <c r="AM90" s="49">
        <v>4.9883247852203896E-2</v>
      </c>
      <c r="AN90" s="49">
        <v>5.1178479350661513E-2</v>
      </c>
      <c r="AO90" s="49">
        <v>5.0464441087099875E-2</v>
      </c>
      <c r="AP90" s="49">
        <v>4.6502169943206349E-2</v>
      </c>
    </row>
    <row r="91" spans="1:42" x14ac:dyDescent="0.2">
      <c r="A91" s="47" t="s">
        <v>41</v>
      </c>
      <c r="B91" s="47">
        <v>2013</v>
      </c>
      <c r="C91" s="113" t="s">
        <v>143</v>
      </c>
      <c r="D91" s="112" t="s">
        <v>273</v>
      </c>
      <c r="E91" s="47" t="s">
        <v>40</v>
      </c>
      <c r="F91" s="47" t="s">
        <v>369</v>
      </c>
      <c r="G91" s="145" t="s">
        <v>367</v>
      </c>
      <c r="H91" s="145">
        <v>1.8977206935428569E-3</v>
      </c>
      <c r="I91" s="49">
        <v>2.0399737254000001E-3</v>
      </c>
      <c r="J91" s="49">
        <v>2.1554440080428575E-3</v>
      </c>
      <c r="K91" s="49">
        <v>2.2893601099714285E-3</v>
      </c>
      <c r="L91" s="49">
        <v>2.2905343243714285E-3</v>
      </c>
      <c r="M91" s="49">
        <v>2.3564769255000001E-3</v>
      </c>
      <c r="N91" s="49">
        <v>2.5018736328428575E-3</v>
      </c>
      <c r="O91" s="49">
        <v>2.6138226907285711E-3</v>
      </c>
      <c r="P91" s="49">
        <v>2.757546495042857E-3</v>
      </c>
      <c r="Q91" s="49">
        <v>2.6795196705857141E-3</v>
      </c>
      <c r="R91" s="49">
        <v>2.5729853916428573E-3</v>
      </c>
      <c r="S91" s="49">
        <v>2.6027100455571425E-3</v>
      </c>
      <c r="T91" s="49">
        <v>2.6365411684285715E-3</v>
      </c>
      <c r="U91" s="49">
        <v>2.5581829961142865E-3</v>
      </c>
      <c r="V91" s="49">
        <v>2.5223694332571428E-3</v>
      </c>
      <c r="W91" s="49">
        <v>2.4870565215857144E-3</v>
      </c>
      <c r="X91" s="49">
        <v>2.4645977460857151E-3</v>
      </c>
      <c r="Y91" s="49">
        <v>2.3048607648E-3</v>
      </c>
      <c r="Z91" s="49">
        <v>2.2400438385428568E-3</v>
      </c>
      <c r="AA91" s="49">
        <v>2.1889220500285718E-3</v>
      </c>
      <c r="AB91" s="49">
        <v>2.2797320441571437E-3</v>
      </c>
      <c r="AC91" s="49">
        <v>2.3048356557000002E-3</v>
      </c>
      <c r="AD91" s="49">
        <v>2.2719567150857136E-3</v>
      </c>
      <c r="AE91" s="49">
        <v>2.2278316803428571E-3</v>
      </c>
      <c r="AF91" s="49">
        <v>2.2617124625142855E-3</v>
      </c>
      <c r="AG91" s="49">
        <v>2.2278042488999999E-3</v>
      </c>
      <c r="AH91" s="49">
        <v>2.3114511667285714E-3</v>
      </c>
      <c r="AI91" s="49">
        <v>2.3581262019428573E-3</v>
      </c>
      <c r="AJ91" s="49">
        <v>2.3575359798857142E-3</v>
      </c>
      <c r="AK91" s="49">
        <v>2.3714788823357147E-3</v>
      </c>
      <c r="AL91" s="49">
        <v>2.4165285688285722E-3</v>
      </c>
      <c r="AM91" s="49">
        <v>2.5044335850857137E-3</v>
      </c>
      <c r="AN91" s="49">
        <v>2.3710957869428569E-3</v>
      </c>
      <c r="AO91" s="49">
        <v>2.2907045404714291E-3</v>
      </c>
      <c r="AP91" s="49">
        <v>2.3501864724857144E-3</v>
      </c>
    </row>
    <row r="92" spans="1:42" x14ac:dyDescent="0.2">
      <c r="A92" s="47" t="s">
        <v>41</v>
      </c>
      <c r="B92" s="47">
        <v>2013</v>
      </c>
      <c r="C92" s="113" t="s">
        <v>144</v>
      </c>
      <c r="D92" s="112" t="s">
        <v>274</v>
      </c>
      <c r="E92" s="47" t="s">
        <v>40</v>
      </c>
      <c r="F92" s="47" t="s">
        <v>369</v>
      </c>
      <c r="G92" s="145" t="s">
        <v>366</v>
      </c>
      <c r="H92" s="145" t="s">
        <v>366</v>
      </c>
      <c r="I92" s="49" t="s">
        <v>366</v>
      </c>
      <c r="J92" s="49" t="s">
        <v>366</v>
      </c>
      <c r="K92" s="49" t="s">
        <v>366</v>
      </c>
      <c r="L92" s="49" t="s">
        <v>366</v>
      </c>
      <c r="M92" s="49" t="s">
        <v>366</v>
      </c>
      <c r="N92" s="49" t="s">
        <v>366</v>
      </c>
      <c r="O92" s="49" t="s">
        <v>366</v>
      </c>
      <c r="P92" s="49" t="s">
        <v>366</v>
      </c>
      <c r="Q92" s="49" t="s">
        <v>366</v>
      </c>
      <c r="R92" s="49" t="s">
        <v>366</v>
      </c>
      <c r="S92" s="49" t="s">
        <v>366</v>
      </c>
      <c r="T92" s="49" t="s">
        <v>366</v>
      </c>
      <c r="U92" s="49" t="s">
        <v>366</v>
      </c>
      <c r="V92" s="49" t="s">
        <v>366</v>
      </c>
      <c r="W92" s="49" t="s">
        <v>366</v>
      </c>
      <c r="X92" s="49" t="s">
        <v>366</v>
      </c>
      <c r="Y92" s="49" t="s">
        <v>366</v>
      </c>
      <c r="Z92" s="49" t="s">
        <v>366</v>
      </c>
      <c r="AA92" s="49" t="s">
        <v>366</v>
      </c>
      <c r="AB92" s="49" t="s">
        <v>366</v>
      </c>
      <c r="AC92" s="49" t="s">
        <v>366</v>
      </c>
      <c r="AD92" s="49" t="s">
        <v>366</v>
      </c>
      <c r="AE92" s="49" t="s">
        <v>366</v>
      </c>
      <c r="AF92" s="49" t="s">
        <v>366</v>
      </c>
      <c r="AG92" s="49" t="s">
        <v>366</v>
      </c>
      <c r="AH92" s="49" t="s">
        <v>366</v>
      </c>
      <c r="AI92" s="49" t="s">
        <v>366</v>
      </c>
      <c r="AJ92" s="49" t="s">
        <v>366</v>
      </c>
      <c r="AK92" s="49" t="s">
        <v>366</v>
      </c>
      <c r="AL92" s="49" t="s">
        <v>366</v>
      </c>
      <c r="AM92" s="49" t="s">
        <v>366</v>
      </c>
      <c r="AN92" s="49" t="s">
        <v>366</v>
      </c>
      <c r="AO92" s="49" t="s">
        <v>366</v>
      </c>
      <c r="AP92" s="49" t="s">
        <v>366</v>
      </c>
    </row>
    <row r="93" spans="1:42" x14ac:dyDescent="0.2">
      <c r="A93" s="47" t="s">
        <v>41</v>
      </c>
      <c r="B93" s="47">
        <v>2013</v>
      </c>
      <c r="C93" s="113" t="s">
        <v>145</v>
      </c>
      <c r="D93" s="112" t="s">
        <v>275</v>
      </c>
      <c r="E93" s="47" t="s">
        <v>40</v>
      </c>
      <c r="F93" s="47" t="s">
        <v>369</v>
      </c>
      <c r="G93" s="145" t="s">
        <v>367</v>
      </c>
      <c r="H93" s="145">
        <v>2.0729665295955804E-3</v>
      </c>
      <c r="I93" s="49">
        <v>2.0729665295955804E-3</v>
      </c>
      <c r="J93" s="49">
        <v>2.1206209325747897E-3</v>
      </c>
      <c r="K93" s="49">
        <v>2.096793731085185E-3</v>
      </c>
      <c r="L93" s="49">
        <v>1.9180897199131527E-3</v>
      </c>
      <c r="M93" s="49">
        <v>1.8585217161891415E-3</v>
      </c>
      <c r="N93" s="49">
        <v>1.7751265109755261E-3</v>
      </c>
      <c r="O93" s="49">
        <v>1.8108673132099325E-3</v>
      </c>
      <c r="P93" s="49">
        <v>1.7989537124651303E-3</v>
      </c>
      <c r="Q93" s="49">
        <v>1.6083361005482955E-3</v>
      </c>
      <c r="R93" s="49">
        <v>9.650016603289771E-4</v>
      </c>
      <c r="S93" s="49">
        <v>9.2926085809457077E-4</v>
      </c>
      <c r="T93" s="49">
        <v>9.1734725734976866E-4</v>
      </c>
      <c r="U93" s="49">
        <v>9.0543365660496623E-4</v>
      </c>
      <c r="V93" s="49">
        <v>8.9352005586016434E-4</v>
      </c>
      <c r="W93" s="49">
        <v>8.6969285437055969E-4</v>
      </c>
      <c r="X93" s="49">
        <v>7.9821124990174671E-4</v>
      </c>
      <c r="Y93" s="49">
        <v>8.6969285437055969E-4</v>
      </c>
      <c r="Z93" s="49">
        <v>1.0603104662873948E-3</v>
      </c>
      <c r="AA93" s="49">
        <v>1.203273675225021E-3</v>
      </c>
      <c r="AB93" s="49">
        <v>1.2509280782042297E-3</v>
      </c>
      <c r="AC93" s="49">
        <v>1.3581504849074495E-3</v>
      </c>
      <c r="AD93" s="49">
        <v>1.2271008767146259E-3</v>
      </c>
      <c r="AE93" s="49">
        <v>1.0364832647977902E-3</v>
      </c>
      <c r="AF93" s="49">
        <v>1.0245696640529883E-3</v>
      </c>
      <c r="AG93" s="49">
        <v>1.2866688804386362E-3</v>
      </c>
      <c r="AH93" s="49">
        <v>1.1794464737354172E-3</v>
      </c>
      <c r="AI93" s="49">
        <v>9.8882886181858175E-4</v>
      </c>
      <c r="AJ93" s="49">
        <v>1.1079648692666039E-3</v>
      </c>
      <c r="AK93" s="49">
        <v>1.0364832647977902E-3</v>
      </c>
      <c r="AL93" s="49">
        <v>1.0483968655425925E-3</v>
      </c>
      <c r="AM93" s="49">
        <v>1.1198784700114056E-3</v>
      </c>
      <c r="AN93" s="49">
        <v>9.650016603289771E-4</v>
      </c>
      <c r="AO93" s="49">
        <v>1.0960512685218012E-3</v>
      </c>
      <c r="AP93" s="49">
        <v>8.6969285437055969E-4</v>
      </c>
    </row>
    <row r="94" spans="1:42" x14ac:dyDescent="0.2">
      <c r="A94" s="47" t="s">
        <v>41</v>
      </c>
      <c r="B94" s="47">
        <v>2013</v>
      </c>
      <c r="C94" s="113" t="s">
        <v>146</v>
      </c>
      <c r="D94" s="112" t="s">
        <v>276</v>
      </c>
      <c r="E94" s="47" t="s">
        <v>40</v>
      </c>
      <c r="F94" s="47" t="s">
        <v>369</v>
      </c>
      <c r="G94" s="145" t="s">
        <v>367</v>
      </c>
      <c r="H94" s="145">
        <v>2.2457520200732058E-2</v>
      </c>
      <c r="I94" s="49">
        <v>2.3004375400425207E-2</v>
      </c>
      <c r="J94" s="49">
        <v>2.3733515666682744E-2</v>
      </c>
      <c r="K94" s="49">
        <v>2.4134542813124386E-2</v>
      </c>
      <c r="L94" s="49">
        <v>2.4426198919627395E-2</v>
      </c>
      <c r="M94" s="49">
        <v>2.4790769052756161E-2</v>
      </c>
      <c r="N94" s="49">
        <v>2.5483452305700826E-2</v>
      </c>
      <c r="O94" s="49">
        <v>2.6212592571958352E-2</v>
      </c>
      <c r="P94" s="49">
        <v>2.6540705691774243E-2</v>
      </c>
      <c r="Q94" s="49">
        <v>2.7525045051221921E-2</v>
      </c>
      <c r="R94" s="49">
        <v>2.5483452305700826E-2</v>
      </c>
      <c r="S94" s="49">
        <v>2.5884479452142468E-2</v>
      </c>
      <c r="T94" s="49">
        <v>2.64677916651485E-2</v>
      </c>
      <c r="U94" s="49">
        <v>2.5665737372265206E-2</v>
      </c>
      <c r="V94" s="49">
        <v>2.6540705691774243E-2</v>
      </c>
      <c r="W94" s="49">
        <v>2.9129153636988498E-2</v>
      </c>
      <c r="X94" s="49">
        <v>3.1571773528951234E-2</v>
      </c>
      <c r="Y94" s="49">
        <v>3.2519655875086033E-2</v>
      </c>
      <c r="Z94" s="49">
        <v>3.4889361740423022E-2</v>
      </c>
      <c r="AA94" s="49">
        <v>3.5764330059932056E-2</v>
      </c>
      <c r="AB94" s="49">
        <v>3.864443411164932E-2</v>
      </c>
      <c r="AC94" s="49">
        <v>3.864443411164932E-2</v>
      </c>
      <c r="AD94" s="49">
        <v>4.0503741790606028E-2</v>
      </c>
      <c r="AE94" s="49">
        <v>3.7040325525882753E-2</v>
      </c>
      <c r="AF94" s="49">
        <v>3.4634162647232881E-2</v>
      </c>
      <c r="AG94" s="49">
        <v>3.3941479394288224E-2</v>
      </c>
      <c r="AH94" s="49">
        <v>3.3613366274472326E-2</v>
      </c>
      <c r="AI94" s="49">
        <v>3.0952004302632341E-2</v>
      </c>
      <c r="AJ94" s="49">
        <v>3.0733262222755072E-2</v>
      </c>
      <c r="AK94" s="49">
        <v>2.989475091655891E-2</v>
      </c>
      <c r="AL94" s="49">
        <v>3.2191542755270135E-2</v>
      </c>
      <c r="AM94" s="49">
        <v>3.0222864036374798E-2</v>
      </c>
      <c r="AN94" s="49">
        <v>3.4087307447539732E-2</v>
      </c>
      <c r="AO94" s="49">
        <v>3.539975992680329E-2</v>
      </c>
      <c r="AP94" s="49">
        <v>3.4306049527416983E-2</v>
      </c>
    </row>
    <row r="95" spans="1:42" x14ac:dyDescent="0.2">
      <c r="A95" s="47" t="s">
        <v>41</v>
      </c>
      <c r="B95" s="47">
        <v>2013</v>
      </c>
      <c r="C95" s="113" t="s">
        <v>147</v>
      </c>
      <c r="D95" s="112" t="s">
        <v>277</v>
      </c>
      <c r="E95" s="47" t="s">
        <v>40</v>
      </c>
      <c r="F95" s="47" t="s">
        <v>369</v>
      </c>
      <c r="G95" s="145" t="s">
        <v>367</v>
      </c>
      <c r="H95" s="145">
        <v>2.063135526115068E-3</v>
      </c>
      <c r="I95" s="49">
        <v>1.8145649807999999E-3</v>
      </c>
      <c r="J95" s="49">
        <v>1.9885643625205474E-3</v>
      </c>
      <c r="K95" s="49">
        <v>2.1128496351780815E-3</v>
      </c>
      <c r="L95" s="49">
        <v>1.9388502534575336E-3</v>
      </c>
      <c r="M95" s="49">
        <v>1.7399938172054789E-3</v>
      </c>
      <c r="N95" s="49">
        <v>1.8891361443945202E-3</v>
      </c>
      <c r="O95" s="49">
        <v>1.7648508717369859E-3</v>
      </c>
      <c r="P95" s="49">
        <v>1.8642790898630132E-3</v>
      </c>
      <c r="Q95" s="49">
        <v>1.8145649807999999E-3</v>
      </c>
      <c r="R95" s="49">
        <v>1.242852726575342E-3</v>
      </c>
      <c r="S95" s="49">
        <v>1.2179956720438354E-3</v>
      </c>
      <c r="T95" s="49">
        <v>1.1682815629808216E-3</v>
      </c>
      <c r="U95" s="49">
        <v>1.4417091628273968E-3</v>
      </c>
      <c r="V95" s="49">
        <v>1.41685210829589E-3</v>
      </c>
      <c r="W95" s="49">
        <v>1.491423271890411E-3</v>
      </c>
      <c r="X95" s="49">
        <v>1.7399938172054789E-3</v>
      </c>
      <c r="Y95" s="49">
        <v>1.7897079262684924E-3</v>
      </c>
      <c r="Z95" s="49">
        <v>2.187420798772603E-3</v>
      </c>
      <c r="AA95" s="49">
        <v>2.187420798772603E-3</v>
      </c>
      <c r="AB95" s="49">
        <v>1.8642790898630132E-3</v>
      </c>
      <c r="AC95" s="49">
        <v>2.1625637442410947E-3</v>
      </c>
      <c r="AD95" s="49">
        <v>2.4359913440876709E-3</v>
      </c>
      <c r="AE95" s="49">
        <v>2.0382784715835614E-3</v>
      </c>
      <c r="AF95" s="49">
        <v>2.0134214170520544E-3</v>
      </c>
      <c r="AG95" s="49">
        <v>2.2122778533041091E-3</v>
      </c>
      <c r="AH95" s="49">
        <v>2.2868490168986293E-3</v>
      </c>
      <c r="AI95" s="49">
        <v>2.6845618894027396E-3</v>
      </c>
      <c r="AJ95" s="49">
        <v>2.2868490168986293E-3</v>
      </c>
      <c r="AK95" s="49">
        <v>2.4359913440876709E-3</v>
      </c>
      <c r="AL95" s="49">
        <v>2.485705453150684E-3</v>
      </c>
      <c r="AM95" s="49">
        <v>2.485705453150684E-3</v>
      </c>
      <c r="AN95" s="49">
        <v>2.485705453150684E-3</v>
      </c>
      <c r="AO95" s="49">
        <v>2.7839901075287668E-3</v>
      </c>
      <c r="AP95" s="49">
        <v>2.6845618894027396E-3</v>
      </c>
    </row>
    <row r="96" spans="1:42" x14ac:dyDescent="0.2">
      <c r="A96" s="47" t="s">
        <v>41</v>
      </c>
      <c r="B96" s="47">
        <v>2013</v>
      </c>
      <c r="C96" s="113" t="s">
        <v>148</v>
      </c>
      <c r="D96" s="112" t="s">
        <v>278</v>
      </c>
      <c r="E96" s="47" t="s">
        <v>40</v>
      </c>
      <c r="F96" s="47" t="s">
        <v>369</v>
      </c>
      <c r="G96" s="145" t="s">
        <v>367</v>
      </c>
      <c r="H96" s="145">
        <v>2.8188245294279997E-2</v>
      </c>
      <c r="I96" s="49">
        <v>2.6923617279168005E-2</v>
      </c>
      <c r="J96" s="49">
        <v>3.3365143531200014E-2</v>
      </c>
      <c r="K96" s="49">
        <v>2.6812125498240004E-2</v>
      </c>
      <c r="L96" s="49">
        <v>2.5326449326560002E-2</v>
      </c>
      <c r="M96" s="49">
        <v>1.9913501598912003E-2</v>
      </c>
      <c r="N96" s="49">
        <v>2.4464548838304005E-2</v>
      </c>
      <c r="O96" s="49">
        <v>2.0318568712080005E-2</v>
      </c>
      <c r="P96" s="49">
        <v>1.92919683429E-2</v>
      </c>
      <c r="Q96" s="49">
        <v>1.8452612605800004E-2</v>
      </c>
      <c r="R96" s="49">
        <v>1.8871833827520005E-2</v>
      </c>
      <c r="S96" s="49">
        <v>1.9784583397679998E-2</v>
      </c>
      <c r="T96" s="49">
        <v>1.8008814068736004E-2</v>
      </c>
      <c r="U96" s="49">
        <v>2.1274223652479999E-2</v>
      </c>
      <c r="V96" s="49">
        <v>2.1269093662560003E-2</v>
      </c>
      <c r="W96" s="49">
        <v>2.1728771850240008E-2</v>
      </c>
      <c r="X96" s="49">
        <v>2.1951631048704005E-2</v>
      </c>
      <c r="Y96" s="49">
        <v>2.0202186340761607E-2</v>
      </c>
      <c r="Z96" s="49">
        <v>2.0202186340761607E-2</v>
      </c>
      <c r="AA96" s="49">
        <v>2.3901649035264004E-2</v>
      </c>
      <c r="AB96" s="49">
        <v>2.3901649035264004E-2</v>
      </c>
      <c r="AC96" s="49">
        <v>2.3901649035264004E-2</v>
      </c>
      <c r="AD96" s="49">
        <v>2.8971695800320003E-2</v>
      </c>
      <c r="AE96" s="49">
        <v>3.1507020042765933E-2</v>
      </c>
      <c r="AF96" s="49">
        <v>3.2499913486722667E-2</v>
      </c>
      <c r="AG96" s="49">
        <v>3.6415193029017599E-2</v>
      </c>
      <c r="AH96" s="49">
        <v>3.6973343891570684E-2</v>
      </c>
      <c r="AI96" s="49">
        <v>3.8673469858893021E-2</v>
      </c>
      <c r="AJ96" s="49">
        <v>4.0134857909860773E-2</v>
      </c>
      <c r="AK96" s="49">
        <v>4.0688729875803346E-2</v>
      </c>
      <c r="AL96" s="49">
        <v>4.1815416839557938E-2</v>
      </c>
      <c r="AM96" s="49">
        <v>4.3236511947443414E-2</v>
      </c>
      <c r="AN96" s="49">
        <v>4.2457864193930051E-2</v>
      </c>
      <c r="AO96" s="49">
        <v>4.3070838419305278E-2</v>
      </c>
      <c r="AP96" s="49">
        <v>4.4037690765921483E-2</v>
      </c>
    </row>
    <row r="97" spans="1:42" x14ac:dyDescent="0.2">
      <c r="A97" s="47" t="s">
        <v>41</v>
      </c>
      <c r="B97" s="47">
        <v>2013</v>
      </c>
      <c r="C97" s="113" t="s">
        <v>149</v>
      </c>
      <c r="D97" s="112" t="s">
        <v>279</v>
      </c>
      <c r="E97" s="47" t="s">
        <v>40</v>
      </c>
      <c r="F97" s="47" t="s">
        <v>369</v>
      </c>
      <c r="G97" s="145" t="s">
        <v>367</v>
      </c>
      <c r="H97" s="145">
        <v>5.1771002642129464E-2</v>
      </c>
      <c r="I97" s="49">
        <v>5.7375007930616728E-2</v>
      </c>
      <c r="J97" s="49">
        <v>5.8418240138381448E-2</v>
      </c>
      <c r="K97" s="49">
        <v>6.1354079653398536E-2</v>
      </c>
      <c r="L97" s="49">
        <v>6.6960015523546912E-2</v>
      </c>
      <c r="M97" s="49">
        <v>7.1467799526432008E-2</v>
      </c>
      <c r="N97" s="49">
        <v>7.5576596262201812E-2</v>
      </c>
      <c r="O97" s="49">
        <v>7.7937726920452394E-2</v>
      </c>
      <c r="P97" s="49">
        <v>7.9164789629432741E-2</v>
      </c>
      <c r="Q97" s="49">
        <v>7.8606286881100357E-2</v>
      </c>
      <c r="R97" s="49">
        <v>8.0062351953463659E-2</v>
      </c>
      <c r="S97" s="49">
        <v>8.1368991411021843E-2</v>
      </c>
      <c r="T97" s="49">
        <v>7.9391427967456352E-2</v>
      </c>
      <c r="U97" s="49">
        <v>8.1648088151219975E-2</v>
      </c>
      <c r="V97" s="49">
        <v>8.6176931660489453E-2</v>
      </c>
      <c r="W97" s="49">
        <v>8.2585222713425444E-2</v>
      </c>
      <c r="X97" s="49">
        <v>7.9633911601322174E-2</v>
      </c>
      <c r="Y97" s="49">
        <v>6.2472123072000008E-2</v>
      </c>
      <c r="Z97" s="49">
        <v>6.2472123072000008E-2</v>
      </c>
      <c r="AA97" s="49">
        <v>7.6698448128000002E-2</v>
      </c>
      <c r="AB97" s="49">
        <v>7.6698448128000002E-2</v>
      </c>
      <c r="AC97" s="49">
        <v>7.4224304640000002E-2</v>
      </c>
      <c r="AD97" s="49">
        <v>7.4224304640000002E-2</v>
      </c>
      <c r="AE97" s="49">
        <v>6.9355338704225278E-2</v>
      </c>
      <c r="AF97" s="49">
        <v>7.8135461592623995E-2</v>
      </c>
      <c r="AG97" s="49">
        <v>7.87510068436829E-2</v>
      </c>
      <c r="AH97" s="49">
        <v>7.9366552094741791E-2</v>
      </c>
      <c r="AI97" s="49">
        <v>7.8363244987370892E-2</v>
      </c>
      <c r="AJ97" s="49">
        <v>7.7359937880000007E-2</v>
      </c>
      <c r="AK97" s="49">
        <v>8.2677628224000016E-2</v>
      </c>
      <c r="AL97" s="49">
        <v>8.8309924812206425E-2</v>
      </c>
      <c r="AM97" s="49">
        <v>8.5775556548135998E-2</v>
      </c>
      <c r="AN97" s="49">
        <v>8.4008535296092784E-2</v>
      </c>
      <c r="AO97" s="49">
        <v>8.6337675935066388E-2</v>
      </c>
      <c r="AP97" s="49">
        <v>8.8190399627563212E-2</v>
      </c>
    </row>
    <row r="98" spans="1:42" x14ac:dyDescent="0.2">
      <c r="A98" s="47" t="s">
        <v>41</v>
      </c>
      <c r="B98" s="47">
        <v>2013</v>
      </c>
      <c r="C98" s="113" t="s">
        <v>150</v>
      </c>
      <c r="D98" s="112" t="s">
        <v>280</v>
      </c>
      <c r="E98" s="47" t="s">
        <v>40</v>
      </c>
      <c r="F98" s="47" t="s">
        <v>369</v>
      </c>
      <c r="G98" s="145" t="s">
        <v>367</v>
      </c>
      <c r="H98" s="145">
        <v>3.4661737943040012E-2</v>
      </c>
      <c r="I98" s="49">
        <v>3.7505904783360008E-2</v>
      </c>
      <c r="J98" s="49">
        <v>3.7091464949760004E-2</v>
      </c>
      <c r="K98" s="49">
        <v>3.119404674048001E-2</v>
      </c>
      <c r="L98" s="49">
        <v>3.563912062464001E-2</v>
      </c>
      <c r="M98" s="49">
        <v>3.7103295590400001E-2</v>
      </c>
      <c r="N98" s="49">
        <v>3.6390747494400008E-2</v>
      </c>
      <c r="O98" s="49">
        <v>3.473646938112001E-2</v>
      </c>
      <c r="P98" s="49">
        <v>3.4023889136640013E-2</v>
      </c>
      <c r="Q98" s="49">
        <v>3.1996275317760003E-2</v>
      </c>
      <c r="R98" s="49">
        <v>3.0366719385600004E-2</v>
      </c>
      <c r="S98" s="49">
        <v>3.1190014402560019E-2</v>
      </c>
      <c r="T98" s="49">
        <v>2.8648934246399999E-2</v>
      </c>
      <c r="U98" s="49">
        <v>2.7763776368640004E-2</v>
      </c>
      <c r="V98" s="49">
        <v>3.3558457221120004E-2</v>
      </c>
      <c r="W98" s="49">
        <v>2.9266304471040012E-2</v>
      </c>
      <c r="X98" s="49">
        <v>2.5182694318080002E-2</v>
      </c>
      <c r="Y98" s="49">
        <v>3.0543352320000005E-2</v>
      </c>
      <c r="Z98" s="49">
        <v>3.0543352320000005E-2</v>
      </c>
      <c r="AA98" s="49">
        <v>2.007442944000001E-2</v>
      </c>
      <c r="AB98" s="49">
        <v>2.007442944000001E-2</v>
      </c>
      <c r="AC98" s="49">
        <v>2.4758462976000005E-2</v>
      </c>
      <c r="AD98" s="49">
        <v>2.806103040000001E-2</v>
      </c>
      <c r="AE98" s="49">
        <v>2.5830070556160004E-2</v>
      </c>
      <c r="AF98" s="49">
        <v>2.7296583175680008E-2</v>
      </c>
      <c r="AG98" s="49">
        <v>2.8261623596544008E-2</v>
      </c>
      <c r="AH98" s="49">
        <v>2.9226664017408008E-2</v>
      </c>
      <c r="AI98" s="49">
        <v>2.9226664017408008E-2</v>
      </c>
      <c r="AJ98" s="49">
        <v>3.1689216000000006E-2</v>
      </c>
      <c r="AK98" s="49">
        <v>2.9852160000000006E-2</v>
      </c>
      <c r="AL98" s="49">
        <v>3.1568590310399998E-2</v>
      </c>
      <c r="AM98" s="49">
        <v>3.5237558553600008E-2</v>
      </c>
      <c r="AN98" s="49">
        <v>3.4281967948800007E-2</v>
      </c>
      <c r="AO98" s="49">
        <v>3.8184334156799997E-2</v>
      </c>
      <c r="AP98" s="49">
        <v>4.0837915622400016E-2</v>
      </c>
    </row>
    <row r="99" spans="1:42" x14ac:dyDescent="0.2">
      <c r="A99" s="47" t="s">
        <v>41</v>
      </c>
      <c r="B99" s="47">
        <v>2013</v>
      </c>
      <c r="C99" s="113" t="s">
        <v>151</v>
      </c>
      <c r="D99" s="112" t="s">
        <v>281</v>
      </c>
      <c r="E99" s="47" t="s">
        <v>40</v>
      </c>
      <c r="F99" s="47" t="s">
        <v>369</v>
      </c>
      <c r="G99" s="145" t="s">
        <v>367</v>
      </c>
      <c r="H99" s="145">
        <v>5.0302319709272011E-3</v>
      </c>
      <c r="I99" s="49">
        <v>5.0302319709272011E-3</v>
      </c>
      <c r="J99" s="49">
        <v>5.0302319709272011E-3</v>
      </c>
      <c r="K99" s="49">
        <v>5.0302319709272011E-3</v>
      </c>
      <c r="L99" s="49">
        <v>5.0302319709272011E-3</v>
      </c>
      <c r="M99" s="49">
        <v>5.0302319709272011E-3</v>
      </c>
      <c r="N99" s="49">
        <v>5.0302319709272011E-3</v>
      </c>
      <c r="O99" s="49">
        <v>5.0302319709272011E-3</v>
      </c>
      <c r="P99" s="49">
        <v>5.0302319709272011E-3</v>
      </c>
      <c r="Q99" s="49">
        <v>5.0302319709272011E-3</v>
      </c>
      <c r="R99" s="49">
        <v>5.0302319709272011E-3</v>
      </c>
      <c r="S99" s="49">
        <v>5.0478643068306512E-3</v>
      </c>
      <c r="T99" s="49">
        <v>5.0654966427341004E-3</v>
      </c>
      <c r="U99" s="49">
        <v>5.0831289786375513E-3</v>
      </c>
      <c r="V99" s="49">
        <v>6.2860746095857378E-3</v>
      </c>
      <c r="W99" s="49">
        <v>7.4890202405339243E-3</v>
      </c>
      <c r="X99" s="49">
        <v>7.1642514357828516E-3</v>
      </c>
      <c r="Y99" s="49">
        <v>6.8394826310317789E-3</v>
      </c>
      <c r="Z99" s="49">
        <v>5.9063928418427881E-3</v>
      </c>
      <c r="AA99" s="49">
        <v>4.9733030526537946E-3</v>
      </c>
      <c r="AB99" s="49">
        <v>4.0402132634648012E-3</v>
      </c>
      <c r="AC99" s="49">
        <v>3.9677931561876E-3</v>
      </c>
      <c r="AD99" s="49">
        <v>3.8953730489104002E-3</v>
      </c>
      <c r="AE99" s="49">
        <v>3.8229529416332004E-3</v>
      </c>
      <c r="AF99" s="49">
        <v>4.0752853299911348E-3</v>
      </c>
      <c r="AG99" s="49">
        <v>4.3276177183490683E-3</v>
      </c>
      <c r="AH99" s="49">
        <v>4.579950106707001E-3</v>
      </c>
      <c r="AI99" s="49">
        <v>5.0775753626184006E-3</v>
      </c>
      <c r="AJ99" s="49">
        <v>5.5752006185298009E-3</v>
      </c>
      <c r="AK99" s="49">
        <v>6.0728258744411996E-3</v>
      </c>
      <c r="AL99" s="49">
        <v>6.5704511303526008E-3</v>
      </c>
      <c r="AM99" s="49">
        <v>6.5704511303526008E-3</v>
      </c>
      <c r="AN99" s="49">
        <v>6.5704511303526008E-3</v>
      </c>
      <c r="AO99" s="49">
        <v>6.5704511303526008E-3</v>
      </c>
      <c r="AP99" s="49">
        <v>6.5704511303526008E-3</v>
      </c>
    </row>
    <row r="100" spans="1:42" ht="22.5" x14ac:dyDescent="0.2">
      <c r="A100" s="47" t="s">
        <v>41</v>
      </c>
      <c r="B100" s="47">
        <v>2013</v>
      </c>
      <c r="C100" s="113" t="s">
        <v>152</v>
      </c>
      <c r="D100" s="112" t="s">
        <v>282</v>
      </c>
      <c r="E100" s="47" t="s">
        <v>40</v>
      </c>
      <c r="F100" s="47" t="s">
        <v>369</v>
      </c>
      <c r="G100" s="145" t="s">
        <v>366</v>
      </c>
      <c r="H100" s="145">
        <v>1.7344750423028393E-2</v>
      </c>
      <c r="I100" s="49">
        <v>1.3861915161188391E-2</v>
      </c>
      <c r="J100" s="49">
        <v>1.1553377502832619E-2</v>
      </c>
      <c r="K100" s="49">
        <v>1.0530099828506065E-2</v>
      </c>
      <c r="L100" s="49">
        <v>1.0218454803243146E-2</v>
      </c>
      <c r="M100" s="49">
        <v>1.0272809761114294E-2</v>
      </c>
      <c r="N100" s="49">
        <v>1.1050822810438832E-2</v>
      </c>
      <c r="O100" s="49">
        <v>1.1802537648603291E-2</v>
      </c>
      <c r="P100" s="49">
        <v>1.187984744430976E-2</v>
      </c>
      <c r="Q100" s="49">
        <v>1.1843610805728995E-2</v>
      </c>
      <c r="R100" s="49">
        <v>1.1040577270382336E-2</v>
      </c>
      <c r="S100" s="49">
        <v>1.1040577270382336E-2</v>
      </c>
      <c r="T100" s="49">
        <v>1.101038007156503E-2</v>
      </c>
      <c r="U100" s="49">
        <v>1.0986222312511187E-2</v>
      </c>
      <c r="V100" s="49">
        <v>1.0949985673930421E-2</v>
      </c>
      <c r="W100" s="49">
        <v>1.0732790212474896E-2</v>
      </c>
      <c r="X100" s="49">
        <v>1.0684455177046359E-2</v>
      </c>
      <c r="Y100" s="49">
        <v>1.0777460703474117E-2</v>
      </c>
      <c r="Z100" s="49">
        <v>1.044935050414217E-2</v>
      </c>
      <c r="AA100" s="49">
        <v>1.3088069360062304E-2</v>
      </c>
      <c r="AB100" s="49">
        <v>1.2350774653425571E-2</v>
      </c>
      <c r="AC100" s="49">
        <v>6.0160584544881523E-3</v>
      </c>
      <c r="AD100" s="49">
        <v>6.4263418015766518E-3</v>
      </c>
      <c r="AE100" s="49">
        <v>6.3901460783975924E-3</v>
      </c>
      <c r="AF100" s="49">
        <v>6.4384576977725818E-3</v>
      </c>
      <c r="AG100" s="49">
        <v>5.7483861714483801E-3</v>
      </c>
      <c r="AH100" s="49">
        <v>5.1368210266085415E-3</v>
      </c>
      <c r="AI100" s="49">
        <v>4.519216929346829E-3</v>
      </c>
      <c r="AJ100" s="49">
        <v>3.9016128320851127E-3</v>
      </c>
      <c r="AK100" s="49">
        <v>3.2840087348233985E-3</v>
      </c>
      <c r="AL100" s="49">
        <v>2.4193629986569987E-3</v>
      </c>
      <c r="AM100" s="49">
        <v>1.9492427598213815E-3</v>
      </c>
      <c r="AN100" s="49">
        <v>1.9492427598213815E-3</v>
      </c>
      <c r="AO100" s="49">
        <v>7.2467429062484498E-5</v>
      </c>
      <c r="AP100" s="49">
        <v>7.2467429062484498E-5</v>
      </c>
    </row>
    <row r="101" spans="1:42" ht="22.5" x14ac:dyDescent="0.2">
      <c r="A101" s="47" t="s">
        <v>41</v>
      </c>
      <c r="B101" s="47">
        <v>2013</v>
      </c>
      <c r="C101" s="113" t="s">
        <v>153</v>
      </c>
      <c r="D101" s="112" t="s">
        <v>283</v>
      </c>
      <c r="E101" s="47" t="s">
        <v>40</v>
      </c>
      <c r="F101" s="47" t="s">
        <v>369</v>
      </c>
      <c r="G101" s="145" t="s">
        <v>367</v>
      </c>
      <c r="H101" s="145">
        <v>14.59410555532437</v>
      </c>
      <c r="I101" s="49">
        <v>14.2405175231992</v>
      </c>
      <c r="J101" s="49">
        <v>13.785777920186428</v>
      </c>
      <c r="K101" s="49">
        <v>14.543087303899132</v>
      </c>
      <c r="L101" s="49">
        <v>15.57522577504057</v>
      </c>
      <c r="M101" s="49">
        <v>16.499210170196829</v>
      </c>
      <c r="N101" s="49">
        <v>16.04104626524073</v>
      </c>
      <c r="O101" s="49">
        <v>14.634081394864966</v>
      </c>
      <c r="P101" s="49">
        <v>16.621292305771711</v>
      </c>
      <c r="Q101" s="49">
        <v>17.041404136323912</v>
      </c>
      <c r="R101" s="49">
        <v>15.6824333585785</v>
      </c>
      <c r="S101" s="49">
        <v>14.184547500312098</v>
      </c>
      <c r="T101" s="49">
        <v>13.986295807914777</v>
      </c>
      <c r="U101" s="49">
        <v>14.931491637468271</v>
      </c>
      <c r="V101" s="49">
        <v>13.948228343389786</v>
      </c>
      <c r="W101" s="49">
        <v>13.5496780724897</v>
      </c>
      <c r="X101" s="49">
        <v>13.16382465149182</v>
      </c>
      <c r="Y101" s="49">
        <v>12.373211045732594</v>
      </c>
      <c r="Z101" s="49">
        <v>11.887317990096125</v>
      </c>
      <c r="AA101" s="49">
        <v>11.804422950355793</v>
      </c>
      <c r="AB101" s="49">
        <v>13.943268876867386</v>
      </c>
      <c r="AC101" s="49">
        <v>12.067736379676251</v>
      </c>
      <c r="AD101" s="49">
        <v>11.409350846822853</v>
      </c>
      <c r="AE101" s="49">
        <v>13.583474778411219</v>
      </c>
      <c r="AF101" s="49">
        <v>12.765489842287046</v>
      </c>
      <c r="AG101" s="49">
        <v>12.740673272023635</v>
      </c>
      <c r="AH101" s="49">
        <v>13.047129058299697</v>
      </c>
      <c r="AI101" s="49">
        <v>14.200964911988681</v>
      </c>
      <c r="AJ101" s="49">
        <v>15.717007265615248</v>
      </c>
      <c r="AK101" s="49">
        <v>14.134479588864384</v>
      </c>
      <c r="AL101" s="49">
        <v>14.602031467687571</v>
      </c>
      <c r="AM101" s="49">
        <v>15.357801839290914</v>
      </c>
      <c r="AN101" s="49">
        <v>13.204531521784359</v>
      </c>
      <c r="AO101" s="49">
        <v>10.794938737464109</v>
      </c>
      <c r="AP101" s="49">
        <v>11.943234147559401</v>
      </c>
    </row>
    <row r="102" spans="1:42" x14ac:dyDescent="0.2">
      <c r="A102" s="47" t="s">
        <v>41</v>
      </c>
      <c r="B102" s="47">
        <v>2013</v>
      </c>
      <c r="C102" s="113" t="s">
        <v>154</v>
      </c>
      <c r="D102" s="112" t="s">
        <v>284</v>
      </c>
      <c r="E102" s="47" t="s">
        <v>40</v>
      </c>
      <c r="F102" s="47" t="s">
        <v>369</v>
      </c>
      <c r="G102" s="145" t="s">
        <v>367</v>
      </c>
      <c r="H102" s="145">
        <v>6.5937522895404905</v>
      </c>
      <c r="I102" s="49">
        <v>6.6197980903632976</v>
      </c>
      <c r="J102" s="49">
        <v>6.6879959107818632</v>
      </c>
      <c r="K102" s="49">
        <v>6.6641790035639028</v>
      </c>
      <c r="L102" s="49">
        <v>6.6377763338420399</v>
      </c>
      <c r="M102" s="49">
        <v>6.6801992336952152</v>
      </c>
      <c r="N102" s="49">
        <v>6.8882723084683457</v>
      </c>
      <c r="O102" s="49">
        <v>7.0503629412164832</v>
      </c>
      <c r="P102" s="49">
        <v>7.1002974551824982</v>
      </c>
      <c r="Q102" s="49">
        <v>6.840471773388634</v>
      </c>
      <c r="R102" s="49">
        <v>6.5081059908934291</v>
      </c>
      <c r="S102" s="49">
        <v>6.5000664661143688</v>
      </c>
      <c r="T102" s="49">
        <v>6.4847059484547813</v>
      </c>
      <c r="U102" s="49">
        <v>6.4377153826363793</v>
      </c>
      <c r="V102" s="49">
        <v>6.4217087314330437</v>
      </c>
      <c r="W102" s="49">
        <v>6.3688792628231834</v>
      </c>
      <c r="X102" s="49">
        <v>6.2333613899886275</v>
      </c>
      <c r="Y102" s="49">
        <v>6.2308333780316216</v>
      </c>
      <c r="Z102" s="49">
        <v>6.1638889694270622</v>
      </c>
      <c r="AA102" s="49">
        <v>6.1307758754301656</v>
      </c>
      <c r="AB102" s="49">
        <v>6.0489033657210589</v>
      </c>
      <c r="AC102" s="49">
        <v>6.059784641728049</v>
      </c>
      <c r="AD102" s="49">
        <v>6.2453359622871716</v>
      </c>
      <c r="AE102" s="49">
        <v>6.2404897627151747</v>
      </c>
      <c r="AF102" s="49">
        <v>6.4248771893412133</v>
      </c>
      <c r="AG102" s="49">
        <v>6.5645090945327205</v>
      </c>
      <c r="AH102" s="49">
        <v>6.7856927457008416</v>
      </c>
      <c r="AI102" s="49">
        <v>6.9874410594851142</v>
      </c>
      <c r="AJ102" s="49">
        <v>6.953501612570685</v>
      </c>
      <c r="AK102" s="49">
        <v>7.0623659211658039</v>
      </c>
      <c r="AL102" s="49">
        <v>7.0100311663271482</v>
      </c>
      <c r="AM102" s="49">
        <v>6.8934354859177134</v>
      </c>
      <c r="AN102" s="49">
        <v>6.878565432703704</v>
      </c>
      <c r="AO102" s="49">
        <v>6.7448036262377968</v>
      </c>
      <c r="AP102" s="49">
        <v>6.5832966386343985</v>
      </c>
    </row>
    <row r="103" spans="1:42" x14ac:dyDescent="0.2">
      <c r="A103" s="47" t="s">
        <v>41</v>
      </c>
      <c r="B103" s="47">
        <v>2013</v>
      </c>
      <c r="C103" s="113" t="s">
        <v>155</v>
      </c>
      <c r="D103" s="112" t="s">
        <v>285</v>
      </c>
      <c r="E103" s="47" t="s">
        <v>40</v>
      </c>
      <c r="F103" s="47" t="s">
        <v>369</v>
      </c>
      <c r="G103" s="145" t="s">
        <v>367</v>
      </c>
      <c r="H103" s="145">
        <v>6.3691169689151523E-3</v>
      </c>
      <c r="I103" s="49">
        <v>6.3691169689151523E-3</v>
      </c>
      <c r="J103" s="49">
        <v>6.3691169689151523E-3</v>
      </c>
      <c r="K103" s="49">
        <v>6.3691169689151523E-3</v>
      </c>
      <c r="L103" s="49">
        <v>6.3691169689151523E-3</v>
      </c>
      <c r="M103" s="49">
        <v>6.3691169689151523E-3</v>
      </c>
      <c r="N103" s="49">
        <v>6.5012334634430534E-3</v>
      </c>
      <c r="O103" s="49">
        <v>6.5012334634430534E-3</v>
      </c>
      <c r="P103" s="49">
        <v>1.6802164703924101E-2</v>
      </c>
      <c r="Q103" s="49">
        <v>1.6802164703924101E-2</v>
      </c>
      <c r="R103" s="49">
        <v>2.9154660646664724E-2</v>
      </c>
      <c r="S103" s="49">
        <v>2.9154660646664724E-2</v>
      </c>
      <c r="T103" s="49">
        <v>5.1447251050726145E-2</v>
      </c>
      <c r="U103" s="49">
        <v>5.1447251050726145E-2</v>
      </c>
      <c r="V103" s="49">
        <v>9.0654359813990254E-2</v>
      </c>
      <c r="W103" s="49">
        <v>0.11546245973950314</v>
      </c>
      <c r="X103" s="49">
        <v>0.11587222171361992</v>
      </c>
      <c r="Y103" s="49">
        <v>0.11587222171361992</v>
      </c>
      <c r="Z103" s="49">
        <v>0.12279677272308256</v>
      </c>
      <c r="AA103" s="49">
        <v>0.12734170945861595</v>
      </c>
      <c r="AB103" s="49">
        <v>0.1590376638508593</v>
      </c>
      <c r="AC103" s="49">
        <v>0.11099932462236278</v>
      </c>
      <c r="AD103" s="49">
        <v>0.13144894802546711</v>
      </c>
      <c r="AE103" s="49">
        <v>0.10002809204777163</v>
      </c>
      <c r="AF103" s="49">
        <v>8.1727314302359466E-2</v>
      </c>
      <c r="AG103" s="49">
        <v>8.983406058840665E-2</v>
      </c>
      <c r="AH103" s="49">
        <v>8.7231206358453661E-2</v>
      </c>
      <c r="AI103" s="49">
        <v>8.9430069909699969E-2</v>
      </c>
      <c r="AJ103" s="49">
        <v>0.10505296658482793</v>
      </c>
      <c r="AK103" s="49">
        <v>0.11203623403104324</v>
      </c>
      <c r="AL103" s="49">
        <v>0.11214588864383504</v>
      </c>
      <c r="AM103" s="49">
        <v>0.11607229328783655</v>
      </c>
      <c r="AN103" s="49">
        <v>0.11495458574341476</v>
      </c>
      <c r="AO103" s="49">
        <v>0.1134328875202863</v>
      </c>
      <c r="AP103" s="49">
        <v>0.13354585202446839</v>
      </c>
    </row>
    <row r="104" spans="1:42" ht="22.5" x14ac:dyDescent="0.2">
      <c r="A104" s="47" t="s">
        <v>41</v>
      </c>
      <c r="B104" s="47">
        <v>2013</v>
      </c>
      <c r="C104" s="113" t="s">
        <v>156</v>
      </c>
      <c r="D104" s="112" t="s">
        <v>286</v>
      </c>
      <c r="E104" s="47" t="s">
        <v>40</v>
      </c>
      <c r="F104" s="47" t="s">
        <v>369</v>
      </c>
      <c r="G104" s="145" t="s">
        <v>367</v>
      </c>
      <c r="H104" s="145" t="s">
        <v>367</v>
      </c>
      <c r="I104" s="49" t="s">
        <v>367</v>
      </c>
      <c r="J104" s="49" t="s">
        <v>367</v>
      </c>
      <c r="K104" s="49" t="s">
        <v>367</v>
      </c>
      <c r="L104" s="49" t="s">
        <v>367</v>
      </c>
      <c r="M104" s="49" t="s">
        <v>367</v>
      </c>
      <c r="N104" s="49" t="s">
        <v>367</v>
      </c>
      <c r="O104" s="49" t="s">
        <v>367</v>
      </c>
      <c r="P104" s="49" t="s">
        <v>367</v>
      </c>
      <c r="Q104" s="49" t="s">
        <v>367</v>
      </c>
      <c r="R104" s="49" t="s">
        <v>367</v>
      </c>
      <c r="S104" s="49" t="s">
        <v>367</v>
      </c>
      <c r="T104" s="49" t="s">
        <v>367</v>
      </c>
      <c r="U104" s="49" t="s">
        <v>367</v>
      </c>
      <c r="V104" s="49" t="s">
        <v>367</v>
      </c>
      <c r="W104" s="49" t="s">
        <v>367</v>
      </c>
      <c r="X104" s="49" t="s">
        <v>367</v>
      </c>
      <c r="Y104" s="49" t="s">
        <v>367</v>
      </c>
      <c r="Z104" s="49" t="s">
        <v>367</v>
      </c>
      <c r="AA104" s="49" t="s">
        <v>367</v>
      </c>
      <c r="AB104" s="49" t="s">
        <v>367</v>
      </c>
      <c r="AC104" s="49" t="s">
        <v>367</v>
      </c>
      <c r="AD104" s="49" t="s">
        <v>367</v>
      </c>
      <c r="AE104" s="49" t="s">
        <v>367</v>
      </c>
      <c r="AF104" s="49" t="s">
        <v>367</v>
      </c>
      <c r="AG104" s="49" t="s">
        <v>367</v>
      </c>
      <c r="AH104" s="49" t="s">
        <v>367</v>
      </c>
      <c r="AI104" s="49" t="s">
        <v>367</v>
      </c>
      <c r="AJ104" s="49" t="s">
        <v>367</v>
      </c>
      <c r="AK104" s="49" t="s">
        <v>367</v>
      </c>
      <c r="AL104" s="49" t="s">
        <v>367</v>
      </c>
      <c r="AM104" s="49" t="s">
        <v>367</v>
      </c>
      <c r="AN104" s="49" t="s">
        <v>367</v>
      </c>
      <c r="AO104" s="49" t="s">
        <v>367</v>
      </c>
      <c r="AP104" s="49" t="s">
        <v>367</v>
      </c>
    </row>
    <row r="105" spans="1:42" ht="22.5" x14ac:dyDescent="0.2">
      <c r="A105" s="47" t="s">
        <v>41</v>
      </c>
      <c r="B105" s="47">
        <v>2013</v>
      </c>
      <c r="C105" s="113" t="s">
        <v>157</v>
      </c>
      <c r="D105" s="112" t="s">
        <v>287</v>
      </c>
      <c r="E105" s="47" t="s">
        <v>40</v>
      </c>
      <c r="F105" s="47" t="s">
        <v>369</v>
      </c>
      <c r="G105" s="145" t="s">
        <v>367</v>
      </c>
      <c r="H105" s="145">
        <v>11.196315646148649</v>
      </c>
      <c r="I105" s="49">
        <v>11.431086670417349</v>
      </c>
      <c r="J105" s="49">
        <v>11.678789215651447</v>
      </c>
      <c r="K105" s="49">
        <v>11.689505860458265</v>
      </c>
      <c r="L105" s="49">
        <v>11.643473753666704</v>
      </c>
      <c r="M105" s="49">
        <v>11.657662105343318</v>
      </c>
      <c r="N105" s="49">
        <v>11.97372144923615</v>
      </c>
      <c r="O105" s="49">
        <v>12.209380630993259</v>
      </c>
      <c r="P105" s="49">
        <v>12.465826735021194</v>
      </c>
      <c r="Q105" s="49">
        <v>12.215917381211627</v>
      </c>
      <c r="R105" s="49">
        <v>11.6832079574218</v>
      </c>
      <c r="S105" s="49">
        <v>11.536039325055633</v>
      </c>
      <c r="T105" s="49">
        <v>11.32286533964461</v>
      </c>
      <c r="U105" s="49">
        <v>11.356240614093414</v>
      </c>
      <c r="V105" s="49">
        <v>11.315634730705348</v>
      </c>
      <c r="W105" s="49">
        <v>10.903193061083249</v>
      </c>
      <c r="X105" s="49">
        <v>10.719728427995497</v>
      </c>
      <c r="Y105" s="49">
        <v>10.461294872369143</v>
      </c>
      <c r="Z105" s="49">
        <v>10.210609061322865</v>
      </c>
      <c r="AA105" s="49">
        <v>9.8842248091270495</v>
      </c>
      <c r="AB105" s="49">
        <v>9.5415628672729476</v>
      </c>
      <c r="AC105" s="49">
        <v>9.4062791337435421</v>
      </c>
      <c r="AD105" s="49">
        <v>9.7023547874239302</v>
      </c>
      <c r="AE105" s="49">
        <v>9.6222288270599154</v>
      </c>
      <c r="AF105" s="49">
        <v>9.6326166075811468</v>
      </c>
      <c r="AG105" s="49">
        <v>9.7884637210022216</v>
      </c>
      <c r="AH105" s="49">
        <v>10.149238482529219</v>
      </c>
      <c r="AI105" s="49">
        <v>10.368134622296548</v>
      </c>
      <c r="AJ105" s="49">
        <v>10.567937414498356</v>
      </c>
      <c r="AK105" s="49">
        <v>10.61926814065416</v>
      </c>
      <c r="AL105" s="49">
        <v>10.903954924833538</v>
      </c>
      <c r="AM105" s="49">
        <v>11.213080075526133</v>
      </c>
      <c r="AN105" s="49">
        <v>11.275052023222971</v>
      </c>
      <c r="AO105" s="49">
        <v>11.035396770764175</v>
      </c>
      <c r="AP105" s="49">
        <v>10.735873466955001</v>
      </c>
    </row>
    <row r="106" spans="1:42" x14ac:dyDescent="0.2">
      <c r="A106" s="47" t="s">
        <v>41</v>
      </c>
      <c r="B106" s="47">
        <v>2013</v>
      </c>
      <c r="C106" s="113" t="s">
        <v>158</v>
      </c>
      <c r="D106" s="112" t="s">
        <v>288</v>
      </c>
      <c r="E106" s="47" t="s">
        <v>40</v>
      </c>
      <c r="F106" s="47" t="s">
        <v>369</v>
      </c>
      <c r="G106" s="145" t="s">
        <v>367</v>
      </c>
      <c r="H106" s="145" t="s">
        <v>367</v>
      </c>
      <c r="I106" s="49" t="s">
        <v>367</v>
      </c>
      <c r="J106" s="49" t="s">
        <v>367</v>
      </c>
      <c r="K106" s="49" t="s">
        <v>367</v>
      </c>
      <c r="L106" s="49" t="s">
        <v>367</v>
      </c>
      <c r="M106" s="49" t="s">
        <v>367</v>
      </c>
      <c r="N106" s="49" t="s">
        <v>367</v>
      </c>
      <c r="O106" s="49" t="s">
        <v>367</v>
      </c>
      <c r="P106" s="49" t="s">
        <v>367</v>
      </c>
      <c r="Q106" s="49" t="s">
        <v>367</v>
      </c>
      <c r="R106" s="49" t="s">
        <v>367</v>
      </c>
      <c r="S106" s="49" t="s">
        <v>367</v>
      </c>
      <c r="T106" s="49" t="s">
        <v>367</v>
      </c>
      <c r="U106" s="49" t="s">
        <v>367</v>
      </c>
      <c r="V106" s="49" t="s">
        <v>367</v>
      </c>
      <c r="W106" s="49" t="s">
        <v>367</v>
      </c>
      <c r="X106" s="49" t="s">
        <v>367</v>
      </c>
      <c r="Y106" s="49" t="s">
        <v>367</v>
      </c>
      <c r="Z106" s="49" t="s">
        <v>367</v>
      </c>
      <c r="AA106" s="49" t="s">
        <v>367</v>
      </c>
      <c r="AB106" s="49" t="s">
        <v>367</v>
      </c>
      <c r="AC106" s="49" t="s">
        <v>367</v>
      </c>
      <c r="AD106" s="49" t="s">
        <v>367</v>
      </c>
      <c r="AE106" s="49" t="s">
        <v>367</v>
      </c>
      <c r="AF106" s="49" t="s">
        <v>367</v>
      </c>
      <c r="AG106" s="49" t="s">
        <v>367</v>
      </c>
      <c r="AH106" s="49" t="s">
        <v>367</v>
      </c>
      <c r="AI106" s="49" t="s">
        <v>367</v>
      </c>
      <c r="AJ106" s="49" t="s">
        <v>367</v>
      </c>
      <c r="AK106" s="49" t="s">
        <v>367</v>
      </c>
      <c r="AL106" s="49" t="s">
        <v>367</v>
      </c>
      <c r="AM106" s="49" t="s">
        <v>367</v>
      </c>
      <c r="AN106" s="49" t="s">
        <v>367</v>
      </c>
      <c r="AO106" s="49" t="s">
        <v>367</v>
      </c>
      <c r="AP106" s="49" t="s">
        <v>367</v>
      </c>
    </row>
    <row r="107" spans="1:42" x14ac:dyDescent="0.2">
      <c r="A107" s="47" t="s">
        <v>41</v>
      </c>
      <c r="B107" s="47">
        <v>2013</v>
      </c>
      <c r="C107" s="113" t="s">
        <v>159</v>
      </c>
      <c r="D107" s="112" t="s">
        <v>289</v>
      </c>
      <c r="E107" s="47" t="s">
        <v>40</v>
      </c>
      <c r="F107" s="47" t="s">
        <v>369</v>
      </c>
      <c r="G107" s="145" t="s">
        <v>367</v>
      </c>
      <c r="H107" s="145" t="s">
        <v>367</v>
      </c>
      <c r="I107" s="49" t="s">
        <v>367</v>
      </c>
      <c r="J107" s="49" t="s">
        <v>367</v>
      </c>
      <c r="K107" s="49" t="s">
        <v>367</v>
      </c>
      <c r="L107" s="49" t="s">
        <v>367</v>
      </c>
      <c r="M107" s="49" t="s">
        <v>367</v>
      </c>
      <c r="N107" s="49" t="s">
        <v>367</v>
      </c>
      <c r="O107" s="49" t="s">
        <v>367</v>
      </c>
      <c r="P107" s="49" t="s">
        <v>367</v>
      </c>
      <c r="Q107" s="49" t="s">
        <v>367</v>
      </c>
      <c r="R107" s="49" t="s">
        <v>367</v>
      </c>
      <c r="S107" s="49" t="s">
        <v>367</v>
      </c>
      <c r="T107" s="49" t="s">
        <v>367</v>
      </c>
      <c r="U107" s="49" t="s">
        <v>367</v>
      </c>
      <c r="V107" s="49" t="s">
        <v>367</v>
      </c>
      <c r="W107" s="49" t="s">
        <v>367</v>
      </c>
      <c r="X107" s="49" t="s">
        <v>367</v>
      </c>
      <c r="Y107" s="49" t="s">
        <v>367</v>
      </c>
      <c r="Z107" s="49" t="s">
        <v>367</v>
      </c>
      <c r="AA107" s="49" t="s">
        <v>367</v>
      </c>
      <c r="AB107" s="49" t="s">
        <v>367</v>
      </c>
      <c r="AC107" s="49" t="s">
        <v>367</v>
      </c>
      <c r="AD107" s="49" t="s">
        <v>367</v>
      </c>
      <c r="AE107" s="49" t="s">
        <v>367</v>
      </c>
      <c r="AF107" s="49" t="s">
        <v>367</v>
      </c>
      <c r="AG107" s="49" t="s">
        <v>367</v>
      </c>
      <c r="AH107" s="49" t="s">
        <v>367</v>
      </c>
      <c r="AI107" s="49" t="s">
        <v>367</v>
      </c>
      <c r="AJ107" s="49" t="s">
        <v>367</v>
      </c>
      <c r="AK107" s="49" t="s">
        <v>367</v>
      </c>
      <c r="AL107" s="49" t="s">
        <v>367</v>
      </c>
      <c r="AM107" s="49" t="s">
        <v>367</v>
      </c>
      <c r="AN107" s="49" t="s">
        <v>367</v>
      </c>
      <c r="AO107" s="49" t="s">
        <v>367</v>
      </c>
      <c r="AP107" s="49" t="s">
        <v>367</v>
      </c>
    </row>
    <row r="108" spans="1:42" ht="33.75" x14ac:dyDescent="0.2">
      <c r="A108" s="47" t="s">
        <v>41</v>
      </c>
      <c r="B108" s="47">
        <v>2013</v>
      </c>
      <c r="C108" s="113" t="s">
        <v>160</v>
      </c>
      <c r="D108" s="112" t="s">
        <v>290</v>
      </c>
      <c r="E108" s="47" t="s">
        <v>40</v>
      </c>
      <c r="F108" s="47" t="s">
        <v>369</v>
      </c>
      <c r="G108" s="145" t="s">
        <v>368</v>
      </c>
      <c r="H108" s="145" t="s">
        <v>368</v>
      </c>
      <c r="I108" s="49" t="s">
        <v>368</v>
      </c>
      <c r="J108" s="49" t="s">
        <v>368</v>
      </c>
      <c r="K108" s="49" t="s">
        <v>368</v>
      </c>
      <c r="L108" s="49" t="s">
        <v>368</v>
      </c>
      <c r="M108" s="49" t="s">
        <v>368</v>
      </c>
      <c r="N108" s="49" t="s">
        <v>368</v>
      </c>
      <c r="O108" s="49" t="s">
        <v>368</v>
      </c>
      <c r="P108" s="49" t="s">
        <v>368</v>
      </c>
      <c r="Q108" s="49" t="s">
        <v>368</v>
      </c>
      <c r="R108" s="49" t="s">
        <v>368</v>
      </c>
      <c r="S108" s="49" t="s">
        <v>368</v>
      </c>
      <c r="T108" s="49" t="s">
        <v>368</v>
      </c>
      <c r="U108" s="49" t="s">
        <v>368</v>
      </c>
      <c r="V108" s="49" t="s">
        <v>368</v>
      </c>
      <c r="W108" s="49" t="s">
        <v>368</v>
      </c>
      <c r="X108" s="49" t="s">
        <v>368</v>
      </c>
      <c r="Y108" s="49" t="s">
        <v>368</v>
      </c>
      <c r="Z108" s="49" t="s">
        <v>368</v>
      </c>
      <c r="AA108" s="49" t="s">
        <v>368</v>
      </c>
      <c r="AB108" s="49" t="s">
        <v>368</v>
      </c>
      <c r="AC108" s="49" t="s">
        <v>368</v>
      </c>
      <c r="AD108" s="49" t="s">
        <v>368</v>
      </c>
      <c r="AE108" s="49" t="s">
        <v>368</v>
      </c>
      <c r="AF108" s="49" t="s">
        <v>368</v>
      </c>
      <c r="AG108" s="49" t="s">
        <v>368</v>
      </c>
      <c r="AH108" s="49" t="s">
        <v>368</v>
      </c>
      <c r="AI108" s="49" t="s">
        <v>368</v>
      </c>
      <c r="AJ108" s="49" t="s">
        <v>368</v>
      </c>
      <c r="AK108" s="49" t="s">
        <v>368</v>
      </c>
      <c r="AL108" s="49" t="s">
        <v>368</v>
      </c>
      <c r="AM108" s="49" t="s">
        <v>368</v>
      </c>
      <c r="AN108" s="49" t="s">
        <v>368</v>
      </c>
      <c r="AO108" s="49" t="s">
        <v>368</v>
      </c>
      <c r="AP108" s="49" t="s">
        <v>368</v>
      </c>
    </row>
    <row r="109" spans="1:42" ht="22.5" x14ac:dyDescent="0.2">
      <c r="A109" s="47" t="s">
        <v>41</v>
      </c>
      <c r="B109" s="47">
        <v>2013</v>
      </c>
      <c r="C109" s="113" t="s">
        <v>161</v>
      </c>
      <c r="D109" s="112" t="s">
        <v>291</v>
      </c>
      <c r="E109" s="47" t="s">
        <v>40</v>
      </c>
      <c r="F109" s="47" t="s">
        <v>369</v>
      </c>
      <c r="G109" s="145" t="s">
        <v>368</v>
      </c>
      <c r="H109" s="145" t="s">
        <v>368</v>
      </c>
      <c r="I109" s="49" t="s">
        <v>368</v>
      </c>
      <c r="J109" s="49" t="s">
        <v>368</v>
      </c>
      <c r="K109" s="49" t="s">
        <v>368</v>
      </c>
      <c r="L109" s="49" t="s">
        <v>368</v>
      </c>
      <c r="M109" s="49" t="s">
        <v>368</v>
      </c>
      <c r="N109" s="49" t="s">
        <v>368</v>
      </c>
      <c r="O109" s="49" t="s">
        <v>368</v>
      </c>
      <c r="P109" s="49" t="s">
        <v>368</v>
      </c>
      <c r="Q109" s="49" t="s">
        <v>368</v>
      </c>
      <c r="R109" s="49" t="s">
        <v>368</v>
      </c>
      <c r="S109" s="49" t="s">
        <v>368</v>
      </c>
      <c r="T109" s="49" t="s">
        <v>368</v>
      </c>
      <c r="U109" s="49" t="s">
        <v>368</v>
      </c>
      <c r="V109" s="49" t="s">
        <v>368</v>
      </c>
      <c r="W109" s="49" t="s">
        <v>368</v>
      </c>
      <c r="X109" s="49" t="s">
        <v>368</v>
      </c>
      <c r="Y109" s="49" t="s">
        <v>368</v>
      </c>
      <c r="Z109" s="49" t="s">
        <v>368</v>
      </c>
      <c r="AA109" s="49" t="s">
        <v>368</v>
      </c>
      <c r="AB109" s="49" t="s">
        <v>368</v>
      </c>
      <c r="AC109" s="49" t="s">
        <v>368</v>
      </c>
      <c r="AD109" s="49" t="s">
        <v>368</v>
      </c>
      <c r="AE109" s="49" t="s">
        <v>368</v>
      </c>
      <c r="AF109" s="49" t="s">
        <v>368</v>
      </c>
      <c r="AG109" s="49" t="s">
        <v>368</v>
      </c>
      <c r="AH109" s="49" t="s">
        <v>368</v>
      </c>
      <c r="AI109" s="49" t="s">
        <v>368</v>
      </c>
      <c r="AJ109" s="49" t="s">
        <v>368</v>
      </c>
      <c r="AK109" s="49" t="s">
        <v>368</v>
      </c>
      <c r="AL109" s="49" t="s">
        <v>368</v>
      </c>
      <c r="AM109" s="49" t="s">
        <v>368</v>
      </c>
      <c r="AN109" s="49" t="s">
        <v>368</v>
      </c>
      <c r="AO109" s="49" t="s">
        <v>368</v>
      </c>
      <c r="AP109" s="49" t="s">
        <v>368</v>
      </c>
    </row>
    <row r="110" spans="1:42" x14ac:dyDescent="0.2">
      <c r="A110" s="47" t="s">
        <v>41</v>
      </c>
      <c r="B110" s="47">
        <v>2013</v>
      </c>
      <c r="C110" s="113" t="s">
        <v>162</v>
      </c>
      <c r="D110" s="112" t="s">
        <v>292</v>
      </c>
      <c r="E110" s="47" t="s">
        <v>40</v>
      </c>
      <c r="F110" s="47" t="s">
        <v>369</v>
      </c>
      <c r="G110" s="145" t="s">
        <v>367</v>
      </c>
      <c r="H110" s="145" t="s">
        <v>367</v>
      </c>
      <c r="I110" s="49" t="s">
        <v>367</v>
      </c>
      <c r="J110" s="49" t="s">
        <v>367</v>
      </c>
      <c r="K110" s="49" t="s">
        <v>367</v>
      </c>
      <c r="L110" s="49" t="s">
        <v>367</v>
      </c>
      <c r="M110" s="49" t="s">
        <v>367</v>
      </c>
      <c r="N110" s="49" t="s">
        <v>367</v>
      </c>
      <c r="O110" s="49" t="s">
        <v>367</v>
      </c>
      <c r="P110" s="49" t="s">
        <v>367</v>
      </c>
      <c r="Q110" s="49" t="s">
        <v>367</v>
      </c>
      <c r="R110" s="49" t="s">
        <v>367</v>
      </c>
      <c r="S110" s="49" t="s">
        <v>367</v>
      </c>
      <c r="T110" s="49" t="s">
        <v>367</v>
      </c>
      <c r="U110" s="49" t="s">
        <v>367</v>
      </c>
      <c r="V110" s="49" t="s">
        <v>367</v>
      </c>
      <c r="W110" s="49" t="s">
        <v>367</v>
      </c>
      <c r="X110" s="49" t="s">
        <v>367</v>
      </c>
      <c r="Y110" s="49" t="s">
        <v>367</v>
      </c>
      <c r="Z110" s="49" t="s">
        <v>367</v>
      </c>
      <c r="AA110" s="49" t="s">
        <v>367</v>
      </c>
      <c r="AB110" s="49" t="s">
        <v>367</v>
      </c>
      <c r="AC110" s="49" t="s">
        <v>367</v>
      </c>
      <c r="AD110" s="49" t="s">
        <v>367</v>
      </c>
      <c r="AE110" s="49" t="s">
        <v>367</v>
      </c>
      <c r="AF110" s="49" t="s">
        <v>367</v>
      </c>
      <c r="AG110" s="49" t="s">
        <v>367</v>
      </c>
      <c r="AH110" s="49" t="s">
        <v>367</v>
      </c>
      <c r="AI110" s="49" t="s">
        <v>367</v>
      </c>
      <c r="AJ110" s="49" t="s">
        <v>367</v>
      </c>
      <c r="AK110" s="49" t="s">
        <v>367</v>
      </c>
      <c r="AL110" s="49" t="s">
        <v>367</v>
      </c>
      <c r="AM110" s="49" t="s">
        <v>367</v>
      </c>
      <c r="AN110" s="49" t="s">
        <v>367</v>
      </c>
      <c r="AO110" s="49" t="s">
        <v>367</v>
      </c>
      <c r="AP110" s="49" t="s">
        <v>367</v>
      </c>
    </row>
    <row r="111" spans="1:42" x14ac:dyDescent="0.2">
      <c r="A111" s="47" t="s">
        <v>41</v>
      </c>
      <c r="B111" s="47">
        <v>2013</v>
      </c>
      <c r="C111" s="113" t="s">
        <v>163</v>
      </c>
      <c r="D111" s="112" t="s">
        <v>293</v>
      </c>
      <c r="E111" s="47" t="s">
        <v>40</v>
      </c>
      <c r="F111" s="47" t="s">
        <v>369</v>
      </c>
      <c r="G111" s="145" t="s">
        <v>367</v>
      </c>
      <c r="H111" s="145" t="s">
        <v>367</v>
      </c>
      <c r="I111" s="49" t="s">
        <v>367</v>
      </c>
      <c r="J111" s="49" t="s">
        <v>367</v>
      </c>
      <c r="K111" s="49" t="s">
        <v>367</v>
      </c>
      <c r="L111" s="49" t="s">
        <v>367</v>
      </c>
      <c r="M111" s="49" t="s">
        <v>367</v>
      </c>
      <c r="N111" s="49" t="s">
        <v>367</v>
      </c>
      <c r="O111" s="49" t="s">
        <v>367</v>
      </c>
      <c r="P111" s="49" t="s">
        <v>367</v>
      </c>
      <c r="Q111" s="49" t="s">
        <v>367</v>
      </c>
      <c r="R111" s="49" t="s">
        <v>367</v>
      </c>
      <c r="S111" s="49" t="s">
        <v>367</v>
      </c>
      <c r="T111" s="49" t="s">
        <v>367</v>
      </c>
      <c r="U111" s="49" t="s">
        <v>367</v>
      </c>
      <c r="V111" s="49" t="s">
        <v>367</v>
      </c>
      <c r="W111" s="49" t="s">
        <v>367</v>
      </c>
      <c r="X111" s="49" t="s">
        <v>367</v>
      </c>
      <c r="Y111" s="49" t="s">
        <v>367</v>
      </c>
      <c r="Z111" s="49" t="s">
        <v>367</v>
      </c>
      <c r="AA111" s="49" t="s">
        <v>367</v>
      </c>
      <c r="AB111" s="49" t="s">
        <v>367</v>
      </c>
      <c r="AC111" s="49" t="s">
        <v>367</v>
      </c>
      <c r="AD111" s="49" t="s">
        <v>367</v>
      </c>
      <c r="AE111" s="49" t="s">
        <v>367</v>
      </c>
      <c r="AF111" s="49" t="s">
        <v>367</v>
      </c>
      <c r="AG111" s="49" t="s">
        <v>367</v>
      </c>
      <c r="AH111" s="49" t="s">
        <v>367</v>
      </c>
      <c r="AI111" s="49" t="s">
        <v>367</v>
      </c>
      <c r="AJ111" s="49" t="s">
        <v>367</v>
      </c>
      <c r="AK111" s="49" t="s">
        <v>367</v>
      </c>
      <c r="AL111" s="49" t="s">
        <v>367</v>
      </c>
      <c r="AM111" s="49" t="s">
        <v>367</v>
      </c>
      <c r="AN111" s="49" t="s">
        <v>367</v>
      </c>
      <c r="AO111" s="49" t="s">
        <v>367</v>
      </c>
      <c r="AP111" s="49" t="s">
        <v>367</v>
      </c>
    </row>
    <row r="112" spans="1:42" x14ac:dyDescent="0.2">
      <c r="A112" s="47" t="s">
        <v>41</v>
      </c>
      <c r="B112" s="47">
        <v>2013</v>
      </c>
      <c r="C112" s="113" t="s">
        <v>164</v>
      </c>
      <c r="D112" s="112" t="s">
        <v>294</v>
      </c>
      <c r="E112" s="47" t="s">
        <v>40</v>
      </c>
      <c r="F112" s="47" t="s">
        <v>369</v>
      </c>
      <c r="G112" s="145" t="s">
        <v>366</v>
      </c>
      <c r="H112" s="145" t="s">
        <v>366</v>
      </c>
      <c r="I112" s="49" t="s">
        <v>366</v>
      </c>
      <c r="J112" s="49" t="s">
        <v>366</v>
      </c>
      <c r="K112" s="49" t="s">
        <v>366</v>
      </c>
      <c r="L112" s="49" t="s">
        <v>366</v>
      </c>
      <c r="M112" s="49" t="s">
        <v>366</v>
      </c>
      <c r="N112" s="49" t="s">
        <v>366</v>
      </c>
      <c r="O112" s="49" t="s">
        <v>366</v>
      </c>
      <c r="P112" s="49" t="s">
        <v>366</v>
      </c>
      <c r="Q112" s="49" t="s">
        <v>366</v>
      </c>
      <c r="R112" s="49" t="s">
        <v>366</v>
      </c>
      <c r="S112" s="49" t="s">
        <v>366</v>
      </c>
      <c r="T112" s="49" t="s">
        <v>366</v>
      </c>
      <c r="U112" s="49" t="s">
        <v>366</v>
      </c>
      <c r="V112" s="49" t="s">
        <v>366</v>
      </c>
      <c r="W112" s="49" t="s">
        <v>366</v>
      </c>
      <c r="X112" s="49" t="s">
        <v>366</v>
      </c>
      <c r="Y112" s="49" t="s">
        <v>366</v>
      </c>
      <c r="Z112" s="49" t="s">
        <v>366</v>
      </c>
      <c r="AA112" s="49" t="s">
        <v>366</v>
      </c>
      <c r="AB112" s="49" t="s">
        <v>366</v>
      </c>
      <c r="AC112" s="49" t="s">
        <v>366</v>
      </c>
      <c r="AD112" s="49" t="s">
        <v>366</v>
      </c>
      <c r="AE112" s="49" t="s">
        <v>366</v>
      </c>
      <c r="AF112" s="49" t="s">
        <v>366</v>
      </c>
      <c r="AG112" s="49" t="s">
        <v>366</v>
      </c>
      <c r="AH112" s="49" t="s">
        <v>366</v>
      </c>
      <c r="AI112" s="49" t="s">
        <v>366</v>
      </c>
      <c r="AJ112" s="49" t="s">
        <v>366</v>
      </c>
      <c r="AK112" s="49" t="s">
        <v>366</v>
      </c>
      <c r="AL112" s="49" t="s">
        <v>366</v>
      </c>
      <c r="AM112" s="49" t="s">
        <v>366</v>
      </c>
      <c r="AN112" s="49" t="s">
        <v>366</v>
      </c>
      <c r="AO112" s="49" t="s">
        <v>366</v>
      </c>
      <c r="AP112" s="49" t="s">
        <v>366</v>
      </c>
    </row>
    <row r="113" spans="1:42" ht="22.5" x14ac:dyDescent="0.2">
      <c r="A113" s="47" t="s">
        <v>41</v>
      </c>
      <c r="B113" s="47">
        <v>2013</v>
      </c>
      <c r="C113" s="113" t="s">
        <v>165</v>
      </c>
      <c r="D113" s="112" t="s">
        <v>295</v>
      </c>
      <c r="E113" s="47" t="s">
        <v>40</v>
      </c>
      <c r="F113" s="47" t="s">
        <v>369</v>
      </c>
      <c r="G113" s="145" t="s">
        <v>366</v>
      </c>
      <c r="H113" s="145" t="s">
        <v>366</v>
      </c>
      <c r="I113" s="49" t="s">
        <v>366</v>
      </c>
      <c r="J113" s="49" t="s">
        <v>366</v>
      </c>
      <c r="K113" s="49" t="s">
        <v>366</v>
      </c>
      <c r="L113" s="49" t="s">
        <v>366</v>
      </c>
      <c r="M113" s="49" t="s">
        <v>366</v>
      </c>
      <c r="N113" s="49" t="s">
        <v>366</v>
      </c>
      <c r="O113" s="49" t="s">
        <v>366</v>
      </c>
      <c r="P113" s="49" t="s">
        <v>366</v>
      </c>
      <c r="Q113" s="49" t="s">
        <v>366</v>
      </c>
      <c r="R113" s="49" t="s">
        <v>366</v>
      </c>
      <c r="S113" s="49" t="s">
        <v>366</v>
      </c>
      <c r="T113" s="49" t="s">
        <v>366</v>
      </c>
      <c r="U113" s="49" t="s">
        <v>366</v>
      </c>
      <c r="V113" s="49" t="s">
        <v>366</v>
      </c>
      <c r="W113" s="49" t="s">
        <v>366</v>
      </c>
      <c r="X113" s="49" t="s">
        <v>366</v>
      </c>
      <c r="Y113" s="49" t="s">
        <v>366</v>
      </c>
      <c r="Z113" s="49" t="s">
        <v>366</v>
      </c>
      <c r="AA113" s="49" t="s">
        <v>366</v>
      </c>
      <c r="AB113" s="49" t="s">
        <v>366</v>
      </c>
      <c r="AC113" s="49" t="s">
        <v>366</v>
      </c>
      <c r="AD113" s="49" t="s">
        <v>366</v>
      </c>
      <c r="AE113" s="49" t="s">
        <v>366</v>
      </c>
      <c r="AF113" s="49" t="s">
        <v>366</v>
      </c>
      <c r="AG113" s="49" t="s">
        <v>366</v>
      </c>
      <c r="AH113" s="49" t="s">
        <v>366</v>
      </c>
      <c r="AI113" s="49" t="s">
        <v>366</v>
      </c>
      <c r="AJ113" s="49" t="s">
        <v>366</v>
      </c>
      <c r="AK113" s="49" t="s">
        <v>366</v>
      </c>
      <c r="AL113" s="49" t="s">
        <v>366</v>
      </c>
      <c r="AM113" s="49" t="s">
        <v>366</v>
      </c>
      <c r="AN113" s="49" t="s">
        <v>366</v>
      </c>
      <c r="AO113" s="49" t="s">
        <v>366</v>
      </c>
      <c r="AP113" s="49" t="s">
        <v>366</v>
      </c>
    </row>
    <row r="114" spans="1:42" ht="22.5" x14ac:dyDescent="0.2">
      <c r="A114" s="47" t="s">
        <v>41</v>
      </c>
      <c r="B114" s="47">
        <v>2013</v>
      </c>
      <c r="C114" s="113" t="s">
        <v>166</v>
      </c>
      <c r="D114" s="112" t="s">
        <v>296</v>
      </c>
      <c r="E114" s="47" t="s">
        <v>40</v>
      </c>
      <c r="F114" s="47" t="s">
        <v>369</v>
      </c>
      <c r="G114" s="145" t="s">
        <v>368</v>
      </c>
      <c r="H114" s="145" t="s">
        <v>368</v>
      </c>
      <c r="I114" s="49" t="s">
        <v>368</v>
      </c>
      <c r="J114" s="49" t="s">
        <v>368</v>
      </c>
      <c r="K114" s="49" t="s">
        <v>368</v>
      </c>
      <c r="L114" s="49" t="s">
        <v>368</v>
      </c>
      <c r="M114" s="49" t="s">
        <v>368</v>
      </c>
      <c r="N114" s="49" t="s">
        <v>368</v>
      </c>
      <c r="O114" s="49" t="s">
        <v>368</v>
      </c>
      <c r="P114" s="49" t="s">
        <v>368</v>
      </c>
      <c r="Q114" s="49" t="s">
        <v>368</v>
      </c>
      <c r="R114" s="49" t="s">
        <v>368</v>
      </c>
      <c r="S114" s="49" t="s">
        <v>368</v>
      </c>
      <c r="T114" s="49" t="s">
        <v>368</v>
      </c>
      <c r="U114" s="49" t="s">
        <v>368</v>
      </c>
      <c r="V114" s="49" t="s">
        <v>368</v>
      </c>
      <c r="W114" s="49" t="s">
        <v>368</v>
      </c>
      <c r="X114" s="49" t="s">
        <v>368</v>
      </c>
      <c r="Y114" s="49" t="s">
        <v>368</v>
      </c>
      <c r="Z114" s="49" t="s">
        <v>368</v>
      </c>
      <c r="AA114" s="49" t="s">
        <v>368</v>
      </c>
      <c r="AB114" s="49" t="s">
        <v>368</v>
      </c>
      <c r="AC114" s="49" t="s">
        <v>368</v>
      </c>
      <c r="AD114" s="49" t="s">
        <v>368</v>
      </c>
      <c r="AE114" s="49" t="s">
        <v>368</v>
      </c>
      <c r="AF114" s="49" t="s">
        <v>368</v>
      </c>
      <c r="AG114" s="49" t="s">
        <v>368</v>
      </c>
      <c r="AH114" s="49" t="s">
        <v>368</v>
      </c>
      <c r="AI114" s="49" t="s">
        <v>368</v>
      </c>
      <c r="AJ114" s="49" t="s">
        <v>368</v>
      </c>
      <c r="AK114" s="49" t="s">
        <v>368</v>
      </c>
      <c r="AL114" s="49" t="s">
        <v>368</v>
      </c>
      <c r="AM114" s="49" t="s">
        <v>368</v>
      </c>
      <c r="AN114" s="49" t="s">
        <v>368</v>
      </c>
      <c r="AO114" s="49" t="s">
        <v>368</v>
      </c>
      <c r="AP114" s="49" t="s">
        <v>368</v>
      </c>
    </row>
    <row r="115" spans="1:42" ht="22.5" x14ac:dyDescent="0.2">
      <c r="A115" s="47" t="s">
        <v>41</v>
      </c>
      <c r="B115" s="47">
        <v>2013</v>
      </c>
      <c r="C115" s="113" t="s">
        <v>167</v>
      </c>
      <c r="D115" s="112" t="s">
        <v>297</v>
      </c>
      <c r="E115" s="47" t="s">
        <v>40</v>
      </c>
      <c r="F115" s="47" t="s">
        <v>369</v>
      </c>
      <c r="G115" s="145" t="s">
        <v>368</v>
      </c>
      <c r="H115" s="145" t="s">
        <v>368</v>
      </c>
      <c r="I115" s="49" t="s">
        <v>368</v>
      </c>
      <c r="J115" s="49" t="s">
        <v>368</v>
      </c>
      <c r="K115" s="49" t="s">
        <v>368</v>
      </c>
      <c r="L115" s="49" t="s">
        <v>368</v>
      </c>
      <c r="M115" s="49" t="s">
        <v>368</v>
      </c>
      <c r="N115" s="49" t="s">
        <v>368</v>
      </c>
      <c r="O115" s="49" t="s">
        <v>368</v>
      </c>
      <c r="P115" s="49" t="s">
        <v>368</v>
      </c>
      <c r="Q115" s="49" t="s">
        <v>368</v>
      </c>
      <c r="R115" s="49" t="s">
        <v>368</v>
      </c>
      <c r="S115" s="49" t="s">
        <v>368</v>
      </c>
      <c r="T115" s="49" t="s">
        <v>368</v>
      </c>
      <c r="U115" s="49" t="s">
        <v>368</v>
      </c>
      <c r="V115" s="49" t="s">
        <v>368</v>
      </c>
      <c r="W115" s="49" t="s">
        <v>368</v>
      </c>
      <c r="X115" s="49" t="s">
        <v>368</v>
      </c>
      <c r="Y115" s="49" t="s">
        <v>368</v>
      </c>
      <c r="Z115" s="49" t="s">
        <v>368</v>
      </c>
      <c r="AA115" s="49" t="s">
        <v>368</v>
      </c>
      <c r="AB115" s="49" t="s">
        <v>368</v>
      </c>
      <c r="AC115" s="49" t="s">
        <v>368</v>
      </c>
      <c r="AD115" s="49" t="s">
        <v>368</v>
      </c>
      <c r="AE115" s="49" t="s">
        <v>368</v>
      </c>
      <c r="AF115" s="49" t="s">
        <v>368</v>
      </c>
      <c r="AG115" s="49" t="s">
        <v>368</v>
      </c>
      <c r="AH115" s="49" t="s">
        <v>368</v>
      </c>
      <c r="AI115" s="49" t="s">
        <v>368</v>
      </c>
      <c r="AJ115" s="49" t="s">
        <v>368</v>
      </c>
      <c r="AK115" s="49" t="s">
        <v>368</v>
      </c>
      <c r="AL115" s="49" t="s">
        <v>368</v>
      </c>
      <c r="AM115" s="49" t="s">
        <v>368</v>
      </c>
      <c r="AN115" s="49" t="s">
        <v>368</v>
      </c>
      <c r="AO115" s="49" t="s">
        <v>368</v>
      </c>
      <c r="AP115" s="49" t="s">
        <v>368</v>
      </c>
    </row>
    <row r="116" spans="1:42" ht="22.5" x14ac:dyDescent="0.2">
      <c r="A116" s="47" t="s">
        <v>41</v>
      </c>
      <c r="B116" s="47">
        <v>2013</v>
      </c>
      <c r="C116" s="113" t="s">
        <v>168</v>
      </c>
      <c r="D116" s="112" t="s">
        <v>298</v>
      </c>
      <c r="E116" s="47" t="s">
        <v>40</v>
      </c>
      <c r="F116" s="47" t="s">
        <v>369</v>
      </c>
      <c r="G116" s="145" t="s">
        <v>368</v>
      </c>
      <c r="H116" s="145" t="s">
        <v>368</v>
      </c>
      <c r="I116" s="49" t="s">
        <v>368</v>
      </c>
      <c r="J116" s="49" t="s">
        <v>368</v>
      </c>
      <c r="K116" s="49" t="s">
        <v>368</v>
      </c>
      <c r="L116" s="49" t="s">
        <v>368</v>
      </c>
      <c r="M116" s="49" t="s">
        <v>368</v>
      </c>
      <c r="N116" s="49" t="s">
        <v>368</v>
      </c>
      <c r="O116" s="49" t="s">
        <v>368</v>
      </c>
      <c r="P116" s="49" t="s">
        <v>368</v>
      </c>
      <c r="Q116" s="49" t="s">
        <v>368</v>
      </c>
      <c r="R116" s="49" t="s">
        <v>368</v>
      </c>
      <c r="S116" s="49" t="s">
        <v>368</v>
      </c>
      <c r="T116" s="49" t="s">
        <v>368</v>
      </c>
      <c r="U116" s="49" t="s">
        <v>368</v>
      </c>
      <c r="V116" s="49" t="s">
        <v>368</v>
      </c>
      <c r="W116" s="49" t="s">
        <v>368</v>
      </c>
      <c r="X116" s="49" t="s">
        <v>368</v>
      </c>
      <c r="Y116" s="49" t="s">
        <v>368</v>
      </c>
      <c r="Z116" s="49" t="s">
        <v>368</v>
      </c>
      <c r="AA116" s="49" t="s">
        <v>368</v>
      </c>
      <c r="AB116" s="49" t="s">
        <v>368</v>
      </c>
      <c r="AC116" s="49" t="s">
        <v>368</v>
      </c>
      <c r="AD116" s="49" t="s">
        <v>368</v>
      </c>
      <c r="AE116" s="49" t="s">
        <v>368</v>
      </c>
      <c r="AF116" s="49" t="s">
        <v>368</v>
      </c>
      <c r="AG116" s="49" t="s">
        <v>368</v>
      </c>
      <c r="AH116" s="49" t="s">
        <v>368</v>
      </c>
      <c r="AI116" s="49" t="s">
        <v>368</v>
      </c>
      <c r="AJ116" s="49" t="s">
        <v>368</v>
      </c>
      <c r="AK116" s="49" t="s">
        <v>368</v>
      </c>
      <c r="AL116" s="49" t="s">
        <v>368</v>
      </c>
      <c r="AM116" s="49" t="s">
        <v>368</v>
      </c>
      <c r="AN116" s="49" t="s">
        <v>368</v>
      </c>
      <c r="AO116" s="49" t="s">
        <v>368</v>
      </c>
      <c r="AP116" s="49" t="s">
        <v>368</v>
      </c>
    </row>
    <row r="117" spans="1:42" x14ac:dyDescent="0.2">
      <c r="A117" s="47" t="s">
        <v>41</v>
      </c>
      <c r="B117" s="47">
        <v>2013</v>
      </c>
      <c r="C117" s="113" t="s">
        <v>169</v>
      </c>
      <c r="D117" s="112" t="s">
        <v>299</v>
      </c>
      <c r="E117" s="47" t="s">
        <v>40</v>
      </c>
      <c r="F117" s="47" t="s">
        <v>369</v>
      </c>
      <c r="G117" s="145" t="s">
        <v>366</v>
      </c>
      <c r="H117" s="145" t="s">
        <v>366</v>
      </c>
      <c r="I117" s="49" t="s">
        <v>366</v>
      </c>
      <c r="J117" s="49" t="s">
        <v>366</v>
      </c>
      <c r="K117" s="49" t="s">
        <v>366</v>
      </c>
      <c r="L117" s="49" t="s">
        <v>366</v>
      </c>
      <c r="M117" s="49" t="s">
        <v>366</v>
      </c>
      <c r="N117" s="49" t="s">
        <v>366</v>
      </c>
      <c r="O117" s="49" t="s">
        <v>366</v>
      </c>
      <c r="P117" s="49" t="s">
        <v>366</v>
      </c>
      <c r="Q117" s="49" t="s">
        <v>366</v>
      </c>
      <c r="R117" s="49" t="s">
        <v>366</v>
      </c>
      <c r="S117" s="49" t="s">
        <v>366</v>
      </c>
      <c r="T117" s="49" t="s">
        <v>366</v>
      </c>
      <c r="U117" s="49" t="s">
        <v>366</v>
      </c>
      <c r="V117" s="49" t="s">
        <v>366</v>
      </c>
      <c r="W117" s="49" t="s">
        <v>366</v>
      </c>
      <c r="X117" s="49" t="s">
        <v>366</v>
      </c>
      <c r="Y117" s="49" t="s">
        <v>366</v>
      </c>
      <c r="Z117" s="49" t="s">
        <v>366</v>
      </c>
      <c r="AA117" s="49" t="s">
        <v>366</v>
      </c>
      <c r="AB117" s="49" t="s">
        <v>366</v>
      </c>
      <c r="AC117" s="49" t="s">
        <v>366</v>
      </c>
      <c r="AD117" s="49" t="s">
        <v>366</v>
      </c>
      <c r="AE117" s="49" t="s">
        <v>366</v>
      </c>
      <c r="AF117" s="49" t="s">
        <v>366</v>
      </c>
      <c r="AG117" s="49" t="s">
        <v>366</v>
      </c>
      <c r="AH117" s="49" t="s">
        <v>366</v>
      </c>
      <c r="AI117" s="49" t="s">
        <v>366</v>
      </c>
      <c r="AJ117" s="49" t="s">
        <v>366</v>
      </c>
      <c r="AK117" s="49" t="s">
        <v>366</v>
      </c>
      <c r="AL117" s="49" t="s">
        <v>366</v>
      </c>
      <c r="AM117" s="49" t="s">
        <v>366</v>
      </c>
      <c r="AN117" s="49" t="s">
        <v>366</v>
      </c>
      <c r="AO117" s="49" t="s">
        <v>366</v>
      </c>
      <c r="AP117" s="49" t="s">
        <v>366</v>
      </c>
    </row>
    <row r="118" spans="1:42" x14ac:dyDescent="0.2">
      <c r="A118" s="47" t="s">
        <v>41</v>
      </c>
      <c r="B118" s="47">
        <v>2013</v>
      </c>
      <c r="C118" s="113" t="s">
        <v>170</v>
      </c>
      <c r="D118" s="112" t="s">
        <v>300</v>
      </c>
      <c r="E118" s="47" t="s">
        <v>40</v>
      </c>
      <c r="F118" s="47" t="s">
        <v>369</v>
      </c>
      <c r="G118" s="145" t="s">
        <v>366</v>
      </c>
      <c r="H118" s="145">
        <v>2.3563079999999997E-2</v>
      </c>
      <c r="I118" s="49">
        <v>2.3563079999999997E-2</v>
      </c>
      <c r="J118" s="49">
        <v>2.3563079999999997E-2</v>
      </c>
      <c r="K118" s="49">
        <v>2.3563079999999997E-2</v>
      </c>
      <c r="L118" s="49">
        <v>2.3563079999999997E-2</v>
      </c>
      <c r="M118" s="49">
        <v>2.3563079999999997E-2</v>
      </c>
      <c r="N118" s="49">
        <v>2.3563079999999997E-2</v>
      </c>
      <c r="O118" s="49">
        <v>1.9559340000000001E-2</v>
      </c>
      <c r="P118" s="49">
        <v>1.5555600000000001E-2</v>
      </c>
      <c r="Q118" s="49">
        <v>1.6477800000000001E-2</v>
      </c>
      <c r="R118" s="49">
        <v>1.7399999999999999E-2</v>
      </c>
      <c r="S118" s="49">
        <v>1.8697169999999999E-2</v>
      </c>
      <c r="T118" s="49">
        <v>1.8992099999999998E-2</v>
      </c>
      <c r="U118" s="49">
        <v>2.855427E-2</v>
      </c>
      <c r="V118" s="49">
        <v>3.2551049999999998E-2</v>
      </c>
      <c r="W118" s="49">
        <v>3.1518794999999995E-2</v>
      </c>
      <c r="X118" s="49">
        <v>3.0486539999999999E-2</v>
      </c>
      <c r="Y118" s="49">
        <v>2.4333900000000002E-2</v>
      </c>
      <c r="Z118" s="49">
        <v>1.8181259999999998E-2</v>
      </c>
      <c r="AA118" s="49">
        <v>1.8598860000000002E-2</v>
      </c>
      <c r="AB118" s="49">
        <v>1.5866045014500001E-2</v>
      </c>
      <c r="AC118" s="49">
        <v>1.097505E-2</v>
      </c>
      <c r="AD118" s="49">
        <v>1.3162229999999999E-2</v>
      </c>
      <c r="AE118" s="49">
        <v>1.2567149999999999E-2</v>
      </c>
      <c r="AF118" s="49">
        <v>1.141527E-2</v>
      </c>
      <c r="AG118" s="49">
        <v>1.1564039999999999E-2</v>
      </c>
      <c r="AH118" s="49">
        <v>6.51456E-3</v>
      </c>
      <c r="AI118" s="49">
        <v>7.1689304999999993E-3</v>
      </c>
      <c r="AJ118" s="49">
        <v>5.9568900000000003E-3</v>
      </c>
      <c r="AK118" s="49">
        <v>8.1031799999999998E-3</v>
      </c>
      <c r="AL118" s="49">
        <v>8.309236020000001E-3</v>
      </c>
      <c r="AM118" s="49">
        <v>9.3891668460000001E-3</v>
      </c>
      <c r="AN118" s="49">
        <v>1.0385670239999999E-2</v>
      </c>
      <c r="AO118" s="49">
        <v>1.0385670239999999E-2</v>
      </c>
      <c r="AP118" s="49">
        <v>1.0385670239999999E-2</v>
      </c>
    </row>
    <row r="119" spans="1:42" x14ac:dyDescent="0.2">
      <c r="A119" s="47" t="s">
        <v>41</v>
      </c>
      <c r="B119" s="47">
        <v>2013</v>
      </c>
      <c r="C119" s="113" t="s">
        <v>171</v>
      </c>
      <c r="D119" s="112" t="s">
        <v>301</v>
      </c>
      <c r="E119" s="47" t="s">
        <v>40</v>
      </c>
      <c r="F119" s="47" t="s">
        <v>369</v>
      </c>
      <c r="G119" s="145" t="s">
        <v>41</v>
      </c>
      <c r="H119" s="145" t="s">
        <v>41</v>
      </c>
      <c r="I119" s="49" t="s">
        <v>41</v>
      </c>
      <c r="J119" s="49" t="s">
        <v>41</v>
      </c>
      <c r="K119" s="49" t="s">
        <v>41</v>
      </c>
      <c r="L119" s="49" t="s">
        <v>41</v>
      </c>
      <c r="M119" s="49" t="s">
        <v>41</v>
      </c>
      <c r="N119" s="49" t="s">
        <v>41</v>
      </c>
      <c r="O119" s="49" t="s">
        <v>41</v>
      </c>
      <c r="P119" s="49" t="s">
        <v>41</v>
      </c>
      <c r="Q119" s="49" t="s">
        <v>41</v>
      </c>
      <c r="R119" s="49" t="s">
        <v>41</v>
      </c>
      <c r="S119" s="49" t="s">
        <v>41</v>
      </c>
      <c r="T119" s="49" t="s">
        <v>41</v>
      </c>
      <c r="U119" s="49" t="s">
        <v>41</v>
      </c>
      <c r="V119" s="49" t="s">
        <v>41</v>
      </c>
      <c r="W119" s="49" t="s">
        <v>41</v>
      </c>
      <c r="X119" s="49" t="s">
        <v>41</v>
      </c>
      <c r="Y119" s="49" t="s">
        <v>41</v>
      </c>
      <c r="Z119" s="49" t="s">
        <v>41</v>
      </c>
      <c r="AA119" s="49" t="s">
        <v>41</v>
      </c>
      <c r="AB119" s="49" t="s">
        <v>41</v>
      </c>
      <c r="AC119" s="49" t="s">
        <v>41</v>
      </c>
      <c r="AD119" s="49" t="s">
        <v>41</v>
      </c>
      <c r="AE119" s="49" t="s">
        <v>41</v>
      </c>
      <c r="AF119" s="49" t="s">
        <v>41</v>
      </c>
      <c r="AG119" s="49" t="s">
        <v>41</v>
      </c>
      <c r="AH119" s="49" t="s">
        <v>41</v>
      </c>
      <c r="AI119" s="49" t="s">
        <v>41</v>
      </c>
      <c r="AJ119" s="49" t="s">
        <v>41</v>
      </c>
      <c r="AK119" s="49" t="s">
        <v>41</v>
      </c>
      <c r="AL119" s="49" t="s">
        <v>41</v>
      </c>
      <c r="AM119" s="49" t="s">
        <v>41</v>
      </c>
      <c r="AN119" s="49" t="s">
        <v>41</v>
      </c>
      <c r="AO119" s="49" t="s">
        <v>41</v>
      </c>
      <c r="AP119" s="49" t="s">
        <v>41</v>
      </c>
    </row>
    <row r="120" spans="1:42" x14ac:dyDescent="0.2">
      <c r="A120" s="47" t="s">
        <v>41</v>
      </c>
      <c r="B120" s="47">
        <v>2013</v>
      </c>
      <c r="C120" s="113" t="s">
        <v>172</v>
      </c>
      <c r="D120" s="112" t="s">
        <v>302</v>
      </c>
      <c r="E120" s="47" t="s">
        <v>40</v>
      </c>
      <c r="F120" s="47" t="s">
        <v>369</v>
      </c>
      <c r="G120" s="145" t="s">
        <v>366</v>
      </c>
      <c r="H120" s="145">
        <v>9.1999999999999998E-3</v>
      </c>
      <c r="I120" s="49">
        <v>9.1999999999999998E-3</v>
      </c>
      <c r="J120" s="49">
        <v>9.1999999999999998E-3</v>
      </c>
      <c r="K120" s="49">
        <v>9.1999999999999998E-3</v>
      </c>
      <c r="L120" s="49">
        <v>9.1999999999999998E-3</v>
      </c>
      <c r="M120" s="49">
        <v>9.1999999999999998E-3</v>
      </c>
      <c r="N120" s="49">
        <v>9.1999999999999998E-3</v>
      </c>
      <c r="O120" s="49">
        <v>9.1999999999999998E-3</v>
      </c>
      <c r="P120" s="49" t="s">
        <v>366</v>
      </c>
      <c r="Q120" s="49" t="s">
        <v>366</v>
      </c>
      <c r="R120" s="49" t="s">
        <v>366</v>
      </c>
      <c r="S120" s="49" t="s">
        <v>366</v>
      </c>
      <c r="T120" s="49" t="s">
        <v>366</v>
      </c>
      <c r="U120" s="49" t="s">
        <v>366</v>
      </c>
      <c r="V120" s="49" t="s">
        <v>366</v>
      </c>
      <c r="W120" s="49" t="s">
        <v>366</v>
      </c>
      <c r="X120" s="49" t="s">
        <v>366</v>
      </c>
      <c r="Y120" s="49" t="s">
        <v>366</v>
      </c>
      <c r="Z120" s="49" t="s">
        <v>366</v>
      </c>
      <c r="AA120" s="49" t="s">
        <v>366</v>
      </c>
      <c r="AB120" s="49" t="s">
        <v>366</v>
      </c>
      <c r="AC120" s="49" t="s">
        <v>366</v>
      </c>
      <c r="AD120" s="49" t="s">
        <v>366</v>
      </c>
      <c r="AE120" s="49" t="s">
        <v>366</v>
      </c>
      <c r="AF120" s="49" t="s">
        <v>366</v>
      </c>
      <c r="AG120" s="49" t="s">
        <v>366</v>
      </c>
      <c r="AH120" s="49" t="s">
        <v>366</v>
      </c>
      <c r="AI120" s="49" t="s">
        <v>366</v>
      </c>
      <c r="AJ120" s="49" t="s">
        <v>366</v>
      </c>
      <c r="AK120" s="49" t="s">
        <v>366</v>
      </c>
      <c r="AL120" s="49" t="s">
        <v>366</v>
      </c>
      <c r="AM120" s="49" t="s">
        <v>366</v>
      </c>
      <c r="AN120" s="49" t="s">
        <v>366</v>
      </c>
      <c r="AO120" s="49" t="s">
        <v>366</v>
      </c>
      <c r="AP120" s="49" t="s">
        <v>366</v>
      </c>
    </row>
    <row r="121" spans="1:42" x14ac:dyDescent="0.2">
      <c r="A121" s="47" t="s">
        <v>41</v>
      </c>
      <c r="B121" s="47">
        <v>2013</v>
      </c>
      <c r="C121" s="113" t="s">
        <v>173</v>
      </c>
      <c r="D121" s="112" t="s">
        <v>303</v>
      </c>
      <c r="E121" s="47" t="s">
        <v>40</v>
      </c>
      <c r="F121" s="47" t="s">
        <v>369</v>
      </c>
      <c r="G121" s="145" t="s">
        <v>366</v>
      </c>
      <c r="H121" s="145" t="s">
        <v>366</v>
      </c>
      <c r="I121" s="49" t="s">
        <v>366</v>
      </c>
      <c r="J121" s="49" t="s">
        <v>366</v>
      </c>
      <c r="K121" s="49" t="s">
        <v>366</v>
      </c>
      <c r="L121" s="49" t="s">
        <v>366</v>
      </c>
      <c r="M121" s="49" t="s">
        <v>366</v>
      </c>
      <c r="N121" s="49" t="s">
        <v>366</v>
      </c>
      <c r="O121" s="49" t="s">
        <v>366</v>
      </c>
      <c r="P121" s="49" t="s">
        <v>366</v>
      </c>
      <c r="Q121" s="49" t="s">
        <v>366</v>
      </c>
      <c r="R121" s="49" t="s">
        <v>366</v>
      </c>
      <c r="S121" s="49" t="s">
        <v>366</v>
      </c>
      <c r="T121" s="49" t="s">
        <v>366</v>
      </c>
      <c r="U121" s="49" t="s">
        <v>366</v>
      </c>
      <c r="V121" s="49" t="s">
        <v>366</v>
      </c>
      <c r="W121" s="49" t="s">
        <v>366</v>
      </c>
      <c r="X121" s="49" t="s">
        <v>366</v>
      </c>
      <c r="Y121" s="49" t="s">
        <v>366</v>
      </c>
      <c r="Z121" s="49" t="s">
        <v>366</v>
      </c>
      <c r="AA121" s="49" t="s">
        <v>366</v>
      </c>
      <c r="AB121" s="49" t="s">
        <v>366</v>
      </c>
      <c r="AC121" s="49" t="s">
        <v>366</v>
      </c>
      <c r="AD121" s="49" t="s">
        <v>366</v>
      </c>
      <c r="AE121" s="49" t="s">
        <v>366</v>
      </c>
      <c r="AF121" s="49" t="s">
        <v>366</v>
      </c>
      <c r="AG121" s="49" t="s">
        <v>366</v>
      </c>
      <c r="AH121" s="49" t="s">
        <v>366</v>
      </c>
      <c r="AI121" s="49" t="s">
        <v>366</v>
      </c>
      <c r="AJ121" s="49" t="s">
        <v>366</v>
      </c>
      <c r="AK121" s="49" t="s">
        <v>366</v>
      </c>
      <c r="AL121" s="49" t="s">
        <v>366</v>
      </c>
      <c r="AM121" s="49" t="s">
        <v>366</v>
      </c>
      <c r="AN121" s="49" t="s">
        <v>366</v>
      </c>
      <c r="AO121" s="49" t="s">
        <v>366</v>
      </c>
      <c r="AP121" s="49" t="s">
        <v>366</v>
      </c>
    </row>
    <row r="122" spans="1:42" x14ac:dyDescent="0.2">
      <c r="A122" s="47" t="s">
        <v>41</v>
      </c>
      <c r="B122" s="47">
        <v>2013</v>
      </c>
      <c r="C122" s="113" t="s">
        <v>174</v>
      </c>
      <c r="D122" s="112" t="s">
        <v>304</v>
      </c>
      <c r="E122" s="47" t="s">
        <v>40</v>
      </c>
      <c r="F122" s="47" t="s">
        <v>369</v>
      </c>
      <c r="G122" s="145" t="s">
        <v>367</v>
      </c>
      <c r="H122" s="145">
        <v>1.2375000000000001E-3</v>
      </c>
      <c r="I122" s="49">
        <v>1.2375000000000001E-3</v>
      </c>
      <c r="J122" s="49">
        <v>1.2375000000000001E-3</v>
      </c>
      <c r="K122" s="49">
        <v>1.2375000000000001E-3</v>
      </c>
      <c r="L122" s="49">
        <v>1.2375000000000001E-3</v>
      </c>
      <c r="M122" s="49">
        <v>1.2375000000000001E-3</v>
      </c>
      <c r="N122" s="49">
        <v>1.2375000000000001E-3</v>
      </c>
      <c r="O122" s="49">
        <v>1.2375000000000001E-3</v>
      </c>
      <c r="P122" s="49">
        <v>1.2375000000000001E-3</v>
      </c>
      <c r="Q122" s="49">
        <v>1.2375000000000001E-3</v>
      </c>
      <c r="R122" s="49">
        <v>1.815E-3</v>
      </c>
      <c r="S122" s="49">
        <v>1.8975000000000001E-3</v>
      </c>
      <c r="T122" s="49">
        <v>1.9387499999999999E-3</v>
      </c>
      <c r="U122" s="49">
        <v>1.98E-3</v>
      </c>
      <c r="V122" s="49">
        <v>1.9923749999999998E-3</v>
      </c>
      <c r="W122" s="49">
        <v>2.0274375000000002E-3</v>
      </c>
      <c r="X122" s="49">
        <v>2.0625000000000001E-3</v>
      </c>
      <c r="Y122" s="49">
        <v>3.1350000000000002E-3</v>
      </c>
      <c r="Z122" s="49">
        <v>3.1350000000000002E-3</v>
      </c>
      <c r="AA122" s="49">
        <v>3.1350000000000002E-3</v>
      </c>
      <c r="AB122" s="49">
        <v>2.5434749999999999E-3</v>
      </c>
      <c r="AC122" s="49">
        <v>2.7505499999999996E-3</v>
      </c>
      <c r="AD122" s="49">
        <v>3.0681749999999998E-3</v>
      </c>
      <c r="AE122" s="49">
        <v>3.3668249999999999E-3</v>
      </c>
      <c r="AF122" s="49">
        <v>3.7265249999999996E-3</v>
      </c>
      <c r="AG122" s="49">
        <v>4.112625E-3</v>
      </c>
      <c r="AH122" s="49">
        <v>4.5152249999999994E-3</v>
      </c>
      <c r="AI122" s="49">
        <v>4.9211250000000002E-3</v>
      </c>
      <c r="AJ122" s="49">
        <v>5.3443499999999994E-3</v>
      </c>
      <c r="AK122" s="49">
        <v>5.8121249999999996E-3</v>
      </c>
      <c r="AL122" s="49">
        <v>6.8078999999999995E-3</v>
      </c>
      <c r="AM122" s="49">
        <v>7.5099749999999995E-3</v>
      </c>
      <c r="AN122" s="49">
        <v>7.8952499999999995E-3</v>
      </c>
      <c r="AO122" s="49">
        <v>8.3085749999999986E-3</v>
      </c>
      <c r="AP122" s="49">
        <v>8.9702250000000001E-3</v>
      </c>
    </row>
    <row r="123" spans="1:42" ht="22.5" x14ac:dyDescent="0.2">
      <c r="A123" s="47" t="s">
        <v>41</v>
      </c>
      <c r="B123" s="47">
        <v>2013</v>
      </c>
      <c r="C123" s="113" t="s">
        <v>175</v>
      </c>
      <c r="D123" s="112" t="s">
        <v>305</v>
      </c>
      <c r="E123" s="47" t="s">
        <v>40</v>
      </c>
      <c r="F123" s="47" t="s">
        <v>369</v>
      </c>
      <c r="G123" s="145" t="s">
        <v>366</v>
      </c>
      <c r="H123" s="145" t="s">
        <v>366</v>
      </c>
      <c r="I123" s="49" t="s">
        <v>366</v>
      </c>
      <c r="J123" s="49" t="s">
        <v>366</v>
      </c>
      <c r="K123" s="49" t="s">
        <v>366</v>
      </c>
      <c r="L123" s="49" t="s">
        <v>366</v>
      </c>
      <c r="M123" s="49" t="s">
        <v>366</v>
      </c>
      <c r="N123" s="49" t="s">
        <v>366</v>
      </c>
      <c r="O123" s="49" t="s">
        <v>366</v>
      </c>
      <c r="P123" s="49" t="s">
        <v>366</v>
      </c>
      <c r="Q123" s="49" t="s">
        <v>366</v>
      </c>
      <c r="R123" s="49" t="s">
        <v>366</v>
      </c>
      <c r="S123" s="49" t="s">
        <v>366</v>
      </c>
      <c r="T123" s="49" t="s">
        <v>366</v>
      </c>
      <c r="U123" s="49" t="s">
        <v>366</v>
      </c>
      <c r="V123" s="49" t="s">
        <v>366</v>
      </c>
      <c r="W123" s="49" t="s">
        <v>366</v>
      </c>
      <c r="X123" s="49" t="s">
        <v>366</v>
      </c>
      <c r="Y123" s="49" t="s">
        <v>366</v>
      </c>
      <c r="Z123" s="49" t="s">
        <v>366</v>
      </c>
      <c r="AA123" s="49" t="s">
        <v>366</v>
      </c>
      <c r="AB123" s="49" t="s">
        <v>366</v>
      </c>
      <c r="AC123" s="49" t="s">
        <v>366</v>
      </c>
      <c r="AD123" s="49" t="s">
        <v>366</v>
      </c>
      <c r="AE123" s="49" t="s">
        <v>366</v>
      </c>
      <c r="AF123" s="49" t="s">
        <v>366</v>
      </c>
      <c r="AG123" s="49" t="s">
        <v>366</v>
      </c>
      <c r="AH123" s="49" t="s">
        <v>366</v>
      </c>
      <c r="AI123" s="49" t="s">
        <v>366</v>
      </c>
      <c r="AJ123" s="49" t="s">
        <v>366</v>
      </c>
      <c r="AK123" s="49" t="s">
        <v>366</v>
      </c>
      <c r="AL123" s="49" t="s">
        <v>366</v>
      </c>
      <c r="AM123" s="49" t="s">
        <v>366</v>
      </c>
      <c r="AN123" s="49" t="s">
        <v>366</v>
      </c>
      <c r="AO123" s="49" t="s">
        <v>366</v>
      </c>
      <c r="AP123" s="49" t="s">
        <v>366</v>
      </c>
    </row>
    <row r="124" spans="1:42" x14ac:dyDescent="0.2">
      <c r="A124" s="47" t="s">
        <v>41</v>
      </c>
      <c r="B124" s="47">
        <v>2013</v>
      </c>
      <c r="C124" s="113" t="s">
        <v>176</v>
      </c>
      <c r="D124" s="112" t="s">
        <v>306</v>
      </c>
      <c r="E124" s="47" t="s">
        <v>40</v>
      </c>
      <c r="F124" s="47" t="s">
        <v>369</v>
      </c>
      <c r="G124" s="145" t="s">
        <v>367</v>
      </c>
      <c r="H124" s="145" t="s">
        <v>367</v>
      </c>
      <c r="I124" s="49" t="s">
        <v>367</v>
      </c>
      <c r="J124" s="49" t="s">
        <v>367</v>
      </c>
      <c r="K124" s="49" t="s">
        <v>367</v>
      </c>
      <c r="L124" s="49" t="s">
        <v>367</v>
      </c>
      <c r="M124" s="49" t="s">
        <v>367</v>
      </c>
      <c r="N124" s="49" t="s">
        <v>367</v>
      </c>
      <c r="O124" s="49" t="s">
        <v>367</v>
      </c>
      <c r="P124" s="49" t="s">
        <v>367</v>
      </c>
      <c r="Q124" s="49" t="s">
        <v>367</v>
      </c>
      <c r="R124" s="49" t="s">
        <v>367</v>
      </c>
      <c r="S124" s="49" t="s">
        <v>367</v>
      </c>
      <c r="T124" s="49" t="s">
        <v>367</v>
      </c>
      <c r="U124" s="49" t="s">
        <v>367</v>
      </c>
      <c r="V124" s="49" t="s">
        <v>367</v>
      </c>
      <c r="W124" s="49" t="s">
        <v>367</v>
      </c>
      <c r="X124" s="49" t="s">
        <v>367</v>
      </c>
      <c r="Y124" s="49" t="s">
        <v>367</v>
      </c>
      <c r="Z124" s="49" t="s">
        <v>367</v>
      </c>
      <c r="AA124" s="49" t="s">
        <v>367</v>
      </c>
      <c r="AB124" s="49" t="s">
        <v>367</v>
      </c>
      <c r="AC124" s="49" t="s">
        <v>367</v>
      </c>
      <c r="AD124" s="49" t="s">
        <v>367</v>
      </c>
      <c r="AE124" s="49" t="s">
        <v>367</v>
      </c>
      <c r="AF124" s="49" t="s">
        <v>367</v>
      </c>
      <c r="AG124" s="49" t="s">
        <v>367</v>
      </c>
      <c r="AH124" s="49" t="s">
        <v>367</v>
      </c>
      <c r="AI124" s="49" t="s">
        <v>367</v>
      </c>
      <c r="AJ124" s="49" t="s">
        <v>367</v>
      </c>
      <c r="AK124" s="49" t="s">
        <v>367</v>
      </c>
      <c r="AL124" s="49" t="s">
        <v>367</v>
      </c>
      <c r="AM124" s="49" t="s">
        <v>367</v>
      </c>
      <c r="AN124" s="49" t="s">
        <v>367</v>
      </c>
      <c r="AO124" s="49" t="s">
        <v>367</v>
      </c>
      <c r="AP124" s="49" t="s">
        <v>367</v>
      </c>
    </row>
    <row r="125" spans="1:42" x14ac:dyDescent="0.2">
      <c r="A125" s="47" t="s">
        <v>41</v>
      </c>
      <c r="B125" s="47">
        <v>2013</v>
      </c>
      <c r="C125" s="113" t="s">
        <v>177</v>
      </c>
      <c r="D125" s="112" t="s">
        <v>307</v>
      </c>
      <c r="E125" s="47" t="s">
        <v>40</v>
      </c>
      <c r="F125" s="47" t="s">
        <v>369</v>
      </c>
      <c r="G125" s="145" t="s">
        <v>368</v>
      </c>
      <c r="H125" s="145" t="s">
        <v>368</v>
      </c>
      <c r="I125" s="49" t="s">
        <v>368</v>
      </c>
      <c r="J125" s="49" t="s">
        <v>368</v>
      </c>
      <c r="K125" s="49" t="s">
        <v>368</v>
      </c>
      <c r="L125" s="49" t="s">
        <v>368</v>
      </c>
      <c r="M125" s="49" t="s">
        <v>368</v>
      </c>
      <c r="N125" s="49" t="s">
        <v>368</v>
      </c>
      <c r="O125" s="49" t="s">
        <v>368</v>
      </c>
      <c r="P125" s="49" t="s">
        <v>368</v>
      </c>
      <c r="Q125" s="49" t="s">
        <v>368</v>
      </c>
      <c r="R125" s="49" t="s">
        <v>368</v>
      </c>
      <c r="S125" s="49" t="s">
        <v>368</v>
      </c>
      <c r="T125" s="49" t="s">
        <v>368</v>
      </c>
      <c r="U125" s="49" t="s">
        <v>368</v>
      </c>
      <c r="V125" s="49" t="s">
        <v>368</v>
      </c>
      <c r="W125" s="49" t="s">
        <v>368</v>
      </c>
      <c r="X125" s="49" t="s">
        <v>368</v>
      </c>
      <c r="Y125" s="49" t="s">
        <v>368</v>
      </c>
      <c r="Z125" s="49" t="s">
        <v>368</v>
      </c>
      <c r="AA125" s="49" t="s">
        <v>368</v>
      </c>
      <c r="AB125" s="49" t="s">
        <v>368</v>
      </c>
      <c r="AC125" s="49" t="s">
        <v>368</v>
      </c>
      <c r="AD125" s="49" t="s">
        <v>368</v>
      </c>
      <c r="AE125" s="49" t="s">
        <v>368</v>
      </c>
      <c r="AF125" s="49" t="s">
        <v>368</v>
      </c>
      <c r="AG125" s="49" t="s">
        <v>368</v>
      </c>
      <c r="AH125" s="49" t="s">
        <v>368</v>
      </c>
      <c r="AI125" s="49" t="s">
        <v>368</v>
      </c>
      <c r="AJ125" s="49" t="s">
        <v>368</v>
      </c>
      <c r="AK125" s="49" t="s">
        <v>368</v>
      </c>
      <c r="AL125" s="49" t="s">
        <v>368</v>
      </c>
      <c r="AM125" s="49" t="s">
        <v>368</v>
      </c>
      <c r="AN125" s="49" t="s">
        <v>368</v>
      </c>
      <c r="AO125" s="49" t="s">
        <v>368</v>
      </c>
      <c r="AP125" s="49" t="s">
        <v>368</v>
      </c>
    </row>
    <row r="126" spans="1:42" x14ac:dyDescent="0.2">
      <c r="A126" s="47" t="s">
        <v>41</v>
      </c>
      <c r="B126" s="47">
        <v>2013</v>
      </c>
      <c r="C126" s="48" t="s">
        <v>178</v>
      </c>
      <c r="D126" s="126" t="s">
        <v>308</v>
      </c>
      <c r="E126" s="47" t="s">
        <v>40</v>
      </c>
      <c r="F126" s="47" t="s">
        <v>369</v>
      </c>
      <c r="G126" s="145" t="s">
        <v>368</v>
      </c>
      <c r="H126" s="145" t="s">
        <v>368</v>
      </c>
      <c r="I126" s="49" t="s">
        <v>368</v>
      </c>
      <c r="J126" s="49" t="s">
        <v>368</v>
      </c>
      <c r="K126" s="49" t="s">
        <v>368</v>
      </c>
      <c r="L126" s="49" t="s">
        <v>368</v>
      </c>
      <c r="M126" s="49" t="s">
        <v>368</v>
      </c>
      <c r="N126" s="49" t="s">
        <v>368</v>
      </c>
      <c r="O126" s="49" t="s">
        <v>368</v>
      </c>
      <c r="P126" s="49" t="s">
        <v>368</v>
      </c>
      <c r="Q126" s="49" t="s">
        <v>368</v>
      </c>
      <c r="R126" s="49" t="s">
        <v>368</v>
      </c>
      <c r="S126" s="49" t="s">
        <v>368</v>
      </c>
      <c r="T126" s="49" t="s">
        <v>368</v>
      </c>
      <c r="U126" s="49" t="s">
        <v>368</v>
      </c>
      <c r="V126" s="49" t="s">
        <v>368</v>
      </c>
      <c r="W126" s="49" t="s">
        <v>368</v>
      </c>
      <c r="X126" s="49" t="s">
        <v>368</v>
      </c>
      <c r="Y126" s="49" t="s">
        <v>368</v>
      </c>
      <c r="Z126" s="49" t="s">
        <v>368</v>
      </c>
      <c r="AA126" s="49" t="s">
        <v>368</v>
      </c>
      <c r="AB126" s="49" t="s">
        <v>368</v>
      </c>
      <c r="AC126" s="49" t="s">
        <v>368</v>
      </c>
      <c r="AD126" s="49" t="s">
        <v>368</v>
      </c>
      <c r="AE126" s="49" t="s">
        <v>368</v>
      </c>
      <c r="AF126" s="49" t="s">
        <v>368</v>
      </c>
      <c r="AG126" s="49" t="s">
        <v>368</v>
      </c>
      <c r="AH126" s="49" t="s">
        <v>368</v>
      </c>
      <c r="AI126" s="49" t="s">
        <v>368</v>
      </c>
      <c r="AJ126" s="49" t="s">
        <v>368</v>
      </c>
      <c r="AK126" s="49" t="s">
        <v>368</v>
      </c>
      <c r="AL126" s="49" t="s">
        <v>368</v>
      </c>
      <c r="AM126" s="49" t="s">
        <v>368</v>
      </c>
      <c r="AN126" s="49" t="s">
        <v>368</v>
      </c>
      <c r="AO126" s="49" t="s">
        <v>368</v>
      </c>
      <c r="AP126" s="49" t="s">
        <v>368</v>
      </c>
    </row>
    <row r="127" spans="1:42" x14ac:dyDescent="0.2">
      <c r="A127" s="47" t="s">
        <v>41</v>
      </c>
      <c r="B127" s="47">
        <v>2013</v>
      </c>
      <c r="C127" s="48" t="s">
        <v>179</v>
      </c>
      <c r="D127" s="126" t="s">
        <v>309</v>
      </c>
      <c r="E127" s="47" t="s">
        <v>40</v>
      </c>
      <c r="F127" s="47" t="s">
        <v>369</v>
      </c>
      <c r="G127" s="145" t="s">
        <v>368</v>
      </c>
      <c r="H127" s="145" t="s">
        <v>368</v>
      </c>
      <c r="I127" s="49" t="s">
        <v>368</v>
      </c>
      <c r="J127" s="49" t="s">
        <v>368</v>
      </c>
      <c r="K127" s="49" t="s">
        <v>368</v>
      </c>
      <c r="L127" s="49" t="s">
        <v>368</v>
      </c>
      <c r="M127" s="49" t="s">
        <v>368</v>
      </c>
      <c r="N127" s="49" t="s">
        <v>368</v>
      </c>
      <c r="O127" s="49" t="s">
        <v>368</v>
      </c>
      <c r="P127" s="49" t="s">
        <v>368</v>
      </c>
      <c r="Q127" s="49" t="s">
        <v>368</v>
      </c>
      <c r="R127" s="49" t="s">
        <v>368</v>
      </c>
      <c r="S127" s="49" t="s">
        <v>368</v>
      </c>
      <c r="T127" s="49" t="s">
        <v>368</v>
      </c>
      <c r="U127" s="49" t="s">
        <v>368</v>
      </c>
      <c r="V127" s="49" t="s">
        <v>368</v>
      </c>
      <c r="W127" s="49" t="s">
        <v>368</v>
      </c>
      <c r="X127" s="49" t="s">
        <v>368</v>
      </c>
      <c r="Y127" s="49" t="s">
        <v>368</v>
      </c>
      <c r="Z127" s="49" t="s">
        <v>368</v>
      </c>
      <c r="AA127" s="49" t="s">
        <v>368</v>
      </c>
      <c r="AB127" s="49" t="s">
        <v>368</v>
      </c>
      <c r="AC127" s="49" t="s">
        <v>368</v>
      </c>
      <c r="AD127" s="49" t="s">
        <v>368</v>
      </c>
      <c r="AE127" s="49" t="s">
        <v>368</v>
      </c>
      <c r="AF127" s="49" t="s">
        <v>368</v>
      </c>
      <c r="AG127" s="49" t="s">
        <v>368</v>
      </c>
      <c r="AH127" s="49" t="s">
        <v>368</v>
      </c>
      <c r="AI127" s="49" t="s">
        <v>368</v>
      </c>
      <c r="AJ127" s="49" t="s">
        <v>368</v>
      </c>
      <c r="AK127" s="49" t="s">
        <v>368</v>
      </c>
      <c r="AL127" s="49" t="s">
        <v>368</v>
      </c>
      <c r="AM127" s="49" t="s">
        <v>368</v>
      </c>
      <c r="AN127" s="49" t="s">
        <v>368</v>
      </c>
      <c r="AO127" s="49" t="s">
        <v>368</v>
      </c>
      <c r="AP127" s="49" t="s">
        <v>368</v>
      </c>
    </row>
    <row r="128" spans="1:42" x14ac:dyDescent="0.2">
      <c r="A128" s="47" t="s">
        <v>41</v>
      </c>
      <c r="B128" s="47">
        <v>2013</v>
      </c>
      <c r="C128" s="48" t="s">
        <v>180</v>
      </c>
      <c r="D128" s="126" t="s">
        <v>310</v>
      </c>
      <c r="E128" s="47" t="s">
        <v>40</v>
      </c>
      <c r="F128" s="47" t="s">
        <v>369</v>
      </c>
      <c r="G128" s="145" t="s">
        <v>367</v>
      </c>
      <c r="H128" s="145" t="s">
        <v>367</v>
      </c>
      <c r="I128" s="49" t="s">
        <v>367</v>
      </c>
      <c r="J128" s="49" t="s">
        <v>367</v>
      </c>
      <c r="K128" s="49" t="s">
        <v>367</v>
      </c>
      <c r="L128" s="49" t="s">
        <v>367</v>
      </c>
      <c r="M128" s="49" t="s">
        <v>367</v>
      </c>
      <c r="N128" s="49" t="s">
        <v>367</v>
      </c>
      <c r="O128" s="49" t="s">
        <v>367</v>
      </c>
      <c r="P128" s="49" t="s">
        <v>367</v>
      </c>
      <c r="Q128" s="49" t="s">
        <v>367</v>
      </c>
      <c r="R128" s="49" t="s">
        <v>367</v>
      </c>
      <c r="S128" s="49" t="s">
        <v>367</v>
      </c>
      <c r="T128" s="49" t="s">
        <v>367</v>
      </c>
      <c r="U128" s="49" t="s">
        <v>367</v>
      </c>
      <c r="V128" s="49" t="s">
        <v>367</v>
      </c>
      <c r="W128" s="49" t="s">
        <v>367</v>
      </c>
      <c r="X128" s="49" t="s">
        <v>367</v>
      </c>
      <c r="Y128" s="49" t="s">
        <v>367</v>
      </c>
      <c r="Z128" s="49" t="s">
        <v>367</v>
      </c>
      <c r="AA128" s="49" t="s">
        <v>367</v>
      </c>
      <c r="AB128" s="49" t="s">
        <v>367</v>
      </c>
      <c r="AC128" s="49" t="s">
        <v>367</v>
      </c>
      <c r="AD128" s="49" t="s">
        <v>367</v>
      </c>
      <c r="AE128" s="49" t="s">
        <v>367</v>
      </c>
      <c r="AF128" s="49" t="s">
        <v>367</v>
      </c>
      <c r="AG128" s="49" t="s">
        <v>367</v>
      </c>
      <c r="AH128" s="49" t="s">
        <v>367</v>
      </c>
      <c r="AI128" s="49" t="s">
        <v>367</v>
      </c>
      <c r="AJ128" s="49" t="s">
        <v>367</v>
      </c>
      <c r="AK128" s="49" t="s">
        <v>367</v>
      </c>
      <c r="AL128" s="49" t="s">
        <v>367</v>
      </c>
      <c r="AM128" s="49" t="s">
        <v>367</v>
      </c>
      <c r="AN128" s="49" t="s">
        <v>367</v>
      </c>
      <c r="AO128" s="49" t="s">
        <v>367</v>
      </c>
      <c r="AP128" s="49" t="s">
        <v>367</v>
      </c>
    </row>
    <row r="129" spans="1:42" ht="22.5" x14ac:dyDescent="0.2">
      <c r="A129" s="47" t="s">
        <v>41</v>
      </c>
      <c r="B129" s="47">
        <v>2013</v>
      </c>
      <c r="C129" s="48" t="s">
        <v>54</v>
      </c>
      <c r="D129" s="126" t="s">
        <v>311</v>
      </c>
      <c r="E129" s="47" t="s">
        <v>40</v>
      </c>
      <c r="F129" s="47" t="s">
        <v>369</v>
      </c>
      <c r="G129" s="145" t="s">
        <v>366</v>
      </c>
      <c r="H129" s="145" t="s">
        <v>366</v>
      </c>
      <c r="I129" s="49" t="s">
        <v>366</v>
      </c>
      <c r="J129" s="49" t="s">
        <v>366</v>
      </c>
      <c r="K129" s="49" t="s">
        <v>366</v>
      </c>
      <c r="L129" s="49" t="s">
        <v>366</v>
      </c>
      <c r="M129" s="49" t="s">
        <v>366</v>
      </c>
      <c r="N129" s="49" t="s">
        <v>366</v>
      </c>
      <c r="O129" s="49" t="s">
        <v>366</v>
      </c>
      <c r="P129" s="49" t="s">
        <v>366</v>
      </c>
      <c r="Q129" s="49" t="s">
        <v>366</v>
      </c>
      <c r="R129" s="49" t="s">
        <v>366</v>
      </c>
      <c r="S129" s="49" t="s">
        <v>366</v>
      </c>
      <c r="T129" s="49" t="s">
        <v>366</v>
      </c>
      <c r="U129" s="49" t="s">
        <v>366</v>
      </c>
      <c r="V129" s="49" t="s">
        <v>366</v>
      </c>
      <c r="W129" s="49" t="s">
        <v>366</v>
      </c>
      <c r="X129" s="49" t="s">
        <v>366</v>
      </c>
      <c r="Y129" s="49" t="s">
        <v>366</v>
      </c>
      <c r="Z129" s="49" t="s">
        <v>366</v>
      </c>
      <c r="AA129" s="49" t="s">
        <v>366</v>
      </c>
      <c r="AB129" s="49" t="s">
        <v>366</v>
      </c>
      <c r="AC129" s="49" t="s">
        <v>366</v>
      </c>
      <c r="AD129" s="49" t="s">
        <v>366</v>
      </c>
      <c r="AE129" s="49" t="s">
        <v>366</v>
      </c>
      <c r="AF129" s="49" t="s">
        <v>366</v>
      </c>
      <c r="AG129" s="49" t="s">
        <v>366</v>
      </c>
      <c r="AH129" s="49" t="s">
        <v>366</v>
      </c>
      <c r="AI129" s="49" t="s">
        <v>366</v>
      </c>
      <c r="AJ129" s="49" t="s">
        <v>366</v>
      </c>
      <c r="AK129" s="49" t="s">
        <v>366</v>
      </c>
      <c r="AL129" s="49" t="s">
        <v>366</v>
      </c>
      <c r="AM129" s="49" t="s">
        <v>366</v>
      </c>
      <c r="AN129" s="49" t="s">
        <v>366</v>
      </c>
      <c r="AO129" s="49" t="s">
        <v>366</v>
      </c>
      <c r="AP129" s="49" t="s">
        <v>366</v>
      </c>
    </row>
    <row r="130" spans="1:42" ht="22.5" x14ac:dyDescent="0.2">
      <c r="A130" s="47" t="s">
        <v>41</v>
      </c>
      <c r="B130" s="47">
        <v>2013</v>
      </c>
      <c r="C130" s="48" t="s">
        <v>181</v>
      </c>
      <c r="D130" s="126" t="s">
        <v>312</v>
      </c>
      <c r="E130" s="47" t="s">
        <v>40</v>
      </c>
      <c r="F130" s="47" t="s">
        <v>369</v>
      </c>
      <c r="G130" s="145">
        <v>122.15655225129103</v>
      </c>
      <c r="H130" s="145">
        <v>169.64744609747862</v>
      </c>
      <c r="I130" s="49">
        <v>172.9657594690957</v>
      </c>
      <c r="J130" s="49">
        <v>181.70828109119472</v>
      </c>
      <c r="K130" s="49">
        <v>174.21593198214765</v>
      </c>
      <c r="L130" s="49">
        <v>174.32495462733266</v>
      </c>
      <c r="M130" s="49">
        <v>172.7525165560821</v>
      </c>
      <c r="N130" s="49">
        <v>176.2837272368694</v>
      </c>
      <c r="O130" s="49">
        <v>171.06309872639957</v>
      </c>
      <c r="P130" s="49">
        <v>180.38544146342159</v>
      </c>
      <c r="Q130" s="49">
        <v>181.69010635673268</v>
      </c>
      <c r="R130" s="49">
        <v>183.55141028545742</v>
      </c>
      <c r="S130" s="49">
        <v>182.50910756503018</v>
      </c>
      <c r="T130" s="49">
        <v>175.01467978602795</v>
      </c>
      <c r="U130" s="49">
        <v>173.72261539663148</v>
      </c>
      <c r="V130" s="49">
        <v>175.83830929121672</v>
      </c>
      <c r="W130" s="49">
        <v>177.58253598015537</v>
      </c>
      <c r="X130" s="49">
        <v>173.19688442437428</v>
      </c>
      <c r="Y130" s="49">
        <v>170.09838234184244</v>
      </c>
      <c r="Z130" s="49">
        <v>155.7660914896893</v>
      </c>
      <c r="AA130" s="49">
        <v>132.3418317529852</v>
      </c>
      <c r="AB130" s="49">
        <v>124.32626232362321</v>
      </c>
      <c r="AC130" s="49">
        <v>111.83081280606879</v>
      </c>
      <c r="AD130" s="49">
        <v>113.02870059196034</v>
      </c>
      <c r="AE130" s="49">
        <v>115.03018259358612</v>
      </c>
      <c r="AF130" s="49">
        <v>113.89923256229253</v>
      </c>
      <c r="AG130" s="49">
        <v>116.74925323669771</v>
      </c>
      <c r="AH130" s="49">
        <v>117.38932531015557</v>
      </c>
      <c r="AI130" s="49">
        <v>116.29407160144763</v>
      </c>
      <c r="AJ130" s="49">
        <v>116.48047470927098</v>
      </c>
      <c r="AK130" s="49">
        <v>110.45076471733145</v>
      </c>
      <c r="AL130" s="49">
        <v>100.3873540264066</v>
      </c>
      <c r="AM130" s="49">
        <v>102.61341663231683</v>
      </c>
      <c r="AN130" s="49">
        <v>97.644482597936772</v>
      </c>
      <c r="AO130" s="49">
        <v>91.442291028176584</v>
      </c>
      <c r="AP130" s="49">
        <v>89.184717123103198</v>
      </c>
    </row>
    <row r="131" spans="1:42" ht="15" customHeight="1" x14ac:dyDescent="0.2">
      <c r="A131" s="47"/>
      <c r="B131" s="47"/>
      <c r="C131" s="48"/>
      <c r="D131" s="126"/>
      <c r="E131" s="47"/>
      <c r="F131" s="47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</row>
    <row r="132" spans="1:42" ht="22.5" x14ac:dyDescent="0.2">
      <c r="A132" s="47" t="s">
        <v>41</v>
      </c>
      <c r="B132" s="47">
        <v>2013</v>
      </c>
      <c r="C132" s="48" t="s">
        <v>48</v>
      </c>
      <c r="D132" s="126" t="s">
        <v>47</v>
      </c>
      <c r="E132" s="47" t="s">
        <v>40</v>
      </c>
      <c r="F132" s="47" t="s">
        <v>369</v>
      </c>
      <c r="G132" s="49">
        <v>128.62293044671057</v>
      </c>
      <c r="H132" s="49">
        <v>175.16578813078996</v>
      </c>
      <c r="I132" s="49">
        <v>176.87653066531286</v>
      </c>
      <c r="J132" s="49">
        <v>184.76573613194137</v>
      </c>
      <c r="K132" s="49">
        <v>176.853935295881</v>
      </c>
      <c r="L132" s="49">
        <v>174.53049605307939</v>
      </c>
      <c r="M132" s="49">
        <v>172.67124707536919</v>
      </c>
      <c r="N132" s="49">
        <v>176.90680269030594</v>
      </c>
      <c r="O132" s="49">
        <v>167.82412050532815</v>
      </c>
      <c r="P132" s="49">
        <v>172.38625845665914</v>
      </c>
      <c r="Q132" s="49">
        <v>171.08800817210852</v>
      </c>
      <c r="R132" s="49">
        <v>168.89947644633713</v>
      </c>
      <c r="S132" s="49">
        <v>169.41152650789297</v>
      </c>
      <c r="T132" s="49">
        <v>161.21396848146168</v>
      </c>
      <c r="U132" s="49">
        <v>162.50607019487472</v>
      </c>
      <c r="V132" s="49">
        <v>165.70154517631548</v>
      </c>
      <c r="W132" s="49">
        <v>169.82162868625093</v>
      </c>
      <c r="X132" s="49">
        <v>165.35228288152413</v>
      </c>
      <c r="Y132" s="49">
        <v>160.39320920402352</v>
      </c>
      <c r="Z132" s="49">
        <v>151.09361402576587</v>
      </c>
      <c r="AA132" s="49">
        <v>128.11978536752019</v>
      </c>
      <c r="AB132" s="49">
        <v>120.11885474955596</v>
      </c>
      <c r="AC132" s="49">
        <v>107.70455275555044</v>
      </c>
      <c r="AD132" s="49">
        <v>109.05015096735885</v>
      </c>
      <c r="AE132" s="49">
        <v>111.34087734982919</v>
      </c>
      <c r="AF132" s="49">
        <v>108.95892292438381</v>
      </c>
      <c r="AG132" s="49">
        <v>109.35976860966502</v>
      </c>
      <c r="AH132" s="49">
        <v>111.67536760613862</v>
      </c>
      <c r="AI132" s="49">
        <v>113.89228160668208</v>
      </c>
      <c r="AJ132" s="49">
        <v>113.90814612229364</v>
      </c>
      <c r="AK132" s="49">
        <v>107.31828701326397</v>
      </c>
      <c r="AL132" s="49">
        <v>97.996481321902905</v>
      </c>
      <c r="AM132" s="49">
        <v>100.37951228628472</v>
      </c>
      <c r="AN132" s="49">
        <v>95.908922388161898</v>
      </c>
      <c r="AO132" s="49">
        <v>89.875813543725883</v>
      </c>
      <c r="AP132" s="49">
        <v>88.746470431943294</v>
      </c>
    </row>
    <row r="133" spans="1:42" x14ac:dyDescent="0.2">
      <c r="A133" s="47" t="s">
        <v>41</v>
      </c>
      <c r="B133" s="47">
        <v>2013</v>
      </c>
      <c r="C133" s="48" t="s">
        <v>46</v>
      </c>
      <c r="D133" s="126" t="s">
        <v>45</v>
      </c>
      <c r="E133" s="47" t="s">
        <v>40</v>
      </c>
      <c r="F133" s="47" t="s">
        <v>369</v>
      </c>
      <c r="G133" s="49">
        <v>122.15655225129103</v>
      </c>
      <c r="H133" s="49">
        <v>169.64744609747862</v>
      </c>
      <c r="I133" s="49">
        <v>172.9657594690957</v>
      </c>
      <c r="J133" s="49">
        <v>181.70828109119472</v>
      </c>
      <c r="K133" s="49">
        <v>174.21593198214765</v>
      </c>
      <c r="L133" s="49">
        <v>174.32495462733266</v>
      </c>
      <c r="M133" s="49">
        <v>172.7525165560821</v>
      </c>
      <c r="N133" s="49">
        <v>176.2837272368694</v>
      </c>
      <c r="O133" s="49">
        <v>171.06309872639957</v>
      </c>
      <c r="P133" s="49">
        <v>180.38544146342159</v>
      </c>
      <c r="Q133" s="49">
        <v>181.69010635673268</v>
      </c>
      <c r="R133" s="49">
        <v>183.55141028545742</v>
      </c>
      <c r="S133" s="49">
        <v>182.50910756503018</v>
      </c>
      <c r="T133" s="49">
        <v>175.01467978602795</v>
      </c>
      <c r="U133" s="49">
        <v>173.72261539663148</v>
      </c>
      <c r="V133" s="49">
        <v>175.83830929121672</v>
      </c>
      <c r="W133" s="49">
        <v>177.58253598015537</v>
      </c>
      <c r="X133" s="49">
        <v>173.19688442437428</v>
      </c>
      <c r="Y133" s="49">
        <v>170.09838234184244</v>
      </c>
      <c r="Z133" s="49">
        <v>155.7660914896893</v>
      </c>
      <c r="AA133" s="49">
        <v>132.3418317529852</v>
      </c>
      <c r="AB133" s="49">
        <v>124.32626232362321</v>
      </c>
      <c r="AC133" s="49">
        <v>111.83081280606879</v>
      </c>
      <c r="AD133" s="49">
        <v>113.02870059196034</v>
      </c>
      <c r="AE133" s="49">
        <v>115.03018259358612</v>
      </c>
      <c r="AF133" s="49">
        <v>113.89923256229253</v>
      </c>
      <c r="AG133" s="49">
        <v>116.74925323669771</v>
      </c>
      <c r="AH133" s="49">
        <v>117.38932531015557</v>
      </c>
      <c r="AI133" s="49">
        <v>116.29407160144763</v>
      </c>
      <c r="AJ133" s="49">
        <v>116.48047470927098</v>
      </c>
      <c r="AK133" s="49">
        <v>110.45076471733145</v>
      </c>
      <c r="AL133" s="49">
        <v>100.3873540264066</v>
      </c>
      <c r="AM133" s="49">
        <v>102.61341663231683</v>
      </c>
      <c r="AN133" s="49">
        <v>97.644482597936772</v>
      </c>
      <c r="AO133" s="49">
        <v>91.442291028176584</v>
      </c>
      <c r="AP133" s="49">
        <v>89.184717123103198</v>
      </c>
    </row>
    <row r="134" spans="1:42" x14ac:dyDescent="0.2">
      <c r="A134" s="47" t="s">
        <v>41</v>
      </c>
      <c r="B134" s="47">
        <v>2013</v>
      </c>
      <c r="C134" s="48" t="s">
        <v>44</v>
      </c>
      <c r="D134" s="126" t="s">
        <v>43</v>
      </c>
      <c r="E134" s="47" t="s">
        <v>40</v>
      </c>
      <c r="F134" s="47" t="s">
        <v>369</v>
      </c>
      <c r="G134" s="49">
        <v>120.57855225129103</v>
      </c>
      <c r="H134" s="49">
        <v>168.92800610884441</v>
      </c>
      <c r="I134" s="49">
        <v>172.25503604058966</v>
      </c>
      <c r="J134" s="49">
        <v>181.06183060345452</v>
      </c>
      <c r="K134" s="49">
        <v>173.59711800869724</v>
      </c>
      <c r="L134" s="49">
        <v>173.67232175308609</v>
      </c>
      <c r="M134" s="49">
        <v>172.11363857264359</v>
      </c>
      <c r="N134" s="49">
        <v>175.57377274480811</v>
      </c>
      <c r="O134" s="49">
        <v>170.34462279141161</v>
      </c>
      <c r="P134" s="49">
        <v>179.61382361292169</v>
      </c>
      <c r="Q134" s="49">
        <v>180.87585028859445</v>
      </c>
      <c r="R134" s="49">
        <v>182.69007128661971</v>
      </c>
      <c r="S134" s="49">
        <v>181.64464075730129</v>
      </c>
      <c r="T134" s="49">
        <v>174.21735672562411</v>
      </c>
      <c r="U134" s="49">
        <v>172.93464756463177</v>
      </c>
      <c r="V134" s="49">
        <v>175.02758878836926</v>
      </c>
      <c r="W134" s="49">
        <v>176.8111247780277</v>
      </c>
      <c r="X134" s="49">
        <v>172.38399632595224</v>
      </c>
      <c r="Y134" s="49">
        <v>169.16716768553025</v>
      </c>
      <c r="Z134" s="49">
        <v>154.79193047352982</v>
      </c>
      <c r="AA134" s="49">
        <v>131.51766506295988</v>
      </c>
      <c r="AB134" s="49">
        <v>123.57267114365079</v>
      </c>
      <c r="AC134" s="49">
        <v>110.98291693014345</v>
      </c>
      <c r="AD134" s="49">
        <v>112.14524691015916</v>
      </c>
      <c r="AE134" s="49">
        <v>114.10018316962692</v>
      </c>
      <c r="AF134" s="49">
        <v>112.91075524685151</v>
      </c>
      <c r="AG134" s="49">
        <v>115.65299121271229</v>
      </c>
      <c r="AH134" s="49">
        <v>116.19679714309157</v>
      </c>
      <c r="AI134" s="49">
        <v>114.99875434202663</v>
      </c>
      <c r="AJ134" s="49">
        <v>115.07982079063697</v>
      </c>
      <c r="AK134" s="49">
        <v>109.02007909824545</v>
      </c>
      <c r="AL134" s="49">
        <v>99.885551828879599</v>
      </c>
      <c r="AM134" s="49">
        <v>102.10989471013083</v>
      </c>
      <c r="AN134" s="49">
        <v>96.379547246585773</v>
      </c>
      <c r="AO134" s="49">
        <v>89.992393978367588</v>
      </c>
      <c r="AP134" s="49">
        <v>87.759528589467195</v>
      </c>
    </row>
    <row r="135" spans="1:42" ht="5.25" customHeight="1" x14ac:dyDescent="0.2">
      <c r="A135" s="47"/>
      <c r="B135" s="47"/>
      <c r="C135" s="48"/>
      <c r="D135" s="126"/>
      <c r="E135" s="47"/>
      <c r="F135" s="47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</row>
    <row r="136" spans="1:42" x14ac:dyDescent="0.2">
      <c r="A136" s="47" t="s">
        <v>41</v>
      </c>
      <c r="B136" s="47">
        <v>2013</v>
      </c>
      <c r="C136" s="48" t="s">
        <v>313</v>
      </c>
      <c r="D136" s="126" t="s">
        <v>314</v>
      </c>
      <c r="E136" s="47" t="s">
        <v>40</v>
      </c>
      <c r="F136" s="47" t="s">
        <v>369</v>
      </c>
      <c r="G136" s="49">
        <v>2.9910000000000001</v>
      </c>
      <c r="H136" s="49">
        <v>3.6881628858534046</v>
      </c>
      <c r="I136" s="49">
        <v>3.5680647773264003</v>
      </c>
      <c r="J136" s="49">
        <v>3.0597049720194498</v>
      </c>
      <c r="K136" s="49">
        <v>4.9972331707511781</v>
      </c>
      <c r="L136" s="49">
        <v>4.2951570820527483</v>
      </c>
      <c r="M136" s="49">
        <v>4.1366765744529319</v>
      </c>
      <c r="N136" s="49">
        <v>3.6406138893019331</v>
      </c>
      <c r="O136" s="49">
        <v>4.5753084768561658</v>
      </c>
      <c r="P136" s="49">
        <v>4.6668485736684922</v>
      </c>
      <c r="Q136" s="49">
        <v>5.6412305330914352</v>
      </c>
      <c r="R136" s="49">
        <v>6.6633829171464347</v>
      </c>
      <c r="S136" s="49">
        <v>8.290650927293731</v>
      </c>
      <c r="T136" s="49">
        <v>8.9599650677930622</v>
      </c>
      <c r="U136" s="49">
        <v>8.7163936630953991</v>
      </c>
      <c r="V136" s="49">
        <v>8.1905454684343315</v>
      </c>
      <c r="W136" s="49">
        <v>9.6553355768081541</v>
      </c>
      <c r="X136" s="49">
        <v>11.275382116971269</v>
      </c>
      <c r="Y136" s="49">
        <v>11.885302733740357</v>
      </c>
      <c r="Z136" s="49">
        <v>10.938039868618519</v>
      </c>
      <c r="AA136" s="49">
        <v>8.5284974746268176</v>
      </c>
      <c r="AB136" s="49">
        <v>8.8409414179719636</v>
      </c>
      <c r="AC136" s="49">
        <v>7.7594258162686609</v>
      </c>
      <c r="AD136" s="49">
        <v>6.4375234931792393</v>
      </c>
      <c r="AE136" s="49">
        <v>7.6950145212351488</v>
      </c>
      <c r="AF136" s="49">
        <v>8.7066378062009111</v>
      </c>
      <c r="AG136" s="49">
        <v>9.2844243881497537</v>
      </c>
      <c r="AH136" s="49">
        <v>9.4738826977416792</v>
      </c>
      <c r="AI136" s="49">
        <v>11.377358476954036</v>
      </c>
      <c r="AJ136" s="49">
        <v>12.097966989109471</v>
      </c>
      <c r="AK136" s="49">
        <v>12.214049602612224</v>
      </c>
      <c r="AL136" s="49">
        <v>4.4457423812252959</v>
      </c>
      <c r="AM136" s="49">
        <v>5.0745830889412993</v>
      </c>
      <c r="AN136" s="49">
        <v>11.316151445471935</v>
      </c>
      <c r="AO136" s="49">
        <v>12.845014538860887</v>
      </c>
      <c r="AP136" s="49">
        <v>12.486458972418859</v>
      </c>
    </row>
    <row r="137" spans="1:42" x14ac:dyDescent="0.2">
      <c r="A137" s="47" t="s">
        <v>41</v>
      </c>
      <c r="B137" s="47">
        <v>2013</v>
      </c>
      <c r="C137" s="48" t="s">
        <v>315</v>
      </c>
      <c r="D137" s="126" t="s">
        <v>316</v>
      </c>
      <c r="E137" s="47" t="s">
        <v>40</v>
      </c>
      <c r="F137" s="47" t="s">
        <v>369</v>
      </c>
      <c r="G137" s="49" t="s">
        <v>41</v>
      </c>
      <c r="H137" s="49">
        <v>0.15872789329237358</v>
      </c>
      <c r="I137" s="49">
        <v>0.1439535295541505</v>
      </c>
      <c r="J137" s="49">
        <v>0.14269608674714798</v>
      </c>
      <c r="K137" s="49">
        <v>0.12273387878721288</v>
      </c>
      <c r="L137" s="49">
        <v>0.12754611306730484</v>
      </c>
      <c r="M137" s="49">
        <v>0.14998481404063801</v>
      </c>
      <c r="N137" s="49">
        <v>0.16047270046225062</v>
      </c>
      <c r="O137" s="49">
        <v>0.16859775304944127</v>
      </c>
      <c r="P137" s="49">
        <v>0.18635888759043936</v>
      </c>
      <c r="Q137" s="49">
        <v>0.21108114724966742</v>
      </c>
      <c r="R137" s="49">
        <v>0.22839797607496137</v>
      </c>
      <c r="S137" s="49">
        <v>0.22692628421810104</v>
      </c>
      <c r="T137" s="49">
        <v>0.2248893528161354</v>
      </c>
      <c r="U137" s="49">
        <v>0.23342962050234561</v>
      </c>
      <c r="V137" s="49">
        <v>0.22137901153704437</v>
      </c>
      <c r="W137" s="49">
        <v>0.26282401021749463</v>
      </c>
      <c r="X137" s="49">
        <v>0.31164153699310965</v>
      </c>
      <c r="Y137" s="49">
        <v>0.27771901458740639</v>
      </c>
      <c r="Z137" s="49">
        <v>0.26170162999243052</v>
      </c>
      <c r="AA137" s="49">
        <v>0.2188705762115869</v>
      </c>
      <c r="AB137" s="49">
        <v>0.16218062264607302</v>
      </c>
      <c r="AC137" s="49">
        <v>7.7605759512194478E-2</v>
      </c>
      <c r="AD137" s="49">
        <v>4.7491841665611406E-2</v>
      </c>
      <c r="AE137" s="49">
        <v>4.5891166087213532E-2</v>
      </c>
      <c r="AF137" s="49">
        <v>4.5702421585431599E-2</v>
      </c>
      <c r="AG137" s="49">
        <v>4.7083446189019995E-2</v>
      </c>
      <c r="AH137" s="49">
        <v>5.0452315113999988E-2</v>
      </c>
      <c r="AI137" s="49">
        <v>5.0229749639999988E-2</v>
      </c>
      <c r="AJ137" s="49">
        <v>5.0528236169999997E-2</v>
      </c>
      <c r="AK137" s="49">
        <v>5.9024129472000017E-2</v>
      </c>
      <c r="AL137" s="49">
        <v>4.2348937026000004E-2</v>
      </c>
      <c r="AM137" s="49">
        <v>6.4005237781000007E-2</v>
      </c>
      <c r="AN137" s="49">
        <v>7.0985379480999991E-2</v>
      </c>
      <c r="AO137" s="49">
        <v>7.3126772652000002E-2</v>
      </c>
      <c r="AP137" s="49">
        <v>8.2455151658000006E-2</v>
      </c>
    </row>
    <row r="138" spans="1:42" x14ac:dyDescent="0.2">
      <c r="A138" s="47" t="s">
        <v>41</v>
      </c>
      <c r="B138" s="47">
        <v>2013</v>
      </c>
      <c r="C138" s="48" t="s">
        <v>317</v>
      </c>
      <c r="D138" s="126" t="s">
        <v>318</v>
      </c>
      <c r="E138" s="47" t="s">
        <v>40</v>
      </c>
      <c r="F138" s="47" t="s">
        <v>369</v>
      </c>
      <c r="G138" s="49">
        <v>1.35</v>
      </c>
      <c r="H138" s="49">
        <v>1.4110288587691149</v>
      </c>
      <c r="I138" s="49">
        <v>2.7634461125731957</v>
      </c>
      <c r="J138" s="49">
        <v>1.4013569321551271</v>
      </c>
      <c r="K138" s="49">
        <v>4.0956494452276377</v>
      </c>
      <c r="L138" s="49">
        <v>3.067046131934013</v>
      </c>
      <c r="M138" s="49">
        <v>9.0047996371167436</v>
      </c>
      <c r="N138" s="49">
        <v>11.973386367067556</v>
      </c>
      <c r="O138" s="49">
        <v>11.316666604713767</v>
      </c>
      <c r="P138" s="49">
        <v>11.779685654836445</v>
      </c>
      <c r="Q138" s="49">
        <v>12.722325883824618</v>
      </c>
      <c r="R138" s="49">
        <v>11.006646509911864</v>
      </c>
      <c r="S138" s="49">
        <v>10.449547048592754</v>
      </c>
      <c r="T138" s="49">
        <v>9.9819608362537178</v>
      </c>
      <c r="U138" s="49">
        <v>11.869301594732816</v>
      </c>
      <c r="V138" s="49">
        <v>10.220167672567987</v>
      </c>
      <c r="W138" s="49">
        <v>6.8796333490529742</v>
      </c>
      <c r="X138" s="49">
        <v>4.8150958750980406</v>
      </c>
      <c r="Y138" s="49">
        <v>2.8088424135392609</v>
      </c>
      <c r="Z138" s="49">
        <v>1.4947501559789786</v>
      </c>
      <c r="AA138" s="49">
        <v>3.7806854882565144</v>
      </c>
      <c r="AB138" s="49">
        <v>5.4133170637464012</v>
      </c>
      <c r="AC138" s="49">
        <v>4.6087900768905348</v>
      </c>
      <c r="AD138" s="49">
        <v>5.6725987417546548</v>
      </c>
      <c r="AE138" s="49">
        <v>6.6615170599988263</v>
      </c>
      <c r="AF138" s="49">
        <v>6.1328769739267432</v>
      </c>
      <c r="AG138" s="49">
        <v>7.7346055566368968</v>
      </c>
      <c r="AH138" s="49">
        <v>7.9078087339420851</v>
      </c>
      <c r="AI138" s="49">
        <v>7.5072923971820176</v>
      </c>
      <c r="AJ138" s="49">
        <v>8.2778745757053436</v>
      </c>
      <c r="AK138" s="49">
        <v>7.0405479730809226</v>
      </c>
      <c r="AL138" s="49">
        <v>7.8638489609408584</v>
      </c>
      <c r="AM138" s="49">
        <v>9.0166814786493266</v>
      </c>
      <c r="AN138" s="49">
        <v>6.9592604998435137</v>
      </c>
      <c r="AO138" s="49">
        <v>7.1644982238278896</v>
      </c>
      <c r="AP138" s="49">
        <v>6.5482824705410856</v>
      </c>
    </row>
    <row r="139" spans="1:42" x14ac:dyDescent="0.2">
      <c r="A139" s="47" t="s">
        <v>41</v>
      </c>
      <c r="B139" s="47">
        <v>2013</v>
      </c>
      <c r="C139" s="48" t="s">
        <v>319</v>
      </c>
      <c r="D139" s="126" t="s">
        <v>320</v>
      </c>
      <c r="E139" s="47" t="s">
        <v>40</v>
      </c>
      <c r="F139" s="47" t="s">
        <v>369</v>
      </c>
      <c r="G139" s="49" t="s">
        <v>367</v>
      </c>
      <c r="H139" s="49" t="s">
        <v>367</v>
      </c>
      <c r="I139" s="49" t="s">
        <v>367</v>
      </c>
      <c r="J139" s="49" t="s">
        <v>367</v>
      </c>
      <c r="K139" s="49" t="s">
        <v>367</v>
      </c>
      <c r="L139" s="49" t="s">
        <v>367</v>
      </c>
      <c r="M139" s="49" t="s">
        <v>367</v>
      </c>
      <c r="N139" s="49" t="s">
        <v>367</v>
      </c>
      <c r="O139" s="49" t="s">
        <v>367</v>
      </c>
      <c r="P139" s="49" t="s">
        <v>367</v>
      </c>
      <c r="Q139" s="49" t="s">
        <v>367</v>
      </c>
      <c r="R139" s="49" t="s">
        <v>367</v>
      </c>
      <c r="S139" s="49" t="s">
        <v>367</v>
      </c>
      <c r="T139" s="49" t="s">
        <v>367</v>
      </c>
      <c r="U139" s="49" t="s">
        <v>367</v>
      </c>
      <c r="V139" s="49" t="s">
        <v>367</v>
      </c>
      <c r="W139" s="49" t="s">
        <v>367</v>
      </c>
      <c r="X139" s="49" t="s">
        <v>367</v>
      </c>
      <c r="Y139" s="49" t="s">
        <v>367</v>
      </c>
      <c r="Z139" s="49" t="s">
        <v>367</v>
      </c>
      <c r="AA139" s="49" t="s">
        <v>367</v>
      </c>
      <c r="AB139" s="49" t="s">
        <v>367</v>
      </c>
      <c r="AC139" s="49" t="s">
        <v>367</v>
      </c>
      <c r="AD139" s="49" t="s">
        <v>367</v>
      </c>
      <c r="AE139" s="49" t="s">
        <v>367</v>
      </c>
      <c r="AF139" s="49" t="s">
        <v>367</v>
      </c>
      <c r="AG139" s="49" t="s">
        <v>367</v>
      </c>
      <c r="AH139" s="49" t="s">
        <v>367</v>
      </c>
      <c r="AI139" s="49" t="s">
        <v>367</v>
      </c>
      <c r="AJ139" s="49" t="s">
        <v>367</v>
      </c>
      <c r="AK139" s="49" t="s">
        <v>367</v>
      </c>
      <c r="AL139" s="49" t="s">
        <v>367</v>
      </c>
      <c r="AM139" s="49" t="s">
        <v>367</v>
      </c>
      <c r="AN139" s="49" t="s">
        <v>367</v>
      </c>
      <c r="AO139" s="49" t="s">
        <v>367</v>
      </c>
      <c r="AP139" s="49" t="s">
        <v>367</v>
      </c>
    </row>
    <row r="140" spans="1:42" x14ac:dyDescent="0.2">
      <c r="A140" s="47" t="s">
        <v>41</v>
      </c>
      <c r="B140" s="47">
        <v>2013</v>
      </c>
      <c r="C140" s="48" t="s">
        <v>321</v>
      </c>
      <c r="D140" s="126" t="s">
        <v>322</v>
      </c>
      <c r="E140" s="47" t="s">
        <v>40</v>
      </c>
      <c r="F140" s="47" t="s">
        <v>369</v>
      </c>
      <c r="G140" s="49">
        <v>60.808930446710569</v>
      </c>
      <c r="H140" s="49">
        <v>66.870411689093146</v>
      </c>
      <c r="I140" s="49">
        <v>66.606317206405009</v>
      </c>
      <c r="J140" s="49">
        <v>69.01055219425038</v>
      </c>
      <c r="K140" s="49">
        <v>66.421846743644466</v>
      </c>
      <c r="L140" s="49">
        <v>63.75604637662525</v>
      </c>
      <c r="M140" s="49">
        <v>62.084588489599533</v>
      </c>
      <c r="N140" s="49">
        <v>68.021566114451886</v>
      </c>
      <c r="O140" s="49">
        <v>60.62829640754255</v>
      </c>
      <c r="P140" s="49">
        <v>62.847562205074063</v>
      </c>
      <c r="Q140" s="49">
        <v>61.961791001222934</v>
      </c>
      <c r="R140" s="49">
        <v>58.896195334816994</v>
      </c>
      <c r="S140" s="49">
        <v>59.841154685176718</v>
      </c>
      <c r="T140" s="49">
        <v>55.060760740610952</v>
      </c>
      <c r="U140" s="49">
        <v>55.845707842727485</v>
      </c>
      <c r="V140" s="49">
        <v>59.364552404704433</v>
      </c>
      <c r="W140" s="49">
        <v>62.449148096228726</v>
      </c>
      <c r="X140" s="49">
        <v>63.468126628942706</v>
      </c>
      <c r="Y140" s="49">
        <v>61.355377514870646</v>
      </c>
      <c r="Z140" s="49">
        <v>61.19699655845519</v>
      </c>
      <c r="AA140" s="49">
        <v>53.755785774366196</v>
      </c>
      <c r="AB140" s="49">
        <v>48.076967630674979</v>
      </c>
      <c r="AC140" s="49">
        <v>45.519015382643609</v>
      </c>
      <c r="AD140" s="49">
        <v>43.672370296982393</v>
      </c>
      <c r="AE140" s="49">
        <v>45.551728640006893</v>
      </c>
      <c r="AF140" s="49">
        <v>46.352919546814462</v>
      </c>
      <c r="AG140" s="49">
        <v>44.882402763049981</v>
      </c>
      <c r="AH140" s="49">
        <v>47.172333846632135</v>
      </c>
      <c r="AI140" s="49">
        <v>48.523458729292422</v>
      </c>
      <c r="AJ140" s="49">
        <v>48.028690780332383</v>
      </c>
      <c r="AK140" s="49">
        <v>44.989069495120404</v>
      </c>
      <c r="AL140" s="49">
        <v>36.039432568643122</v>
      </c>
      <c r="AM140" s="49">
        <v>34.757726514077483</v>
      </c>
      <c r="AN140" s="49">
        <v>34.396868791604511</v>
      </c>
      <c r="AO140" s="49">
        <v>34.716440439897568</v>
      </c>
      <c r="AP140" s="49">
        <v>33.475299102313421</v>
      </c>
    </row>
    <row r="141" spans="1:42" ht="22.5" x14ac:dyDescent="0.2">
      <c r="A141" s="47" t="s">
        <v>41</v>
      </c>
      <c r="B141" s="47">
        <v>2013</v>
      </c>
      <c r="C141" s="48" t="s">
        <v>323</v>
      </c>
      <c r="D141" s="126" t="s">
        <v>324</v>
      </c>
      <c r="E141" s="47" t="s">
        <v>40</v>
      </c>
      <c r="F141" s="47" t="s">
        <v>369</v>
      </c>
      <c r="G141" s="49" t="s">
        <v>366</v>
      </c>
      <c r="H141" s="49" t="s">
        <v>366</v>
      </c>
      <c r="I141" s="49" t="s">
        <v>366</v>
      </c>
      <c r="J141" s="49" t="s">
        <v>366</v>
      </c>
      <c r="K141" s="49" t="s">
        <v>366</v>
      </c>
      <c r="L141" s="49" t="s">
        <v>366</v>
      </c>
      <c r="M141" s="49" t="s">
        <v>366</v>
      </c>
      <c r="N141" s="49" t="s">
        <v>366</v>
      </c>
      <c r="O141" s="49" t="s">
        <v>366</v>
      </c>
      <c r="P141" s="49" t="s">
        <v>366</v>
      </c>
      <c r="Q141" s="49" t="s">
        <v>366</v>
      </c>
      <c r="R141" s="49" t="s">
        <v>366</v>
      </c>
      <c r="S141" s="49" t="s">
        <v>366</v>
      </c>
      <c r="T141" s="49" t="s">
        <v>366</v>
      </c>
      <c r="U141" s="49" t="s">
        <v>366</v>
      </c>
      <c r="V141" s="49" t="s">
        <v>366</v>
      </c>
      <c r="W141" s="49" t="s">
        <v>366</v>
      </c>
      <c r="X141" s="49" t="s">
        <v>366</v>
      </c>
      <c r="Y141" s="49" t="s">
        <v>366</v>
      </c>
      <c r="Z141" s="49" t="s">
        <v>366</v>
      </c>
      <c r="AA141" s="49" t="s">
        <v>366</v>
      </c>
      <c r="AB141" s="49" t="s">
        <v>366</v>
      </c>
      <c r="AC141" s="49" t="s">
        <v>366</v>
      </c>
      <c r="AD141" s="49" t="s">
        <v>366</v>
      </c>
      <c r="AE141" s="49" t="s">
        <v>366</v>
      </c>
      <c r="AF141" s="49" t="s">
        <v>366</v>
      </c>
      <c r="AG141" s="49" t="s">
        <v>366</v>
      </c>
      <c r="AH141" s="49" t="s">
        <v>366</v>
      </c>
      <c r="AI141" s="49" t="s">
        <v>366</v>
      </c>
      <c r="AJ141" s="49" t="s">
        <v>366</v>
      </c>
      <c r="AK141" s="49" t="s">
        <v>366</v>
      </c>
      <c r="AL141" s="49" t="s">
        <v>366</v>
      </c>
      <c r="AM141" s="49" t="s">
        <v>366</v>
      </c>
      <c r="AN141" s="49" t="s">
        <v>366</v>
      </c>
      <c r="AO141" s="49" t="s">
        <v>366</v>
      </c>
      <c r="AP141" s="49" t="s">
        <v>366</v>
      </c>
    </row>
    <row r="142" spans="1:42" x14ac:dyDescent="0.2">
      <c r="A142" s="47" t="s">
        <v>41</v>
      </c>
      <c r="B142" s="47">
        <v>2013</v>
      </c>
      <c r="C142" s="48" t="s">
        <v>42</v>
      </c>
      <c r="D142" s="126" t="s">
        <v>325</v>
      </c>
      <c r="E142" s="47" t="s">
        <v>40</v>
      </c>
      <c r="F142" s="47" t="s">
        <v>369</v>
      </c>
      <c r="G142" s="49" t="s">
        <v>366</v>
      </c>
      <c r="H142" s="49" t="s">
        <v>366</v>
      </c>
      <c r="I142" s="49" t="s">
        <v>366</v>
      </c>
      <c r="J142" s="49" t="s">
        <v>366</v>
      </c>
      <c r="K142" s="49" t="s">
        <v>366</v>
      </c>
      <c r="L142" s="49" t="s">
        <v>366</v>
      </c>
      <c r="M142" s="49" t="s">
        <v>366</v>
      </c>
      <c r="N142" s="49" t="s">
        <v>366</v>
      </c>
      <c r="O142" s="49" t="s">
        <v>366</v>
      </c>
      <c r="P142" s="49" t="s">
        <v>366</v>
      </c>
      <c r="Q142" s="49" t="s">
        <v>366</v>
      </c>
      <c r="R142" s="49" t="s">
        <v>366</v>
      </c>
      <c r="S142" s="49" t="s">
        <v>366</v>
      </c>
      <c r="T142" s="49" t="s">
        <v>366</v>
      </c>
      <c r="U142" s="49" t="s">
        <v>366</v>
      </c>
      <c r="V142" s="49" t="s">
        <v>366</v>
      </c>
      <c r="W142" s="49" t="s">
        <v>366</v>
      </c>
      <c r="X142" s="49" t="s">
        <v>366</v>
      </c>
      <c r="Y142" s="49" t="s">
        <v>366</v>
      </c>
      <c r="Z142" s="49" t="s">
        <v>366</v>
      </c>
      <c r="AA142" s="49" t="s">
        <v>366</v>
      </c>
      <c r="AB142" s="49" t="s">
        <v>366</v>
      </c>
      <c r="AC142" s="49" t="s">
        <v>366</v>
      </c>
      <c r="AD142" s="49" t="s">
        <v>366</v>
      </c>
      <c r="AE142" s="49" t="s">
        <v>366</v>
      </c>
      <c r="AF142" s="49" t="s">
        <v>366</v>
      </c>
      <c r="AG142" s="49" t="s">
        <v>366</v>
      </c>
      <c r="AH142" s="49" t="s">
        <v>366</v>
      </c>
      <c r="AI142" s="49" t="s">
        <v>366</v>
      </c>
      <c r="AJ142" s="49" t="s">
        <v>366</v>
      </c>
      <c r="AK142" s="49" t="s">
        <v>366</v>
      </c>
      <c r="AL142" s="49" t="s">
        <v>366</v>
      </c>
      <c r="AM142" s="49" t="s">
        <v>366</v>
      </c>
      <c r="AN142" s="49" t="s">
        <v>366</v>
      </c>
      <c r="AO142" s="49" t="s">
        <v>366</v>
      </c>
      <c r="AP142" s="49" t="s">
        <v>366</v>
      </c>
    </row>
    <row r="143" spans="1:42" x14ac:dyDescent="0.2">
      <c r="A143" s="47" t="s">
        <v>41</v>
      </c>
      <c r="B143" s="47">
        <v>2013</v>
      </c>
      <c r="C143" s="48" t="s">
        <v>326</v>
      </c>
      <c r="D143" s="126" t="s">
        <v>327</v>
      </c>
      <c r="E143" s="47" t="s">
        <v>40</v>
      </c>
      <c r="F143" s="47" t="s">
        <v>369</v>
      </c>
      <c r="G143" s="49" t="s">
        <v>367</v>
      </c>
      <c r="H143" s="49" t="s">
        <v>367</v>
      </c>
      <c r="I143" s="49" t="s">
        <v>367</v>
      </c>
      <c r="J143" s="49" t="s">
        <v>367</v>
      </c>
      <c r="K143" s="49" t="s">
        <v>367</v>
      </c>
      <c r="L143" s="49" t="s">
        <v>367</v>
      </c>
      <c r="M143" s="49" t="s">
        <v>367</v>
      </c>
      <c r="N143" s="49" t="s">
        <v>367</v>
      </c>
      <c r="O143" s="49" t="s">
        <v>367</v>
      </c>
      <c r="P143" s="49" t="s">
        <v>367</v>
      </c>
      <c r="Q143" s="49" t="s">
        <v>367</v>
      </c>
      <c r="R143" s="49" t="s">
        <v>367</v>
      </c>
      <c r="S143" s="49" t="s">
        <v>367</v>
      </c>
      <c r="T143" s="49" t="s">
        <v>367</v>
      </c>
      <c r="U143" s="49" t="s">
        <v>367</v>
      </c>
      <c r="V143" s="49" t="s">
        <v>367</v>
      </c>
      <c r="W143" s="49" t="s">
        <v>367</v>
      </c>
      <c r="X143" s="49" t="s">
        <v>367</v>
      </c>
      <c r="Y143" s="49" t="s">
        <v>367</v>
      </c>
      <c r="Z143" s="49" t="s">
        <v>367</v>
      </c>
      <c r="AA143" s="49" t="s">
        <v>367</v>
      </c>
      <c r="AB143" s="49" t="s">
        <v>367</v>
      </c>
      <c r="AC143" s="49" t="s">
        <v>367</v>
      </c>
      <c r="AD143" s="49" t="s">
        <v>367</v>
      </c>
      <c r="AE143" s="49" t="s">
        <v>367</v>
      </c>
      <c r="AF143" s="49" t="s">
        <v>367</v>
      </c>
      <c r="AG143" s="49" t="s">
        <v>367</v>
      </c>
      <c r="AH143" s="49" t="s">
        <v>367</v>
      </c>
      <c r="AI143" s="49" t="s">
        <v>367</v>
      </c>
      <c r="AJ143" s="49" t="s">
        <v>367</v>
      </c>
      <c r="AK143" s="49" t="s">
        <v>367</v>
      </c>
      <c r="AL143" s="49" t="s">
        <v>367</v>
      </c>
      <c r="AM143" s="49" t="s">
        <v>367</v>
      </c>
      <c r="AN143" s="49" t="s">
        <v>367</v>
      </c>
      <c r="AO143" s="49" t="s">
        <v>367</v>
      </c>
      <c r="AP143" s="49" t="s">
        <v>367</v>
      </c>
    </row>
    <row r="144" spans="1:42" ht="22.5" x14ac:dyDescent="0.2">
      <c r="A144" s="47" t="s">
        <v>41</v>
      </c>
      <c r="B144" s="47">
        <v>2013</v>
      </c>
      <c r="C144" s="48" t="s">
        <v>328</v>
      </c>
      <c r="D144" s="126" t="s">
        <v>329</v>
      </c>
      <c r="E144" s="47" t="s">
        <v>40</v>
      </c>
      <c r="F144" s="47" t="s">
        <v>369</v>
      </c>
      <c r="G144" s="49" t="s">
        <v>366</v>
      </c>
      <c r="H144" s="49" t="s">
        <v>366</v>
      </c>
      <c r="I144" s="49" t="s">
        <v>366</v>
      </c>
      <c r="J144" s="49" t="s">
        <v>366</v>
      </c>
      <c r="K144" s="49" t="s">
        <v>366</v>
      </c>
      <c r="L144" s="49" t="s">
        <v>366</v>
      </c>
      <c r="M144" s="49" t="s">
        <v>366</v>
      </c>
      <c r="N144" s="49" t="s">
        <v>366</v>
      </c>
      <c r="O144" s="49" t="s">
        <v>366</v>
      </c>
      <c r="P144" s="49" t="s">
        <v>366</v>
      </c>
      <c r="Q144" s="49" t="s">
        <v>366</v>
      </c>
      <c r="R144" s="49" t="s">
        <v>366</v>
      </c>
      <c r="S144" s="49" t="s">
        <v>366</v>
      </c>
      <c r="T144" s="49" t="s">
        <v>366</v>
      </c>
      <c r="U144" s="49" t="s">
        <v>366</v>
      </c>
      <c r="V144" s="49" t="s">
        <v>366</v>
      </c>
      <c r="W144" s="49" t="s">
        <v>366</v>
      </c>
      <c r="X144" s="49" t="s">
        <v>366</v>
      </c>
      <c r="Y144" s="49" t="s">
        <v>366</v>
      </c>
      <c r="Z144" s="49" t="s">
        <v>366</v>
      </c>
      <c r="AA144" s="49" t="s">
        <v>366</v>
      </c>
      <c r="AB144" s="49" t="s">
        <v>366</v>
      </c>
      <c r="AC144" s="49" t="s">
        <v>366</v>
      </c>
      <c r="AD144" s="49" t="s">
        <v>366</v>
      </c>
      <c r="AE144" s="49" t="s">
        <v>366</v>
      </c>
      <c r="AF144" s="49" t="s">
        <v>366</v>
      </c>
      <c r="AG144" s="49" t="s">
        <v>366</v>
      </c>
      <c r="AH144" s="49" t="s">
        <v>366</v>
      </c>
      <c r="AI144" s="49" t="s">
        <v>366</v>
      </c>
      <c r="AJ144" s="49" t="s">
        <v>366</v>
      </c>
      <c r="AK144" s="49" t="s">
        <v>366</v>
      </c>
      <c r="AL144" s="49" t="s">
        <v>366</v>
      </c>
      <c r="AM144" s="49" t="s">
        <v>366</v>
      </c>
      <c r="AN144" s="49" t="s">
        <v>366</v>
      </c>
      <c r="AO144" s="49" t="s">
        <v>366</v>
      </c>
      <c r="AP144" s="49" t="s">
        <v>366</v>
      </c>
    </row>
    <row r="145" spans="1:42" x14ac:dyDescent="0.2">
      <c r="A145" s="47"/>
      <c r="B145" s="47"/>
      <c r="C145" s="48"/>
      <c r="D145" s="126"/>
      <c r="E145" s="47"/>
      <c r="F145" s="47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I145" s="49"/>
      <c r="AJ145" s="49"/>
      <c r="AK145" s="49"/>
      <c r="AL145" s="49"/>
      <c r="AM145" s="49"/>
      <c r="AN145" s="49"/>
      <c r="AO145" s="49"/>
      <c r="AP145" s="49"/>
    </row>
    <row r="146" spans="1:42" x14ac:dyDescent="0.2">
      <c r="A146" s="47"/>
      <c r="B146" s="47"/>
      <c r="C146" s="48"/>
      <c r="D146" s="126"/>
      <c r="E146" s="47"/>
      <c r="F146" s="47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I146" s="49"/>
      <c r="AJ146" s="49"/>
      <c r="AK146" s="49"/>
      <c r="AL146" s="49"/>
      <c r="AM146" s="49"/>
      <c r="AN146" s="49"/>
      <c r="AO146" s="49"/>
      <c r="AP146" s="49"/>
    </row>
    <row r="147" spans="1:42" x14ac:dyDescent="0.2">
      <c r="A147" s="47"/>
      <c r="B147" s="47"/>
      <c r="C147" s="48"/>
      <c r="D147" s="126"/>
      <c r="E147" s="47"/>
      <c r="F147" s="47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I147" s="49"/>
      <c r="AJ147" s="49"/>
      <c r="AK147" s="49"/>
      <c r="AL147" s="49"/>
      <c r="AM147" s="49"/>
      <c r="AN147" s="49"/>
      <c r="AO147" s="49"/>
      <c r="AP147" s="49"/>
    </row>
    <row r="148" spans="1:42" x14ac:dyDescent="0.2">
      <c r="A148" s="47"/>
      <c r="B148" s="47"/>
      <c r="C148" s="48"/>
      <c r="D148" s="126"/>
      <c r="E148" s="47"/>
      <c r="F148" s="47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I148" s="49"/>
      <c r="AJ148" s="49"/>
      <c r="AK148" s="49"/>
      <c r="AL148" s="49"/>
      <c r="AM148" s="49"/>
      <c r="AN148" s="49"/>
      <c r="AO148" s="49"/>
      <c r="AP148" s="49"/>
    </row>
    <row r="149" spans="1:42" x14ac:dyDescent="0.2">
      <c r="A149" s="47"/>
      <c r="B149" s="47"/>
      <c r="C149" s="48"/>
      <c r="D149" s="126"/>
      <c r="E149" s="47"/>
      <c r="F149" s="47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I149" s="49"/>
      <c r="AJ149" s="49"/>
      <c r="AK149" s="49"/>
      <c r="AL149" s="49"/>
      <c r="AM149" s="49"/>
      <c r="AN149" s="49"/>
      <c r="AO149" s="49"/>
      <c r="AP149" s="49"/>
    </row>
    <row r="150" spans="1:42" x14ac:dyDescent="0.2">
      <c r="D150" s="127" t="s">
        <v>31</v>
      </c>
      <c r="G150" s="50">
        <v>1987</v>
      </c>
      <c r="H150" s="50">
        <v>1990</v>
      </c>
      <c r="I150" s="50">
        <v>1991</v>
      </c>
      <c r="J150" s="50">
        <v>1992</v>
      </c>
      <c r="K150" s="50">
        <v>1993</v>
      </c>
      <c r="L150" s="50">
        <v>1994</v>
      </c>
      <c r="M150" s="50">
        <v>1995</v>
      </c>
      <c r="N150" s="50">
        <v>1996</v>
      </c>
      <c r="O150" s="50">
        <v>1997</v>
      </c>
      <c r="P150" s="50">
        <v>1998</v>
      </c>
      <c r="Q150" s="50">
        <v>1999</v>
      </c>
      <c r="R150" s="50">
        <v>2000</v>
      </c>
      <c r="S150" s="50">
        <v>2001</v>
      </c>
      <c r="T150" s="50">
        <v>2002</v>
      </c>
      <c r="U150" s="50">
        <v>2003</v>
      </c>
      <c r="V150" s="50">
        <v>2004</v>
      </c>
      <c r="W150" s="50">
        <v>2005</v>
      </c>
      <c r="X150" s="50">
        <v>2006</v>
      </c>
      <c r="Y150" s="50">
        <v>2007</v>
      </c>
      <c r="Z150" s="50">
        <v>2008</v>
      </c>
      <c r="AA150" s="50">
        <v>2009</v>
      </c>
      <c r="AB150" s="50">
        <v>2010</v>
      </c>
      <c r="AC150" s="50">
        <v>2011</v>
      </c>
      <c r="AD150" s="50">
        <v>2012</v>
      </c>
      <c r="AE150" s="50">
        <v>2013</v>
      </c>
      <c r="AF150" s="50">
        <v>2014</v>
      </c>
      <c r="AG150" s="50">
        <v>2015</v>
      </c>
      <c r="AH150" s="50">
        <v>2016</v>
      </c>
      <c r="AI150" s="50">
        <v>2017</v>
      </c>
      <c r="AJ150" s="50">
        <v>2018</v>
      </c>
      <c r="AK150" s="50">
        <v>2019</v>
      </c>
      <c r="AL150" s="46">
        <f>AK150+1</f>
        <v>2020</v>
      </c>
      <c r="AM150" s="46">
        <f>AL150+1</f>
        <v>2021</v>
      </c>
      <c r="AN150" s="46">
        <f>AM150+1</f>
        <v>2022</v>
      </c>
      <c r="AO150" s="46">
        <f>AN150+1</f>
        <v>2023</v>
      </c>
      <c r="AP150" s="46">
        <f>AO150+1</f>
        <v>2024</v>
      </c>
    </row>
    <row r="151" spans="1:42" x14ac:dyDescent="0.2">
      <c r="D151" s="126" t="s">
        <v>32</v>
      </c>
      <c r="G151" s="156">
        <f t="shared" ref="G151" si="0">G3</f>
        <v>40.142000000000003</v>
      </c>
      <c r="H151" s="156">
        <f t="shared" ref="H151:AE151" si="1">H3</f>
        <v>46.374000000000002</v>
      </c>
      <c r="I151" s="156">
        <f t="shared" ref="I151:T151" si="2">I3</f>
        <v>46.188000000000002</v>
      </c>
      <c r="J151" s="156">
        <f t="shared" si="2"/>
        <v>53.064999999999998</v>
      </c>
      <c r="K151" s="156">
        <f t="shared" si="2"/>
        <v>46.944000000000003</v>
      </c>
      <c r="L151" s="156">
        <f t="shared" si="2"/>
        <v>45.1</v>
      </c>
      <c r="M151" s="156">
        <f t="shared" si="2"/>
        <v>41.390999999999998</v>
      </c>
      <c r="N151" s="156">
        <f t="shared" si="2"/>
        <v>41.864076999999995</v>
      </c>
      <c r="O151" s="156">
        <f t="shared" si="2"/>
        <v>40.192434999999996</v>
      </c>
      <c r="P151" s="156">
        <f t="shared" si="2"/>
        <v>39.384231</v>
      </c>
      <c r="Q151" s="156">
        <f t="shared" si="2"/>
        <v>38.768706999999999</v>
      </c>
      <c r="R151" s="156">
        <f t="shared" si="2"/>
        <v>39.719932</v>
      </c>
      <c r="S151" s="156">
        <f t="shared" si="2"/>
        <v>41.145445000000002</v>
      </c>
      <c r="T151" s="156">
        <f t="shared" si="2"/>
        <v>37.621466999999996</v>
      </c>
      <c r="U151" s="156">
        <f t="shared" si="1"/>
        <v>33.812142999999999</v>
      </c>
      <c r="V151" s="156">
        <f t="shared" si="1"/>
        <v>32.332915</v>
      </c>
      <c r="W151" s="156">
        <f t="shared" si="1"/>
        <v>32.384462590946271</v>
      </c>
      <c r="X151" s="156">
        <f t="shared" si="1"/>
        <v>29.873768785655848</v>
      </c>
      <c r="Y151" s="156">
        <f t="shared" si="1"/>
        <v>27.673398110254148</v>
      </c>
      <c r="Z151" s="156">
        <f t="shared" si="1"/>
        <v>22.48222867893039</v>
      </c>
      <c r="AA151" s="156">
        <f t="shared" si="1"/>
        <v>13.782730780159397</v>
      </c>
      <c r="AB151" s="156">
        <f t="shared" si="1"/>
        <v>11.922654304222608</v>
      </c>
      <c r="AC151" s="156">
        <f t="shared" si="1"/>
        <v>8.3703604939891925</v>
      </c>
      <c r="AD151" s="156">
        <f t="shared" si="1"/>
        <v>10.52583579891817</v>
      </c>
      <c r="AE151" s="156">
        <f t="shared" si="1"/>
        <v>9.088432217697239</v>
      </c>
      <c r="AF151" s="156">
        <f t="shared" ref="AF151:AG151" si="3">AF3</f>
        <v>7.8104661938481055</v>
      </c>
      <c r="AG151" s="156">
        <f t="shared" si="3"/>
        <v>9.8194692233447096</v>
      </c>
      <c r="AH151" s="156">
        <f t="shared" ref="AH151:AI151" si="4">AH3</f>
        <v>8.3070660212736076</v>
      </c>
      <c r="AI151" s="156">
        <f t="shared" si="4"/>
        <v>8.1190777510739487</v>
      </c>
      <c r="AJ151" s="156">
        <f t="shared" ref="AJ151:AK151" si="5">AJ3</f>
        <v>6.7376342617444269</v>
      </c>
      <c r="AK151" s="156">
        <f t="shared" si="5"/>
        <v>5.9897459611654966</v>
      </c>
      <c r="AL151" s="156">
        <f t="shared" ref="AL151:AM151" si="6">AL3</f>
        <v>5.5870505121676102</v>
      </c>
      <c r="AM151" s="156">
        <f t="shared" si="6"/>
        <v>8.5254402452014091</v>
      </c>
      <c r="AN151" s="156">
        <f t="shared" ref="AN151:AO151" si="7">AN3</f>
        <v>7.4763205807338027</v>
      </c>
      <c r="AO151" s="156">
        <f t="shared" si="7"/>
        <v>4.2881398982437648</v>
      </c>
      <c r="AP151" s="156">
        <f t="shared" ref="AP151" si="8">AP3</f>
        <v>4.1354301955196826</v>
      </c>
    </row>
    <row r="152" spans="1:42" x14ac:dyDescent="0.2">
      <c r="D152" s="126" t="s">
        <v>33</v>
      </c>
      <c r="G152" s="156">
        <f t="shared" ref="G152:T152" si="9">SUM(G28,G30)</f>
        <v>7.2379999999999995</v>
      </c>
      <c r="H152" s="156">
        <f t="shared" si="9"/>
        <v>7.7583221516099066</v>
      </c>
      <c r="I152" s="156">
        <f t="shared" si="9"/>
        <v>7.8989783253087946</v>
      </c>
      <c r="J152" s="156">
        <f t="shared" si="9"/>
        <v>7.2794155943784649</v>
      </c>
      <c r="K152" s="156">
        <f t="shared" si="9"/>
        <v>7.2992087428435397</v>
      </c>
      <c r="L152" s="156">
        <f t="shared" si="9"/>
        <v>7.5538492047066157</v>
      </c>
      <c r="M152" s="156">
        <f t="shared" si="9"/>
        <v>7.4045575027015955</v>
      </c>
      <c r="N152" s="156">
        <f t="shared" si="9"/>
        <v>7.5792747626247499</v>
      </c>
      <c r="O152" s="156">
        <f t="shared" si="9"/>
        <v>7.4383424342448938</v>
      </c>
      <c r="P152" s="156">
        <f t="shared" si="9"/>
        <v>7.8137599680549084</v>
      </c>
      <c r="Q152" s="156">
        <f t="shared" si="9"/>
        <v>7.926022352418407</v>
      </c>
      <c r="R152" s="156">
        <f t="shared" si="9"/>
        <v>8.0832578888151048</v>
      </c>
      <c r="S152" s="156">
        <f t="shared" si="9"/>
        <v>8.3614241555071303</v>
      </c>
      <c r="T152" s="156">
        <f t="shared" si="9"/>
        <v>8.2938568622152289</v>
      </c>
      <c r="U152" s="156">
        <f t="shared" ref="U152:AE152" si="10">U28+U30</f>
        <v>8.6664183035067897</v>
      </c>
      <c r="V152" s="156">
        <f t="shared" si="10"/>
        <v>8.7155335962193234</v>
      </c>
      <c r="W152" s="156">
        <f t="shared" si="10"/>
        <v>9.1248880080369688</v>
      </c>
      <c r="X152" s="156">
        <f t="shared" si="10"/>
        <v>8.9995509551957724</v>
      </c>
      <c r="Y152" s="156">
        <f t="shared" si="10"/>
        <v>8.8653462010107997</v>
      </c>
      <c r="Z152" s="156">
        <f t="shared" si="10"/>
        <v>9.6300343827436734</v>
      </c>
      <c r="AA152" s="156">
        <f t="shared" si="10"/>
        <v>9.0723031550526656</v>
      </c>
      <c r="AB152" s="156">
        <f t="shared" si="10"/>
        <v>9.5065519263409985</v>
      </c>
      <c r="AC152" s="156">
        <f t="shared" si="10"/>
        <v>8.3294062714473416</v>
      </c>
      <c r="AD152" s="156">
        <f t="shared" si="10"/>
        <v>7.9916805289802442</v>
      </c>
      <c r="AE152" s="156">
        <f t="shared" si="10"/>
        <v>7.9248964153487016</v>
      </c>
      <c r="AF152" s="156">
        <f t="shared" ref="AF152:AG152" si="11">AF28+AF30</f>
        <v>7.2684999730546682</v>
      </c>
      <c r="AG152" s="156">
        <f t="shared" si="11"/>
        <v>7.7305252216045162</v>
      </c>
      <c r="AH152" s="156">
        <f t="shared" ref="AH152:AI152" si="12">AH28+AH30</f>
        <v>7.9848311580736766</v>
      </c>
      <c r="AI152" s="156">
        <f t="shared" si="12"/>
        <v>7.4191582635185851</v>
      </c>
      <c r="AJ152" s="156">
        <f t="shared" ref="AJ152:AK152" si="13">AJ28+AJ30</f>
        <v>7.9930391771202363</v>
      </c>
      <c r="AK152" s="156">
        <f t="shared" si="13"/>
        <v>7.733523617426453</v>
      </c>
      <c r="AL152" s="156">
        <f t="shared" ref="AL152:AM152" si="14">AL28+AL30</f>
        <v>8.1055485013279487</v>
      </c>
      <c r="AM152" s="156">
        <f t="shared" si="14"/>
        <v>7.7515460353267587</v>
      </c>
      <c r="AN152" s="156">
        <f t="shared" ref="AN152:AO152" si="15">AN28+AN30</f>
        <v>6.7521420978963382</v>
      </c>
      <c r="AO152" s="156">
        <f t="shared" si="15"/>
        <v>6.4233783280464039</v>
      </c>
      <c r="AP152" s="156">
        <f t="shared" ref="AP152" si="16">AP28+AP30</f>
        <v>6.8294107823470185</v>
      </c>
    </row>
    <row r="153" spans="1:42" ht="12.75" customHeight="1" x14ac:dyDescent="0.2">
      <c r="D153" s="126" t="s">
        <v>34</v>
      </c>
      <c r="G153" s="156">
        <f t="shared" ref="G153" si="17">SUM(G6:G13)</f>
        <v>9.2070000000000007</v>
      </c>
      <c r="H153" s="156">
        <f t="shared" ref="H153:AE153" si="18">SUM(H6:H13)</f>
        <v>10.562564280114564</v>
      </c>
      <c r="I153" s="156">
        <f t="shared" ref="I153:T153" si="19">SUM(I6:I13)</f>
        <v>11.389965691436252</v>
      </c>
      <c r="J153" s="156">
        <f t="shared" si="19"/>
        <v>10.084196324255414</v>
      </c>
      <c r="K153" s="156">
        <f t="shared" si="19"/>
        <v>10.497007334861543</v>
      </c>
      <c r="L153" s="156">
        <f t="shared" si="19"/>
        <v>10.742630616560326</v>
      </c>
      <c r="M153" s="156">
        <f t="shared" si="19"/>
        <v>10.967751862952866</v>
      </c>
      <c r="N153" s="156">
        <f t="shared" si="19"/>
        <v>10.915931002813956</v>
      </c>
      <c r="O153" s="156">
        <f t="shared" si="19"/>
        <v>11.835841657540197</v>
      </c>
      <c r="P153" s="156">
        <f t="shared" si="19"/>
        <v>11.773587462737297</v>
      </c>
      <c r="Q153" s="156">
        <f t="shared" si="19"/>
        <v>11.850690904994169</v>
      </c>
      <c r="R153" s="156">
        <f t="shared" si="19"/>
        <v>13.360443288270949</v>
      </c>
      <c r="S153" s="156">
        <f t="shared" si="19"/>
        <v>12.509474447774673</v>
      </c>
      <c r="T153" s="156">
        <f t="shared" si="19"/>
        <v>13.840655657397116</v>
      </c>
      <c r="U153" s="156">
        <f t="shared" si="18"/>
        <v>16.39211749916241</v>
      </c>
      <c r="V153" s="156">
        <f t="shared" si="18"/>
        <v>18.845903346756071</v>
      </c>
      <c r="W153" s="156">
        <f t="shared" si="18"/>
        <v>20.202904975615265</v>
      </c>
      <c r="X153" s="156">
        <f t="shared" si="18"/>
        <v>19.33913416694795</v>
      </c>
      <c r="Y153" s="156">
        <f t="shared" si="18"/>
        <v>20.968422528160698</v>
      </c>
      <c r="Z153" s="156">
        <f t="shared" si="18"/>
        <v>17.259052608460127</v>
      </c>
      <c r="AA153" s="156">
        <f t="shared" si="18"/>
        <v>13.27112348615457</v>
      </c>
      <c r="AB153" s="156">
        <f t="shared" si="18"/>
        <v>11.637800951989039</v>
      </c>
      <c r="AC153" s="156">
        <f t="shared" si="18"/>
        <v>9.6966723798738084</v>
      </c>
      <c r="AD153" s="156">
        <f t="shared" si="18"/>
        <v>11.54982438001081</v>
      </c>
      <c r="AE153" s="156">
        <f t="shared" si="18"/>
        <v>12.158446003017136</v>
      </c>
      <c r="AF153" s="156">
        <f t="shared" ref="AF153:AG153" si="20">SUM(AF6:AF13)</f>
        <v>12.288313783209356</v>
      </c>
      <c r="AG153" s="156">
        <f t="shared" si="20"/>
        <v>12.092473829434832</v>
      </c>
      <c r="AH153" s="156">
        <f t="shared" ref="AH153:AI153" si="21">SUM(AH6:AH13)</f>
        <v>12.683581645190948</v>
      </c>
      <c r="AI153" s="156">
        <f t="shared" si="21"/>
        <v>12.832781938792433</v>
      </c>
      <c r="AJ153" s="156">
        <f t="shared" ref="AJ153:AK153" si="22">SUM(AJ6:AJ13)</f>
        <v>12.090497524871237</v>
      </c>
      <c r="AK153" s="156">
        <f t="shared" si="22"/>
        <v>11.335525387936189</v>
      </c>
      <c r="AL153" s="156">
        <f t="shared" ref="AL153:AM153" si="23">SUM(AL6:AL13)</f>
        <v>10.711589769711459</v>
      </c>
      <c r="AM153" s="156">
        <f t="shared" si="23"/>
        <v>11.09615175266503</v>
      </c>
      <c r="AN153" s="156">
        <f t="shared" ref="AN153:AO153" si="24">SUM(AN6:AN13)</f>
        <v>10.883127862587825</v>
      </c>
      <c r="AO153" s="156">
        <f t="shared" si="24"/>
        <v>11.274727021889246</v>
      </c>
      <c r="AP153" s="156">
        <f t="shared" ref="AP153" si="25">SUM(AP6:AP13)</f>
        <v>10.721894459970734</v>
      </c>
    </row>
    <row r="154" spans="1:42" x14ac:dyDescent="0.2">
      <c r="D154" s="126" t="s">
        <v>35</v>
      </c>
      <c r="G154" s="156">
        <f t="shared" ref="G154:T154" si="26">SUM(G32:G34)</f>
        <v>8.7029999999999994</v>
      </c>
      <c r="H154" s="156">
        <f t="shared" si="26"/>
        <v>8.5874436515398962</v>
      </c>
      <c r="I154" s="156">
        <f t="shared" si="26"/>
        <v>9.1818463491185227</v>
      </c>
      <c r="J154" s="156">
        <f t="shared" si="26"/>
        <v>9.6452967613599405</v>
      </c>
      <c r="K154" s="156">
        <f t="shared" si="26"/>
        <v>10.162646738284897</v>
      </c>
      <c r="L154" s="156">
        <f t="shared" si="26"/>
        <v>11.532784931599146</v>
      </c>
      <c r="M154" s="156">
        <f t="shared" si="26"/>
        <v>13.998932185018662</v>
      </c>
      <c r="N154" s="156">
        <f t="shared" si="26"/>
        <v>11.615560520171709</v>
      </c>
      <c r="O154" s="156">
        <f t="shared" si="26"/>
        <v>11.722428100532367</v>
      </c>
      <c r="P154" s="156">
        <f t="shared" si="26"/>
        <v>12.086635551569495</v>
      </c>
      <c r="Q154" s="156">
        <f t="shared" si="26"/>
        <v>12.328605467192334</v>
      </c>
      <c r="R154" s="156">
        <f t="shared" si="26"/>
        <v>12.690233334119627</v>
      </c>
      <c r="S154" s="156">
        <f t="shared" si="26"/>
        <v>12.848720658398816</v>
      </c>
      <c r="T154" s="156">
        <f t="shared" si="26"/>
        <v>12.252852257589575</v>
      </c>
      <c r="U154" s="156">
        <f t="shared" ref="U154:AE154" si="27">U32+U33+U34</f>
        <v>12.884541199684342</v>
      </c>
      <c r="V154" s="156">
        <f t="shared" si="27"/>
        <v>12.55638575527329</v>
      </c>
      <c r="W154" s="156">
        <f t="shared" si="27"/>
        <v>12.473433002471385</v>
      </c>
      <c r="X154" s="156">
        <f t="shared" si="27"/>
        <v>11.335492148575295</v>
      </c>
      <c r="Y154" s="156">
        <f t="shared" si="27"/>
        <v>10.29081865748508</v>
      </c>
      <c r="Z154" s="156">
        <f t="shared" si="27"/>
        <v>10.065475109840987</v>
      </c>
      <c r="AA154" s="156">
        <f t="shared" si="27"/>
        <v>8.3798213969760109</v>
      </c>
      <c r="AB154" s="156">
        <f t="shared" si="27"/>
        <v>7.2779703365126869</v>
      </c>
      <c r="AC154" s="156">
        <f t="shared" si="27"/>
        <v>6.4359551009795988</v>
      </c>
      <c r="AD154" s="156">
        <f t="shared" si="27"/>
        <v>6.0573819204373729</v>
      </c>
      <c r="AE154" s="156">
        <f t="shared" si="27"/>
        <v>5.3994361134075985</v>
      </c>
      <c r="AF154" s="156">
        <f t="shared" ref="AF154:AG154" si="28">AF32+AF33+AF34</f>
        <v>4.6968708173554798</v>
      </c>
      <c r="AG154" s="156">
        <f t="shared" si="28"/>
        <v>4.1465073065859803</v>
      </c>
      <c r="AH154" s="156">
        <f t="shared" ref="AH154:AM154" si="29">AH32+AH33+AH34</f>
        <v>3.9367426999374615</v>
      </c>
      <c r="AI154" s="156">
        <f t="shared" si="29"/>
        <v>4.0709062149030437</v>
      </c>
      <c r="AJ154" s="156">
        <f t="shared" si="29"/>
        <v>4.3297146905988972</v>
      </c>
      <c r="AK154" s="156">
        <f t="shared" si="29"/>
        <v>3.9576546735455573</v>
      </c>
      <c r="AL154" s="156">
        <f t="shared" si="29"/>
        <v>3.6164000605429099</v>
      </c>
      <c r="AM154" s="156">
        <f t="shared" si="29"/>
        <v>3.3619228812472963</v>
      </c>
      <c r="AN154" s="156">
        <f t="shared" ref="AN154:AO154" si="30">AN32+AN33+AN34</f>
        <v>3.6882428407533299</v>
      </c>
      <c r="AO154" s="156">
        <f t="shared" si="30"/>
        <v>3.3358049061082093</v>
      </c>
      <c r="AP154" s="156">
        <f t="shared" ref="AP154" si="31">AP32+AP33+AP34</f>
        <v>3.2108480267246353</v>
      </c>
    </row>
    <row r="155" spans="1:42" x14ac:dyDescent="0.2">
      <c r="D155" s="126" t="s">
        <v>36</v>
      </c>
      <c r="G155" s="156">
        <f>G140</f>
        <v>60.808930446710569</v>
      </c>
      <c r="H155" s="156">
        <f t="shared" ref="H155:AF155" si="32">H140</f>
        <v>66.870411689093146</v>
      </c>
      <c r="I155" s="156">
        <f t="shared" si="32"/>
        <v>66.606317206405009</v>
      </c>
      <c r="J155" s="156">
        <f t="shared" si="32"/>
        <v>69.01055219425038</v>
      </c>
      <c r="K155" s="156">
        <f t="shared" si="32"/>
        <v>66.421846743644466</v>
      </c>
      <c r="L155" s="156">
        <f t="shared" si="32"/>
        <v>63.75604637662525</v>
      </c>
      <c r="M155" s="156">
        <f t="shared" si="32"/>
        <v>62.084588489599533</v>
      </c>
      <c r="N155" s="156">
        <f t="shared" si="32"/>
        <v>68.021566114451886</v>
      </c>
      <c r="O155" s="156">
        <f t="shared" si="32"/>
        <v>60.62829640754255</v>
      </c>
      <c r="P155" s="156">
        <f t="shared" si="32"/>
        <v>62.847562205074063</v>
      </c>
      <c r="Q155" s="156">
        <f t="shared" si="32"/>
        <v>61.961791001222934</v>
      </c>
      <c r="R155" s="156">
        <f t="shared" si="32"/>
        <v>58.896195334816994</v>
      </c>
      <c r="S155" s="156">
        <f t="shared" si="32"/>
        <v>59.841154685176718</v>
      </c>
      <c r="T155" s="156">
        <f t="shared" si="32"/>
        <v>55.060760740610952</v>
      </c>
      <c r="U155" s="156">
        <f t="shared" si="32"/>
        <v>55.845707842727485</v>
      </c>
      <c r="V155" s="156">
        <f t="shared" si="32"/>
        <v>59.364552404704433</v>
      </c>
      <c r="W155" s="156">
        <f t="shared" si="32"/>
        <v>62.449148096228726</v>
      </c>
      <c r="X155" s="156">
        <f t="shared" si="32"/>
        <v>63.468126628942706</v>
      </c>
      <c r="Y155" s="156">
        <f t="shared" si="32"/>
        <v>61.355377514870646</v>
      </c>
      <c r="Z155" s="156">
        <f t="shared" si="32"/>
        <v>61.19699655845519</v>
      </c>
      <c r="AA155" s="156">
        <f t="shared" si="32"/>
        <v>53.755785774366196</v>
      </c>
      <c r="AB155" s="156">
        <f t="shared" si="32"/>
        <v>48.076967630674979</v>
      </c>
      <c r="AC155" s="156">
        <f t="shared" si="32"/>
        <v>45.519015382643609</v>
      </c>
      <c r="AD155" s="156">
        <f t="shared" si="32"/>
        <v>43.672370296982393</v>
      </c>
      <c r="AE155" s="156">
        <f>AE140</f>
        <v>45.551728640006893</v>
      </c>
      <c r="AF155" s="156">
        <f t="shared" si="32"/>
        <v>46.352919546814462</v>
      </c>
      <c r="AG155" s="156">
        <f>AG140</f>
        <v>44.882402763049981</v>
      </c>
      <c r="AH155" s="156">
        <f t="shared" ref="AH155:AI155" si="33">AH140</f>
        <v>47.172333846632135</v>
      </c>
      <c r="AI155" s="156">
        <f t="shared" si="33"/>
        <v>48.523458729292422</v>
      </c>
      <c r="AJ155" s="156">
        <f t="shared" ref="AJ155:AK155" si="34">AJ140</f>
        <v>48.028690780332383</v>
      </c>
      <c r="AK155" s="156">
        <f t="shared" si="34"/>
        <v>44.989069495120404</v>
      </c>
      <c r="AL155" s="156">
        <f t="shared" ref="AL155:AM155" si="35">AL140</f>
        <v>36.039432568643122</v>
      </c>
      <c r="AM155" s="156">
        <f t="shared" si="35"/>
        <v>34.757726514077483</v>
      </c>
      <c r="AN155" s="156">
        <f t="shared" ref="AN155:AO155" si="36">AN140</f>
        <v>34.396868791604511</v>
      </c>
      <c r="AO155" s="156">
        <f t="shared" si="36"/>
        <v>34.716440439897568</v>
      </c>
      <c r="AP155" s="156">
        <f t="shared" ref="AP155" si="37">AP140</f>
        <v>33.475299102313421</v>
      </c>
    </row>
    <row r="156" spans="1:42" x14ac:dyDescent="0.2">
      <c r="D156" s="126" t="s">
        <v>357</v>
      </c>
      <c r="G156" s="156"/>
      <c r="H156" s="156">
        <f>SUM(H88:H109)</f>
        <v>33.37844591027936</v>
      </c>
      <c r="I156" s="156">
        <f t="shared" ref="I156:AH156" si="38">SUM(I88:I109)</f>
        <v>33.293796632900772</v>
      </c>
      <c r="J156" s="156">
        <f t="shared" si="38"/>
        <v>33.183545036724297</v>
      </c>
      <c r="K156" s="156">
        <f t="shared" si="38"/>
        <v>33.914323798082279</v>
      </c>
      <c r="L156" s="156">
        <f t="shared" si="38"/>
        <v>34.87395815479303</v>
      </c>
      <c r="M156" s="156">
        <f t="shared" si="38"/>
        <v>35.861771128588813</v>
      </c>
      <c r="N156" s="156">
        <f t="shared" si="38"/>
        <v>35.96507640386875</v>
      </c>
      <c r="O156" s="156">
        <f t="shared" si="38"/>
        <v>34.977212711625377</v>
      </c>
      <c r="P156" s="156">
        <f t="shared" si="38"/>
        <v>37.282655774126482</v>
      </c>
      <c r="Q156" s="156">
        <f t="shared" si="38"/>
        <v>37.152378993050647</v>
      </c>
      <c r="R156" s="156">
        <f t="shared" si="38"/>
        <v>34.893836247175528</v>
      </c>
      <c r="S156" s="156">
        <f t="shared" si="38"/>
        <v>33.23925886847713</v>
      </c>
      <c r="T156" s="156">
        <f t="shared" si="38"/>
        <v>32.822355974196988</v>
      </c>
      <c r="U156" s="156">
        <f t="shared" si="38"/>
        <v>33.749239818608288</v>
      </c>
      <c r="V156" s="156">
        <f t="shared" si="38"/>
        <v>32.756703446934353</v>
      </c>
      <c r="W156" s="156">
        <f t="shared" si="38"/>
        <v>31.919248023409651</v>
      </c>
      <c r="X156" s="156">
        <f t="shared" si="38"/>
        <v>31.178991699352686</v>
      </c>
      <c r="Y156" s="156">
        <f t="shared" si="38"/>
        <v>30.099762139368806</v>
      </c>
      <c r="Z156" s="156">
        <f t="shared" si="38"/>
        <v>29.281300317367048</v>
      </c>
      <c r="AA156" s="156">
        <f t="shared" si="38"/>
        <v>28.828264973575934</v>
      </c>
      <c r="AB156" s="156">
        <f t="shared" si="38"/>
        <v>30.549508718248376</v>
      </c>
      <c r="AC156" s="156">
        <f t="shared" si="38"/>
        <v>28.493948533409505</v>
      </c>
      <c r="AD156" s="156">
        <f t="shared" si="38"/>
        <v>28.366769527259635</v>
      </c>
      <c r="AE156" s="156">
        <f t="shared" si="38"/>
        <v>30.393197524940035</v>
      </c>
      <c r="AF156" s="156">
        <f t="shared" si="38"/>
        <v>29.756914741579344</v>
      </c>
      <c r="AG156" s="156">
        <f t="shared" si="38"/>
        <v>30.042936028033381</v>
      </c>
      <c r="AH156" s="156">
        <f t="shared" si="38"/>
        <v>30.940585571330374</v>
      </c>
      <c r="AI156" s="156">
        <f t="shared" ref="AI156:AJ156" si="39">SUM(AI88:AI109)</f>
        <v>32.534615266279935</v>
      </c>
      <c r="AJ156" s="156">
        <f t="shared" si="39"/>
        <v>34.18417434405373</v>
      </c>
      <c r="AK156" s="156">
        <f t="shared" ref="AK156:AL156" si="40">SUM(AK88:AK109)</f>
        <v>32.815818676987362</v>
      </c>
      <c r="AL156" s="156">
        <f t="shared" si="40"/>
        <v>33.464218355087532</v>
      </c>
      <c r="AM156" s="156">
        <f t="shared" ref="AM156:AN156" si="41">SUM(AM88:AM109)</f>
        <v>34.419440961482763</v>
      </c>
      <c r="AN156" s="156">
        <f t="shared" si="41"/>
        <v>32.306028342449032</v>
      </c>
      <c r="AO156" s="156">
        <f t="shared" ref="AO156:AP156" si="42">SUM(AO88:AO109)</f>
        <v>29.504674546786831</v>
      </c>
      <c r="AP156" s="156">
        <f t="shared" si="42"/>
        <v>30.190913857135051</v>
      </c>
    </row>
    <row r="157" spans="1:42" x14ac:dyDescent="0.2">
      <c r="D157" s="126" t="s">
        <v>37</v>
      </c>
      <c r="G157" s="156">
        <f t="shared" ref="G157" si="43">SUM(G4,G5,G54,G120,G118,G122,G41)</f>
        <v>2.524</v>
      </c>
      <c r="H157" s="156">
        <f>SUM(H4,H5,H54,H120,H118,H122,H80)</f>
        <v>1.6346004481530041</v>
      </c>
      <c r="I157" s="156">
        <f t="shared" ref="I157:AH157" si="44">SUM(I4,I5,I54,I120,I118,I122,I80)</f>
        <v>2.3176264601434577</v>
      </c>
      <c r="J157" s="156">
        <f t="shared" si="44"/>
        <v>2.4977302209728167</v>
      </c>
      <c r="K157" s="156">
        <f t="shared" si="44"/>
        <v>1.6149019381642735</v>
      </c>
      <c r="L157" s="156">
        <f t="shared" si="44"/>
        <v>0.97122676879503733</v>
      </c>
      <c r="M157" s="156">
        <f t="shared" si="44"/>
        <v>0.96264590650769599</v>
      </c>
      <c r="N157" s="156">
        <f t="shared" si="44"/>
        <v>0.94531688637487343</v>
      </c>
      <c r="O157" s="156">
        <f t="shared" si="44"/>
        <v>1.0295641938428113</v>
      </c>
      <c r="P157" s="156">
        <f t="shared" si="44"/>
        <v>1.1978264950968862</v>
      </c>
      <c r="Q157" s="156">
        <f t="shared" si="44"/>
        <v>1.099812453230026</v>
      </c>
      <c r="R157" s="156">
        <f t="shared" si="44"/>
        <v>1.2555783531390079</v>
      </c>
      <c r="S157" s="156">
        <f t="shared" si="44"/>
        <v>1.4660486925585094</v>
      </c>
      <c r="T157" s="156">
        <f t="shared" si="44"/>
        <v>1.322019989451765</v>
      </c>
      <c r="U157" s="156">
        <f t="shared" si="44"/>
        <v>1.1559025311854021</v>
      </c>
      <c r="V157" s="156">
        <f t="shared" si="44"/>
        <v>1.1295516264280463</v>
      </c>
      <c r="W157" s="156">
        <f t="shared" si="44"/>
        <v>1.267543989542663</v>
      </c>
      <c r="X157" s="156">
        <f t="shared" si="44"/>
        <v>1.1572184968538348</v>
      </c>
      <c r="Y157" s="156">
        <f t="shared" si="44"/>
        <v>1.1400840528733445</v>
      </c>
      <c r="Z157" s="156">
        <f t="shared" si="44"/>
        <v>1.1785263699684505</v>
      </c>
      <c r="AA157" s="156">
        <f t="shared" si="44"/>
        <v>1.0297558012354493</v>
      </c>
      <c r="AB157" s="156">
        <f t="shared" si="44"/>
        <v>1.1474008815673058</v>
      </c>
      <c r="AC157" s="156">
        <f t="shared" si="44"/>
        <v>0.85919459320739022</v>
      </c>
      <c r="AD157" s="156">
        <f t="shared" si="44"/>
        <v>0.88628851477022064</v>
      </c>
      <c r="AE157" s="156">
        <f t="shared" si="44"/>
        <v>0.8247404354115887</v>
      </c>
      <c r="AF157" s="156">
        <f t="shared" si="44"/>
        <v>0.78493786852242897</v>
      </c>
      <c r="AG157" s="156">
        <f t="shared" si="44"/>
        <v>0.64545423761160592</v>
      </c>
      <c r="AH157" s="156">
        <f t="shared" si="44"/>
        <v>0.65022666370041327</v>
      </c>
      <c r="AI157" s="156">
        <f t="shared" ref="AI157:AJ157" si="45">SUM(AI4,AI5,AI54,AI120,AI118,AI122,AI80)</f>
        <v>0.39228344282169519</v>
      </c>
      <c r="AJ157" s="156">
        <f t="shared" si="45"/>
        <v>0.54439534357271879</v>
      </c>
      <c r="AK157" s="156">
        <f t="shared" ref="AK157:AL157" si="46">SUM(AK4,AK5,AK54,AK120,AK118,AK122,AK80)</f>
        <v>0.4969492010825165</v>
      </c>
      <c r="AL157" s="156">
        <f t="shared" si="46"/>
        <v>0.47224155442230897</v>
      </c>
      <c r="AM157" s="156">
        <f t="shared" ref="AM157:AN157" si="47">SUM(AM4,AM5,AM54,AM120,AM118,AM122,AM80)</f>
        <v>0.46728389628392053</v>
      </c>
      <c r="AN157" s="156">
        <f t="shared" si="47"/>
        <v>0.40619187213703767</v>
      </c>
      <c r="AO157" s="156">
        <f t="shared" ref="AO157:AP157" si="48">SUM(AO4,AO5,AO54,AO120,AO118,AO122,AO80)</f>
        <v>0.33264840275383784</v>
      </c>
      <c r="AP157" s="156">
        <f t="shared" si="48"/>
        <v>0.18267400793278032</v>
      </c>
    </row>
    <row r="158" spans="1:42" x14ac:dyDescent="0.2">
      <c r="D158" s="127" t="s">
        <v>38</v>
      </c>
      <c r="G158" s="51">
        <f>SUM(G151:G157)</f>
        <v>128.62293044671057</v>
      </c>
      <c r="H158" s="51">
        <f>SUM(H151:H157)</f>
        <v>175.16578813078991</v>
      </c>
      <c r="I158" s="51">
        <f t="shared" ref="I158:AD158" si="49">SUM(I151:I157)</f>
        <v>176.87653066531283</v>
      </c>
      <c r="J158" s="51">
        <f t="shared" si="49"/>
        <v>184.76573613194131</v>
      </c>
      <c r="K158" s="51">
        <f t="shared" si="49"/>
        <v>176.853935295881</v>
      </c>
      <c r="L158" s="51">
        <f t="shared" si="49"/>
        <v>174.53049605307942</v>
      </c>
      <c r="M158" s="51">
        <f t="shared" si="49"/>
        <v>172.67124707536919</v>
      </c>
      <c r="N158" s="51">
        <f t="shared" si="49"/>
        <v>176.90680269030594</v>
      </c>
      <c r="O158" s="51">
        <f t="shared" si="49"/>
        <v>167.82412050532821</v>
      </c>
      <c r="P158" s="51">
        <f t="shared" si="49"/>
        <v>172.38625845665914</v>
      </c>
      <c r="Q158" s="51">
        <f t="shared" si="49"/>
        <v>171.08800817210852</v>
      </c>
      <c r="R158" s="51">
        <f t="shared" si="49"/>
        <v>168.89947644633722</v>
      </c>
      <c r="S158" s="51">
        <f t="shared" si="49"/>
        <v>169.41152650789297</v>
      </c>
      <c r="T158" s="51">
        <f t="shared" si="49"/>
        <v>161.21396848146165</v>
      </c>
      <c r="U158" s="51">
        <f t="shared" si="49"/>
        <v>162.50607019487472</v>
      </c>
      <c r="V158" s="51">
        <f t="shared" si="49"/>
        <v>165.70154517631551</v>
      </c>
      <c r="W158" s="51">
        <f t="shared" si="49"/>
        <v>169.8216286862509</v>
      </c>
      <c r="X158" s="51">
        <f t="shared" si="49"/>
        <v>165.35228288152408</v>
      </c>
      <c r="Y158" s="51">
        <f t="shared" si="49"/>
        <v>160.39320920402352</v>
      </c>
      <c r="Z158" s="51">
        <f t="shared" si="49"/>
        <v>151.09361402576587</v>
      </c>
      <c r="AA158" s="51">
        <f t="shared" si="49"/>
        <v>128.11978536752022</v>
      </c>
      <c r="AB158" s="51">
        <f t="shared" si="49"/>
        <v>120.11885474955599</v>
      </c>
      <c r="AC158" s="51">
        <f t="shared" si="49"/>
        <v>107.70455275555045</v>
      </c>
      <c r="AD158" s="51">
        <f t="shared" si="49"/>
        <v>109.05015096735885</v>
      </c>
      <c r="AE158" s="51">
        <f t="shared" ref="AE158:AF158" si="50">SUM(AE151:AE157)</f>
        <v>111.34087734982919</v>
      </c>
      <c r="AF158" s="51">
        <f t="shared" si="50"/>
        <v>108.95892292438384</v>
      </c>
      <c r="AG158" s="51">
        <f t="shared" ref="AG158:AH158" si="51">SUM(AG151:AG157)</f>
        <v>109.359768609665</v>
      </c>
      <c r="AH158" s="51">
        <f t="shared" si="51"/>
        <v>111.67536760613861</v>
      </c>
      <c r="AI158" s="51">
        <f t="shared" ref="AI158:AJ158" si="52">SUM(AI151:AI157)</f>
        <v>113.89228160668206</v>
      </c>
      <c r="AJ158" s="51">
        <f t="shared" si="52"/>
        <v>113.90814612229363</v>
      </c>
      <c r="AK158" s="51">
        <f t="shared" ref="AK158:AL158" si="53">SUM(AK151:AK157)</f>
        <v>107.31828701326398</v>
      </c>
      <c r="AL158" s="51">
        <f t="shared" si="53"/>
        <v>97.996481321902877</v>
      </c>
      <c r="AM158" s="51">
        <f t="shared" ref="AM158:AN158" si="54">SUM(AM151:AM157)</f>
        <v>100.37951228628465</v>
      </c>
      <c r="AN158" s="51">
        <f t="shared" si="54"/>
        <v>95.908922388161869</v>
      </c>
      <c r="AO158" s="51">
        <f t="shared" ref="AO158:AP158" si="55">SUM(AO151:AO157)</f>
        <v>89.875813543725855</v>
      </c>
      <c r="AP158" s="51">
        <f t="shared" si="55"/>
        <v>88.746470431943322</v>
      </c>
    </row>
    <row r="159" spans="1:42" x14ac:dyDescent="0.2">
      <c r="G159" s="128">
        <f>G158-G132</f>
        <v>0</v>
      </c>
      <c r="H159" s="128">
        <f>H158-H132</f>
        <v>0</v>
      </c>
      <c r="I159" s="128">
        <f t="shared" ref="I159:AF159" si="56">I158-I132</f>
        <v>0</v>
      </c>
      <c r="J159" s="128">
        <f t="shared" si="56"/>
        <v>0</v>
      </c>
      <c r="K159" s="128">
        <f t="shared" si="56"/>
        <v>0</v>
      </c>
      <c r="L159" s="128">
        <f t="shared" si="56"/>
        <v>0</v>
      </c>
      <c r="M159" s="128">
        <f t="shared" si="56"/>
        <v>0</v>
      </c>
      <c r="N159" s="128">
        <f t="shared" si="56"/>
        <v>0</v>
      </c>
      <c r="O159" s="128">
        <f t="shared" si="56"/>
        <v>0</v>
      </c>
      <c r="P159" s="128">
        <f t="shared" si="56"/>
        <v>0</v>
      </c>
      <c r="Q159" s="128">
        <f t="shared" si="56"/>
        <v>0</v>
      </c>
      <c r="R159" s="128">
        <f t="shared" si="56"/>
        <v>0</v>
      </c>
      <c r="S159" s="128">
        <f t="shared" si="56"/>
        <v>0</v>
      </c>
      <c r="T159" s="128">
        <f t="shared" si="56"/>
        <v>0</v>
      </c>
      <c r="U159" s="128">
        <f t="shared" si="56"/>
        <v>0</v>
      </c>
      <c r="V159" s="128">
        <f t="shared" si="56"/>
        <v>0</v>
      </c>
      <c r="W159" s="128">
        <f t="shared" si="56"/>
        <v>0</v>
      </c>
      <c r="X159" s="128">
        <f t="shared" si="56"/>
        <v>0</v>
      </c>
      <c r="Y159" s="128">
        <f t="shared" si="56"/>
        <v>0</v>
      </c>
      <c r="Z159" s="128">
        <f t="shared" si="56"/>
        <v>0</v>
      </c>
      <c r="AA159" s="128">
        <f t="shared" si="56"/>
        <v>0</v>
      </c>
      <c r="AB159" s="128">
        <f t="shared" si="56"/>
        <v>0</v>
      </c>
      <c r="AC159" s="128">
        <f t="shared" si="56"/>
        <v>0</v>
      </c>
      <c r="AD159" s="128">
        <f t="shared" si="56"/>
        <v>0</v>
      </c>
      <c r="AE159" s="128">
        <f t="shared" si="56"/>
        <v>0</v>
      </c>
      <c r="AF159" s="128">
        <f t="shared" si="56"/>
        <v>0</v>
      </c>
      <c r="AG159" s="128">
        <f t="shared" ref="AG159:AL159" si="57">AG158-AG132</f>
        <v>0</v>
      </c>
      <c r="AH159" s="128">
        <f t="shared" si="57"/>
        <v>0</v>
      </c>
      <c r="AI159" s="128">
        <f t="shared" si="57"/>
        <v>0</v>
      </c>
      <c r="AJ159" s="128">
        <f t="shared" si="57"/>
        <v>0</v>
      </c>
      <c r="AK159" s="128">
        <f t="shared" si="57"/>
        <v>0</v>
      </c>
      <c r="AL159" s="128">
        <f t="shared" si="57"/>
        <v>0</v>
      </c>
      <c r="AM159" s="128">
        <f t="shared" ref="AM159:AN159" si="58">AM158-AM132</f>
        <v>0</v>
      </c>
      <c r="AN159" s="128">
        <f t="shared" si="58"/>
        <v>0</v>
      </c>
      <c r="AO159" s="128">
        <f t="shared" ref="AO159:AP159" si="59">AO158-AO132</f>
        <v>0</v>
      </c>
      <c r="AP159" s="128">
        <f t="shared" si="59"/>
        <v>0</v>
      </c>
    </row>
    <row r="160" spans="1:42" x14ac:dyDescent="0.2">
      <c r="D160" s="126" t="s">
        <v>39</v>
      </c>
      <c r="G160" s="49">
        <f>$G$158</f>
        <v>128.62293044671057</v>
      </c>
      <c r="H160" s="49">
        <f>$G$158</f>
        <v>128.62293044671057</v>
      </c>
      <c r="I160" s="49">
        <f t="shared" ref="I160:AM160" si="60">$G$158</f>
        <v>128.62293044671057</v>
      </c>
      <c r="J160" s="49">
        <f t="shared" si="60"/>
        <v>128.62293044671057</v>
      </c>
      <c r="K160" s="49">
        <f t="shared" si="60"/>
        <v>128.62293044671057</v>
      </c>
      <c r="L160" s="49">
        <f t="shared" si="60"/>
        <v>128.62293044671057</v>
      </c>
      <c r="M160" s="49">
        <f t="shared" si="60"/>
        <v>128.62293044671057</v>
      </c>
      <c r="N160" s="49">
        <f t="shared" si="60"/>
        <v>128.62293044671057</v>
      </c>
      <c r="O160" s="49">
        <f t="shared" si="60"/>
        <v>128.62293044671057</v>
      </c>
      <c r="P160" s="49">
        <f t="shared" si="60"/>
        <v>128.62293044671057</v>
      </c>
      <c r="Q160" s="49">
        <f t="shared" si="60"/>
        <v>128.62293044671057</v>
      </c>
      <c r="R160" s="49">
        <f t="shared" si="60"/>
        <v>128.62293044671057</v>
      </c>
      <c r="S160" s="49">
        <f t="shared" si="60"/>
        <v>128.62293044671057</v>
      </c>
      <c r="T160" s="49">
        <f t="shared" si="60"/>
        <v>128.62293044671057</v>
      </c>
      <c r="U160" s="49">
        <f t="shared" si="60"/>
        <v>128.62293044671057</v>
      </c>
      <c r="V160" s="49">
        <f t="shared" si="60"/>
        <v>128.62293044671057</v>
      </c>
      <c r="W160" s="49">
        <f t="shared" si="60"/>
        <v>128.62293044671057</v>
      </c>
      <c r="X160" s="49">
        <f t="shared" si="60"/>
        <v>128.62293044671057</v>
      </c>
      <c r="Y160" s="49">
        <f t="shared" si="60"/>
        <v>128.62293044671057</v>
      </c>
      <c r="Z160" s="49">
        <f t="shared" si="60"/>
        <v>128.62293044671057</v>
      </c>
      <c r="AA160" s="49">
        <f t="shared" si="60"/>
        <v>128.62293044671057</v>
      </c>
      <c r="AB160" s="49">
        <f t="shared" si="60"/>
        <v>128.62293044671057</v>
      </c>
      <c r="AC160" s="49">
        <f t="shared" si="60"/>
        <v>128.62293044671057</v>
      </c>
      <c r="AD160" s="49">
        <f t="shared" si="60"/>
        <v>128.62293044671057</v>
      </c>
      <c r="AE160" s="49">
        <f t="shared" si="60"/>
        <v>128.62293044671057</v>
      </c>
      <c r="AF160" s="49">
        <f t="shared" si="60"/>
        <v>128.62293044671057</v>
      </c>
      <c r="AG160" s="49">
        <f t="shared" si="60"/>
        <v>128.62293044671057</v>
      </c>
      <c r="AH160" s="49">
        <f t="shared" si="60"/>
        <v>128.62293044671057</v>
      </c>
      <c r="AI160" s="49">
        <f t="shared" si="60"/>
        <v>128.62293044671057</v>
      </c>
      <c r="AJ160" s="49">
        <f t="shared" si="60"/>
        <v>128.62293044671057</v>
      </c>
      <c r="AK160" s="49">
        <f t="shared" si="60"/>
        <v>128.62293044671057</v>
      </c>
      <c r="AL160" s="49">
        <f>$G$158</f>
        <v>128.62293044671057</v>
      </c>
      <c r="AM160" s="49">
        <f t="shared" si="60"/>
        <v>128.62293044671057</v>
      </c>
      <c r="AN160" s="49">
        <f>$G$158</f>
        <v>128.62293044671057</v>
      </c>
      <c r="AO160" s="49">
        <f>$G$158</f>
        <v>128.62293044671057</v>
      </c>
      <c r="AP160" s="49">
        <f>$G$158</f>
        <v>128.62293044671057</v>
      </c>
    </row>
    <row r="161" spans="35:40" x14ac:dyDescent="0.2">
      <c r="AI161" s="148"/>
      <c r="AJ161" s="148"/>
      <c r="AK161" s="148"/>
      <c r="AL161" s="148"/>
      <c r="AM161" s="148"/>
      <c r="AN161" s="148"/>
    </row>
    <row r="162" spans="35:40" x14ac:dyDescent="0.2">
      <c r="AI162" s="148"/>
      <c r="AJ162" s="148"/>
      <c r="AK162" s="148"/>
      <c r="AL162" s="148"/>
      <c r="AM162" s="148"/>
      <c r="AN162" s="148"/>
    </row>
    <row r="163" spans="35:40" x14ac:dyDescent="0.2">
      <c r="AI163" s="148"/>
      <c r="AJ163" s="148"/>
      <c r="AK163" s="148"/>
      <c r="AL163" s="148"/>
      <c r="AM163" s="148"/>
      <c r="AN163" s="148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>
    <tabColor theme="5"/>
  </sheetPr>
  <dimension ref="B2:AL14"/>
  <sheetViews>
    <sheetView showGridLines="0" tabSelected="1" workbookViewId="0">
      <selection activeCell="I19" sqref="I19"/>
    </sheetView>
  </sheetViews>
  <sheetFormatPr defaultColWidth="9.140625" defaultRowHeight="12.75" x14ac:dyDescent="0.2"/>
  <cols>
    <col min="1" max="1" width="9.140625" style="45"/>
    <col min="2" max="2" width="25.140625" style="45" customWidth="1"/>
    <col min="3" max="36" width="5.5703125" style="45" customWidth="1"/>
    <col min="37" max="38" width="4.85546875" style="45" customWidth="1"/>
    <col min="39" max="16384" width="9.140625" style="45"/>
  </cols>
  <sheetData>
    <row r="2" spans="2:38" x14ac:dyDescent="0.2">
      <c r="B2" s="52" t="s">
        <v>363</v>
      </c>
    </row>
    <row r="3" spans="2:38" x14ac:dyDescent="0.2">
      <c r="B3" s="52"/>
    </row>
    <row r="4" spans="2:38" s="50" customFormat="1" x14ac:dyDescent="0.25">
      <c r="B4" s="53"/>
      <c r="C4" s="54">
        <f>'A.3 Fig.A3.2'!G150</f>
        <v>1987</v>
      </c>
      <c r="D4" s="55">
        <f>'A.3 Fig.A3.2'!H150</f>
        <v>1990</v>
      </c>
      <c r="E4" s="55">
        <f>'A.3 Fig.A3.2'!I150</f>
        <v>1991</v>
      </c>
      <c r="F4" s="55">
        <f>'A.3 Fig.A3.2'!J150</f>
        <v>1992</v>
      </c>
      <c r="G4" s="55">
        <f>'A.3 Fig.A3.2'!K150</f>
        <v>1993</v>
      </c>
      <c r="H4" s="55">
        <f>'A.3 Fig.A3.2'!L150</f>
        <v>1994</v>
      </c>
      <c r="I4" s="55">
        <f>'A.3 Fig.A3.2'!M150</f>
        <v>1995</v>
      </c>
      <c r="J4" s="55">
        <f>'A.3 Fig.A3.2'!N150</f>
        <v>1996</v>
      </c>
      <c r="K4" s="55">
        <f>'A.3 Fig.A3.2'!O150</f>
        <v>1997</v>
      </c>
      <c r="L4" s="55">
        <f>'A.3 Fig.A3.2'!P150</f>
        <v>1998</v>
      </c>
      <c r="M4" s="55">
        <f>'A.3 Fig.A3.2'!Q150</f>
        <v>1999</v>
      </c>
      <c r="N4" s="55">
        <f>'A.3 Fig.A3.2'!R150</f>
        <v>2000</v>
      </c>
      <c r="O4" s="55">
        <f>'A.3 Fig.A3.2'!S150</f>
        <v>2001</v>
      </c>
      <c r="P4" s="55">
        <f>'A.3 Fig.A3.2'!T150</f>
        <v>2002</v>
      </c>
      <c r="Q4" s="55">
        <f>'A.3 Fig.A3.2'!U150</f>
        <v>2003</v>
      </c>
      <c r="R4" s="55">
        <f>'A.3 Fig.A3.2'!V150</f>
        <v>2004</v>
      </c>
      <c r="S4" s="55">
        <f>'A.3 Fig.A3.2'!W150</f>
        <v>2005</v>
      </c>
      <c r="T4" s="55">
        <f>'A.3 Fig.A3.2'!X150</f>
        <v>2006</v>
      </c>
      <c r="U4" s="55">
        <f>'A.3 Fig.A3.2'!Y150</f>
        <v>2007</v>
      </c>
      <c r="V4" s="55">
        <f>'A.3 Fig.A3.2'!Z150</f>
        <v>2008</v>
      </c>
      <c r="W4" s="55">
        <v>2009</v>
      </c>
      <c r="X4" s="55">
        <v>2010</v>
      </c>
      <c r="Y4" s="55">
        <v>2011</v>
      </c>
      <c r="Z4" s="55">
        <v>2012</v>
      </c>
      <c r="AA4" s="55">
        <v>2013</v>
      </c>
      <c r="AB4" s="55">
        <v>2014</v>
      </c>
      <c r="AC4" s="55">
        <v>2015</v>
      </c>
      <c r="AD4" s="55">
        <v>2016</v>
      </c>
      <c r="AE4" s="55">
        <v>2017</v>
      </c>
      <c r="AF4" s="55">
        <v>2018</v>
      </c>
      <c r="AG4" s="55">
        <v>2019</v>
      </c>
      <c r="AH4" s="55">
        <v>2020</v>
      </c>
      <c r="AI4" s="55">
        <v>2021</v>
      </c>
      <c r="AJ4" s="55">
        <v>2022</v>
      </c>
      <c r="AK4" s="55">
        <v>2023</v>
      </c>
      <c r="AL4" s="56">
        <v>2024</v>
      </c>
    </row>
    <row r="5" spans="2:38" s="47" customFormat="1" x14ac:dyDescent="0.25">
      <c r="B5" s="57" t="s">
        <v>32</v>
      </c>
      <c r="C5" s="58">
        <f>'A.3 Fig.A3.2'!G151</f>
        <v>40.142000000000003</v>
      </c>
      <c r="D5" s="58">
        <f>'A.3 Fig.A3.2'!H151</f>
        <v>46.374000000000002</v>
      </c>
      <c r="E5" s="58">
        <f>'A.3 Fig.A3.2'!I151</f>
        <v>46.188000000000002</v>
      </c>
      <c r="F5" s="58">
        <f>'A.3 Fig.A3.2'!J151</f>
        <v>53.064999999999998</v>
      </c>
      <c r="G5" s="58">
        <f>'A.3 Fig.A3.2'!K151</f>
        <v>46.944000000000003</v>
      </c>
      <c r="H5" s="58">
        <f>'A.3 Fig.A3.2'!L151</f>
        <v>45.1</v>
      </c>
      <c r="I5" s="58">
        <f>'A.3 Fig.A3.2'!M151</f>
        <v>41.390999999999998</v>
      </c>
      <c r="J5" s="58">
        <f>'A.3 Fig.A3.2'!N151</f>
        <v>41.864076999999995</v>
      </c>
      <c r="K5" s="58">
        <f>'A.3 Fig.A3.2'!O151</f>
        <v>40.192434999999996</v>
      </c>
      <c r="L5" s="58">
        <f>'A.3 Fig.A3.2'!P151</f>
        <v>39.384231</v>
      </c>
      <c r="M5" s="58">
        <f>'A.3 Fig.A3.2'!Q151</f>
        <v>38.768706999999999</v>
      </c>
      <c r="N5" s="58">
        <f>'A.3 Fig.A3.2'!R151</f>
        <v>39.719932</v>
      </c>
      <c r="O5" s="58">
        <f>'A.3 Fig.A3.2'!S151</f>
        <v>41.145445000000002</v>
      </c>
      <c r="P5" s="58">
        <f>'A.3 Fig.A3.2'!T151</f>
        <v>37.621466999999996</v>
      </c>
      <c r="Q5" s="58">
        <f>'A.3 Fig.A3.2'!U151</f>
        <v>33.812142999999999</v>
      </c>
      <c r="R5" s="58">
        <f>'A.3 Fig.A3.2'!V151</f>
        <v>32.332915</v>
      </c>
      <c r="S5" s="58">
        <f>'A.3 Fig.A3.2'!W151</f>
        <v>32.384462590946271</v>
      </c>
      <c r="T5" s="58">
        <f>'A.3 Fig.A3.2'!X151</f>
        <v>29.873768785655848</v>
      </c>
      <c r="U5" s="58">
        <f>'A.3 Fig.A3.2'!Y151</f>
        <v>27.673398110254148</v>
      </c>
      <c r="V5" s="58">
        <f>'A.3 Fig.A3.2'!Z151</f>
        <v>22.48222867893039</v>
      </c>
      <c r="W5" s="58">
        <f>'A.3 Fig.A3.2'!AA151</f>
        <v>13.782730780159397</v>
      </c>
      <c r="X5" s="58">
        <f>'A.3 Fig.A3.2'!AB151</f>
        <v>11.922654304222608</v>
      </c>
      <c r="Y5" s="58">
        <f>'A.3 Fig.A3.2'!AC151</f>
        <v>8.3703604939891925</v>
      </c>
      <c r="Z5" s="58">
        <f>'A.3 Fig.A3.2'!AD151</f>
        <v>10.52583579891817</v>
      </c>
      <c r="AA5" s="58">
        <f>'A.3 Fig.A3.2'!AE151</f>
        <v>9.088432217697239</v>
      </c>
      <c r="AB5" s="58">
        <f>'A.3 Fig.A3.2'!AF151</f>
        <v>7.8104661938481055</v>
      </c>
      <c r="AC5" s="58">
        <f>'A.3 Fig.A3.2'!AG151</f>
        <v>9.8194692233447096</v>
      </c>
      <c r="AD5" s="58">
        <f>'A.3 Fig.A3.2'!AH151</f>
        <v>8.3070660212736076</v>
      </c>
      <c r="AE5" s="58">
        <f>'A.3 Fig.A3.2'!AI151</f>
        <v>8.1190777510739487</v>
      </c>
      <c r="AF5" s="58">
        <f>'A.3 Fig.A3.2'!AJ151</f>
        <v>6.7376342617444269</v>
      </c>
      <c r="AG5" s="58">
        <f>'A.3 Fig.A3.2'!AK151</f>
        <v>5.9897459611654966</v>
      </c>
      <c r="AH5" s="58">
        <f>'A.3 Fig.A3.2'!AL151</f>
        <v>5.5870505121676102</v>
      </c>
      <c r="AI5" s="58">
        <f>'A.3 Fig.A3.2'!AM151</f>
        <v>8.5254402452014091</v>
      </c>
      <c r="AJ5" s="58">
        <f>'A.3 Fig.A3.2'!AN151</f>
        <v>7.4763205807338027</v>
      </c>
      <c r="AK5" s="58">
        <f>'A.3 Fig.A3.2'!AO151</f>
        <v>4.2881398982437648</v>
      </c>
      <c r="AL5" s="59">
        <f>'A.3 Fig.A3.2'!AP151</f>
        <v>4.1354301955196826</v>
      </c>
    </row>
    <row r="6" spans="2:38" s="47" customFormat="1" x14ac:dyDescent="0.25">
      <c r="B6" s="57" t="s">
        <v>33</v>
      </c>
      <c r="C6" s="58">
        <f>'A.3 Fig.A3.2'!G152</f>
        <v>7.2379999999999995</v>
      </c>
      <c r="D6" s="58">
        <f>'A.3 Fig.A3.2'!H152</f>
        <v>7.7583221516099066</v>
      </c>
      <c r="E6" s="58">
        <f>'A.3 Fig.A3.2'!I152</f>
        <v>7.8989783253087946</v>
      </c>
      <c r="F6" s="58">
        <f>'A.3 Fig.A3.2'!J152</f>
        <v>7.2794155943784649</v>
      </c>
      <c r="G6" s="58">
        <f>'A.3 Fig.A3.2'!K152</f>
        <v>7.2992087428435397</v>
      </c>
      <c r="H6" s="58">
        <f>'A.3 Fig.A3.2'!L152</f>
        <v>7.5538492047066157</v>
      </c>
      <c r="I6" s="58">
        <f>'A.3 Fig.A3.2'!M152</f>
        <v>7.4045575027015955</v>
      </c>
      <c r="J6" s="58">
        <f>'A.3 Fig.A3.2'!N152</f>
        <v>7.5792747626247499</v>
      </c>
      <c r="K6" s="58">
        <f>'A.3 Fig.A3.2'!O152</f>
        <v>7.4383424342448938</v>
      </c>
      <c r="L6" s="58">
        <f>'A.3 Fig.A3.2'!P152</f>
        <v>7.8137599680549084</v>
      </c>
      <c r="M6" s="58">
        <f>'A.3 Fig.A3.2'!Q152</f>
        <v>7.926022352418407</v>
      </c>
      <c r="N6" s="58">
        <f>'A.3 Fig.A3.2'!R152</f>
        <v>8.0832578888151048</v>
      </c>
      <c r="O6" s="58">
        <f>'A.3 Fig.A3.2'!S152</f>
        <v>8.3614241555071303</v>
      </c>
      <c r="P6" s="58">
        <f>'A.3 Fig.A3.2'!T152</f>
        <v>8.2938568622152289</v>
      </c>
      <c r="Q6" s="58">
        <f>'A.3 Fig.A3.2'!U152</f>
        <v>8.6664183035067897</v>
      </c>
      <c r="R6" s="58">
        <f>'A.3 Fig.A3.2'!V152</f>
        <v>8.7155335962193234</v>
      </c>
      <c r="S6" s="58">
        <f>'A.3 Fig.A3.2'!W152</f>
        <v>9.1248880080369688</v>
      </c>
      <c r="T6" s="58">
        <f>'A.3 Fig.A3.2'!X152</f>
        <v>8.9995509551957724</v>
      </c>
      <c r="U6" s="58">
        <f>'A.3 Fig.A3.2'!Y152</f>
        <v>8.8653462010107997</v>
      </c>
      <c r="V6" s="58">
        <f>'A.3 Fig.A3.2'!Z152</f>
        <v>9.6300343827436734</v>
      </c>
      <c r="W6" s="58">
        <f>'A.3 Fig.A3.2'!AA152</f>
        <v>9.0723031550526656</v>
      </c>
      <c r="X6" s="58">
        <f>'A.3 Fig.A3.2'!AB152</f>
        <v>9.5065519263409985</v>
      </c>
      <c r="Y6" s="58">
        <f>'A.3 Fig.A3.2'!AC152</f>
        <v>8.3294062714473416</v>
      </c>
      <c r="Z6" s="58">
        <f>'A.3 Fig.A3.2'!AD152</f>
        <v>7.9916805289802442</v>
      </c>
      <c r="AA6" s="58">
        <f>'A.3 Fig.A3.2'!AE152</f>
        <v>7.9248964153487016</v>
      </c>
      <c r="AB6" s="58">
        <f>'A.3 Fig.A3.2'!AF152</f>
        <v>7.2684999730546682</v>
      </c>
      <c r="AC6" s="58">
        <f>'A.3 Fig.A3.2'!AG152</f>
        <v>7.7305252216045162</v>
      </c>
      <c r="AD6" s="58">
        <f>'A.3 Fig.A3.2'!AH152</f>
        <v>7.9848311580736766</v>
      </c>
      <c r="AE6" s="58">
        <f>'A.3 Fig.A3.2'!AI152</f>
        <v>7.4191582635185851</v>
      </c>
      <c r="AF6" s="58">
        <f>'A.3 Fig.A3.2'!AJ152</f>
        <v>7.9930391771202363</v>
      </c>
      <c r="AG6" s="58">
        <f>'A.3 Fig.A3.2'!AK152</f>
        <v>7.733523617426453</v>
      </c>
      <c r="AH6" s="58">
        <f>'A.3 Fig.A3.2'!AL152</f>
        <v>8.1055485013279487</v>
      </c>
      <c r="AI6" s="58">
        <f>'A.3 Fig.A3.2'!AM152</f>
        <v>7.7515460353267587</v>
      </c>
      <c r="AJ6" s="58">
        <f>'A.3 Fig.A3.2'!AN152</f>
        <v>6.7521420978963382</v>
      </c>
      <c r="AK6" s="58">
        <f>'A.3 Fig.A3.2'!AO152</f>
        <v>6.4233783280464039</v>
      </c>
      <c r="AL6" s="59">
        <f>'A.3 Fig.A3.2'!AP152</f>
        <v>6.8294107823470185</v>
      </c>
    </row>
    <row r="7" spans="2:38" s="47" customFormat="1" x14ac:dyDescent="0.25">
      <c r="B7" s="57" t="s">
        <v>34</v>
      </c>
      <c r="C7" s="58">
        <f>'A.3 Fig.A3.2'!G153</f>
        <v>9.2070000000000007</v>
      </c>
      <c r="D7" s="58">
        <f>'A.3 Fig.A3.2'!H153</f>
        <v>10.562564280114564</v>
      </c>
      <c r="E7" s="58">
        <f>'A.3 Fig.A3.2'!I153</f>
        <v>11.389965691436252</v>
      </c>
      <c r="F7" s="58">
        <f>'A.3 Fig.A3.2'!J153</f>
        <v>10.084196324255414</v>
      </c>
      <c r="G7" s="58">
        <f>'A.3 Fig.A3.2'!K153</f>
        <v>10.497007334861543</v>
      </c>
      <c r="H7" s="58">
        <f>'A.3 Fig.A3.2'!L153</f>
        <v>10.742630616560326</v>
      </c>
      <c r="I7" s="58">
        <f>'A.3 Fig.A3.2'!M153</f>
        <v>10.967751862952866</v>
      </c>
      <c r="J7" s="58">
        <f>'A.3 Fig.A3.2'!N153</f>
        <v>10.915931002813956</v>
      </c>
      <c r="K7" s="58">
        <f>'A.3 Fig.A3.2'!O153</f>
        <v>11.835841657540197</v>
      </c>
      <c r="L7" s="58">
        <f>'A.3 Fig.A3.2'!P153</f>
        <v>11.773587462737297</v>
      </c>
      <c r="M7" s="58">
        <f>'A.3 Fig.A3.2'!Q153</f>
        <v>11.850690904994169</v>
      </c>
      <c r="N7" s="58">
        <f>'A.3 Fig.A3.2'!R153</f>
        <v>13.360443288270949</v>
      </c>
      <c r="O7" s="58">
        <f>'A.3 Fig.A3.2'!S153</f>
        <v>12.509474447774673</v>
      </c>
      <c r="P7" s="58">
        <f>'A.3 Fig.A3.2'!T153</f>
        <v>13.840655657397116</v>
      </c>
      <c r="Q7" s="58">
        <f>'A.3 Fig.A3.2'!U153</f>
        <v>16.39211749916241</v>
      </c>
      <c r="R7" s="58">
        <f>'A.3 Fig.A3.2'!V153</f>
        <v>18.845903346756071</v>
      </c>
      <c r="S7" s="58">
        <f>'A.3 Fig.A3.2'!W153</f>
        <v>20.202904975615265</v>
      </c>
      <c r="T7" s="58">
        <f>'A.3 Fig.A3.2'!X153</f>
        <v>19.33913416694795</v>
      </c>
      <c r="U7" s="58">
        <f>'A.3 Fig.A3.2'!Y153</f>
        <v>20.968422528160698</v>
      </c>
      <c r="V7" s="58">
        <f>'A.3 Fig.A3.2'!Z153</f>
        <v>17.259052608460127</v>
      </c>
      <c r="W7" s="58">
        <f>'A.3 Fig.A3.2'!AA153</f>
        <v>13.27112348615457</v>
      </c>
      <c r="X7" s="58">
        <f>'A.3 Fig.A3.2'!AB153</f>
        <v>11.637800951989039</v>
      </c>
      <c r="Y7" s="58">
        <f>'A.3 Fig.A3.2'!AC153</f>
        <v>9.6966723798738084</v>
      </c>
      <c r="Z7" s="58">
        <f>'A.3 Fig.A3.2'!AD153</f>
        <v>11.54982438001081</v>
      </c>
      <c r="AA7" s="58">
        <f>'A.3 Fig.A3.2'!AE153</f>
        <v>12.158446003017136</v>
      </c>
      <c r="AB7" s="58">
        <f>'A.3 Fig.A3.2'!AF153</f>
        <v>12.288313783209356</v>
      </c>
      <c r="AC7" s="58">
        <f>'A.3 Fig.A3.2'!AG153</f>
        <v>12.092473829434832</v>
      </c>
      <c r="AD7" s="58">
        <f>'A.3 Fig.A3.2'!AH153</f>
        <v>12.683581645190948</v>
      </c>
      <c r="AE7" s="58">
        <f>'A.3 Fig.A3.2'!AI153</f>
        <v>12.832781938792433</v>
      </c>
      <c r="AF7" s="58">
        <f>'A.3 Fig.A3.2'!AJ153</f>
        <v>12.090497524871237</v>
      </c>
      <c r="AG7" s="58">
        <f>'A.3 Fig.A3.2'!AK153</f>
        <v>11.335525387936189</v>
      </c>
      <c r="AH7" s="58">
        <f>'A.3 Fig.A3.2'!AL153</f>
        <v>10.711589769711459</v>
      </c>
      <c r="AI7" s="58">
        <f>'A.3 Fig.A3.2'!AM153</f>
        <v>11.09615175266503</v>
      </c>
      <c r="AJ7" s="58">
        <f>'A.3 Fig.A3.2'!AN153</f>
        <v>10.883127862587825</v>
      </c>
      <c r="AK7" s="58">
        <f>'A.3 Fig.A3.2'!AO153</f>
        <v>11.274727021889246</v>
      </c>
      <c r="AL7" s="59">
        <f>'A.3 Fig.A3.2'!AP153</f>
        <v>10.721894459970734</v>
      </c>
    </row>
    <row r="8" spans="2:38" s="47" customFormat="1" x14ac:dyDescent="0.25">
      <c r="B8" s="57" t="s">
        <v>35</v>
      </c>
      <c r="C8" s="58">
        <f>'A.3 Fig.A3.2'!G154</f>
        <v>8.7029999999999994</v>
      </c>
      <c r="D8" s="58">
        <f>'A.3 Fig.A3.2'!H154</f>
        <v>8.5874436515398962</v>
      </c>
      <c r="E8" s="58">
        <f>'A.3 Fig.A3.2'!I154</f>
        <v>9.1818463491185227</v>
      </c>
      <c r="F8" s="58">
        <f>'A.3 Fig.A3.2'!J154</f>
        <v>9.6452967613599405</v>
      </c>
      <c r="G8" s="58">
        <f>'A.3 Fig.A3.2'!K154</f>
        <v>10.162646738284897</v>
      </c>
      <c r="H8" s="58">
        <f>'A.3 Fig.A3.2'!L154</f>
        <v>11.532784931599146</v>
      </c>
      <c r="I8" s="58">
        <f>'A.3 Fig.A3.2'!M154</f>
        <v>13.998932185018662</v>
      </c>
      <c r="J8" s="58">
        <f>'A.3 Fig.A3.2'!N154</f>
        <v>11.615560520171709</v>
      </c>
      <c r="K8" s="58">
        <f>'A.3 Fig.A3.2'!O154</f>
        <v>11.722428100532367</v>
      </c>
      <c r="L8" s="58">
        <f>'A.3 Fig.A3.2'!P154</f>
        <v>12.086635551569495</v>
      </c>
      <c r="M8" s="58">
        <f>'A.3 Fig.A3.2'!Q154</f>
        <v>12.328605467192334</v>
      </c>
      <c r="N8" s="58">
        <f>'A.3 Fig.A3.2'!R154</f>
        <v>12.690233334119627</v>
      </c>
      <c r="O8" s="58">
        <f>'A.3 Fig.A3.2'!S154</f>
        <v>12.848720658398816</v>
      </c>
      <c r="P8" s="58">
        <f>'A.3 Fig.A3.2'!T154</f>
        <v>12.252852257589575</v>
      </c>
      <c r="Q8" s="58">
        <f>'A.3 Fig.A3.2'!U154</f>
        <v>12.884541199684342</v>
      </c>
      <c r="R8" s="58">
        <f>'A.3 Fig.A3.2'!V154</f>
        <v>12.55638575527329</v>
      </c>
      <c r="S8" s="58">
        <f>'A.3 Fig.A3.2'!W154</f>
        <v>12.473433002471385</v>
      </c>
      <c r="T8" s="58">
        <f>'A.3 Fig.A3.2'!X154</f>
        <v>11.335492148575295</v>
      </c>
      <c r="U8" s="58">
        <f>'A.3 Fig.A3.2'!Y154</f>
        <v>10.29081865748508</v>
      </c>
      <c r="V8" s="58">
        <f>'A.3 Fig.A3.2'!Z154</f>
        <v>10.065475109840987</v>
      </c>
      <c r="W8" s="58">
        <f>'A.3 Fig.A3.2'!AA154</f>
        <v>8.3798213969760109</v>
      </c>
      <c r="X8" s="58">
        <f>'A.3 Fig.A3.2'!AB154</f>
        <v>7.2779703365126869</v>
      </c>
      <c r="Y8" s="58">
        <f>'A.3 Fig.A3.2'!AC154</f>
        <v>6.4359551009795988</v>
      </c>
      <c r="Z8" s="58">
        <f>'A.3 Fig.A3.2'!AD154</f>
        <v>6.0573819204373729</v>
      </c>
      <c r="AA8" s="58">
        <f>'A.3 Fig.A3.2'!AE154</f>
        <v>5.3994361134075985</v>
      </c>
      <c r="AB8" s="58">
        <f>'A.3 Fig.A3.2'!AF154</f>
        <v>4.6968708173554798</v>
      </c>
      <c r="AC8" s="58">
        <f>'A.3 Fig.A3.2'!AG154</f>
        <v>4.1465073065859803</v>
      </c>
      <c r="AD8" s="58">
        <f>'A.3 Fig.A3.2'!AH154</f>
        <v>3.9367426999374615</v>
      </c>
      <c r="AE8" s="58">
        <f>'A.3 Fig.A3.2'!AI154</f>
        <v>4.0709062149030437</v>
      </c>
      <c r="AF8" s="58">
        <f>'A.3 Fig.A3.2'!AJ154</f>
        <v>4.3297146905988972</v>
      </c>
      <c r="AG8" s="58">
        <f>'A.3 Fig.A3.2'!AK154</f>
        <v>3.9576546735455573</v>
      </c>
      <c r="AH8" s="58">
        <f>'A.3 Fig.A3.2'!AL154</f>
        <v>3.6164000605429099</v>
      </c>
      <c r="AI8" s="58">
        <f>'A.3 Fig.A3.2'!AM154</f>
        <v>3.3619228812472963</v>
      </c>
      <c r="AJ8" s="58">
        <f>'A.3 Fig.A3.2'!AN154</f>
        <v>3.6882428407533299</v>
      </c>
      <c r="AK8" s="58">
        <f>'A.3 Fig.A3.2'!AO154</f>
        <v>3.3358049061082093</v>
      </c>
      <c r="AL8" s="59">
        <f>'A.3 Fig.A3.2'!AP154</f>
        <v>3.2108480267246353</v>
      </c>
    </row>
    <row r="9" spans="2:38" s="47" customFormat="1" x14ac:dyDescent="0.25">
      <c r="B9" s="57" t="s">
        <v>36</v>
      </c>
      <c r="C9" s="58">
        <f>'A.3 Fig.A3.2'!G155</f>
        <v>60.808930446710569</v>
      </c>
      <c r="D9" s="58">
        <f>'A.3 Fig.A3.2'!H155</f>
        <v>66.870411689093146</v>
      </c>
      <c r="E9" s="58">
        <f>'A.3 Fig.A3.2'!I155</f>
        <v>66.606317206405009</v>
      </c>
      <c r="F9" s="58">
        <f>'A.3 Fig.A3.2'!J155</f>
        <v>69.01055219425038</v>
      </c>
      <c r="G9" s="58">
        <f>'A.3 Fig.A3.2'!K155</f>
        <v>66.421846743644466</v>
      </c>
      <c r="H9" s="58">
        <f>'A.3 Fig.A3.2'!L155</f>
        <v>63.75604637662525</v>
      </c>
      <c r="I9" s="58">
        <f>'A.3 Fig.A3.2'!M155</f>
        <v>62.084588489599533</v>
      </c>
      <c r="J9" s="58">
        <f>'A.3 Fig.A3.2'!N155</f>
        <v>68.021566114451886</v>
      </c>
      <c r="K9" s="58">
        <f>'A.3 Fig.A3.2'!O155</f>
        <v>60.62829640754255</v>
      </c>
      <c r="L9" s="58">
        <f>'A.3 Fig.A3.2'!P155</f>
        <v>62.847562205074063</v>
      </c>
      <c r="M9" s="58">
        <f>'A.3 Fig.A3.2'!Q155</f>
        <v>61.961791001222934</v>
      </c>
      <c r="N9" s="58">
        <f>'A.3 Fig.A3.2'!R155</f>
        <v>58.896195334816994</v>
      </c>
      <c r="O9" s="58">
        <f>'A.3 Fig.A3.2'!S155</f>
        <v>59.841154685176718</v>
      </c>
      <c r="P9" s="58">
        <f>'A.3 Fig.A3.2'!T155</f>
        <v>55.060760740610952</v>
      </c>
      <c r="Q9" s="58">
        <f>'A.3 Fig.A3.2'!U155</f>
        <v>55.845707842727485</v>
      </c>
      <c r="R9" s="58">
        <f>'A.3 Fig.A3.2'!V155</f>
        <v>59.364552404704433</v>
      </c>
      <c r="S9" s="58">
        <f>'A.3 Fig.A3.2'!W155</f>
        <v>62.449148096228726</v>
      </c>
      <c r="T9" s="58">
        <f>'A.3 Fig.A3.2'!X155</f>
        <v>63.468126628942706</v>
      </c>
      <c r="U9" s="58">
        <f>'A.3 Fig.A3.2'!Y155</f>
        <v>61.355377514870646</v>
      </c>
      <c r="V9" s="58">
        <f>'A.3 Fig.A3.2'!Z155</f>
        <v>61.19699655845519</v>
      </c>
      <c r="W9" s="58">
        <f>'A.3 Fig.A3.2'!AA155</f>
        <v>53.755785774366196</v>
      </c>
      <c r="X9" s="58">
        <f>'A.3 Fig.A3.2'!AB155</f>
        <v>48.076967630674979</v>
      </c>
      <c r="Y9" s="58">
        <f>'A.3 Fig.A3.2'!AC155</f>
        <v>45.519015382643609</v>
      </c>
      <c r="Z9" s="58">
        <f>'A.3 Fig.A3.2'!AD155</f>
        <v>43.672370296982393</v>
      </c>
      <c r="AA9" s="58">
        <f>'A.3 Fig.A3.2'!AE155</f>
        <v>45.551728640006893</v>
      </c>
      <c r="AB9" s="58">
        <f>'A.3 Fig.A3.2'!AF155</f>
        <v>46.352919546814462</v>
      </c>
      <c r="AC9" s="58">
        <f>'A.3 Fig.A3.2'!AG155</f>
        <v>44.882402763049981</v>
      </c>
      <c r="AD9" s="58">
        <f>'A.3 Fig.A3.2'!AH155</f>
        <v>47.172333846632135</v>
      </c>
      <c r="AE9" s="58">
        <f>'A.3 Fig.A3.2'!AI155</f>
        <v>48.523458729292422</v>
      </c>
      <c r="AF9" s="58">
        <f>'A.3 Fig.A3.2'!AJ155</f>
        <v>48.028690780332383</v>
      </c>
      <c r="AG9" s="58">
        <f>'A.3 Fig.A3.2'!AK155</f>
        <v>44.989069495120404</v>
      </c>
      <c r="AH9" s="58">
        <f>'A.3 Fig.A3.2'!AL155</f>
        <v>36.039432568643122</v>
      </c>
      <c r="AI9" s="58">
        <f>'A.3 Fig.A3.2'!AM155</f>
        <v>34.757726514077483</v>
      </c>
      <c r="AJ9" s="58">
        <f>'A.3 Fig.A3.2'!AN155</f>
        <v>34.396868791604511</v>
      </c>
      <c r="AK9" s="58">
        <f>'A.3 Fig.A3.2'!AO155</f>
        <v>34.716440439897568</v>
      </c>
      <c r="AL9" s="59">
        <f>'A.3 Fig.A3.2'!AP155</f>
        <v>33.475299102313421</v>
      </c>
    </row>
    <row r="10" spans="2:38" s="47" customFormat="1" x14ac:dyDescent="0.25">
      <c r="B10" s="57" t="s">
        <v>357</v>
      </c>
      <c r="C10" s="58">
        <f>'A.3 Fig.A3.2'!G156</f>
        <v>0</v>
      </c>
      <c r="D10" s="58">
        <f>'A.3 Fig.A3.2'!H156</f>
        <v>33.37844591027936</v>
      </c>
      <c r="E10" s="58">
        <f>'A.3 Fig.A3.2'!I156</f>
        <v>33.293796632900772</v>
      </c>
      <c r="F10" s="58">
        <f>'A.3 Fig.A3.2'!J156</f>
        <v>33.183545036724297</v>
      </c>
      <c r="G10" s="58">
        <f>'A.3 Fig.A3.2'!K156</f>
        <v>33.914323798082279</v>
      </c>
      <c r="H10" s="58">
        <f>'A.3 Fig.A3.2'!L156</f>
        <v>34.87395815479303</v>
      </c>
      <c r="I10" s="58">
        <f>'A.3 Fig.A3.2'!M156</f>
        <v>35.861771128588813</v>
      </c>
      <c r="J10" s="58">
        <f>'A.3 Fig.A3.2'!N156</f>
        <v>35.96507640386875</v>
      </c>
      <c r="K10" s="58">
        <f>'A.3 Fig.A3.2'!O156</f>
        <v>34.977212711625377</v>
      </c>
      <c r="L10" s="58">
        <f>'A.3 Fig.A3.2'!P156</f>
        <v>37.282655774126482</v>
      </c>
      <c r="M10" s="58">
        <f>'A.3 Fig.A3.2'!Q156</f>
        <v>37.152378993050647</v>
      </c>
      <c r="N10" s="58">
        <f>'A.3 Fig.A3.2'!R156</f>
        <v>34.893836247175528</v>
      </c>
      <c r="O10" s="58">
        <f>'A.3 Fig.A3.2'!S156</f>
        <v>33.23925886847713</v>
      </c>
      <c r="P10" s="58">
        <f>'A.3 Fig.A3.2'!T156</f>
        <v>32.822355974196988</v>
      </c>
      <c r="Q10" s="58">
        <f>'A.3 Fig.A3.2'!U156</f>
        <v>33.749239818608288</v>
      </c>
      <c r="R10" s="58">
        <f>'A.3 Fig.A3.2'!V156</f>
        <v>32.756703446934353</v>
      </c>
      <c r="S10" s="58">
        <f>'A.3 Fig.A3.2'!W156</f>
        <v>31.919248023409651</v>
      </c>
      <c r="T10" s="58">
        <f>'A.3 Fig.A3.2'!X156</f>
        <v>31.178991699352686</v>
      </c>
      <c r="U10" s="58">
        <f>'A.3 Fig.A3.2'!Y156</f>
        <v>30.099762139368806</v>
      </c>
      <c r="V10" s="58">
        <f>'A.3 Fig.A3.2'!Z156</f>
        <v>29.281300317367048</v>
      </c>
      <c r="W10" s="58">
        <f>'A.3 Fig.A3.2'!AA156</f>
        <v>28.828264973575934</v>
      </c>
      <c r="X10" s="58">
        <f>'A.3 Fig.A3.2'!AB156</f>
        <v>30.549508718248376</v>
      </c>
      <c r="Y10" s="58">
        <f>'A.3 Fig.A3.2'!AC156</f>
        <v>28.493948533409505</v>
      </c>
      <c r="Z10" s="58">
        <f>'A.3 Fig.A3.2'!AD156</f>
        <v>28.366769527259635</v>
      </c>
      <c r="AA10" s="58">
        <f>'A.3 Fig.A3.2'!AE156</f>
        <v>30.393197524940035</v>
      </c>
      <c r="AB10" s="58">
        <f>'A.3 Fig.A3.2'!AF156</f>
        <v>29.756914741579344</v>
      </c>
      <c r="AC10" s="58">
        <f>'A.3 Fig.A3.2'!AG156</f>
        <v>30.042936028033381</v>
      </c>
      <c r="AD10" s="58">
        <f>'A.3 Fig.A3.2'!AH156</f>
        <v>30.940585571330374</v>
      </c>
      <c r="AE10" s="58">
        <f>'A.3 Fig.A3.2'!AI156</f>
        <v>32.534615266279935</v>
      </c>
      <c r="AF10" s="58">
        <f>'A.3 Fig.A3.2'!AJ156</f>
        <v>34.18417434405373</v>
      </c>
      <c r="AG10" s="58">
        <f>'A.3 Fig.A3.2'!AK156</f>
        <v>32.815818676987362</v>
      </c>
      <c r="AH10" s="58">
        <f>'A.3 Fig.A3.2'!AL156</f>
        <v>33.464218355087532</v>
      </c>
      <c r="AI10" s="58">
        <f>'A.3 Fig.A3.2'!AM156</f>
        <v>34.419440961482763</v>
      </c>
      <c r="AJ10" s="58">
        <f>'A.3 Fig.A3.2'!AN156</f>
        <v>32.306028342449032</v>
      </c>
      <c r="AK10" s="58">
        <f>'A.3 Fig.A3.2'!AO156</f>
        <v>29.504674546786831</v>
      </c>
      <c r="AL10" s="59">
        <f>'A.3 Fig.A3.2'!AP156</f>
        <v>30.190913857135051</v>
      </c>
    </row>
    <row r="11" spans="2:38" s="47" customFormat="1" x14ac:dyDescent="0.25">
      <c r="B11" s="57" t="s">
        <v>37</v>
      </c>
      <c r="C11" s="58">
        <f>'A.3 Fig.A3.2'!G157</f>
        <v>2.524</v>
      </c>
      <c r="D11" s="58">
        <f>'A.3 Fig.A3.2'!H157</f>
        <v>1.6346004481530041</v>
      </c>
      <c r="E11" s="58">
        <f>'A.3 Fig.A3.2'!I157</f>
        <v>2.3176264601434577</v>
      </c>
      <c r="F11" s="58">
        <f>'A.3 Fig.A3.2'!J157</f>
        <v>2.4977302209728167</v>
      </c>
      <c r="G11" s="58">
        <f>'A.3 Fig.A3.2'!K157</f>
        <v>1.6149019381642735</v>
      </c>
      <c r="H11" s="58">
        <f>'A.3 Fig.A3.2'!L157</f>
        <v>0.97122676879503733</v>
      </c>
      <c r="I11" s="58">
        <f>'A.3 Fig.A3.2'!M157</f>
        <v>0.96264590650769599</v>
      </c>
      <c r="J11" s="58">
        <f>'A.3 Fig.A3.2'!N157</f>
        <v>0.94531688637487343</v>
      </c>
      <c r="K11" s="58">
        <f>'A.3 Fig.A3.2'!O157</f>
        <v>1.0295641938428113</v>
      </c>
      <c r="L11" s="58">
        <f>'A.3 Fig.A3.2'!P157</f>
        <v>1.1978264950968862</v>
      </c>
      <c r="M11" s="58">
        <f>'A.3 Fig.A3.2'!Q157</f>
        <v>1.099812453230026</v>
      </c>
      <c r="N11" s="58">
        <f>'A.3 Fig.A3.2'!R157</f>
        <v>1.2555783531390079</v>
      </c>
      <c r="O11" s="58">
        <f>'A.3 Fig.A3.2'!S157</f>
        <v>1.4660486925585094</v>
      </c>
      <c r="P11" s="58">
        <f>'A.3 Fig.A3.2'!T157</f>
        <v>1.322019989451765</v>
      </c>
      <c r="Q11" s="58">
        <f>'A.3 Fig.A3.2'!U157</f>
        <v>1.1559025311854021</v>
      </c>
      <c r="R11" s="58">
        <f>'A.3 Fig.A3.2'!V157</f>
        <v>1.1295516264280463</v>
      </c>
      <c r="S11" s="58">
        <f>'A.3 Fig.A3.2'!W157</f>
        <v>1.267543989542663</v>
      </c>
      <c r="T11" s="58">
        <f>'A.3 Fig.A3.2'!X157</f>
        <v>1.1572184968538348</v>
      </c>
      <c r="U11" s="58">
        <f>'A.3 Fig.A3.2'!Y157</f>
        <v>1.1400840528733445</v>
      </c>
      <c r="V11" s="58">
        <f>'A.3 Fig.A3.2'!Z157</f>
        <v>1.1785263699684505</v>
      </c>
      <c r="W11" s="58">
        <f>'A.3 Fig.A3.2'!AA157</f>
        <v>1.0297558012354493</v>
      </c>
      <c r="X11" s="58">
        <f>'A.3 Fig.A3.2'!AB157</f>
        <v>1.1474008815673058</v>
      </c>
      <c r="Y11" s="58">
        <f>'A.3 Fig.A3.2'!AC157</f>
        <v>0.85919459320739022</v>
      </c>
      <c r="Z11" s="58">
        <f>'A.3 Fig.A3.2'!AD157</f>
        <v>0.88628851477022064</v>
      </c>
      <c r="AA11" s="58">
        <f>'A.3 Fig.A3.2'!AE157</f>
        <v>0.8247404354115887</v>
      </c>
      <c r="AB11" s="58">
        <f>'A.3 Fig.A3.2'!AF157</f>
        <v>0.78493786852242897</v>
      </c>
      <c r="AC11" s="58">
        <f>'A.3 Fig.A3.2'!AG157</f>
        <v>0.64545423761160592</v>
      </c>
      <c r="AD11" s="58">
        <f>'A.3 Fig.A3.2'!AH157</f>
        <v>0.65022666370041327</v>
      </c>
      <c r="AE11" s="58">
        <f>'A.3 Fig.A3.2'!AI157</f>
        <v>0.39228344282169519</v>
      </c>
      <c r="AF11" s="58">
        <f>'A.3 Fig.A3.2'!AJ157</f>
        <v>0.54439534357271879</v>
      </c>
      <c r="AG11" s="58">
        <f>'A.3 Fig.A3.2'!AK157</f>
        <v>0.4969492010825165</v>
      </c>
      <c r="AH11" s="58">
        <f>'A.3 Fig.A3.2'!AL157</f>
        <v>0.47224155442230897</v>
      </c>
      <c r="AI11" s="58">
        <f>'A.3 Fig.A3.2'!AM157</f>
        <v>0.46728389628392053</v>
      </c>
      <c r="AJ11" s="58">
        <f>'A.3 Fig.A3.2'!AN157</f>
        <v>0.40619187213703767</v>
      </c>
      <c r="AK11" s="58">
        <f>'A.3 Fig.A3.2'!AO157</f>
        <v>0.33264840275383784</v>
      </c>
      <c r="AL11" s="59">
        <f>'A.3 Fig.A3.2'!AP157</f>
        <v>0.18267400793278032</v>
      </c>
    </row>
    <row r="12" spans="2:38" s="46" customFormat="1" x14ac:dyDescent="0.25">
      <c r="B12" s="60" t="s">
        <v>38</v>
      </c>
      <c r="C12" s="61">
        <f>'A.3 Fig.A3.2'!G158</f>
        <v>128.62293044671057</v>
      </c>
      <c r="D12" s="62">
        <f>'A.3 Fig.A3.2'!H158</f>
        <v>175.16578813078991</v>
      </c>
      <c r="E12" s="62">
        <f>'A.3 Fig.A3.2'!I158</f>
        <v>176.87653066531283</v>
      </c>
      <c r="F12" s="62">
        <f>'A.3 Fig.A3.2'!J158</f>
        <v>184.76573613194131</v>
      </c>
      <c r="G12" s="62">
        <f>'A.3 Fig.A3.2'!K158</f>
        <v>176.853935295881</v>
      </c>
      <c r="H12" s="62">
        <f>'A.3 Fig.A3.2'!L158</f>
        <v>174.53049605307942</v>
      </c>
      <c r="I12" s="62">
        <f>'A.3 Fig.A3.2'!M158</f>
        <v>172.67124707536919</v>
      </c>
      <c r="J12" s="62">
        <f>'A.3 Fig.A3.2'!N158</f>
        <v>176.90680269030594</v>
      </c>
      <c r="K12" s="62">
        <f>'A.3 Fig.A3.2'!O158</f>
        <v>167.82412050532821</v>
      </c>
      <c r="L12" s="62">
        <f>'A.3 Fig.A3.2'!P158</f>
        <v>172.38625845665914</v>
      </c>
      <c r="M12" s="62">
        <f>'A.3 Fig.A3.2'!Q158</f>
        <v>171.08800817210852</v>
      </c>
      <c r="N12" s="62">
        <f>'A.3 Fig.A3.2'!R158</f>
        <v>168.89947644633722</v>
      </c>
      <c r="O12" s="62">
        <f>'A.3 Fig.A3.2'!S158</f>
        <v>169.41152650789297</v>
      </c>
      <c r="P12" s="62">
        <f>'A.3 Fig.A3.2'!T158</f>
        <v>161.21396848146165</v>
      </c>
      <c r="Q12" s="62">
        <f>'A.3 Fig.A3.2'!U158</f>
        <v>162.50607019487472</v>
      </c>
      <c r="R12" s="62">
        <f>'A.3 Fig.A3.2'!V158</f>
        <v>165.70154517631551</v>
      </c>
      <c r="S12" s="62">
        <f>'A.3 Fig.A3.2'!W158</f>
        <v>169.8216286862509</v>
      </c>
      <c r="T12" s="62">
        <f>'A.3 Fig.A3.2'!X158</f>
        <v>165.35228288152408</v>
      </c>
      <c r="U12" s="62">
        <f>'A.3 Fig.A3.2'!Y158</f>
        <v>160.39320920402352</v>
      </c>
      <c r="V12" s="62">
        <f>'A.3 Fig.A3.2'!Z158</f>
        <v>151.09361402576587</v>
      </c>
      <c r="W12" s="62">
        <f>'A.3 Fig.A3.2'!AA158</f>
        <v>128.11978536752022</v>
      </c>
      <c r="X12" s="62">
        <f>'A.3 Fig.A3.2'!AB158</f>
        <v>120.11885474955599</v>
      </c>
      <c r="Y12" s="62">
        <f>'A.3 Fig.A3.2'!AC158</f>
        <v>107.70455275555045</v>
      </c>
      <c r="Z12" s="62">
        <f>'A.3 Fig.A3.2'!AD158</f>
        <v>109.05015096735885</v>
      </c>
      <c r="AA12" s="62">
        <f>'A.3 Fig.A3.2'!AE158</f>
        <v>111.34087734982919</v>
      </c>
      <c r="AB12" s="62">
        <f>'A.3 Fig.A3.2'!AF158</f>
        <v>108.95892292438384</v>
      </c>
      <c r="AC12" s="62">
        <f>'A.3 Fig.A3.2'!AG158</f>
        <v>109.359768609665</v>
      </c>
      <c r="AD12" s="62">
        <f>'A.3 Fig.A3.2'!AH158</f>
        <v>111.67536760613861</v>
      </c>
      <c r="AE12" s="62">
        <f>'A.3 Fig.A3.2'!AI158</f>
        <v>113.89228160668206</v>
      </c>
      <c r="AF12" s="62">
        <f>'A.3 Fig.A3.2'!AJ158</f>
        <v>113.90814612229363</v>
      </c>
      <c r="AG12" s="62">
        <f>'A.3 Fig.A3.2'!AK158</f>
        <v>107.31828701326398</v>
      </c>
      <c r="AH12" s="62">
        <f>'A.3 Fig.A3.2'!AL158</f>
        <v>97.996481321902877</v>
      </c>
      <c r="AI12" s="62">
        <f>'A.3 Fig.A3.2'!AM158</f>
        <v>100.37951228628465</v>
      </c>
      <c r="AJ12" s="62">
        <f>'A.3 Fig.A3.2'!AN158</f>
        <v>95.908922388161869</v>
      </c>
      <c r="AK12" s="62">
        <f>'A.3 Fig.A3.2'!AO158</f>
        <v>89.875813543725855</v>
      </c>
      <c r="AL12" s="170">
        <f>'A.3 Fig.A3.2'!AP158</f>
        <v>88.746470431943322</v>
      </c>
    </row>
    <row r="13" spans="2:38" x14ac:dyDescent="0.2">
      <c r="Y13" s="73"/>
      <c r="Z13" s="73"/>
    </row>
    <row r="14" spans="2:38" x14ac:dyDescent="0.2"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1:N33"/>
  <sheetViews>
    <sheetView showGridLines="0" workbookViewId="0">
      <selection activeCell="I2" sqref="I2:J2"/>
    </sheetView>
  </sheetViews>
  <sheetFormatPr defaultColWidth="9.140625" defaultRowHeight="12" x14ac:dyDescent="0.2"/>
  <cols>
    <col min="1" max="1" width="7" style="10" bestFit="1" customWidth="1"/>
    <col min="2" max="2" width="12.28515625" style="10" bestFit="1" customWidth="1"/>
    <col min="3" max="3" width="10" style="10" customWidth="1"/>
    <col min="4" max="4" width="14.28515625" style="10" bestFit="1" customWidth="1"/>
    <col min="5" max="5" width="11.42578125" style="10" customWidth="1"/>
    <col min="6" max="6" width="9.140625" style="10" bestFit="1" customWidth="1"/>
    <col min="7" max="7" width="2.7109375" style="10" customWidth="1"/>
    <col min="8" max="8" width="14" style="10" customWidth="1"/>
    <col min="9" max="9" width="9.140625" style="10" customWidth="1"/>
    <col min="10" max="11" width="11.5703125" style="10" bestFit="1" customWidth="1"/>
    <col min="12" max="12" width="9.140625" style="10"/>
    <col min="13" max="13" width="11.7109375" style="10" customWidth="1"/>
    <col min="14" max="16384" width="9.140625" style="10"/>
  </cols>
  <sheetData>
    <row r="1" spans="1:14" ht="15" x14ac:dyDescent="0.25">
      <c r="A1" s="11"/>
      <c r="B1" s="195" t="s">
        <v>372</v>
      </c>
      <c r="G1" s="11"/>
    </row>
    <row r="2" spans="1:14" x14ac:dyDescent="0.2">
      <c r="A2" s="11"/>
      <c r="G2" s="15"/>
      <c r="I2" s="157"/>
      <c r="J2" s="157"/>
    </row>
    <row r="3" spans="1:14" ht="12.75" thickBot="1" x14ac:dyDescent="0.25">
      <c r="B3" s="10" t="s">
        <v>29</v>
      </c>
      <c r="G3" s="14"/>
      <c r="H3" s="10" t="s">
        <v>30</v>
      </c>
    </row>
    <row r="4" spans="1:14" s="21" customFormat="1" ht="24.75" thickBot="1" x14ac:dyDescent="0.25">
      <c r="B4" s="69" t="s">
        <v>0</v>
      </c>
      <c r="C4" s="70" t="s">
        <v>332</v>
      </c>
      <c r="D4" s="70" t="s">
        <v>1</v>
      </c>
      <c r="E4" s="70" t="s">
        <v>2</v>
      </c>
      <c r="F4" s="71" t="s">
        <v>3</v>
      </c>
      <c r="G4" s="14"/>
      <c r="H4" s="69" t="s">
        <v>0</v>
      </c>
      <c r="I4" s="70" t="s">
        <v>333</v>
      </c>
      <c r="J4" s="70" t="s">
        <v>359</v>
      </c>
      <c r="K4" s="70" t="s">
        <v>27</v>
      </c>
      <c r="L4" s="70" t="s">
        <v>28</v>
      </c>
      <c r="M4" s="70" t="s">
        <v>2</v>
      </c>
      <c r="N4" s="71" t="s">
        <v>3</v>
      </c>
    </row>
    <row r="5" spans="1:14" ht="12.75" customHeight="1" x14ac:dyDescent="0.2">
      <c r="B5" s="76" t="s">
        <v>181</v>
      </c>
      <c r="C5" s="95">
        <f>SUM(C6:C33)</f>
        <v>7.0543552633136981</v>
      </c>
      <c r="D5" s="80"/>
      <c r="E5" s="80"/>
      <c r="F5" s="81"/>
      <c r="G5" s="86"/>
      <c r="H5" s="76" t="s">
        <v>82</v>
      </c>
      <c r="I5" s="77">
        <v>26.756688970942101</v>
      </c>
      <c r="J5" s="77">
        <v>4.9442953417060602</v>
      </c>
      <c r="K5" s="77">
        <v>2.1397377957613501E-2</v>
      </c>
      <c r="L5" s="80">
        <f>IF(ISNUMBER(K5/SUM(K$5:K$33)),(K5/SUM(K$5:K$33)),"NA")</f>
        <v>0.39158826322913037</v>
      </c>
      <c r="M5" s="87">
        <f t="shared" ref="M5" si="0">IF(ISNUMBER(M4),M4+L5,L5)</f>
        <v>0.39158826322913037</v>
      </c>
      <c r="N5" s="89" t="s">
        <v>371</v>
      </c>
    </row>
    <row r="6" spans="1:14" ht="12.75" customHeight="1" x14ac:dyDescent="0.2">
      <c r="B6" s="76" t="s">
        <v>82</v>
      </c>
      <c r="C6" s="95">
        <v>4.9442953417060602</v>
      </c>
      <c r="D6" s="80">
        <f>IF(ISNUMBER(C6),C6/VLOOKUP("National Total",B$5:C$33,2,0),"0")</f>
        <v>0.70088550365742952</v>
      </c>
      <c r="E6" s="80">
        <f t="shared" ref="E6" si="1">IF(D6=1,0,IF(ISNUMBER(D6+E5),D6+E5,0))</f>
        <v>0.70088550365742952</v>
      </c>
      <c r="F6" s="81" t="s">
        <v>371</v>
      </c>
      <c r="G6" s="86"/>
      <c r="H6" s="76" t="s">
        <v>55</v>
      </c>
      <c r="I6" s="77">
        <v>103.044</v>
      </c>
      <c r="J6" s="77">
        <v>0.39040268561166203</v>
      </c>
      <c r="K6" s="77">
        <v>1.9613448700862901E-2</v>
      </c>
      <c r="L6" s="80">
        <f t="shared" ref="L6:L32" si="2">IF(ISNUMBER(K6/SUM(K$5:K$33)),(K6/SUM(K$5:K$33)),"NA")</f>
        <v>0.35894100332848256</v>
      </c>
      <c r="M6" s="87">
        <f t="shared" ref="M6:M32" si="3">IF(ISNUMBER(M5),M5+L6,L6)</f>
        <v>0.75052926655761287</v>
      </c>
      <c r="N6" s="89" t="s">
        <v>371</v>
      </c>
    </row>
    <row r="7" spans="1:14" x14ac:dyDescent="0.2">
      <c r="B7" s="76" t="s">
        <v>63</v>
      </c>
      <c r="C7" s="95">
        <v>0.86578988960247305</v>
      </c>
      <c r="D7" s="80">
        <f t="shared" ref="D7:D32" si="4">IF(ISNUMBER(C7),C7/VLOOKUP("National Total",B$5:C$33,2,0),"0")</f>
        <v>0.12273125711502354</v>
      </c>
      <c r="E7" s="80">
        <f t="shared" ref="E7:E32" si="5">IF(D7=1,0,IF(ISNUMBER(D7+E6),D7+E6,0))</f>
        <v>0.82361676077245305</v>
      </c>
      <c r="F7" s="81" t="s">
        <v>371</v>
      </c>
      <c r="G7" s="86"/>
      <c r="H7" s="76" t="s">
        <v>63</v>
      </c>
      <c r="I7" s="77">
        <v>2.23819530829762</v>
      </c>
      <c r="J7" s="77">
        <v>0.86578988960247305</v>
      </c>
      <c r="K7" s="77">
        <v>4.2633737429192296E-3</v>
      </c>
      <c r="L7" s="80">
        <f t="shared" si="2"/>
        <v>7.8022976590568199E-2</v>
      </c>
      <c r="M7" s="87">
        <f t="shared" si="3"/>
        <v>0.8285522431481811</v>
      </c>
      <c r="N7" s="89" t="s">
        <v>371</v>
      </c>
    </row>
    <row r="8" spans="1:14" x14ac:dyDescent="0.2">
      <c r="B8" s="76" t="s">
        <v>55</v>
      </c>
      <c r="C8" s="95">
        <v>0.39040268561166203</v>
      </c>
      <c r="D8" s="80">
        <f t="shared" si="4"/>
        <v>5.5342078905773036E-2</v>
      </c>
      <c r="E8" s="80">
        <f t="shared" si="5"/>
        <v>0.87895883967822608</v>
      </c>
      <c r="F8" s="81"/>
      <c r="G8" s="86"/>
      <c r="H8" s="76" t="s">
        <v>59</v>
      </c>
      <c r="I8" s="77">
        <v>15.9635023188587</v>
      </c>
      <c r="J8" s="77">
        <v>8.7554254053871603E-3</v>
      </c>
      <c r="K8" s="77">
        <v>3.3214341133215599E-3</v>
      </c>
      <c r="L8" s="80">
        <f t="shared" si="2"/>
        <v>6.0784766172847428E-2</v>
      </c>
      <c r="M8" s="87">
        <f t="shared" si="3"/>
        <v>0.88933700932102855</v>
      </c>
      <c r="N8" s="89"/>
    </row>
    <row r="9" spans="1:14" x14ac:dyDescent="0.2">
      <c r="B9" s="76" t="s">
        <v>80</v>
      </c>
      <c r="C9" s="95">
        <v>0.14100867329406</v>
      </c>
      <c r="D9" s="80">
        <f t="shared" si="4"/>
        <v>1.9988881766045744E-2</v>
      </c>
      <c r="E9" s="80">
        <f t="shared" si="5"/>
        <v>0.89894772144427182</v>
      </c>
      <c r="F9" s="81"/>
      <c r="G9" s="86"/>
      <c r="H9" s="76" t="s">
        <v>80</v>
      </c>
      <c r="I9" s="77">
        <v>11.3971125861127</v>
      </c>
      <c r="J9" s="77">
        <v>0.14100867329406</v>
      </c>
      <c r="K9" s="77">
        <v>1.63422135852987E-3</v>
      </c>
      <c r="L9" s="80">
        <f t="shared" si="2"/>
        <v>2.9907491692969843E-2</v>
      </c>
      <c r="M9" s="87">
        <f t="shared" si="3"/>
        <v>0.91924450101399835</v>
      </c>
      <c r="N9" s="89"/>
    </row>
    <row r="10" spans="1:14" x14ac:dyDescent="0.2">
      <c r="B10" s="76" t="s">
        <v>364</v>
      </c>
      <c r="C10" s="95">
        <v>0.122751764117458</v>
      </c>
      <c r="D10" s="80">
        <f t="shared" si="4"/>
        <v>1.7400848062732361E-2</v>
      </c>
      <c r="E10" s="80">
        <f t="shared" si="5"/>
        <v>0.91634856950700416</v>
      </c>
      <c r="F10" s="81"/>
      <c r="G10" s="86"/>
      <c r="H10" s="76" t="s">
        <v>62</v>
      </c>
      <c r="I10" s="77">
        <v>7.5639224310750004</v>
      </c>
      <c r="J10" s="77">
        <v>0.12152079265089</v>
      </c>
      <c r="K10" s="77">
        <v>9.3176838084642701E-4</v>
      </c>
      <c r="L10" s="80">
        <f t="shared" si="2"/>
        <v>1.7052068842745537E-2</v>
      </c>
      <c r="M10" s="87">
        <f t="shared" si="3"/>
        <v>0.93629656985674392</v>
      </c>
      <c r="N10" s="89"/>
    </row>
    <row r="11" spans="1:14" x14ac:dyDescent="0.2">
      <c r="B11" s="76" t="s">
        <v>62</v>
      </c>
      <c r="C11" s="95">
        <v>0.12152079265089</v>
      </c>
      <c r="D11" s="80">
        <f t="shared" si="4"/>
        <v>1.7226349980254196E-2</v>
      </c>
      <c r="E11" s="80">
        <f t="shared" si="5"/>
        <v>0.93357491948725835</v>
      </c>
      <c r="F11" s="81"/>
      <c r="G11" s="86"/>
      <c r="H11" s="76" t="s">
        <v>364</v>
      </c>
      <c r="I11" s="77">
        <v>0.31297347890260901</v>
      </c>
      <c r="J11" s="77">
        <v>0.122751764117458</v>
      </c>
      <c r="K11" s="77">
        <v>6.0538131862374099E-4</v>
      </c>
      <c r="L11" s="80">
        <f t="shared" si="2"/>
        <v>1.1078937784845831E-2</v>
      </c>
      <c r="M11" s="87">
        <f t="shared" si="3"/>
        <v>0.94737550764158973</v>
      </c>
      <c r="N11" s="89"/>
    </row>
    <row r="12" spans="1:14" x14ac:dyDescent="0.2">
      <c r="B12" s="76" t="s">
        <v>77</v>
      </c>
      <c r="C12" s="95">
        <v>0.116934239542252</v>
      </c>
      <c r="D12" s="80">
        <f t="shared" si="4"/>
        <v>1.6576176727357443E-2</v>
      </c>
      <c r="E12" s="80">
        <f t="shared" si="5"/>
        <v>0.9501510962146158</v>
      </c>
      <c r="F12" s="81"/>
      <c r="G12" s="86"/>
      <c r="H12" s="76" t="s">
        <v>66</v>
      </c>
      <c r="I12" s="77">
        <v>5.7556707672296599E-2</v>
      </c>
      <c r="J12" s="77">
        <v>9.3101099487000002E-2</v>
      </c>
      <c r="K12" s="77">
        <v>4.9710475728564105E-4</v>
      </c>
      <c r="L12" s="80">
        <f t="shared" si="2"/>
        <v>9.0973945001125503E-3</v>
      </c>
      <c r="M12" s="87">
        <f t="shared" si="3"/>
        <v>0.95647290214170233</v>
      </c>
      <c r="N12" s="89"/>
    </row>
    <row r="13" spans="1:14" x14ac:dyDescent="0.2">
      <c r="B13" s="76" t="s">
        <v>65</v>
      </c>
      <c r="C13" s="95">
        <v>0.114254686274553</v>
      </c>
      <c r="D13" s="80">
        <f t="shared" si="4"/>
        <v>1.6196332904969579E-2</v>
      </c>
      <c r="E13" s="80">
        <f t="shared" si="5"/>
        <v>0.96634742911958538</v>
      </c>
      <c r="F13" s="81"/>
      <c r="G13" s="86"/>
      <c r="H13" s="76" t="s">
        <v>77</v>
      </c>
      <c r="I13" s="77">
        <v>1.16066458513354</v>
      </c>
      <c r="J13" s="77">
        <v>0.116934239542252</v>
      </c>
      <c r="K13" s="77">
        <v>3.9464276516787303E-4</v>
      </c>
      <c r="L13" s="80">
        <f t="shared" si="2"/>
        <v>7.2222622469984574E-3</v>
      </c>
      <c r="M13" s="87">
        <f t="shared" si="3"/>
        <v>0.96369516438870084</v>
      </c>
      <c r="N13" s="89"/>
    </row>
    <row r="14" spans="1:14" x14ac:dyDescent="0.2">
      <c r="B14" s="76" t="s">
        <v>66</v>
      </c>
      <c r="C14" s="95">
        <v>9.3101099487000002E-2</v>
      </c>
      <c r="D14" s="80">
        <f t="shared" si="4"/>
        <v>1.3197676614215044E-2</v>
      </c>
      <c r="E14" s="80">
        <f t="shared" si="5"/>
        <v>0.97954510573380038</v>
      </c>
      <c r="F14" s="81"/>
      <c r="G14" s="86"/>
      <c r="H14" s="76" t="s">
        <v>68</v>
      </c>
      <c r="I14" s="77">
        <v>2.0233198502700498</v>
      </c>
      <c r="J14" s="77">
        <v>2.2433251969115501E-2</v>
      </c>
      <c r="K14" s="77">
        <v>3.04343118278001E-4</v>
      </c>
      <c r="L14" s="80">
        <f t="shared" si="2"/>
        <v>5.569710146182431E-3</v>
      </c>
      <c r="M14" s="87">
        <f t="shared" si="3"/>
        <v>0.9692648745348833</v>
      </c>
      <c r="N14" s="89"/>
    </row>
    <row r="15" spans="1:14" x14ac:dyDescent="0.2">
      <c r="B15" s="76" t="s">
        <v>60</v>
      </c>
      <c r="C15" s="95">
        <v>3.1923233516989197E-2</v>
      </c>
      <c r="D15" s="80">
        <f t="shared" si="4"/>
        <v>4.525322630546628E-3</v>
      </c>
      <c r="E15" s="80">
        <f t="shared" si="5"/>
        <v>0.98407042836434699</v>
      </c>
      <c r="F15" s="81"/>
      <c r="G15" s="86"/>
      <c r="H15" s="76" t="s">
        <v>65</v>
      </c>
      <c r="I15" s="77">
        <v>4.3214914418874599</v>
      </c>
      <c r="J15" s="77">
        <v>0.114254686274553</v>
      </c>
      <c r="K15" s="77">
        <v>2.8715178868377798E-4</v>
      </c>
      <c r="L15" s="80">
        <f t="shared" si="2"/>
        <v>5.2550957615724687E-3</v>
      </c>
      <c r="M15" s="87">
        <f t="shared" si="3"/>
        <v>0.97451997029645576</v>
      </c>
      <c r="N15" s="89"/>
    </row>
    <row r="16" spans="1:14" x14ac:dyDescent="0.2">
      <c r="B16" s="76" t="s">
        <v>84</v>
      </c>
      <c r="C16" s="95">
        <v>2.6543104034199499E-2</v>
      </c>
      <c r="D16" s="80">
        <f t="shared" si="4"/>
        <v>3.7626548484504872E-3</v>
      </c>
      <c r="E16" s="80">
        <f t="shared" si="5"/>
        <v>0.9878330832127975</v>
      </c>
      <c r="F16" s="81"/>
      <c r="G16" s="86"/>
      <c r="H16" s="76" t="s">
        <v>60</v>
      </c>
      <c r="I16" s="77">
        <v>2.11809985004437</v>
      </c>
      <c r="J16" s="77">
        <v>3.1923233516989197E-2</v>
      </c>
      <c r="K16" s="77">
        <v>2.7243862151854102E-4</v>
      </c>
      <c r="L16" s="80">
        <f t="shared" si="2"/>
        <v>4.9858336310325451E-3</v>
      </c>
      <c r="M16" s="87">
        <f t="shared" si="3"/>
        <v>0.97950580392748832</v>
      </c>
      <c r="N16" s="89"/>
    </row>
    <row r="17" spans="1:14" x14ac:dyDescent="0.2">
      <c r="B17" s="76" t="s">
        <v>68</v>
      </c>
      <c r="C17" s="95">
        <v>2.2433251969115501E-2</v>
      </c>
      <c r="D17" s="80">
        <f t="shared" si="4"/>
        <v>3.1800570189284387E-3</v>
      </c>
      <c r="E17" s="80">
        <f t="shared" si="5"/>
        <v>0.99101314023172593</v>
      </c>
      <c r="F17" s="81"/>
      <c r="G17" s="86"/>
      <c r="H17" s="76" t="s">
        <v>58</v>
      </c>
      <c r="I17" s="77">
        <v>1.0987333813728</v>
      </c>
      <c r="J17" s="77">
        <v>2.97278930674454E-6</v>
      </c>
      <c r="K17" s="77">
        <v>2.3188712422721601E-4</v>
      </c>
      <c r="L17" s="80">
        <f t="shared" si="2"/>
        <v>4.2437104406534837E-3</v>
      </c>
      <c r="M17" s="87">
        <f t="shared" si="3"/>
        <v>0.98374951436814184</v>
      </c>
      <c r="N17" s="89"/>
    </row>
    <row r="18" spans="1:14" x14ac:dyDescent="0.2">
      <c r="B18" s="76" t="s">
        <v>56</v>
      </c>
      <c r="C18" s="95">
        <v>2.2185E-2</v>
      </c>
      <c r="D18" s="80">
        <f t="shared" si="4"/>
        <v>3.1448657137206418E-3</v>
      </c>
      <c r="E18" s="80">
        <f t="shared" si="5"/>
        <v>0.99415800594544657</v>
      </c>
      <c r="F18" s="81"/>
      <c r="G18" s="86"/>
      <c r="H18" s="76" t="s">
        <v>85</v>
      </c>
      <c r="I18" s="77">
        <v>1.1219700942567901</v>
      </c>
      <c r="J18" s="77">
        <v>2.2204327413224601E-3</v>
      </c>
      <c r="K18" s="77">
        <v>2.2466229902800899E-4</v>
      </c>
      <c r="L18" s="80">
        <f t="shared" si="2"/>
        <v>4.111490653841479E-3</v>
      </c>
      <c r="M18" s="87">
        <f t="shared" si="3"/>
        <v>0.98786100502198337</v>
      </c>
      <c r="N18" s="89"/>
    </row>
    <row r="19" spans="1:14" x14ac:dyDescent="0.2">
      <c r="B19" s="76" t="s">
        <v>70</v>
      </c>
      <c r="C19" s="95">
        <v>1.5128462930622999E-2</v>
      </c>
      <c r="D19" s="80">
        <f t="shared" si="4"/>
        <v>2.1445564287496045E-3</v>
      </c>
      <c r="E19" s="80">
        <f t="shared" si="5"/>
        <v>0.99630256237419612</v>
      </c>
      <c r="F19" s="81"/>
      <c r="G19" s="86"/>
      <c r="H19" s="76" t="s">
        <v>70</v>
      </c>
      <c r="I19" s="77">
        <v>1.4023209873643701</v>
      </c>
      <c r="J19" s="77">
        <v>1.5128462930622999E-2</v>
      </c>
      <c r="K19" s="77">
        <v>2.13228836201629E-4</v>
      </c>
      <c r="L19" s="80">
        <f t="shared" si="2"/>
        <v>3.9022496029171108E-3</v>
      </c>
      <c r="M19" s="87">
        <f t="shared" si="3"/>
        <v>0.99176325462490045</v>
      </c>
      <c r="N19" s="89"/>
    </row>
    <row r="20" spans="1:14" x14ac:dyDescent="0.2">
      <c r="B20" s="76" t="s">
        <v>69</v>
      </c>
      <c r="C20" s="95">
        <v>8.9806496953649794E-3</v>
      </c>
      <c r="D20" s="80">
        <f t="shared" si="4"/>
        <v>1.2730645622668043E-3</v>
      </c>
      <c r="E20" s="80">
        <f t="shared" si="5"/>
        <v>0.99757562693646296</v>
      </c>
      <c r="F20" s="81"/>
      <c r="G20" s="86"/>
      <c r="H20" s="76" t="s">
        <v>84</v>
      </c>
      <c r="I20" s="77">
        <v>0.12466334380631</v>
      </c>
      <c r="J20" s="77">
        <v>2.6543104034199499E-2</v>
      </c>
      <c r="K20" s="77">
        <v>1.18875921502532E-4</v>
      </c>
      <c r="L20" s="80">
        <f t="shared" si="2"/>
        <v>2.1755196236263904E-3</v>
      </c>
      <c r="M20" s="87">
        <f t="shared" si="3"/>
        <v>0.99393877424852684</v>
      </c>
      <c r="N20" s="89"/>
    </row>
    <row r="21" spans="1:14" x14ac:dyDescent="0.2">
      <c r="B21" s="76" t="s">
        <v>59</v>
      </c>
      <c r="C21" s="95">
        <v>8.7554254053871603E-3</v>
      </c>
      <c r="D21" s="80">
        <f t="shared" si="4"/>
        <v>1.2411375779328704E-3</v>
      </c>
      <c r="E21" s="80">
        <f t="shared" si="5"/>
        <v>0.99881676451439583</v>
      </c>
      <c r="F21" s="81"/>
      <c r="G21" s="86"/>
      <c r="H21" s="76" t="s">
        <v>69</v>
      </c>
      <c r="I21" s="77">
        <v>0.73721930905697097</v>
      </c>
      <c r="J21" s="77">
        <v>8.9806496953649794E-3</v>
      </c>
      <c r="K21" s="77">
        <v>1.06477492302777E-4</v>
      </c>
      <c r="L21" s="80">
        <f t="shared" si="2"/>
        <v>1.9486189553894258E-3</v>
      </c>
      <c r="M21" s="87">
        <f t="shared" si="3"/>
        <v>0.99588739320391628</v>
      </c>
      <c r="N21" s="89"/>
    </row>
    <row r="22" spans="1:14" x14ac:dyDescent="0.2">
      <c r="B22" s="76" t="s">
        <v>67</v>
      </c>
      <c r="C22" s="95">
        <v>2.4802488400000001E-3</v>
      </c>
      <c r="D22" s="80">
        <f t="shared" si="4"/>
        <v>3.51591144395375E-4</v>
      </c>
      <c r="E22" s="80">
        <f t="shared" si="5"/>
        <v>0.99916835565879125</v>
      </c>
      <c r="F22" s="81"/>
      <c r="G22" s="86"/>
      <c r="H22" s="76" t="s">
        <v>61</v>
      </c>
      <c r="I22" s="77">
        <v>0.338883321857608</v>
      </c>
      <c r="J22" s="77">
        <v>7.0585579547266801E-4</v>
      </c>
      <c r="K22" s="77">
        <v>6.76652142669522E-5</v>
      </c>
      <c r="L22" s="80">
        <f t="shared" si="2"/>
        <v>1.2383247979407123E-3</v>
      </c>
      <c r="M22" s="87">
        <f t="shared" si="3"/>
        <v>0.99712571800185701</v>
      </c>
      <c r="N22" s="89"/>
    </row>
    <row r="23" spans="1:14" x14ac:dyDescent="0.2">
      <c r="B23" s="76" t="s">
        <v>85</v>
      </c>
      <c r="C23" s="95">
        <v>2.2204327413224601E-3</v>
      </c>
      <c r="D23" s="80">
        <f t="shared" si="4"/>
        <v>3.1476054982230062E-4</v>
      </c>
      <c r="E23" s="80">
        <f t="shared" si="5"/>
        <v>0.99948311620861352</v>
      </c>
      <c r="F23" s="81"/>
      <c r="G23" s="86"/>
      <c r="H23" s="76" t="s">
        <v>75</v>
      </c>
      <c r="I23" s="77">
        <v>0.25146448336799998</v>
      </c>
      <c r="J23" s="77">
        <v>4.9942428522792401E-4</v>
      </c>
      <c r="K23" s="77">
        <v>5.0343376854679897E-5</v>
      </c>
      <c r="L23" s="80">
        <f t="shared" si="2"/>
        <v>9.2132202116844962E-4</v>
      </c>
      <c r="M23" s="87">
        <f t="shared" si="3"/>
        <v>0.99804704002302547</v>
      </c>
      <c r="N23" s="89"/>
    </row>
    <row r="24" spans="1:14" x14ac:dyDescent="0.2">
      <c r="B24" s="76" t="s">
        <v>174</v>
      </c>
      <c r="C24" s="95">
        <v>1.2286490000000001E-3</v>
      </c>
      <c r="D24" s="80">
        <f t="shared" si="4"/>
        <v>1.7416885798048922E-4</v>
      </c>
      <c r="E24" s="80">
        <f t="shared" si="5"/>
        <v>0.99965728506659401</v>
      </c>
      <c r="F24" s="81"/>
      <c r="G24" s="86"/>
      <c r="H24" s="76" t="s">
        <v>86</v>
      </c>
      <c r="I24" s="77">
        <v>0.164127005954609</v>
      </c>
      <c r="J24" s="77">
        <v>2.3563957651638801E-4</v>
      </c>
      <c r="K24" s="77">
        <v>3.33524276396959E-5</v>
      </c>
      <c r="L24" s="80">
        <f t="shared" si="2"/>
        <v>6.1037474964341007E-4</v>
      </c>
      <c r="M24" s="87">
        <f t="shared" si="3"/>
        <v>0.99865741477266889</v>
      </c>
      <c r="N24" s="89"/>
    </row>
    <row r="25" spans="1:14" s="22" customFormat="1" x14ac:dyDescent="0.2">
      <c r="B25" s="76" t="s">
        <v>61</v>
      </c>
      <c r="C25" s="95">
        <v>7.0585579547266801E-4</v>
      </c>
      <c r="D25" s="80">
        <f t="shared" si="4"/>
        <v>1.0005957584011736E-4</v>
      </c>
      <c r="E25" s="80">
        <f t="shared" si="5"/>
        <v>0.99975734464243415</v>
      </c>
      <c r="F25" s="81"/>
      <c r="G25" s="86"/>
      <c r="H25" s="76" t="s">
        <v>57</v>
      </c>
      <c r="I25" s="77">
        <v>0.13313070630364299</v>
      </c>
      <c r="J25" s="77">
        <v>1.67843924366716E-5</v>
      </c>
      <c r="K25" s="77">
        <v>2.8007329683326501E-5</v>
      </c>
      <c r="L25" s="80">
        <f t="shared" si="2"/>
        <v>5.125553986149576E-4</v>
      </c>
      <c r="M25" s="87">
        <f t="shared" si="3"/>
        <v>0.99916997017128384</v>
      </c>
      <c r="N25" s="89"/>
    </row>
    <row r="26" spans="1:14" x14ac:dyDescent="0.2">
      <c r="B26" s="76" t="s">
        <v>170</v>
      </c>
      <c r="C26" s="95">
        <v>5.6106494400000003E-4</v>
      </c>
      <c r="D26" s="80">
        <f t="shared" si="4"/>
        <v>7.9534546114770879E-5</v>
      </c>
      <c r="E26" s="80">
        <f t="shared" si="5"/>
        <v>0.99983687918854891</v>
      </c>
      <c r="F26" s="81"/>
      <c r="G26" s="86"/>
      <c r="H26" s="76" t="s">
        <v>56</v>
      </c>
      <c r="I26" s="77">
        <v>0.47577718165408101</v>
      </c>
      <c r="J26" s="77">
        <v>2.2185E-2</v>
      </c>
      <c r="K26" s="77">
        <v>2.0929970622028802E-5</v>
      </c>
      <c r="L26" s="80">
        <f t="shared" si="2"/>
        <v>3.8303435409480852E-4</v>
      </c>
      <c r="M26" s="87">
        <f t="shared" si="3"/>
        <v>0.99955300452537865</v>
      </c>
      <c r="N26" s="89"/>
    </row>
    <row r="27" spans="1:14" x14ac:dyDescent="0.2">
      <c r="A27" s="18"/>
      <c r="B27" s="76" t="s">
        <v>75</v>
      </c>
      <c r="C27" s="95">
        <v>4.9942428522792401E-4</v>
      </c>
      <c r="D27" s="80">
        <f t="shared" si="4"/>
        <v>7.0796588289958825E-5</v>
      </c>
      <c r="E27" s="80">
        <f t="shared" si="5"/>
        <v>0.99990767577683892</v>
      </c>
      <c r="F27" s="81"/>
      <c r="G27" s="86"/>
      <c r="H27" s="76" t="s">
        <v>67</v>
      </c>
      <c r="I27" s="77">
        <v>4.9084532971891102E-3</v>
      </c>
      <c r="J27" s="77">
        <v>2.4802488400000001E-3</v>
      </c>
      <c r="K27" s="77">
        <v>1.253069309702E-5</v>
      </c>
      <c r="L27" s="80">
        <f t="shared" si="2"/>
        <v>2.2932119798226857E-4</v>
      </c>
      <c r="M27" s="87">
        <f t="shared" si="3"/>
        <v>0.9997823257233609</v>
      </c>
      <c r="N27" s="89"/>
    </row>
    <row r="28" spans="1:14" x14ac:dyDescent="0.2">
      <c r="A28" s="18"/>
      <c r="B28" s="76" t="s">
        <v>86</v>
      </c>
      <c r="C28" s="95">
        <v>2.3563957651638801E-4</v>
      </c>
      <c r="D28" s="80">
        <f t="shared" si="4"/>
        <v>3.3403417849089041E-5</v>
      </c>
      <c r="E28" s="80">
        <f t="shared" si="5"/>
        <v>0.999941079194688</v>
      </c>
      <c r="F28" s="81"/>
      <c r="G28" s="90"/>
      <c r="H28" s="76" t="s">
        <v>174</v>
      </c>
      <c r="I28" s="77">
        <v>1.695E-4</v>
      </c>
      <c r="J28" s="77">
        <v>1.2286490000000001E-3</v>
      </c>
      <c r="K28" s="77">
        <v>6.68480146120656E-6</v>
      </c>
      <c r="L28" s="80">
        <f t="shared" si="2"/>
        <v>1.2233694237727934E-4</v>
      </c>
      <c r="M28" s="87">
        <f t="shared" si="3"/>
        <v>0.99990466266573819</v>
      </c>
      <c r="N28" s="89"/>
    </row>
    <row r="29" spans="1:14" x14ac:dyDescent="0.2">
      <c r="A29" s="18"/>
      <c r="B29" s="76" t="s">
        <v>78</v>
      </c>
      <c r="C29" s="95">
        <v>1.94819902375408E-4</v>
      </c>
      <c r="D29" s="80">
        <f t="shared" si="4"/>
        <v>2.761696783100398E-5</v>
      </c>
      <c r="E29" s="80">
        <f t="shared" si="5"/>
        <v>0.99996869616251904</v>
      </c>
      <c r="F29" s="81"/>
      <c r="H29" s="76" t="s">
        <v>170</v>
      </c>
      <c r="I29" s="77">
        <v>1.2729480000000001E-3</v>
      </c>
      <c r="J29" s="77">
        <v>5.6106494400000003E-4</v>
      </c>
      <c r="K29" s="77">
        <v>2.8002905603883199E-6</v>
      </c>
      <c r="L29" s="80">
        <f t="shared" si="2"/>
        <v>5.1247443460202939E-5</v>
      </c>
      <c r="M29" s="87">
        <f t="shared" si="3"/>
        <v>0.99995591010919838</v>
      </c>
      <c r="N29" s="89"/>
    </row>
    <row r="30" spans="1:14" x14ac:dyDescent="0.2">
      <c r="A30" s="18"/>
      <c r="B30" s="76" t="s">
        <v>365</v>
      </c>
      <c r="C30" s="95">
        <v>1.4160396459999999E-4</v>
      </c>
      <c r="D30" s="80">
        <f t="shared" si="4"/>
        <v>2.0073268117982937E-5</v>
      </c>
      <c r="E30" s="80">
        <f t="shared" si="5"/>
        <v>0.99998876943063708</v>
      </c>
      <c r="F30" s="81"/>
      <c r="G30" s="2"/>
      <c r="H30" s="76" t="s">
        <v>78</v>
      </c>
      <c r="I30" s="77">
        <v>7.3999664932853198E-5</v>
      </c>
      <c r="J30" s="77">
        <v>1.94819902375408E-4</v>
      </c>
      <c r="K30" s="77">
        <v>1.0500250628103299E-6</v>
      </c>
      <c r="L30" s="80">
        <f t="shared" si="2"/>
        <v>1.921625591263871E-5</v>
      </c>
      <c r="M30" s="87">
        <f t="shared" si="3"/>
        <v>0.99997512636511099</v>
      </c>
      <c r="N30" s="89"/>
    </row>
    <row r="31" spans="1:14" x14ac:dyDescent="0.2">
      <c r="A31" s="18"/>
      <c r="B31" s="76" t="s">
        <v>71</v>
      </c>
      <c r="C31" s="95">
        <v>5.9467244351287398E-5</v>
      </c>
      <c r="D31" s="80">
        <f t="shared" si="4"/>
        <v>8.4298624227996955E-6</v>
      </c>
      <c r="E31" s="80">
        <f t="shared" si="5"/>
        <v>0.99999719929305986</v>
      </c>
      <c r="F31" s="81"/>
      <c r="G31" s="2"/>
      <c r="H31" s="76" t="s">
        <v>365</v>
      </c>
      <c r="I31" s="77">
        <v>1.32947271335271E-4</v>
      </c>
      <c r="J31" s="77">
        <v>1.4160396459999999E-4</v>
      </c>
      <c r="K31" s="77">
        <v>7.4649791624860198E-7</v>
      </c>
      <c r="L31" s="80">
        <f t="shared" si="2"/>
        <v>1.3661478668415221E-5</v>
      </c>
      <c r="M31" s="87">
        <f t="shared" si="3"/>
        <v>0.99998878784377943</v>
      </c>
      <c r="N31" s="89"/>
    </row>
    <row r="32" spans="1:14" x14ac:dyDescent="0.2">
      <c r="A32" s="18"/>
      <c r="B32" s="76" t="s">
        <v>57</v>
      </c>
      <c r="C32" s="95">
        <v>1.67843924366716E-5</v>
      </c>
      <c r="D32" s="80">
        <f t="shared" si="4"/>
        <v>2.3792950326671435E-6</v>
      </c>
      <c r="E32" s="80">
        <f t="shared" si="5"/>
        <v>0.99999957858809252</v>
      </c>
      <c r="F32" s="81"/>
      <c r="G32" s="2"/>
      <c r="H32" s="76" t="s">
        <v>71</v>
      </c>
      <c r="I32" s="77">
        <v>4.44385962839131E-3</v>
      </c>
      <c r="J32" s="77">
        <v>5.9467244351287398E-5</v>
      </c>
      <c r="K32" s="77">
        <v>6.1266071254458805E-7</v>
      </c>
      <c r="L32" s="80">
        <f t="shared" si="2"/>
        <v>1.1212156220696796E-5</v>
      </c>
      <c r="M32" s="87">
        <f t="shared" si="3"/>
        <v>1.0000000000000002</v>
      </c>
      <c r="N32" s="89"/>
    </row>
    <row r="33" spans="1:14" ht="12.75" thickBot="1" x14ac:dyDescent="0.25">
      <c r="A33" s="18"/>
      <c r="B33" s="78" t="s">
        <v>58</v>
      </c>
      <c r="C33" s="96">
        <v>2.97278930674454E-6</v>
      </c>
      <c r="D33" s="82">
        <f>IF(ISNUMBER(C33),C33/VLOOKUP("National Total",B$5:C$33,2,0),"0")</f>
        <v>4.2141190736516834E-7</v>
      </c>
      <c r="E33" s="82">
        <f>IF(D33=1,0,IF(ISNUMBER(D33+E32),D33+E32,0))</f>
        <v>0.99999999999999989</v>
      </c>
      <c r="F33" s="83"/>
      <c r="G33" s="2"/>
      <c r="H33" s="78"/>
      <c r="I33" s="79"/>
      <c r="J33" s="79"/>
      <c r="K33" s="79"/>
      <c r="L33" s="82"/>
      <c r="M33" s="91"/>
      <c r="N33" s="9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/>
  </sheetPr>
  <dimension ref="A1:O61"/>
  <sheetViews>
    <sheetView showGridLines="0" workbookViewId="0">
      <selection activeCell="R53" sqref="R53"/>
    </sheetView>
  </sheetViews>
  <sheetFormatPr defaultColWidth="9.140625" defaultRowHeight="12" x14ac:dyDescent="0.2"/>
  <cols>
    <col min="1" max="1" width="7" style="12" bestFit="1" customWidth="1"/>
    <col min="2" max="2" width="12.28515625" style="10" bestFit="1" customWidth="1"/>
    <col min="3" max="3" width="10" style="10" customWidth="1"/>
    <col min="4" max="4" width="14.28515625" style="12" customWidth="1"/>
    <col min="5" max="5" width="11.42578125" style="12" customWidth="1"/>
    <col min="6" max="6" width="9.140625" style="9" bestFit="1" customWidth="1"/>
    <col min="7" max="7" width="2.140625" style="12" customWidth="1"/>
    <col min="8" max="8" width="13.5703125" style="10" customWidth="1"/>
    <col min="9" max="9" width="9.140625" style="10" customWidth="1"/>
    <col min="10" max="10" width="10.5703125" style="10" bestFit="1" customWidth="1"/>
    <col min="11" max="11" width="12" style="10" customWidth="1"/>
    <col min="12" max="12" width="9.140625" style="10"/>
    <col min="13" max="13" width="11.7109375" style="10" customWidth="1"/>
    <col min="14" max="14" width="9.5703125" style="10" customWidth="1"/>
    <col min="15" max="16384" width="9.140625" style="10"/>
  </cols>
  <sheetData>
    <row r="1" spans="2:15" ht="15" x14ac:dyDescent="0.25">
      <c r="B1" s="195" t="s">
        <v>373</v>
      </c>
      <c r="G1" s="37"/>
    </row>
    <row r="2" spans="2:15" x14ac:dyDescent="0.2">
      <c r="G2" s="15"/>
      <c r="I2" s="157"/>
      <c r="J2" s="157"/>
    </row>
    <row r="3" spans="2:15" ht="12.75" thickBot="1" x14ac:dyDescent="0.25">
      <c r="B3" s="10" t="s">
        <v>29</v>
      </c>
      <c r="G3" s="25"/>
      <c r="H3" s="10" t="s">
        <v>30</v>
      </c>
    </row>
    <row r="4" spans="2:15" ht="24.75" thickBot="1" x14ac:dyDescent="0.25">
      <c r="B4" s="69" t="s">
        <v>0</v>
      </c>
      <c r="C4" s="70" t="s">
        <v>334</v>
      </c>
      <c r="D4" s="70" t="s">
        <v>1</v>
      </c>
      <c r="E4" s="70" t="s">
        <v>2</v>
      </c>
      <c r="F4" s="71" t="s">
        <v>3</v>
      </c>
      <c r="G4" s="38"/>
      <c r="H4" s="69" t="s">
        <v>0</v>
      </c>
      <c r="I4" s="70" t="s">
        <v>335</v>
      </c>
      <c r="J4" s="70" t="s">
        <v>360</v>
      </c>
      <c r="K4" s="70" t="s">
        <v>27</v>
      </c>
      <c r="L4" s="70" t="s">
        <v>28</v>
      </c>
      <c r="M4" s="70" t="s">
        <v>2</v>
      </c>
      <c r="N4" s="71" t="s">
        <v>3</v>
      </c>
    </row>
    <row r="5" spans="2:15" x14ac:dyDescent="0.2">
      <c r="B5" s="76" t="s">
        <v>181</v>
      </c>
      <c r="C5" s="77">
        <f>SUM(C6:C61)</f>
        <v>109.98529716653042</v>
      </c>
      <c r="D5" s="80"/>
      <c r="E5" s="80"/>
      <c r="F5" s="81"/>
      <c r="G5" s="97"/>
      <c r="H5" s="74" t="s">
        <v>134</v>
      </c>
      <c r="I5" s="75">
        <v>9.6172112688712197</v>
      </c>
      <c r="J5" s="75">
        <v>33.609883365906299</v>
      </c>
      <c r="K5" s="75">
        <v>0.169582916741564</v>
      </c>
      <c r="L5" s="80">
        <f>IF(ISNUMBER(K5/SUM(K$5:K$58)),(K5/SUM(K$5:K$58)),"NA")</f>
        <v>0.29597245245115889</v>
      </c>
      <c r="M5" s="87">
        <f>IF(ISNUMBER(M4),M4+L5,L5)</f>
        <v>0.29597245245115889</v>
      </c>
      <c r="N5" s="66" t="s">
        <v>371</v>
      </c>
      <c r="O5" s="16"/>
    </row>
    <row r="6" spans="2:15" x14ac:dyDescent="0.2">
      <c r="B6" s="76" t="s">
        <v>134</v>
      </c>
      <c r="C6" s="77">
        <v>33.609883365906299</v>
      </c>
      <c r="D6" s="80">
        <f t="shared" ref="D6:D37" si="0">IF(ISNUMBER(C6),C6/VLOOKUP("National Total",B$5:C$61,2,0),"0")</f>
        <v>0.30558523940720062</v>
      </c>
      <c r="E6" s="80">
        <f t="shared" ref="E6:E53" si="1">IF(D6=1,0,IF(ISNUMBER(D6+E5),D6+E5,0))</f>
        <v>0.30558523940720062</v>
      </c>
      <c r="F6" s="81" t="s">
        <v>371</v>
      </c>
      <c r="G6" s="97"/>
      <c r="H6" s="76" t="s">
        <v>82</v>
      </c>
      <c r="I6" s="77">
        <v>35.071296725869097</v>
      </c>
      <c r="J6" s="77">
        <v>6.1625142057165903</v>
      </c>
      <c r="K6" s="77">
        <v>0.113903193065991</v>
      </c>
      <c r="L6" s="80">
        <f t="shared" ref="L6:L54" si="2">IF(ISNUMBER(K6/SUM(K$5:K$58)),(K6/SUM(K$5:K$58)),"NA")</f>
        <v>0.19879483170545376</v>
      </c>
      <c r="M6" s="87">
        <f t="shared" ref="M6:M54" si="3">IF(ISNUMBER(M5),M5+L6,L6)</f>
        <v>0.49476728415661264</v>
      </c>
      <c r="N6" s="64" t="s">
        <v>371</v>
      </c>
      <c r="O6" s="16"/>
    </row>
    <row r="7" spans="2:15" x14ac:dyDescent="0.2">
      <c r="B7" s="76" t="s">
        <v>141</v>
      </c>
      <c r="C7" s="77">
        <v>20.8689250631924</v>
      </c>
      <c r="D7" s="80">
        <f t="shared" si="0"/>
        <v>0.18974286200813226</v>
      </c>
      <c r="E7" s="80">
        <f t="shared" si="1"/>
        <v>0.4953281014153329</v>
      </c>
      <c r="F7" s="81" t="s">
        <v>371</v>
      </c>
      <c r="G7" s="97"/>
      <c r="H7" s="76" t="s">
        <v>68</v>
      </c>
      <c r="I7" s="77">
        <v>24.824845884530799</v>
      </c>
      <c r="J7" s="77">
        <v>0.92909726877767895</v>
      </c>
      <c r="K7" s="77">
        <v>0.102222923854181</v>
      </c>
      <c r="L7" s="80">
        <f t="shared" si="2"/>
        <v>0.17840930001196645</v>
      </c>
      <c r="M7" s="87">
        <f t="shared" si="3"/>
        <v>0.67317658416857906</v>
      </c>
      <c r="N7" s="64" t="s">
        <v>371</v>
      </c>
      <c r="O7" s="16"/>
    </row>
    <row r="8" spans="2:15" x14ac:dyDescent="0.2">
      <c r="B8" s="76" t="s">
        <v>123</v>
      </c>
      <c r="C8" s="77">
        <v>12.164858300000001</v>
      </c>
      <c r="D8" s="80">
        <f t="shared" si="0"/>
        <v>0.11060440452855261</v>
      </c>
      <c r="E8" s="80">
        <f t="shared" si="1"/>
        <v>0.60593250594388548</v>
      </c>
      <c r="F8" s="81" t="s">
        <v>371</v>
      </c>
      <c r="G8" s="97"/>
      <c r="H8" s="76" t="s">
        <v>123</v>
      </c>
      <c r="I8" s="77">
        <v>7.9266138000000002</v>
      </c>
      <c r="J8" s="77">
        <v>12.164858300000001</v>
      </c>
      <c r="K8" s="77">
        <v>4.2026059545350498E-2</v>
      </c>
      <c r="L8" s="80">
        <f t="shared" si="2"/>
        <v>7.3347930024411409E-2</v>
      </c>
      <c r="M8" s="87">
        <f t="shared" si="3"/>
        <v>0.74652451419299048</v>
      </c>
      <c r="N8" s="64" t="s">
        <v>371</v>
      </c>
      <c r="O8" s="16"/>
    </row>
    <row r="9" spans="2:15" x14ac:dyDescent="0.2">
      <c r="B9" s="76" t="s">
        <v>140</v>
      </c>
      <c r="C9" s="77">
        <v>11.117449317321499</v>
      </c>
      <c r="D9" s="80">
        <f t="shared" si="0"/>
        <v>0.10108123179854121</v>
      </c>
      <c r="E9" s="80">
        <f t="shared" si="1"/>
        <v>0.70701373774242671</v>
      </c>
      <c r="F9" s="81" t="s">
        <v>371</v>
      </c>
      <c r="G9" s="97"/>
      <c r="H9" s="76" t="s">
        <v>140</v>
      </c>
      <c r="I9" s="77">
        <v>10.3225939044633</v>
      </c>
      <c r="J9" s="77">
        <v>11.117449317321499</v>
      </c>
      <c r="K9" s="77">
        <v>2.5006289590155301E-2</v>
      </c>
      <c r="L9" s="80">
        <f t="shared" si="2"/>
        <v>4.3643386957314644E-2</v>
      </c>
      <c r="M9" s="87">
        <f t="shared" si="3"/>
        <v>0.79016790115030511</v>
      </c>
      <c r="N9" s="64" t="s">
        <v>371</v>
      </c>
      <c r="O9" s="16"/>
    </row>
    <row r="10" spans="2:15" x14ac:dyDescent="0.2">
      <c r="B10" s="76" t="s">
        <v>82</v>
      </c>
      <c r="C10" s="77">
        <v>6.1625142057165903</v>
      </c>
      <c r="D10" s="80">
        <f t="shared" si="0"/>
        <v>5.6030345550513297E-2</v>
      </c>
      <c r="E10" s="80">
        <f t="shared" si="1"/>
        <v>0.76304408329294005</v>
      </c>
      <c r="F10" s="81" t="s">
        <v>371</v>
      </c>
      <c r="G10" s="97"/>
      <c r="H10" s="76" t="s">
        <v>126</v>
      </c>
      <c r="I10" s="77">
        <v>7.2328829832261103</v>
      </c>
      <c r="J10" s="77">
        <v>2.2662735500923401</v>
      </c>
      <c r="K10" s="77">
        <v>1.72286274278005E-2</v>
      </c>
      <c r="L10" s="80">
        <f t="shared" si="2"/>
        <v>3.0069061260128833E-2</v>
      </c>
      <c r="M10" s="87">
        <f t="shared" si="3"/>
        <v>0.82023696241043398</v>
      </c>
      <c r="N10" s="64" t="s">
        <v>371</v>
      </c>
      <c r="O10" s="16"/>
    </row>
    <row r="11" spans="2:15" x14ac:dyDescent="0.2">
      <c r="B11" s="76" t="s">
        <v>162</v>
      </c>
      <c r="C11" s="77">
        <v>4.6629777435465796</v>
      </c>
      <c r="D11" s="80">
        <f t="shared" si="0"/>
        <v>4.2396373548787107E-2</v>
      </c>
      <c r="E11" s="80">
        <f t="shared" si="1"/>
        <v>0.80544045684172716</v>
      </c>
      <c r="F11" s="81" t="s">
        <v>371</v>
      </c>
      <c r="G11" s="97"/>
      <c r="H11" s="76" t="s">
        <v>72</v>
      </c>
      <c r="I11" s="77">
        <v>6.0046997601595198</v>
      </c>
      <c r="J11" s="77">
        <v>1.6716084476964901</v>
      </c>
      <c r="K11" s="77">
        <v>1.5623268023209401E-2</v>
      </c>
      <c r="L11" s="80">
        <f t="shared" si="2"/>
        <v>2.726723328610918E-2</v>
      </c>
      <c r="M11" s="87">
        <f t="shared" si="3"/>
        <v>0.84750419569654312</v>
      </c>
      <c r="N11" s="64"/>
      <c r="O11" s="16"/>
    </row>
    <row r="12" spans="2:15" x14ac:dyDescent="0.2">
      <c r="B12" s="76" t="s">
        <v>126</v>
      </c>
      <c r="C12" s="77">
        <v>2.2662735500923401</v>
      </c>
      <c r="D12" s="80">
        <f t="shared" si="0"/>
        <v>2.0605240959261497E-2</v>
      </c>
      <c r="E12" s="80">
        <f t="shared" si="1"/>
        <v>0.82604569780098869</v>
      </c>
      <c r="F12" s="81"/>
      <c r="G12" s="97"/>
      <c r="H12" s="76" t="s">
        <v>130</v>
      </c>
      <c r="I12" s="77">
        <v>2.9119999999999999</v>
      </c>
      <c r="J12" s="77">
        <v>0.25860647799999997</v>
      </c>
      <c r="K12" s="77">
        <v>1.1049626617529101E-2</v>
      </c>
      <c r="L12" s="80">
        <f t="shared" si="2"/>
        <v>1.928487345009873E-2</v>
      </c>
      <c r="M12" s="87">
        <f t="shared" si="3"/>
        <v>0.86678906914664189</v>
      </c>
      <c r="N12" s="64"/>
      <c r="O12" s="16"/>
    </row>
    <row r="13" spans="2:15" x14ac:dyDescent="0.2">
      <c r="B13" s="76" t="s">
        <v>131</v>
      </c>
      <c r="C13" s="77">
        <v>1.87367112155441</v>
      </c>
      <c r="D13" s="80">
        <f t="shared" si="0"/>
        <v>1.7035650853563237E-2</v>
      </c>
      <c r="E13" s="80">
        <f t="shared" si="1"/>
        <v>0.84308134865455198</v>
      </c>
      <c r="F13" s="81"/>
      <c r="G13" s="97"/>
      <c r="H13" s="76" t="s">
        <v>129</v>
      </c>
      <c r="I13" s="77">
        <v>3.0231237200000001</v>
      </c>
      <c r="J13" s="77">
        <v>0.441238477516667</v>
      </c>
      <c r="K13" s="77">
        <v>1.0384386186671301E-2</v>
      </c>
      <c r="L13" s="80">
        <f t="shared" si="2"/>
        <v>1.812383172741918E-2</v>
      </c>
      <c r="M13" s="87">
        <f t="shared" si="3"/>
        <v>0.88491290087406105</v>
      </c>
      <c r="N13" s="64"/>
      <c r="O13" s="16"/>
    </row>
    <row r="14" spans="2:15" x14ac:dyDescent="0.2">
      <c r="B14" s="76" t="s">
        <v>72</v>
      </c>
      <c r="C14" s="77">
        <v>1.6716084476964901</v>
      </c>
      <c r="D14" s="80">
        <f t="shared" si="0"/>
        <v>1.5198471893615765E-2</v>
      </c>
      <c r="E14" s="80">
        <f t="shared" si="1"/>
        <v>0.85827982054816776</v>
      </c>
      <c r="F14" s="81"/>
      <c r="G14" s="97"/>
      <c r="H14" s="76" t="s">
        <v>162</v>
      </c>
      <c r="I14" s="77">
        <v>4.5828624973338803</v>
      </c>
      <c r="J14" s="77">
        <v>4.6629777435465796</v>
      </c>
      <c r="K14" s="77">
        <v>9.38581555083467E-3</v>
      </c>
      <c r="L14" s="80">
        <f t="shared" si="2"/>
        <v>1.6381030001201183E-2</v>
      </c>
      <c r="M14" s="87">
        <f t="shared" si="3"/>
        <v>0.90129393087526222</v>
      </c>
      <c r="N14" s="64"/>
      <c r="O14" s="16"/>
    </row>
    <row r="15" spans="2:15" x14ac:dyDescent="0.2">
      <c r="B15" s="76" t="s">
        <v>149</v>
      </c>
      <c r="C15" s="77">
        <v>1.4782619807999999</v>
      </c>
      <c r="D15" s="80">
        <f t="shared" si="0"/>
        <v>1.3440541771340044E-2</v>
      </c>
      <c r="E15" s="80">
        <f t="shared" si="1"/>
        <v>0.87172036231950778</v>
      </c>
      <c r="F15" s="81"/>
      <c r="G15" s="97"/>
      <c r="H15" s="76" t="s">
        <v>131</v>
      </c>
      <c r="I15" s="77">
        <v>1.3228751820651901</v>
      </c>
      <c r="J15" s="77">
        <v>1.87367112155441</v>
      </c>
      <c r="K15" s="77">
        <v>6.0289953298326799E-3</v>
      </c>
      <c r="L15" s="80">
        <f t="shared" si="2"/>
        <v>1.0522383786490267E-2</v>
      </c>
      <c r="M15" s="87">
        <f t="shared" si="3"/>
        <v>0.9118163146617525</v>
      </c>
      <c r="N15" s="64"/>
      <c r="O15" s="16"/>
    </row>
    <row r="16" spans="2:15" x14ac:dyDescent="0.2">
      <c r="B16" s="76" t="s">
        <v>94</v>
      </c>
      <c r="C16" s="77">
        <v>1.3581857338580501</v>
      </c>
      <c r="D16" s="80">
        <f t="shared" si="0"/>
        <v>1.2348793601035604E-2</v>
      </c>
      <c r="E16" s="80">
        <f t="shared" si="1"/>
        <v>0.88406915592054336</v>
      </c>
      <c r="F16" s="81"/>
      <c r="G16" s="97"/>
      <c r="H16" s="76" t="s">
        <v>149</v>
      </c>
      <c r="I16" s="77">
        <v>0.86779405963636402</v>
      </c>
      <c r="J16" s="77">
        <v>1.4782619807999999</v>
      </c>
      <c r="K16" s="77">
        <v>5.5224405528583797E-3</v>
      </c>
      <c r="L16" s="80">
        <f t="shared" si="2"/>
        <v>9.6382955627311862E-3</v>
      </c>
      <c r="M16" s="87">
        <f t="shared" si="3"/>
        <v>0.92145461022448372</v>
      </c>
      <c r="N16" s="64"/>
      <c r="O16" s="16"/>
    </row>
    <row r="17" spans="2:15" x14ac:dyDescent="0.2">
      <c r="B17" s="76" t="s">
        <v>93</v>
      </c>
      <c r="C17" s="77">
        <v>1.1449069999999999</v>
      </c>
      <c r="D17" s="80">
        <f t="shared" si="0"/>
        <v>1.0409636828697919E-2</v>
      </c>
      <c r="E17" s="80">
        <f t="shared" si="1"/>
        <v>0.89447879274924125</v>
      </c>
      <c r="F17" s="81"/>
      <c r="G17" s="97"/>
      <c r="H17" s="76" t="s">
        <v>85</v>
      </c>
      <c r="I17" s="77">
        <v>1.2897565574400001</v>
      </c>
      <c r="J17" s="77">
        <v>0.133256167404948</v>
      </c>
      <c r="K17" s="77">
        <v>4.7762493699116402E-3</v>
      </c>
      <c r="L17" s="80">
        <f t="shared" si="2"/>
        <v>8.3359707846360816E-3</v>
      </c>
      <c r="M17" s="87">
        <f t="shared" si="3"/>
        <v>0.92979058100911982</v>
      </c>
      <c r="N17" s="64"/>
      <c r="O17" s="16"/>
    </row>
    <row r="18" spans="2:15" x14ac:dyDescent="0.2">
      <c r="B18" s="76" t="s">
        <v>143</v>
      </c>
      <c r="C18" s="77">
        <v>1.03458894078165</v>
      </c>
      <c r="D18" s="80">
        <f t="shared" si="0"/>
        <v>9.4066113147393063E-3</v>
      </c>
      <c r="E18" s="80">
        <f t="shared" si="1"/>
        <v>0.90388540406398055</v>
      </c>
      <c r="F18" s="81"/>
      <c r="G18" s="97"/>
      <c r="H18" s="76" t="s">
        <v>63</v>
      </c>
      <c r="I18" s="77">
        <v>0.448382312706118</v>
      </c>
      <c r="J18" s="77">
        <v>0.95006273174362599</v>
      </c>
      <c r="K18" s="77">
        <v>4.02519077666251E-3</v>
      </c>
      <c r="L18" s="80">
        <f t="shared" si="2"/>
        <v>7.0251509329099463E-3</v>
      </c>
      <c r="M18" s="87">
        <f t="shared" si="3"/>
        <v>0.93681573194202972</v>
      </c>
      <c r="N18" s="64"/>
      <c r="O18" s="16"/>
    </row>
    <row r="19" spans="2:15" x14ac:dyDescent="0.2">
      <c r="B19" s="76" t="s">
        <v>63</v>
      </c>
      <c r="C19" s="77">
        <v>0.95006273174362599</v>
      </c>
      <c r="D19" s="80">
        <f t="shared" si="0"/>
        <v>8.6380885101862443E-3</v>
      </c>
      <c r="E19" s="80">
        <f t="shared" si="1"/>
        <v>0.91252349257416676</v>
      </c>
      <c r="F19" s="81"/>
      <c r="G19" s="97"/>
      <c r="H19" s="76" t="s">
        <v>65</v>
      </c>
      <c r="I19" s="77">
        <v>0.324736227060403</v>
      </c>
      <c r="J19" s="77">
        <v>0.72619265296666802</v>
      </c>
      <c r="K19" s="77">
        <v>3.1550231905558401E-3</v>
      </c>
      <c r="L19" s="80">
        <f t="shared" si="2"/>
        <v>5.5064505858933716E-3</v>
      </c>
      <c r="M19" s="87">
        <f t="shared" si="3"/>
        <v>0.9423221825279231</v>
      </c>
      <c r="N19" s="64"/>
      <c r="O19" s="16"/>
    </row>
    <row r="20" spans="2:15" x14ac:dyDescent="0.2">
      <c r="B20" s="76" t="s">
        <v>68</v>
      </c>
      <c r="C20" s="77">
        <v>0.92909726877767895</v>
      </c>
      <c r="D20" s="80">
        <f t="shared" si="0"/>
        <v>8.4474679135604705E-3</v>
      </c>
      <c r="E20" s="80">
        <f t="shared" si="1"/>
        <v>0.9209709604877272</v>
      </c>
      <c r="F20" s="81"/>
      <c r="G20" s="97"/>
      <c r="H20" s="76" t="s">
        <v>70</v>
      </c>
      <c r="I20" s="77">
        <v>0.91659161906170605</v>
      </c>
      <c r="J20" s="77">
        <v>0.18428774689834099</v>
      </c>
      <c r="K20" s="77">
        <v>2.8307253055751399E-3</v>
      </c>
      <c r="L20" s="80">
        <f t="shared" si="2"/>
        <v>4.9404546578439949E-3</v>
      </c>
      <c r="M20" s="87">
        <f t="shared" si="3"/>
        <v>0.94726263718576709</v>
      </c>
      <c r="N20" s="64"/>
      <c r="O20" s="16"/>
    </row>
    <row r="21" spans="2:15" x14ac:dyDescent="0.2">
      <c r="B21" s="76" t="s">
        <v>150</v>
      </c>
      <c r="C21" s="77">
        <v>0.86964102300000001</v>
      </c>
      <c r="D21" s="80">
        <f t="shared" si="0"/>
        <v>7.9068843327600707E-3</v>
      </c>
      <c r="E21" s="80">
        <f t="shared" si="1"/>
        <v>0.9288778448204873</v>
      </c>
      <c r="F21" s="81"/>
      <c r="G21" s="97"/>
      <c r="H21" s="76" t="s">
        <v>148</v>
      </c>
      <c r="I21" s="77">
        <v>0.30826124999999999</v>
      </c>
      <c r="J21" s="77">
        <v>0.65209055999999999</v>
      </c>
      <c r="K21" s="77">
        <v>2.7605463106098599E-3</v>
      </c>
      <c r="L21" s="80">
        <f t="shared" si="2"/>
        <v>4.8179715112539089E-3</v>
      </c>
      <c r="M21" s="87">
        <f t="shared" si="3"/>
        <v>0.95208060869702105</v>
      </c>
      <c r="N21" s="64"/>
      <c r="O21" s="16"/>
    </row>
    <row r="22" spans="2:15" x14ac:dyDescent="0.2">
      <c r="B22" s="76" t="s">
        <v>127</v>
      </c>
      <c r="C22" s="77">
        <v>0.86942391418232201</v>
      </c>
      <c r="D22" s="80">
        <f t="shared" si="0"/>
        <v>7.9049103523893202E-3</v>
      </c>
      <c r="E22" s="80">
        <f t="shared" si="1"/>
        <v>0.93678275517287657</v>
      </c>
      <c r="F22" s="81"/>
      <c r="G22" s="97"/>
      <c r="H22" s="76" t="s">
        <v>69</v>
      </c>
      <c r="I22" s="77">
        <v>0.87917209266192797</v>
      </c>
      <c r="J22" s="77">
        <v>0.19374575795793</v>
      </c>
      <c r="K22" s="77">
        <v>2.6083268257738701E-3</v>
      </c>
      <c r="L22" s="80">
        <f t="shared" si="2"/>
        <v>4.5523033938313379E-3</v>
      </c>
      <c r="M22" s="87">
        <f t="shared" si="3"/>
        <v>0.95663291209085244</v>
      </c>
      <c r="N22" s="64"/>
      <c r="O22" s="16"/>
    </row>
    <row r="23" spans="2:15" x14ac:dyDescent="0.2">
      <c r="B23" s="76" t="s">
        <v>65</v>
      </c>
      <c r="C23" s="77">
        <v>0.72619265296666802</v>
      </c>
      <c r="D23" s="80">
        <f t="shared" si="0"/>
        <v>6.6026339126686057E-3</v>
      </c>
      <c r="E23" s="80">
        <f t="shared" si="1"/>
        <v>0.94338538908554515</v>
      </c>
      <c r="F23" s="81"/>
      <c r="G23" s="97"/>
      <c r="H23" s="76" t="s">
        <v>59</v>
      </c>
      <c r="I23" s="77">
        <v>0.123859609309139</v>
      </c>
      <c r="J23" s="77">
        <v>0.49075624829998399</v>
      </c>
      <c r="K23" s="77">
        <v>2.5482905790186602E-3</v>
      </c>
      <c r="L23" s="80">
        <f t="shared" si="2"/>
        <v>4.4475223490803408E-3</v>
      </c>
      <c r="M23" s="87">
        <f t="shared" si="3"/>
        <v>0.96108043443993274</v>
      </c>
      <c r="N23" s="64"/>
      <c r="O23" s="16"/>
    </row>
    <row r="24" spans="2:15" x14ac:dyDescent="0.2">
      <c r="B24" s="76" t="s">
        <v>148</v>
      </c>
      <c r="C24" s="77">
        <v>0.65209055999999999</v>
      </c>
      <c r="D24" s="80">
        <f t="shared" si="0"/>
        <v>5.9288884678163822E-3</v>
      </c>
      <c r="E24" s="80">
        <f t="shared" si="1"/>
        <v>0.94931427755336151</v>
      </c>
      <c r="F24" s="81"/>
      <c r="G24" s="97"/>
      <c r="H24" s="76" t="s">
        <v>95</v>
      </c>
      <c r="I24" s="77">
        <v>5.8041066278464197E-3</v>
      </c>
      <c r="J24" s="77">
        <v>0.384496975595637</v>
      </c>
      <c r="K24" s="77">
        <v>2.39370707186936E-3</v>
      </c>
      <c r="L24" s="80">
        <f t="shared" si="2"/>
        <v>4.1777283120476832E-3</v>
      </c>
      <c r="M24" s="87">
        <f t="shared" si="3"/>
        <v>0.9652581627519804</v>
      </c>
      <c r="N24" s="64"/>
      <c r="O24" s="16"/>
    </row>
    <row r="25" spans="2:15" x14ac:dyDescent="0.2">
      <c r="B25" s="76" t="s">
        <v>62</v>
      </c>
      <c r="C25" s="77">
        <v>0.50762351188560895</v>
      </c>
      <c r="D25" s="80">
        <f t="shared" si="0"/>
        <v>4.6153760999255063E-3</v>
      </c>
      <c r="E25" s="80">
        <f t="shared" si="1"/>
        <v>0.95392965365328697</v>
      </c>
      <c r="F25" s="81"/>
      <c r="G25" s="97"/>
      <c r="H25" s="76" t="s">
        <v>143</v>
      </c>
      <c r="I25" s="77">
        <v>0.94620519146634596</v>
      </c>
      <c r="J25" s="77">
        <v>1.03458894078165</v>
      </c>
      <c r="K25" s="77">
        <v>2.3898331518751202E-3</v>
      </c>
      <c r="L25" s="80">
        <f t="shared" si="2"/>
        <v>4.1709671734652979E-3</v>
      </c>
      <c r="M25" s="87">
        <f t="shared" si="3"/>
        <v>0.96942912992544572</v>
      </c>
      <c r="N25" s="64"/>
      <c r="O25" s="16"/>
    </row>
    <row r="26" spans="2:15" x14ac:dyDescent="0.2">
      <c r="B26" s="76" t="s">
        <v>80</v>
      </c>
      <c r="C26" s="77">
        <v>0.50337710067142305</v>
      </c>
      <c r="D26" s="80">
        <f t="shared" si="0"/>
        <v>4.5767672010673579E-3</v>
      </c>
      <c r="E26" s="80">
        <f t="shared" si="1"/>
        <v>0.95850642085435434</v>
      </c>
      <c r="F26" s="81"/>
      <c r="G26" s="97"/>
      <c r="H26" s="76" t="s">
        <v>150</v>
      </c>
      <c r="I26" s="77">
        <v>0.73811968080000001</v>
      </c>
      <c r="J26" s="77">
        <v>0.86964102300000001</v>
      </c>
      <c r="K26" s="77">
        <v>2.2579444546961401E-3</v>
      </c>
      <c r="L26" s="80">
        <f t="shared" si="2"/>
        <v>3.9407823063531289E-3</v>
      </c>
      <c r="M26" s="87">
        <f t="shared" si="3"/>
        <v>0.97336991223179881</v>
      </c>
      <c r="N26" s="64"/>
      <c r="O26" s="16"/>
    </row>
    <row r="27" spans="2:15" x14ac:dyDescent="0.2">
      <c r="B27" s="76" t="s">
        <v>59</v>
      </c>
      <c r="C27" s="77">
        <v>0.49075624829998399</v>
      </c>
      <c r="D27" s="80">
        <f t="shared" si="0"/>
        <v>4.4620168417322404E-3</v>
      </c>
      <c r="E27" s="80">
        <f t="shared" si="1"/>
        <v>0.96296843769608653</v>
      </c>
      <c r="F27" s="81"/>
      <c r="G27" s="97"/>
      <c r="H27" s="76" t="s">
        <v>152</v>
      </c>
      <c r="I27" s="77">
        <v>0.410082</v>
      </c>
      <c r="J27" s="77">
        <v>5.3999999999999998E-5</v>
      </c>
      <c r="K27" s="77">
        <v>1.78483922764351E-3</v>
      </c>
      <c r="L27" s="80">
        <f t="shared" si="2"/>
        <v>3.1150734613305951E-3</v>
      </c>
      <c r="M27" s="87">
        <f t="shared" si="3"/>
        <v>0.97648498569312936</v>
      </c>
      <c r="N27" s="64"/>
      <c r="O27" s="16"/>
    </row>
    <row r="28" spans="2:15" x14ac:dyDescent="0.2">
      <c r="B28" s="76" t="s">
        <v>129</v>
      </c>
      <c r="C28" s="77">
        <v>0.441238477516667</v>
      </c>
      <c r="D28" s="80">
        <f t="shared" si="0"/>
        <v>4.0117951115646042E-3</v>
      </c>
      <c r="E28" s="80">
        <f t="shared" si="1"/>
        <v>0.96698023280765111</v>
      </c>
      <c r="F28" s="81"/>
      <c r="G28" s="97"/>
      <c r="H28" s="76" t="s">
        <v>364</v>
      </c>
      <c r="I28" s="77">
        <v>0.17634500442922199</v>
      </c>
      <c r="J28" s="77">
        <v>0.36720127106287598</v>
      </c>
      <c r="K28" s="77">
        <v>1.5424923610785699E-3</v>
      </c>
      <c r="L28" s="80">
        <f t="shared" si="2"/>
        <v>2.6921063499063414E-3</v>
      </c>
      <c r="M28" s="87">
        <f t="shared" si="3"/>
        <v>0.97917709204303571</v>
      </c>
      <c r="N28" s="64"/>
      <c r="O28" s="16"/>
    </row>
    <row r="29" spans="2:15" x14ac:dyDescent="0.2">
      <c r="B29" s="76" t="s">
        <v>95</v>
      </c>
      <c r="C29" s="77">
        <v>0.384496975595637</v>
      </c>
      <c r="D29" s="80">
        <f t="shared" si="0"/>
        <v>3.4958943195240386E-3</v>
      </c>
      <c r="E29" s="80">
        <f t="shared" si="1"/>
        <v>0.97047612712717513</v>
      </c>
      <c r="F29" s="81"/>
      <c r="G29" s="97"/>
      <c r="H29" s="76" t="s">
        <v>62</v>
      </c>
      <c r="I29" s="77">
        <v>0.45777968695357202</v>
      </c>
      <c r="J29" s="77">
        <v>0.50762351188560895</v>
      </c>
      <c r="K29" s="77">
        <v>1.2007780407736501E-3</v>
      </c>
      <c r="L29" s="80">
        <f t="shared" si="2"/>
        <v>2.0957135801531394E-3</v>
      </c>
      <c r="M29" s="87">
        <f t="shared" si="3"/>
        <v>0.98127280562318886</v>
      </c>
      <c r="N29" s="64"/>
      <c r="O29" s="16"/>
    </row>
    <row r="30" spans="2:15" x14ac:dyDescent="0.2">
      <c r="B30" s="76" t="s">
        <v>364</v>
      </c>
      <c r="C30" s="77">
        <v>0.36720127106287598</v>
      </c>
      <c r="D30" s="80">
        <f t="shared" si="0"/>
        <v>3.3386396229569751E-3</v>
      </c>
      <c r="E30" s="80">
        <f t="shared" si="1"/>
        <v>0.97381476675013212</v>
      </c>
      <c r="F30" s="81"/>
      <c r="G30" s="97"/>
      <c r="H30" s="76" t="s">
        <v>80</v>
      </c>
      <c r="I30" s="77">
        <v>0.45816085241532301</v>
      </c>
      <c r="J30" s="77">
        <v>0.50337710067142305</v>
      </c>
      <c r="K30" s="77">
        <v>1.17240342955617E-3</v>
      </c>
      <c r="L30" s="80">
        <f t="shared" si="2"/>
        <v>2.0461914736181748E-3</v>
      </c>
      <c r="M30" s="87">
        <f t="shared" si="3"/>
        <v>0.98331899709680703</v>
      </c>
      <c r="N30" s="64"/>
      <c r="O30" s="16"/>
    </row>
    <row r="31" spans="2:15" x14ac:dyDescent="0.2">
      <c r="B31" s="76" t="s">
        <v>55</v>
      </c>
      <c r="C31" s="77">
        <v>0.27237150376875502</v>
      </c>
      <c r="D31" s="80">
        <f t="shared" si="0"/>
        <v>2.4764355853524054E-3</v>
      </c>
      <c r="E31" s="80">
        <f t="shared" si="1"/>
        <v>0.9762912023354845</v>
      </c>
      <c r="F31" s="81"/>
      <c r="G31" s="97"/>
      <c r="H31" s="76" t="s">
        <v>127</v>
      </c>
      <c r="I31" s="77">
        <v>1.48517479217615</v>
      </c>
      <c r="J31" s="77">
        <v>0.86942391418232201</v>
      </c>
      <c r="K31" s="77">
        <v>9.9551995177603E-4</v>
      </c>
      <c r="L31" s="80">
        <f t="shared" si="2"/>
        <v>1.7374773783389852E-3</v>
      </c>
      <c r="M31" s="87">
        <f t="shared" si="3"/>
        <v>0.98505647447514599</v>
      </c>
      <c r="N31" s="64"/>
      <c r="O31" s="16"/>
    </row>
    <row r="32" spans="2:15" x14ac:dyDescent="0.2">
      <c r="B32" s="76" t="s">
        <v>130</v>
      </c>
      <c r="C32" s="77">
        <v>0.25860647799999997</v>
      </c>
      <c r="D32" s="80">
        <f t="shared" si="0"/>
        <v>2.3512822591954265E-3</v>
      </c>
      <c r="E32" s="80">
        <f t="shared" si="1"/>
        <v>0.97864248459467995</v>
      </c>
      <c r="F32" s="81"/>
      <c r="G32" s="97"/>
      <c r="H32" s="76" t="s">
        <v>166</v>
      </c>
      <c r="I32" s="77">
        <v>0.53144784187318606</v>
      </c>
      <c r="J32" s="77">
        <v>0.210821537317706</v>
      </c>
      <c r="K32" s="77">
        <v>9.8717683306324207E-4</v>
      </c>
      <c r="L32" s="80">
        <f t="shared" si="2"/>
        <v>1.7229161633654385E-3</v>
      </c>
      <c r="M32" s="87">
        <f t="shared" si="3"/>
        <v>0.98677939063851139</v>
      </c>
      <c r="N32" s="64"/>
      <c r="O32" s="16"/>
    </row>
    <row r="33" spans="2:15" x14ac:dyDescent="0.2">
      <c r="B33" s="76" t="s">
        <v>151</v>
      </c>
      <c r="C33" s="77">
        <v>0.228131214</v>
      </c>
      <c r="D33" s="80">
        <f t="shared" si="0"/>
        <v>2.0741973688954357E-3</v>
      </c>
      <c r="E33" s="80">
        <f t="shared" si="1"/>
        <v>0.98071668196357542</v>
      </c>
      <c r="F33" s="81"/>
      <c r="G33" s="97"/>
      <c r="H33" s="76" t="s">
        <v>128</v>
      </c>
      <c r="I33" s="77">
        <v>0.28175948300671799</v>
      </c>
      <c r="J33" s="77">
        <v>5.0034980334156397E-2</v>
      </c>
      <c r="K33" s="77">
        <v>9.1177876014232498E-4</v>
      </c>
      <c r="L33" s="80">
        <f t="shared" si="2"/>
        <v>1.5913241788585129E-3</v>
      </c>
      <c r="M33" s="87">
        <f t="shared" si="3"/>
        <v>0.98837071481736993</v>
      </c>
      <c r="N33" s="64"/>
      <c r="O33" s="16"/>
    </row>
    <row r="34" spans="2:15" x14ac:dyDescent="0.2">
      <c r="B34" s="76" t="s">
        <v>166</v>
      </c>
      <c r="C34" s="77">
        <v>0.210821537317706</v>
      </c>
      <c r="D34" s="80">
        <f t="shared" si="0"/>
        <v>1.9168156358071926E-3</v>
      </c>
      <c r="E34" s="80">
        <f t="shared" si="1"/>
        <v>0.98263349759938257</v>
      </c>
      <c r="F34" s="81"/>
      <c r="G34" s="97"/>
      <c r="H34" s="76" t="s">
        <v>55</v>
      </c>
      <c r="I34" s="77">
        <v>0.19352843335291101</v>
      </c>
      <c r="J34" s="77">
        <v>0.27237150376875502</v>
      </c>
      <c r="K34" s="77">
        <v>8.7108952663783297E-4</v>
      </c>
      <c r="L34" s="80">
        <f t="shared" si="2"/>
        <v>1.5203094064977147E-3</v>
      </c>
      <c r="M34" s="87">
        <f t="shared" si="3"/>
        <v>0.98989102422386765</v>
      </c>
      <c r="N34" s="64"/>
      <c r="O34" s="16"/>
    </row>
    <row r="35" spans="2:15" x14ac:dyDescent="0.2">
      <c r="B35" s="76" t="s">
        <v>75</v>
      </c>
      <c r="C35" s="77">
        <v>0.20020829943058499</v>
      </c>
      <c r="D35" s="80">
        <f t="shared" si="0"/>
        <v>1.820318757037557E-3</v>
      </c>
      <c r="E35" s="80">
        <f t="shared" si="1"/>
        <v>0.98445381635642015</v>
      </c>
      <c r="F35" s="81"/>
      <c r="G35" s="97"/>
      <c r="H35" s="76" t="s">
        <v>77</v>
      </c>
      <c r="I35" s="77">
        <v>4.5650000000000003E-2</v>
      </c>
      <c r="J35" s="77">
        <v>0.16543867861744199</v>
      </c>
      <c r="K35" s="77">
        <v>8.4209442888913497E-4</v>
      </c>
      <c r="L35" s="80">
        <f t="shared" si="2"/>
        <v>1.4697043670595653E-3</v>
      </c>
      <c r="M35" s="87">
        <f t="shared" si="3"/>
        <v>0.99136072859092716</v>
      </c>
      <c r="N35" s="64"/>
      <c r="O35" s="16"/>
    </row>
    <row r="36" spans="2:15" x14ac:dyDescent="0.2">
      <c r="B36" s="76" t="s">
        <v>142</v>
      </c>
      <c r="C36" s="77">
        <v>0.19477499808341101</v>
      </c>
      <c r="D36" s="80">
        <f t="shared" si="0"/>
        <v>1.7709185054844122E-3</v>
      </c>
      <c r="E36" s="80">
        <f t="shared" si="1"/>
        <v>0.98622473486190454</v>
      </c>
      <c r="F36" s="81"/>
      <c r="G36" s="97"/>
      <c r="H36" s="76" t="s">
        <v>94</v>
      </c>
      <c r="I36" s="77">
        <v>1.7850461301270799</v>
      </c>
      <c r="J36" s="77">
        <v>1.3581857338580501</v>
      </c>
      <c r="K36" s="77">
        <v>7.7400459503320805E-4</v>
      </c>
      <c r="L36" s="80">
        <f t="shared" si="2"/>
        <v>1.3508674258124562E-3</v>
      </c>
      <c r="M36" s="87">
        <f t="shared" si="3"/>
        <v>0.99271159601673964</v>
      </c>
      <c r="N36" s="64"/>
    </row>
    <row r="37" spans="2:15" x14ac:dyDescent="0.2">
      <c r="B37" s="76" t="s">
        <v>69</v>
      </c>
      <c r="C37" s="77">
        <v>0.19374575795793</v>
      </c>
      <c r="D37" s="80">
        <f t="shared" si="0"/>
        <v>1.761560526263584E-3</v>
      </c>
      <c r="E37" s="80">
        <f t="shared" si="1"/>
        <v>0.98798629538816818</v>
      </c>
      <c r="F37" s="81"/>
      <c r="G37" s="97"/>
      <c r="H37" s="76" t="s">
        <v>151</v>
      </c>
      <c r="I37" s="77">
        <v>0.17571334799999999</v>
      </c>
      <c r="J37" s="77">
        <v>0.228131214</v>
      </c>
      <c r="K37" s="77">
        <v>6.7031505587342199E-4</v>
      </c>
      <c r="L37" s="80">
        <f t="shared" si="2"/>
        <v>1.1698984474016105E-3</v>
      </c>
      <c r="M37" s="87">
        <f t="shared" si="3"/>
        <v>0.9938814944641412</v>
      </c>
      <c r="N37" s="64"/>
    </row>
    <row r="38" spans="2:15" x14ac:dyDescent="0.2">
      <c r="B38" s="76" t="s">
        <v>70</v>
      </c>
      <c r="C38" s="77">
        <v>0.18428774689834099</v>
      </c>
      <c r="D38" s="80">
        <f t="shared" ref="D38:D61" si="4">IF(ISNUMBER(C38),C38/VLOOKUP("National Total",B$5:C$61,2,0),"0")</f>
        <v>1.6755671134779779E-3</v>
      </c>
      <c r="E38" s="80">
        <f t="shared" si="1"/>
        <v>0.98966186250164612</v>
      </c>
      <c r="F38" s="81"/>
      <c r="G38" s="97"/>
      <c r="H38" s="76" t="s">
        <v>146</v>
      </c>
      <c r="I38" s="77">
        <v>0.11355620124617399</v>
      </c>
      <c r="J38" s="77">
        <v>0.17899849254875799</v>
      </c>
      <c r="K38" s="77">
        <v>6.3179192685829696E-4</v>
      </c>
      <c r="L38" s="80">
        <f t="shared" si="2"/>
        <v>1.102664169387188E-3</v>
      </c>
      <c r="M38" s="87">
        <f t="shared" si="3"/>
        <v>0.9949841586335284</v>
      </c>
      <c r="N38" s="64"/>
    </row>
    <row r="39" spans="2:15" x14ac:dyDescent="0.2">
      <c r="B39" s="76" t="s">
        <v>146</v>
      </c>
      <c r="C39" s="77">
        <v>0.17899849254875799</v>
      </c>
      <c r="D39" s="80">
        <f t="shared" si="4"/>
        <v>1.6274765551411263E-3</v>
      </c>
      <c r="E39" s="80">
        <f t="shared" si="1"/>
        <v>0.99128933905678729</v>
      </c>
      <c r="F39" s="81"/>
      <c r="G39" s="97"/>
      <c r="H39" s="76" t="s">
        <v>58</v>
      </c>
      <c r="I39" s="77">
        <v>0.1313482896</v>
      </c>
      <c r="J39" s="77">
        <v>9.6296399999999996E-4</v>
      </c>
      <c r="K39" s="77">
        <v>5.6573031032794896E-4</v>
      </c>
      <c r="L39" s="80">
        <f t="shared" si="2"/>
        <v>9.8736706851722234E-4</v>
      </c>
      <c r="M39" s="87">
        <f t="shared" si="3"/>
        <v>0.99597152570204561</v>
      </c>
      <c r="N39" s="64"/>
    </row>
    <row r="40" spans="2:15" x14ac:dyDescent="0.2">
      <c r="B40" s="76" t="s">
        <v>77</v>
      </c>
      <c r="C40" s="77">
        <v>0.16543867861744199</v>
      </c>
      <c r="D40" s="80">
        <f t="shared" si="4"/>
        <v>1.5041890405310154E-3</v>
      </c>
      <c r="E40" s="80">
        <f t="shared" si="1"/>
        <v>0.99279352809731836</v>
      </c>
      <c r="F40" s="81"/>
      <c r="G40" s="97"/>
      <c r="H40" s="76" t="s">
        <v>75</v>
      </c>
      <c r="I40" s="77">
        <v>0.19509860788863101</v>
      </c>
      <c r="J40" s="77">
        <v>0.20020829943058499</v>
      </c>
      <c r="K40" s="77">
        <v>4.1025612164948802E-4</v>
      </c>
      <c r="L40" s="80">
        <f t="shared" si="2"/>
        <v>7.1601852822678427E-4</v>
      </c>
      <c r="M40" s="87">
        <f t="shared" si="3"/>
        <v>0.99668754423027239</v>
      </c>
      <c r="N40" s="64"/>
    </row>
    <row r="41" spans="2:15" x14ac:dyDescent="0.2">
      <c r="B41" s="76" t="s">
        <v>60</v>
      </c>
      <c r="C41" s="77">
        <v>0.14904634145173101</v>
      </c>
      <c r="D41" s="80">
        <f t="shared" si="4"/>
        <v>1.355147872411143E-3</v>
      </c>
      <c r="E41" s="80">
        <f t="shared" si="1"/>
        <v>0.99414867596972945</v>
      </c>
      <c r="F41" s="81"/>
      <c r="G41" s="97"/>
      <c r="H41" s="76" t="s">
        <v>66</v>
      </c>
      <c r="I41" s="77">
        <v>0.10670767311545</v>
      </c>
      <c r="J41" s="77">
        <v>0.12788179855515</v>
      </c>
      <c r="K41" s="77">
        <v>3.4001626772939698E-4</v>
      </c>
      <c r="L41" s="80">
        <f t="shared" si="2"/>
        <v>5.9342916472254639E-4</v>
      </c>
      <c r="M41" s="87">
        <f t="shared" si="3"/>
        <v>0.99728097339499489</v>
      </c>
      <c r="N41" s="64"/>
    </row>
    <row r="42" spans="2:15" x14ac:dyDescent="0.2">
      <c r="B42" s="76" t="s">
        <v>85</v>
      </c>
      <c r="C42" s="77">
        <v>0.133256167404948</v>
      </c>
      <c r="D42" s="80">
        <f t="shared" si="4"/>
        <v>1.2115816462557065E-3</v>
      </c>
      <c r="E42" s="80">
        <f t="shared" si="1"/>
        <v>0.99536025761598512</v>
      </c>
      <c r="F42" s="81"/>
      <c r="G42" s="97"/>
      <c r="H42" s="76" t="s">
        <v>170</v>
      </c>
      <c r="I42" s="77">
        <v>0.20042160000000001</v>
      </c>
      <c r="J42" s="77">
        <v>8.8337884800000002E-2</v>
      </c>
      <c r="K42" s="77">
        <v>3.16722855340764E-4</v>
      </c>
      <c r="L42" s="80">
        <f t="shared" si="2"/>
        <v>5.5277525616213201E-4</v>
      </c>
      <c r="M42" s="87">
        <f t="shared" si="3"/>
        <v>0.99783374865115704</v>
      </c>
      <c r="N42" s="64"/>
    </row>
    <row r="43" spans="2:15" x14ac:dyDescent="0.2">
      <c r="B43" s="76" t="s">
        <v>66</v>
      </c>
      <c r="C43" s="77">
        <v>0.12788179855515</v>
      </c>
      <c r="D43" s="80">
        <f t="shared" si="4"/>
        <v>1.1627172162977585E-3</v>
      </c>
      <c r="E43" s="80">
        <f t="shared" si="1"/>
        <v>0.99652297483228292</v>
      </c>
      <c r="F43" s="81"/>
      <c r="G43" s="97"/>
      <c r="H43" s="76" t="s">
        <v>93</v>
      </c>
      <c r="I43" s="77">
        <v>1.58981254945545</v>
      </c>
      <c r="J43" s="77">
        <v>1.1449069999999999</v>
      </c>
      <c r="K43" s="77">
        <v>2.82106429857931E-4</v>
      </c>
      <c r="L43" s="80">
        <f t="shared" si="2"/>
        <v>4.9235933372071929E-4</v>
      </c>
      <c r="M43" s="87">
        <f t="shared" si="3"/>
        <v>0.99832610798487775</v>
      </c>
      <c r="N43" s="64"/>
    </row>
    <row r="44" spans="2:15" x14ac:dyDescent="0.2">
      <c r="B44" s="76" t="s">
        <v>71</v>
      </c>
      <c r="C44" s="77">
        <v>0.113723609613747</v>
      </c>
      <c r="D44" s="80">
        <f t="shared" si="4"/>
        <v>1.0339892016798969E-3</v>
      </c>
      <c r="E44" s="80">
        <f t="shared" si="1"/>
        <v>0.99755696403396277</v>
      </c>
      <c r="F44" s="81"/>
      <c r="G44" s="97"/>
      <c r="H44" s="76" t="s">
        <v>141</v>
      </c>
      <c r="I44" s="77">
        <v>30.096229682739601</v>
      </c>
      <c r="J44" s="77">
        <v>20.8689250631924</v>
      </c>
      <c r="K44" s="77">
        <v>2.7636708598208399E-4</v>
      </c>
      <c r="L44" s="80">
        <f t="shared" si="2"/>
        <v>4.823424775713249E-4</v>
      </c>
      <c r="M44" s="87">
        <f t="shared" si="3"/>
        <v>0.99880845046244904</v>
      </c>
      <c r="N44" s="64"/>
    </row>
    <row r="45" spans="2:15" x14ac:dyDescent="0.2">
      <c r="B45" s="76" t="s">
        <v>170</v>
      </c>
      <c r="C45" s="77">
        <v>8.8337884800000002E-2</v>
      </c>
      <c r="D45" s="80">
        <f t="shared" si="4"/>
        <v>8.0317903461447459E-4</v>
      </c>
      <c r="E45" s="80">
        <f t="shared" si="1"/>
        <v>0.99836014306857723</v>
      </c>
      <c r="F45" s="81"/>
      <c r="G45" s="97"/>
      <c r="H45" s="76" t="s">
        <v>60</v>
      </c>
      <c r="I45" s="77">
        <v>0.1740397408422</v>
      </c>
      <c r="J45" s="77">
        <v>0.14904634145173101</v>
      </c>
      <c r="K45" s="77">
        <v>1.8005648831821E-4</v>
      </c>
      <c r="L45" s="80">
        <f t="shared" si="2"/>
        <v>3.1425193911777132E-4</v>
      </c>
      <c r="M45" s="87">
        <f t="shared" si="3"/>
        <v>0.99912270240156686</v>
      </c>
      <c r="N45" s="64"/>
    </row>
    <row r="46" spans="2:15" x14ac:dyDescent="0.2">
      <c r="B46" s="76" t="s">
        <v>128</v>
      </c>
      <c r="C46" s="77">
        <v>5.0034980334156397E-2</v>
      </c>
      <c r="D46" s="80">
        <f t="shared" si="4"/>
        <v>4.549242637258839E-4</v>
      </c>
      <c r="E46" s="80">
        <f t="shared" si="1"/>
        <v>0.99881506733230307</v>
      </c>
      <c r="F46" s="81"/>
      <c r="G46" s="94"/>
      <c r="H46" s="76" t="s">
        <v>142</v>
      </c>
      <c r="I46" s="77">
        <v>0.31830549082861098</v>
      </c>
      <c r="J46" s="77">
        <v>0.19477499808341101</v>
      </c>
      <c r="K46" s="77">
        <v>1.6027344048712201E-4</v>
      </c>
      <c r="L46" s="80">
        <f t="shared" si="2"/>
        <v>2.7972465714839242E-4</v>
      </c>
      <c r="M46" s="87">
        <f t="shared" si="3"/>
        <v>0.99940242705871529</v>
      </c>
      <c r="N46" s="64"/>
    </row>
    <row r="47" spans="2:15" x14ac:dyDescent="0.2">
      <c r="B47" s="76" t="s">
        <v>86</v>
      </c>
      <c r="C47" s="77">
        <v>3.5550502958579901E-2</v>
      </c>
      <c r="D47" s="80">
        <f t="shared" si="4"/>
        <v>3.23229594086129E-4</v>
      </c>
      <c r="E47" s="80">
        <f t="shared" si="1"/>
        <v>0.99913829692638922</v>
      </c>
      <c r="F47" s="81"/>
      <c r="G47" s="94"/>
      <c r="H47" s="76" t="s">
        <v>365</v>
      </c>
      <c r="I47" s="77">
        <v>3.3876815764E-2</v>
      </c>
      <c r="J47" s="77">
        <v>1.1571425923200001E-2</v>
      </c>
      <c r="K47" s="77">
        <v>7.4674434378490693E-5</v>
      </c>
      <c r="L47" s="80">
        <f t="shared" si="2"/>
        <v>1.3032902077092311E-4</v>
      </c>
      <c r="M47" s="87">
        <f t="shared" si="3"/>
        <v>0.99953275607948622</v>
      </c>
      <c r="N47" s="64"/>
    </row>
    <row r="48" spans="2:15" x14ac:dyDescent="0.2">
      <c r="B48" s="76" t="s">
        <v>124</v>
      </c>
      <c r="C48" s="77">
        <v>3.2000000000000001E-2</v>
      </c>
      <c r="D48" s="80">
        <f t="shared" si="4"/>
        <v>2.9094797963357148E-4</v>
      </c>
      <c r="E48" s="80">
        <f t="shared" si="1"/>
        <v>0.99942924490602281</v>
      </c>
      <c r="F48" s="81"/>
      <c r="G48" s="94"/>
      <c r="H48" s="76" t="s">
        <v>71</v>
      </c>
      <c r="I48" s="77">
        <v>0.15159527020271699</v>
      </c>
      <c r="J48" s="77">
        <v>0.113723609613747</v>
      </c>
      <c r="K48" s="77">
        <v>5.5537520302616299E-5</v>
      </c>
      <c r="L48" s="80">
        <f t="shared" si="2"/>
        <v>9.6929433712190653E-5</v>
      </c>
      <c r="M48" s="87">
        <f t="shared" si="3"/>
        <v>0.99962968551319842</v>
      </c>
      <c r="N48" s="64"/>
    </row>
    <row r="49" spans="2:14" x14ac:dyDescent="0.2">
      <c r="B49" s="76" t="s">
        <v>365</v>
      </c>
      <c r="C49" s="77">
        <v>1.1571425923200001E-2</v>
      </c>
      <c r="D49" s="80">
        <f t="shared" si="4"/>
        <v>1.0520884355733047E-4</v>
      </c>
      <c r="E49" s="80">
        <f t="shared" si="1"/>
        <v>0.99953445374958017</v>
      </c>
      <c r="F49" s="81"/>
      <c r="G49" s="94"/>
      <c r="H49" s="76" t="s">
        <v>124</v>
      </c>
      <c r="I49" s="77">
        <v>3.5200000000000002E-2</v>
      </c>
      <c r="J49" s="77">
        <v>3.2000000000000001E-2</v>
      </c>
      <c r="K49" s="77">
        <v>4.8087089127651103E-5</v>
      </c>
      <c r="L49" s="80">
        <f t="shared" si="2"/>
        <v>8.3926223076100949E-5</v>
      </c>
      <c r="M49" s="87">
        <f t="shared" si="3"/>
        <v>0.99971361173627449</v>
      </c>
      <c r="N49" s="64"/>
    </row>
    <row r="50" spans="2:14" x14ac:dyDescent="0.2">
      <c r="B50" s="76" t="s">
        <v>147</v>
      </c>
      <c r="C50" s="77">
        <v>1.0856529089331201E-2</v>
      </c>
      <c r="D50" s="80">
        <f t="shared" si="4"/>
        <v>9.8708912636687838E-5</v>
      </c>
      <c r="E50" s="80">
        <f t="shared" si="1"/>
        <v>0.9996331626622168</v>
      </c>
      <c r="F50" s="81"/>
      <c r="G50" s="94"/>
      <c r="H50" s="76" t="s">
        <v>56</v>
      </c>
      <c r="I50" s="77">
        <v>6.4553680920239999E-3</v>
      </c>
      <c r="J50" s="77">
        <v>1.0398589767796999E-2</v>
      </c>
      <c r="K50" s="77">
        <v>3.73186529149866E-5</v>
      </c>
      <c r="L50" s="80">
        <f t="shared" si="2"/>
        <v>6.5132110224608628E-5</v>
      </c>
      <c r="M50" s="87">
        <f t="shared" si="3"/>
        <v>0.99977874384649912</v>
      </c>
      <c r="N50" s="64"/>
    </row>
    <row r="51" spans="2:14" x14ac:dyDescent="0.2">
      <c r="B51" s="76" t="s">
        <v>56</v>
      </c>
      <c r="C51" s="77">
        <v>1.0398589767796999E-2</v>
      </c>
      <c r="D51" s="80">
        <f t="shared" si="4"/>
        <v>9.4545271374339569E-5</v>
      </c>
      <c r="E51" s="80">
        <f t="shared" si="1"/>
        <v>0.99972770793359111</v>
      </c>
      <c r="F51" s="81"/>
      <c r="G51" s="94"/>
      <c r="H51" s="76" t="s">
        <v>147</v>
      </c>
      <c r="I51" s="77">
        <v>8.3434436519860093E-3</v>
      </c>
      <c r="J51" s="77">
        <v>1.0856529089331201E-2</v>
      </c>
      <c r="K51" s="77">
        <v>3.1980455531072799E-5</v>
      </c>
      <c r="L51" s="80">
        <f t="shared" si="2"/>
        <v>5.5815373599579889E-5</v>
      </c>
      <c r="M51" s="87">
        <f t="shared" si="3"/>
        <v>0.99983455922009867</v>
      </c>
      <c r="N51" s="64"/>
    </row>
    <row r="52" spans="2:14" x14ac:dyDescent="0.2">
      <c r="B52" s="76" t="s">
        <v>84</v>
      </c>
      <c r="C52" s="77">
        <v>9.2113929144325302E-3</v>
      </c>
      <c r="D52" s="80">
        <f t="shared" si="4"/>
        <v>8.3751129939535645E-5</v>
      </c>
      <c r="E52" s="80">
        <f t="shared" si="1"/>
        <v>0.99981145906353064</v>
      </c>
      <c r="F52" s="81"/>
      <c r="G52" s="94"/>
      <c r="H52" s="76" t="s">
        <v>84</v>
      </c>
      <c r="I52" s="77">
        <v>9.0081179136000007E-3</v>
      </c>
      <c r="J52" s="77">
        <v>9.2113929144325302E-3</v>
      </c>
      <c r="K52" s="77">
        <v>1.87369862012756E-5</v>
      </c>
      <c r="L52" s="80">
        <f t="shared" si="2"/>
        <v>3.270159438280173E-5</v>
      </c>
      <c r="M52" s="87">
        <f t="shared" si="3"/>
        <v>0.99986726081448152</v>
      </c>
      <c r="N52" s="64"/>
    </row>
    <row r="53" spans="2:14" x14ac:dyDescent="0.2">
      <c r="B53" s="76" t="s">
        <v>177</v>
      </c>
      <c r="C53" s="77">
        <v>5.6184153255000001E-3</v>
      </c>
      <c r="D53" s="80">
        <f t="shared" si="4"/>
        <v>5.1083330865516251E-5</v>
      </c>
      <c r="E53" s="80">
        <f t="shared" si="1"/>
        <v>0.9998625423943962</v>
      </c>
      <c r="F53" s="81"/>
      <c r="G53" s="94"/>
      <c r="H53" s="76" t="s">
        <v>177</v>
      </c>
      <c r="I53" s="77">
        <v>3.84686784921459E-3</v>
      </c>
      <c r="J53" s="77">
        <v>5.6184153255000001E-3</v>
      </c>
      <c r="K53" s="77">
        <v>1.8600679601701501E-5</v>
      </c>
      <c r="L53" s="80">
        <f t="shared" si="2"/>
        <v>3.2463698966586518E-5</v>
      </c>
      <c r="M53" s="87">
        <f t="shared" si="3"/>
        <v>0.99989972451344811</v>
      </c>
      <c r="N53" s="64"/>
    </row>
    <row r="54" spans="2:14" x14ac:dyDescent="0.2">
      <c r="B54" s="76" t="s">
        <v>61</v>
      </c>
      <c r="C54" s="77">
        <v>4.9984232995809704E-3</v>
      </c>
      <c r="D54" s="80">
        <f t="shared" si="4"/>
        <v>4.5446286261451668E-5</v>
      </c>
      <c r="E54" s="80">
        <f t="shared" ref="E54" si="5">IF(D54=1,0,IF(ISNUMBER(D54+E53),D54+E53,0))</f>
        <v>0.99990798868065767</v>
      </c>
      <c r="F54" s="81"/>
      <c r="G54" s="94"/>
      <c r="H54" s="76" t="s">
        <v>78</v>
      </c>
      <c r="I54" s="77">
        <v>2.1303683210589799E-3</v>
      </c>
      <c r="J54" s="77">
        <v>4.39006943634946E-3</v>
      </c>
      <c r="K54" s="77">
        <v>1.8345133573061501E-5</v>
      </c>
      <c r="L54" s="80">
        <f t="shared" si="2"/>
        <v>3.2017695405237241E-5</v>
      </c>
      <c r="M54" s="87">
        <f t="shared" si="3"/>
        <v>0.99993174220885339</v>
      </c>
      <c r="N54" s="64"/>
    </row>
    <row r="55" spans="2:14" x14ac:dyDescent="0.2">
      <c r="B55" s="76" t="s">
        <v>78</v>
      </c>
      <c r="C55" s="77">
        <v>4.39006943634946E-3</v>
      </c>
      <c r="D55" s="80">
        <f t="shared" si="4"/>
        <v>3.9915057279905232E-5</v>
      </c>
      <c r="E55" s="80">
        <f>IF(D55=1,0,IF(ISNUMBER(D55+E54),D55+E54,0))</f>
        <v>0.99994790373793763</v>
      </c>
      <c r="F55" s="81"/>
      <c r="G55" s="94"/>
      <c r="H55" s="76" t="s">
        <v>86</v>
      </c>
      <c r="I55" s="77">
        <v>4.7922852334443398E-2</v>
      </c>
      <c r="J55" s="77">
        <v>3.5550502958579901E-2</v>
      </c>
      <c r="K55" s="77">
        <v>1.50388251510138E-5</v>
      </c>
      <c r="L55" s="80">
        <f t="shared" ref="L55:L60" si="6">IF(ISNUMBER(K55/SUM(K$5:K$58)),(K55/SUM(K$5:K$58)),"NA")</f>
        <v>2.6247207250910465E-5</v>
      </c>
      <c r="M55" s="87">
        <f t="shared" ref="M55:M60" si="7">IF(ISNUMBER(M54),M54+L55,L55)</f>
        <v>0.99995798941610425</v>
      </c>
      <c r="N55" s="64"/>
    </row>
    <row r="56" spans="2:14" x14ac:dyDescent="0.2">
      <c r="B56" s="76" t="s">
        <v>67</v>
      </c>
      <c r="C56" s="77">
        <v>3.20446202685E-3</v>
      </c>
      <c r="D56" s="80">
        <f t="shared" si="4"/>
        <v>2.9135367266390844E-5</v>
      </c>
      <c r="E56" s="80">
        <f>IF(D56=1,0,IF(ISNUMBER(D56+E55),D56+E55,0))</f>
        <v>0.99997703910520397</v>
      </c>
      <c r="F56" s="81"/>
      <c r="G56" s="94"/>
      <c r="H56" s="76" t="s">
        <v>61</v>
      </c>
      <c r="I56" s="77">
        <v>4.0527621584083903E-3</v>
      </c>
      <c r="J56" s="77">
        <v>4.9984232995809704E-3</v>
      </c>
      <c r="K56" s="77">
        <v>1.38038392720925E-5</v>
      </c>
      <c r="L56" s="80">
        <f t="shared" si="6"/>
        <v>2.4091790854317144E-5</v>
      </c>
      <c r="M56" s="87">
        <f t="shared" si="7"/>
        <v>0.99998208120695853</v>
      </c>
      <c r="N56" s="64"/>
    </row>
    <row r="57" spans="2:14" x14ac:dyDescent="0.2">
      <c r="B57" s="76" t="s">
        <v>145</v>
      </c>
      <c r="C57" s="77">
        <v>1.15957444385904E-3</v>
      </c>
      <c r="D57" s="80">
        <f t="shared" si="4"/>
        <v>1.0542995052359687E-5</v>
      </c>
      <c r="E57" s="80">
        <f>IF(D57=1,0,IF(ISNUMBER(D57+E56),D57+E56,0))</f>
        <v>0.99998758210025629</v>
      </c>
      <c r="F57" s="81"/>
      <c r="G57" s="94"/>
      <c r="H57" s="76" t="s">
        <v>67</v>
      </c>
      <c r="I57" s="77">
        <v>5.9014367740999798E-3</v>
      </c>
      <c r="J57" s="77">
        <v>3.20446202685E-3</v>
      </c>
      <c r="K57" s="77">
        <v>5.5301478798040997E-6</v>
      </c>
      <c r="L57" s="80">
        <f t="shared" si="6"/>
        <v>9.6517471326286659E-6</v>
      </c>
      <c r="M57" s="87">
        <f t="shared" si="7"/>
        <v>0.99999173295409116</v>
      </c>
      <c r="N57" s="64"/>
    </row>
    <row r="58" spans="2:14" x14ac:dyDescent="0.2">
      <c r="B58" s="76" t="s">
        <v>58</v>
      </c>
      <c r="C58" s="77">
        <v>9.6296399999999996E-4</v>
      </c>
      <c r="D58" s="80">
        <f t="shared" si="4"/>
        <v>8.7553884456207044E-6</v>
      </c>
      <c r="E58" s="80">
        <f>IF(D58=1,0,IF(ISNUMBER(D58+E57),D58+E57,0))</f>
        <v>0.99999633748870187</v>
      </c>
      <c r="F58" s="81"/>
      <c r="H58" s="76" t="s">
        <v>145</v>
      </c>
      <c r="I58" s="77">
        <v>2.7639171675544099E-3</v>
      </c>
      <c r="J58" s="77">
        <v>1.15957444385904E-3</v>
      </c>
      <c r="K58" s="77">
        <v>4.7367575814687898E-6</v>
      </c>
      <c r="L58" s="80">
        <f t="shared" si="6"/>
        <v>8.2670459088189884E-6</v>
      </c>
      <c r="M58" s="87">
        <f t="shared" si="7"/>
        <v>1</v>
      </c>
      <c r="N58" s="64"/>
    </row>
    <row r="59" spans="2:14" x14ac:dyDescent="0.2">
      <c r="B59" s="76" t="s">
        <v>57</v>
      </c>
      <c r="C59" s="77">
        <v>2.07473393436286E-4</v>
      </c>
      <c r="D59" s="80">
        <f t="shared" si="4"/>
        <v>1.8863738952502657E-6</v>
      </c>
      <c r="E59" s="80">
        <f t="shared" ref="E59:E60" si="8">IF(D59=1,0,IF(ISNUMBER(D59+E58),D59+E58,0))</f>
        <v>0.99999822386259707</v>
      </c>
      <c r="F59" s="81"/>
      <c r="H59" s="76" t="s">
        <v>57</v>
      </c>
      <c r="I59" s="77">
        <v>6.4791567359999999E-4</v>
      </c>
      <c r="J59" s="77">
        <v>2.07473393436286E-4</v>
      </c>
      <c r="K59" s="77">
        <v>1.51525150807435E-6</v>
      </c>
      <c r="L59" s="80">
        <f t="shared" si="6"/>
        <v>2.64456298748849E-6</v>
      </c>
      <c r="M59" s="87">
        <f t="shared" si="7"/>
        <v>1.0000026445629875</v>
      </c>
      <c r="N59" s="64"/>
    </row>
    <row r="60" spans="2:14" x14ac:dyDescent="0.2">
      <c r="B60" s="76" t="s">
        <v>174</v>
      </c>
      <c r="C60" s="77">
        <v>1.41349E-4</v>
      </c>
      <c r="D60" s="80">
        <f t="shared" si="4"/>
        <v>1.285162686663303E-6</v>
      </c>
      <c r="E60" s="80">
        <f t="shared" si="8"/>
        <v>0.99999950902528378</v>
      </c>
      <c r="F60" s="81"/>
      <c r="H60" s="76" t="s">
        <v>174</v>
      </c>
      <c r="I60" s="77">
        <v>1.95E-5</v>
      </c>
      <c r="J60" s="77">
        <v>1.41349E-4</v>
      </c>
      <c r="K60" s="77">
        <v>8.0437661370397697E-7</v>
      </c>
      <c r="L60" s="80">
        <f t="shared" si="6"/>
        <v>1.4038756003656697E-6</v>
      </c>
      <c r="M60" s="87">
        <f t="shared" si="7"/>
        <v>1.0000040484385879</v>
      </c>
      <c r="N60" s="64"/>
    </row>
    <row r="61" spans="2:14" ht="12.75" thickBot="1" x14ac:dyDescent="0.25">
      <c r="B61" s="78" t="s">
        <v>152</v>
      </c>
      <c r="C61" s="79">
        <v>5.3999999999999998E-5</v>
      </c>
      <c r="D61" s="82">
        <f t="shared" si="4"/>
        <v>4.9097471563165186E-7</v>
      </c>
      <c r="E61" s="82">
        <f t="shared" ref="E61" si="9">IF(D61=1,0,IF(ISNUMBER(D61+E60),D61+E60,0))</f>
        <v>0.99999999999999944</v>
      </c>
      <c r="F61" s="83"/>
      <c r="H61" s="78"/>
      <c r="I61" s="79"/>
      <c r="J61" s="79"/>
      <c r="K61" s="79"/>
      <c r="L61" s="82"/>
      <c r="M61" s="91"/>
      <c r="N61" s="65"/>
    </row>
  </sheetData>
  <sortState xmlns:xlrd2="http://schemas.microsoft.com/office/spreadsheetml/2017/richdata2" ref="O57:O61">
    <sortCondition ref="O57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4"/>
  </sheetPr>
  <dimension ref="B1:V42"/>
  <sheetViews>
    <sheetView showGridLines="0" zoomScaleNormal="100" workbookViewId="0">
      <selection activeCell="W19" sqref="W19"/>
    </sheetView>
  </sheetViews>
  <sheetFormatPr defaultColWidth="9.140625" defaultRowHeight="12" x14ac:dyDescent="0.2"/>
  <cols>
    <col min="1" max="1" width="6.5703125" style="18" bestFit="1" customWidth="1"/>
    <col min="2" max="2" width="16.28515625" style="18" bestFit="1" customWidth="1"/>
    <col min="3" max="3" width="9.5703125" style="18" bestFit="1" customWidth="1"/>
    <col min="4" max="4" width="14.28515625" style="18" bestFit="1" customWidth="1"/>
    <col min="5" max="5" width="11.28515625" style="18" bestFit="1" customWidth="1"/>
    <col min="6" max="6" width="9.140625" style="24" bestFit="1" customWidth="1"/>
    <col min="7" max="7" width="2.42578125" style="18" customWidth="1"/>
    <col min="8" max="8" width="15.7109375" style="18" customWidth="1"/>
    <col min="9" max="9" width="9.5703125" style="18" customWidth="1"/>
    <col min="10" max="10" width="14.42578125" style="18" customWidth="1"/>
    <col min="11" max="11" width="11.42578125" style="18" customWidth="1"/>
    <col min="12" max="16" width="9.140625" style="18"/>
    <col min="17" max="17" width="11.42578125" style="18" customWidth="1"/>
    <col min="18" max="18" width="9.140625" style="18"/>
    <col min="19" max="20" width="10.5703125" style="18" customWidth="1"/>
    <col min="21" max="16384" width="9.140625" style="18"/>
  </cols>
  <sheetData>
    <row r="1" spans="2:20" ht="15" x14ac:dyDescent="0.25">
      <c r="B1" s="195" t="s">
        <v>374</v>
      </c>
    </row>
    <row r="2" spans="2:20" x14ac:dyDescent="0.2">
      <c r="B2" s="10"/>
      <c r="O2" s="23">
        <f>SUM(O5:O32)</f>
        <v>128.97784723887699</v>
      </c>
      <c r="P2" s="23">
        <f>SUM(P5:P32)</f>
        <v>117.28251318215803</v>
      </c>
    </row>
    <row r="3" spans="2:20" ht="12.75" thickBot="1" x14ac:dyDescent="0.25">
      <c r="B3" s="10" t="s">
        <v>29</v>
      </c>
      <c r="H3" s="18" t="s">
        <v>29</v>
      </c>
      <c r="I3" s="3"/>
      <c r="J3" s="3"/>
      <c r="K3" s="3"/>
      <c r="L3" s="98"/>
      <c r="N3" s="10" t="s">
        <v>30</v>
      </c>
      <c r="O3" s="10"/>
      <c r="P3" s="10"/>
      <c r="Q3" s="10"/>
      <c r="R3" s="10"/>
      <c r="S3" s="10"/>
      <c r="T3" s="10"/>
    </row>
    <row r="4" spans="2:20" s="14" customFormat="1" ht="24.75" thickBot="1" x14ac:dyDescent="0.25">
      <c r="B4" s="105" t="s">
        <v>0</v>
      </c>
      <c r="C4" s="106" t="s">
        <v>336</v>
      </c>
      <c r="D4" s="99" t="s">
        <v>1</v>
      </c>
      <c r="E4" s="99" t="s">
        <v>2</v>
      </c>
      <c r="F4" s="100" t="s">
        <v>3</v>
      </c>
      <c r="G4" s="101"/>
      <c r="H4" s="105" t="s">
        <v>0</v>
      </c>
      <c r="I4" s="106" t="s">
        <v>337</v>
      </c>
      <c r="J4" s="99" t="s">
        <v>1</v>
      </c>
      <c r="K4" s="99" t="s">
        <v>2</v>
      </c>
      <c r="L4" s="100" t="s">
        <v>3</v>
      </c>
      <c r="N4" s="69" t="s">
        <v>0</v>
      </c>
      <c r="O4" s="70" t="s">
        <v>338</v>
      </c>
      <c r="P4" s="70" t="s">
        <v>361</v>
      </c>
      <c r="Q4" s="70" t="s">
        <v>27</v>
      </c>
      <c r="R4" s="70" t="s">
        <v>28</v>
      </c>
      <c r="S4" s="70" t="s">
        <v>2</v>
      </c>
      <c r="T4" s="71" t="s">
        <v>3</v>
      </c>
    </row>
    <row r="5" spans="2:20" x14ac:dyDescent="0.2">
      <c r="B5" s="76" t="s">
        <v>181</v>
      </c>
      <c r="C5" s="77">
        <f>SUM(C6:C37)</f>
        <v>117.43107802309922</v>
      </c>
      <c r="D5" s="84"/>
      <c r="E5" s="84"/>
      <c r="F5" s="88"/>
      <c r="G5" s="86"/>
      <c r="H5" s="76" t="s">
        <v>181</v>
      </c>
      <c r="I5" s="77">
        <f>SUM(I6:I34)</f>
        <v>88.559241565125077</v>
      </c>
      <c r="J5" s="84"/>
      <c r="K5" s="84"/>
      <c r="L5" s="85"/>
      <c r="N5" s="76" t="s">
        <v>154</v>
      </c>
      <c r="O5" s="77">
        <v>39.530932408064601</v>
      </c>
      <c r="P5" s="77">
        <v>30.0138855113365</v>
      </c>
      <c r="Q5" s="77">
        <v>4.6349290906549698E-2</v>
      </c>
      <c r="R5" s="80">
        <f t="shared" ref="R5:R22" si="0">IF(ISNUMBER(Q5/SUM(Q$5:Q$32)),(Q5/SUM(Q$5:Q$32)),"NA")</f>
        <v>0.34327342894278767</v>
      </c>
      <c r="S5" s="87">
        <f t="shared" ref="S5" si="1">IF(ISNUMBER(S4),S4+R5,R5)</f>
        <v>0.34327342894278767</v>
      </c>
      <c r="T5" s="89" t="s">
        <v>371</v>
      </c>
    </row>
    <row r="6" spans="2:20" x14ac:dyDescent="0.2">
      <c r="B6" s="76" t="s">
        <v>154</v>
      </c>
      <c r="C6" s="77">
        <v>30.0138855113365</v>
      </c>
      <c r="D6" s="80">
        <f t="shared" ref="D6:D19" si="2">IF(ISNUMBER(C6),C6/VLOOKUP("National Total",B$5:C$36,2,0),"0")</f>
        <v>0.25558724331418159</v>
      </c>
      <c r="E6" s="80">
        <f t="shared" ref="E6:E12" si="3">IF(D6=1,0,IF(ISNUMBER(D6+E5),D6+E5,0))</f>
        <v>0.25558724331418159</v>
      </c>
      <c r="F6" s="89" t="s">
        <v>371</v>
      </c>
      <c r="G6" s="86"/>
      <c r="H6" s="76" t="s">
        <v>82</v>
      </c>
      <c r="I6" s="77">
        <v>51.727469465179801</v>
      </c>
      <c r="J6" s="80">
        <f t="shared" ref="J6:J20" si="4">IF(ISNUMBER(I6),I6/VLOOKUP("National Total",H$5:I$34,2,0),"0")</f>
        <v>0.58410018594321667</v>
      </c>
      <c r="K6" s="80">
        <f t="shared" ref="K6:K15" si="5">IF(J6=1,0,IF(ISNUMBER(J6+K5),J6+K5,0))</f>
        <v>0.58410018594321667</v>
      </c>
      <c r="L6" s="81" t="s">
        <v>371</v>
      </c>
      <c r="N6" s="76" t="s">
        <v>140</v>
      </c>
      <c r="O6" s="77">
        <v>14.161455840589101</v>
      </c>
      <c r="P6" s="77">
        <v>15.421811744630601</v>
      </c>
      <c r="Q6" s="77">
        <v>1.9601530846782698E-2</v>
      </c>
      <c r="R6" s="80">
        <f t="shared" si="0"/>
        <v>0.14517341203492024</v>
      </c>
      <c r="S6" s="87">
        <f t="shared" ref="S6:S22" si="6">IF(ISNUMBER(S5),S5+R6,R6)</f>
        <v>0.48844684097770791</v>
      </c>
      <c r="T6" s="89" t="s">
        <v>371</v>
      </c>
    </row>
    <row r="7" spans="2:20" x14ac:dyDescent="0.2">
      <c r="B7" s="76" t="s">
        <v>141</v>
      </c>
      <c r="C7" s="77">
        <v>29.1711110386426</v>
      </c>
      <c r="D7" s="80">
        <f t="shared" si="2"/>
        <v>0.24841048493912754</v>
      </c>
      <c r="E7" s="80">
        <f t="shared" si="3"/>
        <v>0.50399772825330913</v>
      </c>
      <c r="F7" s="89" t="s">
        <v>371</v>
      </c>
      <c r="G7" s="86"/>
      <c r="H7" s="76" t="s">
        <v>68</v>
      </c>
      <c r="I7" s="77">
        <v>14.6111538355762</v>
      </c>
      <c r="J7" s="80">
        <f t="shared" si="4"/>
        <v>0.16498734155069955</v>
      </c>
      <c r="K7" s="80">
        <f t="shared" si="5"/>
        <v>0.74908752749391616</v>
      </c>
      <c r="L7" s="81" t="s">
        <v>371</v>
      </c>
      <c r="N7" s="76" t="s">
        <v>141</v>
      </c>
      <c r="O7" s="77">
        <v>34.017787861767196</v>
      </c>
      <c r="P7" s="77">
        <v>29.1711110386426</v>
      </c>
      <c r="Q7" s="77">
        <v>1.39653992188005E-2</v>
      </c>
      <c r="R7" s="80">
        <f t="shared" si="0"/>
        <v>0.1034309345974295</v>
      </c>
      <c r="S7" s="87">
        <f t="shared" si="6"/>
        <v>0.59187777557513743</v>
      </c>
      <c r="T7" s="89" t="s">
        <v>371</v>
      </c>
    </row>
    <row r="8" spans="2:20" x14ac:dyDescent="0.2">
      <c r="B8" s="76" t="s">
        <v>153</v>
      </c>
      <c r="C8" s="77">
        <v>18.80789085</v>
      </c>
      <c r="D8" s="80">
        <f t="shared" si="2"/>
        <v>0.16016110187032775</v>
      </c>
      <c r="E8" s="80">
        <f t="shared" si="3"/>
        <v>0.66415883012363686</v>
      </c>
      <c r="F8" s="89" t="s">
        <v>371</v>
      </c>
      <c r="G8" s="86"/>
      <c r="H8" s="76" t="s">
        <v>55</v>
      </c>
      <c r="I8" s="77">
        <v>5.9874085224832401</v>
      </c>
      <c r="J8" s="80">
        <f t="shared" si="4"/>
        <v>6.7609076327513423E-2</v>
      </c>
      <c r="K8" s="80">
        <f t="shared" si="5"/>
        <v>0.81669660382142961</v>
      </c>
      <c r="L8" s="81" t="s">
        <v>371</v>
      </c>
      <c r="N8" s="76" t="s">
        <v>157</v>
      </c>
      <c r="O8" s="77">
        <v>12.130745502434801</v>
      </c>
      <c r="P8" s="77">
        <v>12.4564920170648</v>
      </c>
      <c r="Q8" s="77">
        <v>1.09457098015829E-2</v>
      </c>
      <c r="R8" s="80">
        <f t="shared" si="0"/>
        <v>8.1066425447106072E-2</v>
      </c>
      <c r="S8" s="87">
        <f t="shared" si="6"/>
        <v>0.6729442010222435</v>
      </c>
      <c r="T8" s="89" t="s">
        <v>371</v>
      </c>
    </row>
    <row r="9" spans="2:20" x14ac:dyDescent="0.2">
      <c r="B9" s="76" t="s">
        <v>140</v>
      </c>
      <c r="C9" s="77">
        <v>15.421811744630601</v>
      </c>
      <c r="D9" s="80">
        <f t="shared" si="2"/>
        <v>0.13132649384004685</v>
      </c>
      <c r="E9" s="80">
        <f t="shared" si="3"/>
        <v>0.79548532396368365</v>
      </c>
      <c r="F9" s="89" t="s">
        <v>371</v>
      </c>
      <c r="G9" s="86"/>
      <c r="H9" s="76" t="s">
        <v>63</v>
      </c>
      <c r="I9" s="77">
        <v>3.1021514663901599</v>
      </c>
      <c r="J9" s="80">
        <f t="shared" si="4"/>
        <v>3.5029110588180527E-2</v>
      </c>
      <c r="K9" s="80">
        <f t="shared" si="5"/>
        <v>0.85172571440961009</v>
      </c>
      <c r="L9" s="81"/>
      <c r="N9" s="76" t="s">
        <v>143</v>
      </c>
      <c r="O9" s="77">
        <v>3.78549377284777</v>
      </c>
      <c r="P9" s="77">
        <v>4.6945155535850303</v>
      </c>
      <c r="Q9" s="77">
        <v>9.6754515824204398E-3</v>
      </c>
      <c r="R9" s="80">
        <f t="shared" si="0"/>
        <v>7.1658603104929983E-2</v>
      </c>
      <c r="S9" s="87">
        <f t="shared" si="6"/>
        <v>0.7446028041271735</v>
      </c>
      <c r="T9" s="89" t="s">
        <v>371</v>
      </c>
    </row>
    <row r="10" spans="2:20" x14ac:dyDescent="0.2">
      <c r="B10" s="76" t="s">
        <v>157</v>
      </c>
      <c r="C10" s="77">
        <v>12.4564920170648</v>
      </c>
      <c r="D10" s="80">
        <f t="shared" si="2"/>
        <v>0.10607491838416533</v>
      </c>
      <c r="E10" s="80">
        <f t="shared" si="3"/>
        <v>0.90156024234784904</v>
      </c>
      <c r="F10" s="89" t="s">
        <v>371</v>
      </c>
      <c r="G10" s="86"/>
      <c r="H10" s="76" t="s">
        <v>70</v>
      </c>
      <c r="I10" s="77">
        <v>2.6722571452083699</v>
      </c>
      <c r="J10" s="80">
        <f t="shared" si="4"/>
        <v>3.0174797096057263E-2</v>
      </c>
      <c r="K10" s="80">
        <f t="shared" si="5"/>
        <v>0.88190051150566739</v>
      </c>
      <c r="L10" s="81"/>
      <c r="N10" s="76" t="s">
        <v>149</v>
      </c>
      <c r="O10" s="77">
        <v>1.0825752588815101</v>
      </c>
      <c r="P10" s="77">
        <v>1.8441355167029501</v>
      </c>
      <c r="Q10" s="77">
        <v>6.6560115289785301E-3</v>
      </c>
      <c r="R10" s="80">
        <f t="shared" si="0"/>
        <v>4.9295940799653389E-2</v>
      </c>
      <c r="S10" s="87">
        <f t="shared" si="6"/>
        <v>0.79389874492682688</v>
      </c>
      <c r="T10" s="89" t="s">
        <v>371</v>
      </c>
    </row>
    <row r="11" spans="2:20" x14ac:dyDescent="0.2">
      <c r="B11" s="76" t="s">
        <v>143</v>
      </c>
      <c r="C11" s="77">
        <v>4.6945155535850303</v>
      </c>
      <c r="D11" s="80">
        <f t="shared" si="2"/>
        <v>3.9976773036704966E-2</v>
      </c>
      <c r="E11" s="80">
        <f t="shared" si="3"/>
        <v>0.94153701538455403</v>
      </c>
      <c r="F11" s="89"/>
      <c r="G11" s="86"/>
      <c r="H11" s="76" t="s">
        <v>65</v>
      </c>
      <c r="I11" s="77">
        <v>1.9364189997739301</v>
      </c>
      <c r="J11" s="80">
        <f t="shared" si="4"/>
        <v>2.1865803789093179E-2</v>
      </c>
      <c r="K11" s="80">
        <f t="shared" si="5"/>
        <v>0.90376631529476059</v>
      </c>
      <c r="L11" s="81"/>
      <c r="N11" s="76" t="s">
        <v>153</v>
      </c>
      <c r="O11" s="77">
        <v>19.905992917658999</v>
      </c>
      <c r="P11" s="77">
        <v>18.80789085</v>
      </c>
      <c r="Q11" s="77">
        <v>5.3031291667241E-3</v>
      </c>
      <c r="R11" s="80">
        <f t="shared" si="0"/>
        <v>3.9276185192525633E-2</v>
      </c>
      <c r="S11" s="87">
        <f t="shared" si="6"/>
        <v>0.83317493011935251</v>
      </c>
      <c r="T11" s="89" t="s">
        <v>371</v>
      </c>
    </row>
    <row r="12" spans="2:20" x14ac:dyDescent="0.2">
      <c r="B12" s="76" t="s">
        <v>149</v>
      </c>
      <c r="C12" s="77">
        <v>1.8441355167029501</v>
      </c>
      <c r="D12" s="80">
        <f t="shared" si="2"/>
        <v>1.5703981839800537E-2</v>
      </c>
      <c r="E12" s="80">
        <f t="shared" si="3"/>
        <v>0.95724099722435452</v>
      </c>
      <c r="F12" s="89"/>
      <c r="G12" s="86"/>
      <c r="H12" s="76" t="s">
        <v>85</v>
      </c>
      <c r="I12" s="77">
        <v>1.2537744610911701</v>
      </c>
      <c r="J12" s="80">
        <f t="shared" si="4"/>
        <v>1.4157466108934142E-2</v>
      </c>
      <c r="K12" s="80">
        <f t="shared" si="5"/>
        <v>0.91792378140369468</v>
      </c>
      <c r="L12" s="81"/>
      <c r="N12" s="76" t="s">
        <v>68</v>
      </c>
      <c r="O12" s="77">
        <v>3.22496634192911E-2</v>
      </c>
      <c r="P12" s="77">
        <v>0.51800078428451501</v>
      </c>
      <c r="Q12" s="77">
        <v>3.7885442291448398E-3</v>
      </c>
      <c r="R12" s="80">
        <f t="shared" si="0"/>
        <v>2.8058823399522228E-2</v>
      </c>
      <c r="S12" s="87">
        <f t="shared" si="6"/>
        <v>0.86123375351887477</v>
      </c>
      <c r="T12" s="89"/>
    </row>
    <row r="13" spans="2:20" x14ac:dyDescent="0.2">
      <c r="B13" s="76" t="s">
        <v>150</v>
      </c>
      <c r="C13" s="77">
        <v>1.1748754186752</v>
      </c>
      <c r="D13" s="80">
        <f t="shared" si="2"/>
        <v>1.000480825394532E-2</v>
      </c>
      <c r="E13" s="80">
        <f t="shared" ref="E13:E19" si="7">IF(D13=1,0,IF(ISNUMBER(D13+E12),D13+E12,0))</f>
        <v>0.96724580547829986</v>
      </c>
      <c r="F13" s="89"/>
      <c r="G13" s="86"/>
      <c r="H13" s="76" t="s">
        <v>364</v>
      </c>
      <c r="I13" s="77">
        <v>1.17152102292906</v>
      </c>
      <c r="J13" s="80">
        <f t="shared" si="4"/>
        <v>1.3228670460863668E-2</v>
      </c>
      <c r="K13" s="80">
        <f t="shared" si="5"/>
        <v>0.93115245186455831</v>
      </c>
      <c r="L13" s="81"/>
      <c r="N13" s="76" t="s">
        <v>155</v>
      </c>
      <c r="O13" s="77">
        <v>2.1519914000000001E-2</v>
      </c>
      <c r="P13" s="77">
        <v>0.4512235</v>
      </c>
      <c r="Q13" s="77">
        <v>3.3465449309297199E-3</v>
      </c>
      <c r="R13" s="80">
        <f t="shared" si="0"/>
        <v>2.478527569855472E-2</v>
      </c>
      <c r="S13" s="87">
        <f t="shared" si="6"/>
        <v>0.88601902921742948</v>
      </c>
      <c r="T13" s="89"/>
    </row>
    <row r="14" spans="2:20" x14ac:dyDescent="0.2">
      <c r="B14" s="76" t="s">
        <v>142</v>
      </c>
      <c r="C14" s="77">
        <v>0.92865498053450302</v>
      </c>
      <c r="D14" s="80">
        <f t="shared" si="2"/>
        <v>7.9080852885624747E-3</v>
      </c>
      <c r="E14" s="80">
        <f t="shared" si="7"/>
        <v>0.97515389076686232</v>
      </c>
      <c r="F14" s="89"/>
      <c r="G14" s="86"/>
      <c r="H14" s="76" t="s">
        <v>66</v>
      </c>
      <c r="I14" s="77">
        <v>1.1459272819149999</v>
      </c>
      <c r="J14" s="80">
        <f t="shared" si="4"/>
        <v>1.2939669103560501E-2</v>
      </c>
      <c r="K14" s="80">
        <f t="shared" si="5"/>
        <v>0.94409212096811879</v>
      </c>
      <c r="L14" s="81"/>
      <c r="N14" s="76" t="s">
        <v>142</v>
      </c>
      <c r="O14" s="77">
        <v>1.4416764557128701</v>
      </c>
      <c r="P14" s="77">
        <v>0.92865498053450302</v>
      </c>
      <c r="Q14" s="77">
        <v>2.9769072128651101E-3</v>
      </c>
      <c r="R14" s="80">
        <f t="shared" si="0"/>
        <v>2.2047654378684743E-2</v>
      </c>
      <c r="S14" s="87">
        <f t="shared" si="6"/>
        <v>0.9080666835961142</v>
      </c>
      <c r="T14" s="89"/>
    </row>
    <row r="15" spans="2:20" x14ac:dyDescent="0.2">
      <c r="B15" s="76" t="s">
        <v>146</v>
      </c>
      <c r="C15" s="77">
        <v>0.80374704716427703</v>
      </c>
      <c r="D15" s="80">
        <f t="shared" si="2"/>
        <v>6.8444151300916817E-3</v>
      </c>
      <c r="E15" s="80">
        <f t="shared" si="7"/>
        <v>0.98199830589695403</v>
      </c>
      <c r="F15" s="89"/>
      <c r="G15" s="86"/>
      <c r="H15" s="76" t="s">
        <v>80</v>
      </c>
      <c r="I15" s="77">
        <v>1.04995314629803</v>
      </c>
      <c r="J15" s="80">
        <f t="shared" si="4"/>
        <v>1.1855941037231118E-2</v>
      </c>
      <c r="K15" s="80">
        <f t="shared" si="5"/>
        <v>0.95594806200534987</v>
      </c>
      <c r="L15" s="81"/>
      <c r="N15" s="76" t="s">
        <v>146</v>
      </c>
      <c r="O15" s="77">
        <v>0.52615109569946295</v>
      </c>
      <c r="P15" s="77">
        <v>0.80374704716427703</v>
      </c>
      <c r="Q15" s="77">
        <v>2.5174845696675301E-3</v>
      </c>
      <c r="R15" s="80">
        <f t="shared" si="0"/>
        <v>1.8645065407423778E-2</v>
      </c>
      <c r="S15" s="87">
        <f t="shared" si="6"/>
        <v>0.92671174900353792</v>
      </c>
      <c r="T15" s="89"/>
    </row>
    <row r="16" spans="2:20" x14ac:dyDescent="0.2">
      <c r="B16" s="76" t="s">
        <v>148</v>
      </c>
      <c r="C16" s="77">
        <v>0.53706835912352102</v>
      </c>
      <c r="D16" s="80">
        <f t="shared" si="2"/>
        <v>4.5734772103333439E-3</v>
      </c>
      <c r="E16" s="80">
        <f t="shared" si="7"/>
        <v>0.98657178310728733</v>
      </c>
      <c r="F16" s="89"/>
      <c r="G16" s="86"/>
      <c r="H16" s="76" t="s">
        <v>62</v>
      </c>
      <c r="I16" s="77">
        <v>0.70797422512446495</v>
      </c>
      <c r="J16" s="80">
        <f t="shared" si="4"/>
        <v>7.994357365897627E-3</v>
      </c>
      <c r="K16" s="80">
        <f t="shared" ref="K16:K31" si="8">IF(J16=1,0,IF(ISNUMBER(J16+K15),J16+K15,0))</f>
        <v>0.96394241937124747</v>
      </c>
      <c r="L16" s="81"/>
      <c r="N16" s="76" t="s">
        <v>82</v>
      </c>
      <c r="O16" s="77">
        <v>0.399601376104678</v>
      </c>
      <c r="P16" s="77">
        <v>4.8390705894391602E-2</v>
      </c>
      <c r="Q16" s="77">
        <v>2.4456624044120099E-3</v>
      </c>
      <c r="R16" s="80">
        <f t="shared" si="0"/>
        <v>1.8113134056174693E-2</v>
      </c>
      <c r="S16" s="87">
        <f t="shared" si="6"/>
        <v>0.94482488305971257</v>
      </c>
      <c r="T16" s="89"/>
    </row>
    <row r="17" spans="2:20" x14ac:dyDescent="0.2">
      <c r="B17" s="76" t="s">
        <v>68</v>
      </c>
      <c r="C17" s="77">
        <v>0.51800078428451501</v>
      </c>
      <c r="D17" s="80">
        <f t="shared" si="2"/>
        <v>4.4111047348353721E-3</v>
      </c>
      <c r="E17" s="80">
        <f t="shared" si="7"/>
        <v>0.99098288784212274</v>
      </c>
      <c r="F17" s="89"/>
      <c r="G17" s="86"/>
      <c r="H17" s="76" t="s">
        <v>59</v>
      </c>
      <c r="I17" s="77">
        <v>0.62649632587433302</v>
      </c>
      <c r="J17" s="80">
        <f t="shared" si="4"/>
        <v>7.0743190072785058E-3</v>
      </c>
      <c r="K17" s="80">
        <f t="shared" si="8"/>
        <v>0.97101673837852598</v>
      </c>
      <c r="L17" s="81"/>
      <c r="N17" s="76" t="s">
        <v>152</v>
      </c>
      <c r="O17" s="77">
        <v>0.301280117723566</v>
      </c>
      <c r="P17" s="77">
        <v>1.73733919794511E-3</v>
      </c>
      <c r="Q17" s="77">
        <v>2.1133133923403702E-3</v>
      </c>
      <c r="R17" s="80">
        <f t="shared" si="0"/>
        <v>1.5651681405052086E-2</v>
      </c>
      <c r="S17" s="87">
        <f t="shared" si="6"/>
        <v>0.9604765644647647</v>
      </c>
      <c r="T17" s="89"/>
    </row>
    <row r="18" spans="2:20" x14ac:dyDescent="0.2">
      <c r="B18" s="76" t="s">
        <v>155</v>
      </c>
      <c r="C18" s="77">
        <v>0.4512235</v>
      </c>
      <c r="D18" s="80">
        <f t="shared" si="2"/>
        <v>3.8424538682276452E-3</v>
      </c>
      <c r="E18" s="80">
        <f t="shared" si="7"/>
        <v>0.99482534171035042</v>
      </c>
      <c r="F18" s="89"/>
      <c r="G18" s="86"/>
      <c r="H18" s="76" t="s">
        <v>71</v>
      </c>
      <c r="I18" s="77">
        <v>0.55670135402690901</v>
      </c>
      <c r="J18" s="80">
        <f t="shared" si="4"/>
        <v>6.2862028195839904E-3</v>
      </c>
      <c r="K18" s="80">
        <f t="shared" si="8"/>
        <v>0.97730294119811001</v>
      </c>
      <c r="L18" s="81"/>
      <c r="N18" s="76" t="s">
        <v>150</v>
      </c>
      <c r="O18" s="77">
        <v>0.99719153774591995</v>
      </c>
      <c r="P18" s="77">
        <v>1.1748754186752</v>
      </c>
      <c r="Q18" s="77">
        <v>2.0697947068154198E-3</v>
      </c>
      <c r="R18" s="80">
        <f t="shared" si="0"/>
        <v>1.5329372085728247E-2</v>
      </c>
      <c r="S18" s="87">
        <f t="shared" si="6"/>
        <v>0.97580593655049297</v>
      </c>
      <c r="T18" s="89"/>
    </row>
    <row r="19" spans="2:20" s="27" customFormat="1" x14ac:dyDescent="0.2">
      <c r="B19" s="76" t="s">
        <v>151</v>
      </c>
      <c r="C19" s="77">
        <v>0.137066288488325</v>
      </c>
      <c r="D19" s="80">
        <f t="shared" si="2"/>
        <v>1.167206252346278E-3</v>
      </c>
      <c r="E19" s="80">
        <f t="shared" si="7"/>
        <v>0.99599254796269665</v>
      </c>
      <c r="F19" s="89"/>
      <c r="G19" s="103"/>
      <c r="H19" s="76" t="s">
        <v>69</v>
      </c>
      <c r="I19" s="77">
        <v>0.49996990478254499</v>
      </c>
      <c r="J19" s="80">
        <f t="shared" si="4"/>
        <v>5.6455983130216285E-3</v>
      </c>
      <c r="K19" s="80">
        <f t="shared" si="8"/>
        <v>0.98294853951113159</v>
      </c>
      <c r="L19" s="81"/>
      <c r="N19" s="76" t="s">
        <v>148</v>
      </c>
      <c r="O19" s="77">
        <v>0.34377403500198001</v>
      </c>
      <c r="P19" s="77">
        <v>0.53706835912352102</v>
      </c>
      <c r="Q19" s="77">
        <v>1.7372810334824499E-3</v>
      </c>
      <c r="R19" s="80">
        <f t="shared" si="0"/>
        <v>1.2866699915715808E-2</v>
      </c>
      <c r="S19" s="87">
        <f t="shared" si="6"/>
        <v>0.98867263646620873</v>
      </c>
      <c r="T19" s="89"/>
    </row>
    <row r="20" spans="2:20" x14ac:dyDescent="0.2">
      <c r="B20" s="76" t="s">
        <v>65</v>
      </c>
      <c r="C20" s="77">
        <v>8.4871599490154895E-2</v>
      </c>
      <c r="D20" s="80">
        <f t="shared" ref="D20:D31" si="9">IF(ISNUMBER(C20),C20/VLOOKUP("National Total",B$5:C$36,2,0),"0")</f>
        <v>7.2273541994956629E-4</v>
      </c>
      <c r="E20" s="80">
        <f t="shared" ref="E20:E36" si="10">IF(D20=1,0,IF(ISNUMBER(D20+E19),D20+E19,0))</f>
        <v>0.99671528338264626</v>
      </c>
      <c r="F20" s="89"/>
      <c r="G20" s="3"/>
      <c r="H20" s="76" t="s">
        <v>75</v>
      </c>
      <c r="I20" s="77">
        <v>0.460694366431669</v>
      </c>
      <c r="J20" s="80">
        <f t="shared" si="4"/>
        <v>5.2021037927801311E-3</v>
      </c>
      <c r="K20" s="80">
        <f t="shared" si="8"/>
        <v>0.98815064330391167</v>
      </c>
      <c r="L20" s="81"/>
      <c r="N20" s="76" t="s">
        <v>69</v>
      </c>
      <c r="O20" s="77">
        <v>3.3206661226327298E-3</v>
      </c>
      <c r="P20" s="77">
        <v>6.3157629790948605E-2</v>
      </c>
      <c r="Q20" s="77">
        <v>4.6623701896718897E-4</v>
      </c>
      <c r="R20" s="80">
        <f t="shared" si="0"/>
        <v>3.4530577937776823E-3</v>
      </c>
      <c r="S20" s="87">
        <f t="shared" si="6"/>
        <v>0.99212569425998642</v>
      </c>
      <c r="T20" s="89"/>
    </row>
    <row r="21" spans="2:20" x14ac:dyDescent="0.2">
      <c r="B21" s="76" t="s">
        <v>69</v>
      </c>
      <c r="C21" s="77">
        <v>6.3157629790948605E-2</v>
      </c>
      <c r="D21" s="80">
        <f t="shared" si="9"/>
        <v>5.3782721622060918E-4</v>
      </c>
      <c r="E21" s="80">
        <f t="shared" si="10"/>
        <v>0.9972531105988669</v>
      </c>
      <c r="F21" s="89"/>
      <c r="G21" s="3"/>
      <c r="H21" s="76" t="s">
        <v>77</v>
      </c>
      <c r="I21" s="77">
        <v>0.36301972908055902</v>
      </c>
      <c r="J21" s="80">
        <f t="shared" ref="J21:J30" si="11">IF(ISNUMBER(I21),I21/VLOOKUP("National Total",H$5:I$34,2,0),"0")</f>
        <v>4.0991738712396267E-3</v>
      </c>
      <c r="K21" s="80">
        <f t="shared" ref="K21:K30" si="12">IF(J21=1,0,IF(ISNUMBER(J21+K20),J21+K20,0))</f>
        <v>0.99224981717515126</v>
      </c>
      <c r="L21" s="81"/>
      <c r="N21" s="76" t="s">
        <v>151</v>
      </c>
      <c r="O21" s="77">
        <v>0.105589551905306</v>
      </c>
      <c r="P21" s="77">
        <v>0.137066288488325</v>
      </c>
      <c r="Q21" s="77">
        <v>3.1733871016694502E-4</v>
      </c>
      <c r="R21" s="80">
        <f t="shared" si="0"/>
        <v>2.3502829287059285E-3</v>
      </c>
      <c r="S21" s="87">
        <f t="shared" si="6"/>
        <v>0.99447597718869241</v>
      </c>
      <c r="T21" s="89"/>
    </row>
    <row r="22" spans="2:20" x14ac:dyDescent="0.2">
      <c r="B22" s="76" t="s">
        <v>147</v>
      </c>
      <c r="C22" s="77">
        <v>6.2895865926293495E-2</v>
      </c>
      <c r="D22" s="80">
        <f t="shared" si="9"/>
        <v>5.3559813113460131E-4</v>
      </c>
      <c r="E22" s="80">
        <f t="shared" si="10"/>
        <v>0.99778870873000147</v>
      </c>
      <c r="F22" s="89"/>
      <c r="G22" s="3"/>
      <c r="H22" s="76" t="s">
        <v>60</v>
      </c>
      <c r="I22" s="77">
        <v>0.194139284724478</v>
      </c>
      <c r="J22" s="80">
        <f t="shared" si="11"/>
        <v>2.1921967859414313E-3</v>
      </c>
      <c r="K22" s="80">
        <f t="shared" si="12"/>
        <v>0.99444201396109266</v>
      </c>
      <c r="L22" s="81"/>
      <c r="N22" s="142" t="s">
        <v>70</v>
      </c>
      <c r="O22" s="77">
        <v>4.6062638733568497E-3</v>
      </c>
      <c r="P22" s="77">
        <v>3.6056461480083998E-2</v>
      </c>
      <c r="Q22" s="77">
        <v>2.4703912371106798E-4</v>
      </c>
      <c r="R22" s="80">
        <f t="shared" si="0"/>
        <v>1.8296281436171078E-3</v>
      </c>
      <c r="S22" s="87">
        <f t="shared" si="6"/>
        <v>0.9963056053323095</v>
      </c>
      <c r="T22" s="89"/>
    </row>
    <row r="23" spans="2:20" x14ac:dyDescent="0.2">
      <c r="B23" s="76" t="s">
        <v>167</v>
      </c>
      <c r="C23" s="77">
        <v>6.24188012860145E-2</v>
      </c>
      <c r="D23" s="80">
        <f t="shared" si="9"/>
        <v>5.3153562359136688E-4</v>
      </c>
      <c r="E23" s="80">
        <f t="shared" si="10"/>
        <v>0.99832024435359279</v>
      </c>
      <c r="F23" s="89"/>
      <c r="G23" s="3"/>
      <c r="H23" s="76" t="s">
        <v>167</v>
      </c>
      <c r="I23" s="77">
        <v>0.145643869667367</v>
      </c>
      <c r="J23" s="80">
        <f t="shared" si="11"/>
        <v>1.644592558533406E-3</v>
      </c>
      <c r="K23" s="80">
        <f t="shared" si="12"/>
        <v>0.99608660651962611</v>
      </c>
      <c r="L23" s="81"/>
      <c r="N23" s="76" t="s">
        <v>147</v>
      </c>
      <c r="O23" s="77">
        <v>4.8336637702614503E-2</v>
      </c>
      <c r="P23" s="77">
        <v>6.2895865926293495E-2</v>
      </c>
      <c r="Q23" s="77">
        <v>1.46432712303498E-4</v>
      </c>
      <c r="R23" s="80">
        <f t="shared" ref="R23:R30" si="13">IF(ISNUMBER(Q23/SUM(Q$5:Q$32)),(Q23/SUM(Q$5:Q$32)),"NA")</f>
        <v>1.0845140945772538E-3</v>
      </c>
      <c r="S23" s="87">
        <f t="shared" ref="S23:S28" si="14">IF(ISNUMBER(S22),S22+R23,R23)</f>
        <v>0.99739011942688671</v>
      </c>
      <c r="T23" s="89"/>
    </row>
    <row r="24" spans="2:20" x14ac:dyDescent="0.2">
      <c r="B24" s="76" t="s">
        <v>168</v>
      </c>
      <c r="C24" s="77">
        <v>5.02214818357321E-2</v>
      </c>
      <c r="D24" s="80">
        <f t="shared" si="9"/>
        <v>4.276677237507205E-4</v>
      </c>
      <c r="E24" s="80">
        <f t="shared" si="10"/>
        <v>0.99874791207734348</v>
      </c>
      <c r="F24" s="89"/>
      <c r="G24" s="3"/>
      <c r="H24" s="76" t="s">
        <v>365</v>
      </c>
      <c r="I24" s="77">
        <v>0.1320678098675</v>
      </c>
      <c r="J24" s="80">
        <f t="shared" si="11"/>
        <v>1.4912933707814039E-3</v>
      </c>
      <c r="K24" s="80">
        <f t="shared" si="12"/>
        <v>0.99757789989040746</v>
      </c>
      <c r="L24" s="81"/>
      <c r="N24" s="76" t="s">
        <v>365</v>
      </c>
      <c r="O24" s="77">
        <v>2.9047269715000001E-2</v>
      </c>
      <c r="P24" s="77">
        <v>9.9217804919999996E-3</v>
      </c>
      <c r="Q24" s="77">
        <v>1.2812298061522099E-4</v>
      </c>
      <c r="R24" s="80">
        <f t="shared" si="13"/>
        <v>9.4890804199859204E-4</v>
      </c>
      <c r="S24" s="87">
        <f t="shared" si="14"/>
        <v>0.99833902746888525</v>
      </c>
      <c r="T24" s="89"/>
    </row>
    <row r="25" spans="2:20" x14ac:dyDescent="0.2">
      <c r="B25" s="76" t="s">
        <v>82</v>
      </c>
      <c r="C25" s="77">
        <v>4.8390705894391602E-2</v>
      </c>
      <c r="D25" s="80">
        <f t="shared" si="9"/>
        <v>4.1207750715592452E-4</v>
      </c>
      <c r="E25" s="80">
        <f t="shared" si="10"/>
        <v>0.99915998958449936</v>
      </c>
      <c r="F25" s="89"/>
      <c r="G25" s="3"/>
      <c r="H25" s="76" t="s">
        <v>86</v>
      </c>
      <c r="I25" s="77">
        <v>7.8007960777683794E-2</v>
      </c>
      <c r="J25" s="80">
        <f t="shared" si="11"/>
        <v>8.8085624265783671E-4</v>
      </c>
      <c r="K25" s="80">
        <f t="shared" si="12"/>
        <v>0.99845875613306534</v>
      </c>
      <c r="L25" s="81"/>
      <c r="N25" s="76" t="s">
        <v>145</v>
      </c>
      <c r="O25" s="77">
        <v>2.8368935606857399E-2</v>
      </c>
      <c r="P25" s="77">
        <v>1.1901909766095399E-2</v>
      </c>
      <c r="Q25" s="77">
        <v>1.0798203833332E-4</v>
      </c>
      <c r="R25" s="80">
        <f t="shared" si="13"/>
        <v>7.9973962573982426E-4</v>
      </c>
      <c r="S25" s="87">
        <f t="shared" si="14"/>
        <v>0.99913876709462512</v>
      </c>
      <c r="T25" s="89"/>
    </row>
    <row r="26" spans="2:20" x14ac:dyDescent="0.2">
      <c r="B26" s="76" t="s">
        <v>70</v>
      </c>
      <c r="C26" s="77">
        <v>3.6056461480083998E-2</v>
      </c>
      <c r="D26" s="80">
        <f t="shared" si="9"/>
        <v>3.07043604530238E-4</v>
      </c>
      <c r="E26" s="80">
        <f t="shared" si="10"/>
        <v>0.99946703318902963</v>
      </c>
      <c r="F26" s="89"/>
      <c r="G26" s="3"/>
      <c r="H26" s="76" t="s">
        <v>56</v>
      </c>
      <c r="I26" s="77">
        <v>4.6703000000000001E-2</v>
      </c>
      <c r="J26" s="80">
        <f t="shared" si="11"/>
        <v>5.2736449832460847E-4</v>
      </c>
      <c r="K26" s="80">
        <f t="shared" si="12"/>
        <v>0.99898612063138992</v>
      </c>
      <c r="L26" s="81"/>
      <c r="N26" s="76" t="s">
        <v>65</v>
      </c>
      <c r="O26" s="77">
        <v>7.8002570766100704E-2</v>
      </c>
      <c r="P26" s="77">
        <v>8.4871599490154895E-2</v>
      </c>
      <c r="Q26" s="77">
        <v>1.07400036242636E-4</v>
      </c>
      <c r="R26" s="80">
        <f t="shared" si="13"/>
        <v>7.9542918539837922E-4</v>
      </c>
      <c r="S26" s="87">
        <f t="shared" si="14"/>
        <v>0.99993419628002356</v>
      </c>
      <c r="T26" s="89"/>
    </row>
    <row r="27" spans="2:20" x14ac:dyDescent="0.2">
      <c r="B27" s="76" t="s">
        <v>80</v>
      </c>
      <c r="C27" s="77">
        <v>3.2751584908283199E-2</v>
      </c>
      <c r="D27" s="80">
        <f t="shared" si="9"/>
        <v>2.7890048749991734E-4</v>
      </c>
      <c r="E27" s="80">
        <f t="shared" si="10"/>
        <v>0.99974593367652953</v>
      </c>
      <c r="F27" s="89"/>
      <c r="G27" s="3"/>
      <c r="H27" s="76" t="s">
        <v>84</v>
      </c>
      <c r="I27" s="77">
        <v>3.68455716577301E-2</v>
      </c>
      <c r="J27" s="80">
        <f t="shared" si="11"/>
        <v>4.1605563695613229E-4</v>
      </c>
      <c r="K27" s="80">
        <f t="shared" si="12"/>
        <v>0.99940217626834604</v>
      </c>
      <c r="L27" s="81"/>
      <c r="N27" s="76" t="s">
        <v>364</v>
      </c>
      <c r="O27" s="77">
        <v>4.1775541469759502E-4</v>
      </c>
      <c r="P27" s="77">
        <v>8.6988752398667801E-4</v>
      </c>
      <c r="Q27" s="77">
        <v>3.7954715647109602E-6</v>
      </c>
      <c r="R27" s="80">
        <f t="shared" si="13"/>
        <v>2.8110128828078058E-5</v>
      </c>
      <c r="S27" s="87">
        <f t="shared" si="14"/>
        <v>0.99996230640885164</v>
      </c>
      <c r="T27" s="89"/>
    </row>
    <row r="28" spans="2:20" x14ac:dyDescent="0.2">
      <c r="B28" s="76" t="s">
        <v>145</v>
      </c>
      <c r="C28" s="77">
        <v>1.1901909766095399E-2</v>
      </c>
      <c r="D28" s="80">
        <f t="shared" si="9"/>
        <v>1.0135229929298818E-4</v>
      </c>
      <c r="E28" s="80">
        <f t="shared" si="10"/>
        <v>0.99984728597582251</v>
      </c>
      <c r="F28" s="89"/>
      <c r="G28" s="3"/>
      <c r="H28" s="76" t="s">
        <v>67</v>
      </c>
      <c r="I28" s="77">
        <v>2.6025714213000001E-2</v>
      </c>
      <c r="J28" s="80">
        <f t="shared" si="11"/>
        <v>2.9387914522575377E-4</v>
      </c>
      <c r="K28" s="80">
        <f t="shared" si="12"/>
        <v>0.99969605541357176</v>
      </c>
      <c r="L28" s="81"/>
      <c r="N28" s="76" t="s">
        <v>85</v>
      </c>
      <c r="O28" s="77">
        <v>1.3104E-3</v>
      </c>
      <c r="P28" s="77">
        <v>1.5313944778439499E-3</v>
      </c>
      <c r="Q28" s="77">
        <v>2.6229955290077401E-6</v>
      </c>
      <c r="R28" s="80">
        <f>IF(ISNUMBER(Q28/SUM(Q$5:Q$32)),(Q28/SUM(Q$5:Q$32)),"NA")</f>
        <v>1.9426503658049501E-5</v>
      </c>
      <c r="S28" s="87">
        <f t="shared" si="14"/>
        <v>0.99998173291250969</v>
      </c>
      <c r="T28" s="89"/>
    </row>
    <row r="29" spans="2:20" x14ac:dyDescent="0.2">
      <c r="B29" s="76" t="s">
        <v>365</v>
      </c>
      <c r="C29" s="77">
        <v>9.9217804919999996E-3</v>
      </c>
      <c r="D29" s="80">
        <f t="shared" si="9"/>
        <v>8.4490244482370681E-5</v>
      </c>
      <c r="E29" s="80">
        <f t="shared" si="10"/>
        <v>0.99993177622030482</v>
      </c>
      <c r="F29" s="89"/>
      <c r="G29" s="3"/>
      <c r="H29" s="76" t="s">
        <v>78</v>
      </c>
      <c r="I29" s="77">
        <v>1.3170208309048401E-2</v>
      </c>
      <c r="J29" s="80">
        <f t="shared" si="11"/>
        <v>1.4871636292597691E-4</v>
      </c>
      <c r="K29" s="80">
        <f t="shared" si="12"/>
        <v>0.99984477177649778</v>
      </c>
      <c r="L29" s="81"/>
      <c r="N29" s="76" t="s">
        <v>71</v>
      </c>
      <c r="O29" s="77">
        <v>1.2573328959501401E-4</v>
      </c>
      <c r="P29" s="77">
        <v>3.9860904762688699E-4</v>
      </c>
      <c r="Q29" s="77">
        <v>2.2029523954453002E-6</v>
      </c>
      <c r="R29" s="80">
        <f t="shared" si="13"/>
        <v>1.6315568324592732E-5</v>
      </c>
      <c r="S29" s="87">
        <f t="shared" ref="S29:S30" si="15">IF(ISNUMBER(S28),S28+R29,R29)</f>
        <v>0.99999804848083429</v>
      </c>
      <c r="T29" s="89"/>
    </row>
    <row r="30" spans="2:20" x14ac:dyDescent="0.2">
      <c r="B30" s="76" t="s">
        <v>63</v>
      </c>
      <c r="C30" s="77">
        <v>2.92240989561143E-3</v>
      </c>
      <c r="D30" s="80">
        <f t="shared" si="9"/>
        <v>2.4886171061433829E-5</v>
      </c>
      <c r="E30" s="80">
        <f t="shared" si="10"/>
        <v>0.99995666239136627</v>
      </c>
      <c r="F30" s="89"/>
      <c r="G30" s="3"/>
      <c r="H30" s="76" t="s">
        <v>61</v>
      </c>
      <c r="I30" s="77">
        <v>7.0611504019039498E-3</v>
      </c>
      <c r="J30" s="80">
        <f t="shared" si="11"/>
        <v>7.9733636796237584E-5</v>
      </c>
      <c r="K30" s="80">
        <f t="shared" si="12"/>
        <v>0.99992450541329403</v>
      </c>
      <c r="L30" s="81"/>
      <c r="N30" s="76" t="s">
        <v>75</v>
      </c>
      <c r="O30" s="77">
        <v>2.9369682907965999E-4</v>
      </c>
      <c r="P30" s="77">
        <v>3.0138883785249402E-4</v>
      </c>
      <c r="Q30" s="77">
        <v>2.6349703155669798E-7</v>
      </c>
      <c r="R30" s="80">
        <f t="shared" si="13"/>
        <v>1.9515191660878629E-6</v>
      </c>
      <c r="S30" s="87">
        <f t="shared" si="15"/>
        <v>1.0000000000000004</v>
      </c>
      <c r="T30" s="89"/>
    </row>
    <row r="31" spans="2:20" x14ac:dyDescent="0.2">
      <c r="B31" s="76" t="s">
        <v>152</v>
      </c>
      <c r="C31" s="77">
        <v>1.73733919794511E-3</v>
      </c>
      <c r="D31" s="80">
        <f t="shared" si="9"/>
        <v>1.4794543550075965E-5</v>
      </c>
      <c r="E31" s="80">
        <f t="shared" si="10"/>
        <v>0.99997145693491629</v>
      </c>
      <c r="F31" s="89"/>
      <c r="G31" s="3"/>
      <c r="H31" s="76" t="s">
        <v>57</v>
      </c>
      <c r="I31" s="77">
        <v>3.1137227009469699E-3</v>
      </c>
      <c r="J31" s="80">
        <f>IF(ISNUMBER(I31),I31/VLOOKUP("National Total",H$5:I$34,2,0),"0")</f>
        <v>3.5159771537306889E-5</v>
      </c>
      <c r="K31" s="80">
        <f t="shared" si="8"/>
        <v>0.99995966518483137</v>
      </c>
      <c r="L31" s="81"/>
      <c r="N31" s="76"/>
      <c r="O31" s="77"/>
      <c r="P31" s="77"/>
      <c r="Q31" s="77"/>
      <c r="R31" s="80"/>
      <c r="S31" s="87"/>
      <c r="T31" s="89"/>
    </row>
    <row r="32" spans="2:20" ht="12.75" thickBot="1" x14ac:dyDescent="0.25">
      <c r="B32" s="76" t="s">
        <v>85</v>
      </c>
      <c r="C32" s="77">
        <v>1.5313944778439499E-3</v>
      </c>
      <c r="D32" s="80">
        <f t="shared" ref="D32:D37" si="16">IF(ISNUMBER(C32),C32/VLOOKUP("National Total",B$5:C$36,2,0),"0")</f>
        <v>1.3040793830937307E-5</v>
      </c>
      <c r="E32" s="80">
        <f t="shared" si="10"/>
        <v>0.9999844977287472</v>
      </c>
      <c r="F32" s="89"/>
      <c r="G32" s="3"/>
      <c r="H32" s="76" t="s">
        <v>174</v>
      </c>
      <c r="I32" s="77">
        <v>1.5222199999999999E-3</v>
      </c>
      <c r="J32" s="80">
        <f>IF(ISNUMBER(I32),I32/VLOOKUP("National Total",H$5:I$34,2,0),"0")</f>
        <v>1.7188719924623373E-5</v>
      </c>
      <c r="K32" s="80">
        <f t="shared" ref="K32:K33" si="17">IF(J32=1,0,IF(ISNUMBER(J32+K31),J32+K31,0))</f>
        <v>0.99997685390475599</v>
      </c>
      <c r="L32" s="81"/>
      <c r="N32" s="78"/>
      <c r="O32" s="79"/>
      <c r="P32" s="79"/>
      <c r="Q32" s="79"/>
      <c r="R32" s="82"/>
      <c r="S32" s="91"/>
      <c r="T32" s="92"/>
    </row>
    <row r="33" spans="2:22" ht="12.75" x14ac:dyDescent="0.2">
      <c r="B33" s="76" t="s">
        <v>364</v>
      </c>
      <c r="C33" s="77">
        <v>8.6988752398667801E-4</v>
      </c>
      <c r="D33" s="80">
        <f t="shared" si="16"/>
        <v>7.4076431778610364E-6</v>
      </c>
      <c r="E33" s="80">
        <f t="shared" si="10"/>
        <v>0.99999190537192506</v>
      </c>
      <c r="F33" s="89"/>
      <c r="G33" s="3"/>
      <c r="H33" s="76" t="s">
        <v>58</v>
      </c>
      <c r="I33" s="77">
        <v>1.2141719999999999E-3</v>
      </c>
      <c r="J33" s="80">
        <f>IF(ISNUMBER(I33),I33/VLOOKUP("National Total",H$5:I$34,2,0),"0")</f>
        <v>1.3710280017553186E-5</v>
      </c>
      <c r="K33" s="80">
        <f t="shared" si="17"/>
        <v>0.9999905641847735</v>
      </c>
      <c r="L33" s="81"/>
      <c r="O33" s="120"/>
      <c r="P33" s="120"/>
    </row>
    <row r="34" spans="2:22" ht="12.75" thickBot="1" x14ac:dyDescent="0.25">
      <c r="B34" s="76" t="s">
        <v>71</v>
      </c>
      <c r="C34" s="77">
        <v>3.9860904762688699E-4</v>
      </c>
      <c r="D34" s="80">
        <f t="shared" si="16"/>
        <v>3.3944084848516746E-6</v>
      </c>
      <c r="E34" s="80">
        <f t="shared" si="10"/>
        <v>0.99999529978040991</v>
      </c>
      <c r="F34" s="89"/>
      <c r="H34" s="78" t="s">
        <v>170</v>
      </c>
      <c r="I34" s="79">
        <v>8.3562863999999998E-4</v>
      </c>
      <c r="J34" s="82">
        <f>IF(ISNUMBER(I34),I34/VLOOKUP("National Total",H$5:I$34,2,0),"0")</f>
        <v>9.4358152264153234E-6</v>
      </c>
      <c r="K34" s="82">
        <f t="shared" ref="K34" si="18">IF(J34=1,0,IF(ISNUMBER(J34+K33),J34+K33,0))</f>
        <v>0.99999999999999989</v>
      </c>
      <c r="L34" s="83"/>
      <c r="P34" s="169"/>
    </row>
    <row r="35" spans="2:22" ht="12.75" x14ac:dyDescent="0.2">
      <c r="B35" s="76" t="s">
        <v>75</v>
      </c>
      <c r="C35" s="77">
        <v>3.0138883785249402E-4</v>
      </c>
      <c r="D35" s="80">
        <f t="shared" si="16"/>
        <v>2.566516827795871E-6</v>
      </c>
      <c r="E35" s="80">
        <f t="shared" si="10"/>
        <v>0.99999786629723775</v>
      </c>
      <c r="F35" s="89"/>
      <c r="H35"/>
      <c r="I35" s="120"/>
      <c r="J35" s="80"/>
      <c r="K35" s="80"/>
      <c r="L35" s="110"/>
      <c r="M35" s="25"/>
      <c r="N35" s="25"/>
      <c r="O35" s="25"/>
      <c r="P35" s="25"/>
      <c r="Q35" s="25"/>
      <c r="R35" s="25"/>
      <c r="S35" s="25"/>
    </row>
    <row r="36" spans="2:22" ht="12.75" x14ac:dyDescent="0.2">
      <c r="B36" s="76" t="s">
        <v>62</v>
      </c>
      <c r="C36" s="77">
        <v>2.4782932658596799E-4</v>
      </c>
      <c r="D36" s="80">
        <f t="shared" si="16"/>
        <v>2.1104236694243651E-6</v>
      </c>
      <c r="E36" s="80">
        <f t="shared" si="10"/>
        <v>0.99999997672090712</v>
      </c>
      <c r="F36" s="89"/>
      <c r="H36"/>
      <c r="I36" s="171"/>
      <c r="J36" s="80"/>
      <c r="K36" s="80"/>
      <c r="L36" s="110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2:22" ht="15.75" thickBot="1" x14ac:dyDescent="0.3">
      <c r="B37" s="78" t="s">
        <v>60</v>
      </c>
      <c r="C37" s="79">
        <v>2.7336889293745899E-6</v>
      </c>
      <c r="D37" s="82">
        <f t="shared" si="16"/>
        <v>2.3279092514477819E-8</v>
      </c>
      <c r="E37" s="82">
        <f t="shared" ref="E37" si="19">IF(D37=1,0,IF(ISNUMBER(D37+E36),D37+E36,0))</f>
        <v>0.99999999999999967</v>
      </c>
      <c r="F37" s="92"/>
      <c r="M37" s="25"/>
      <c r="N37" s="143"/>
      <c r="O37" s="153"/>
      <c r="P37" s="153"/>
      <c r="Q37" s="25"/>
      <c r="R37" s="25"/>
      <c r="S37" s="25"/>
      <c r="T37" s="25"/>
      <c r="U37" s="25"/>
      <c r="V37" s="25"/>
    </row>
    <row r="38" spans="2:22" ht="15" x14ac:dyDescent="0.25">
      <c r="C38" s="19"/>
      <c r="D38" s="17"/>
      <c r="E38" s="17"/>
      <c r="I38" s="19"/>
      <c r="M38" s="25"/>
      <c r="N38" s="143"/>
      <c r="O38" s="153"/>
      <c r="P38" s="153"/>
      <c r="Q38" s="25"/>
      <c r="R38" s="25"/>
      <c r="S38" s="25"/>
      <c r="T38" s="25"/>
      <c r="U38" s="25"/>
      <c r="V38" s="25"/>
    </row>
    <row r="39" spans="2:22" x14ac:dyDescent="0.2">
      <c r="M39" s="25"/>
      <c r="N39" s="25"/>
      <c r="O39" s="25"/>
      <c r="P39" s="25"/>
      <c r="Q39" s="25"/>
      <c r="R39" s="25"/>
      <c r="S39" s="25"/>
    </row>
    <row r="40" spans="2:22" x14ac:dyDescent="0.2">
      <c r="M40" s="25"/>
      <c r="N40" s="25"/>
      <c r="O40" s="25"/>
      <c r="P40" s="25"/>
      <c r="Q40" s="25"/>
      <c r="R40" s="25"/>
      <c r="S40" s="25"/>
    </row>
    <row r="41" spans="2:22" x14ac:dyDescent="0.2">
      <c r="M41" s="25"/>
      <c r="N41" s="25"/>
      <c r="O41" s="25"/>
      <c r="P41" s="25"/>
      <c r="Q41" s="25"/>
      <c r="R41" s="25"/>
      <c r="S41" s="25"/>
    </row>
    <row r="42" spans="2:22" x14ac:dyDescent="0.2">
      <c r="M42" s="25"/>
      <c r="N42" s="25"/>
      <c r="O42" s="25"/>
      <c r="P42" s="25"/>
      <c r="Q42" s="25"/>
      <c r="R42" s="25"/>
      <c r="S42" s="25"/>
    </row>
  </sheetData>
  <sortState xmlns:xlrd2="http://schemas.microsoft.com/office/spreadsheetml/2017/richdata2" ref="U36:U38">
    <sortCondition ref="U36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</sheetPr>
  <dimension ref="A1:L61"/>
  <sheetViews>
    <sheetView showGridLines="0" workbookViewId="0">
      <selection activeCell="D67" sqref="D67"/>
    </sheetView>
  </sheetViews>
  <sheetFormatPr defaultColWidth="9.140625" defaultRowHeight="12" x14ac:dyDescent="0.2"/>
  <cols>
    <col min="1" max="1" width="10.85546875" style="10" customWidth="1"/>
    <col min="2" max="2" width="12.28515625" style="10" bestFit="1" customWidth="1"/>
    <col min="3" max="3" width="15.5703125" style="10" customWidth="1"/>
    <col min="4" max="4" width="12.5703125" style="10" bestFit="1" customWidth="1"/>
    <col min="5" max="5" width="11.7109375" style="10" bestFit="1" customWidth="1"/>
    <col min="6" max="6" width="9.140625" style="30" bestFit="1" customWidth="1"/>
    <col min="7" max="7" width="2.140625" style="10" customWidth="1"/>
    <col min="8" max="8" width="16.28515625" style="10" customWidth="1"/>
    <col min="9" max="9" width="8.85546875" style="10" bestFit="1" customWidth="1"/>
    <col min="10" max="10" width="14.28515625" style="10" customWidth="1"/>
    <col min="11" max="11" width="11.28515625" style="10" customWidth="1"/>
    <col min="12" max="16384" width="9.140625" style="10"/>
  </cols>
  <sheetData>
    <row r="1" spans="2:12" ht="18" x14ac:dyDescent="0.35">
      <c r="B1" s="195" t="s">
        <v>375</v>
      </c>
    </row>
    <row r="3" spans="2:12" ht="12.75" thickBot="1" x14ac:dyDescent="0.25">
      <c r="B3" s="10" t="s">
        <v>29</v>
      </c>
      <c r="H3" s="10" t="s">
        <v>29</v>
      </c>
      <c r="I3" s="3"/>
      <c r="J3" s="3"/>
      <c r="K3" s="3"/>
      <c r="L3" s="98"/>
    </row>
    <row r="4" spans="2:12" s="31" customFormat="1" ht="23.25" thickBot="1" x14ac:dyDescent="0.25">
      <c r="B4" s="105" t="s">
        <v>0</v>
      </c>
      <c r="C4" s="106" t="s">
        <v>339</v>
      </c>
      <c r="D4" s="99" t="s">
        <v>1</v>
      </c>
      <c r="E4" s="99" t="s">
        <v>2</v>
      </c>
      <c r="F4" s="100" t="s">
        <v>3</v>
      </c>
      <c r="G4" s="104"/>
      <c r="H4" s="105" t="s">
        <v>0</v>
      </c>
      <c r="I4" s="106" t="s">
        <v>340</v>
      </c>
      <c r="J4" s="106" t="s">
        <v>1</v>
      </c>
      <c r="K4" s="106" t="s">
        <v>2</v>
      </c>
      <c r="L4" s="107" t="s">
        <v>3</v>
      </c>
    </row>
    <row r="5" spans="2:12" x14ac:dyDescent="0.2">
      <c r="B5" s="76" t="s">
        <v>181</v>
      </c>
      <c r="C5" s="77">
        <f>SUM(C6:C60)</f>
        <v>50.137812651340205</v>
      </c>
      <c r="D5" s="160"/>
      <c r="E5" s="84"/>
      <c r="F5" s="85"/>
      <c r="G5" s="2"/>
      <c r="H5" s="76" t="s">
        <v>181</v>
      </c>
      <c r="I5" s="140">
        <f>SUM(I6:I61)</f>
        <v>18.020461944676416</v>
      </c>
      <c r="J5" s="84"/>
      <c r="K5" s="84"/>
      <c r="L5" s="85"/>
    </row>
    <row r="6" spans="2:12" x14ac:dyDescent="0.2">
      <c r="B6" s="76" t="s">
        <v>124</v>
      </c>
      <c r="C6" s="77">
        <v>30</v>
      </c>
      <c r="D6" s="80">
        <f>IF(ISNUMBER(C6),C6/VLOOKUP("National Total",B$5:C$57,2,0),"0")</f>
        <v>0.59835079381346101</v>
      </c>
      <c r="E6" s="80">
        <f t="shared" ref="E6:E49" si="0">IF(D6=1,0,IF(ISNUMBER(D6+E5),D6+E5,0))</f>
        <v>0.59835079381346101</v>
      </c>
      <c r="F6" s="81" t="s">
        <v>371</v>
      </c>
      <c r="G6" s="2"/>
      <c r="H6" s="76" t="s">
        <v>82</v>
      </c>
      <c r="I6" s="140">
        <v>4.2576400221694097</v>
      </c>
      <c r="J6" s="80">
        <f>IF(ISNUMBER(I6),I6/VLOOKUP("National Total",H$5:I$57,2,0),"0")</f>
        <v>0.23626697446716657</v>
      </c>
      <c r="K6" s="80">
        <f t="shared" ref="K6:K21" si="1">IF(J6=1,0,IF(ISNUMBER(J6+K5),J6+K5,0))</f>
        <v>0.23626697446716657</v>
      </c>
      <c r="L6" s="81" t="s">
        <v>371</v>
      </c>
    </row>
    <row r="7" spans="2:12" x14ac:dyDescent="0.2">
      <c r="B7" s="76" t="s">
        <v>82</v>
      </c>
      <c r="C7" s="77">
        <v>4.6166736869063296</v>
      </c>
      <c r="D7" s="80">
        <f t="shared" ref="D7:D54" si="2">IF(ISNUMBER(C7),C7/VLOOKUP("National Total",B$5:C$57,2,0),"0")</f>
        <v>9.2079678844603996E-2</v>
      </c>
      <c r="E7" s="80">
        <f t="shared" si="0"/>
        <v>0.69043047265806501</v>
      </c>
      <c r="F7" s="81" t="s">
        <v>371</v>
      </c>
      <c r="G7" s="2"/>
      <c r="H7" s="76" t="s">
        <v>124</v>
      </c>
      <c r="I7" s="140">
        <v>4</v>
      </c>
      <c r="J7" s="80">
        <f t="shared" ref="J7:J57" si="3">IF(ISNUMBER(I7),I7/VLOOKUP("National Total",H$5:I$57,2,0),"0")</f>
        <v>0.22196989246336582</v>
      </c>
      <c r="K7" s="80">
        <f t="shared" si="1"/>
        <v>0.45823686693053239</v>
      </c>
      <c r="L7" s="81" t="s">
        <v>371</v>
      </c>
    </row>
    <row r="8" spans="2:12" x14ac:dyDescent="0.2">
      <c r="B8" s="76" t="s">
        <v>102</v>
      </c>
      <c r="C8" s="77">
        <v>3.0098347435930402</v>
      </c>
      <c r="D8" s="80">
        <f t="shared" si="2"/>
        <v>6.0031233602541013E-2</v>
      </c>
      <c r="E8" s="80">
        <f t="shared" si="0"/>
        <v>0.75046170626060604</v>
      </c>
      <c r="F8" s="81" t="s">
        <v>371</v>
      </c>
      <c r="G8" s="2"/>
      <c r="H8" s="76" t="s">
        <v>73</v>
      </c>
      <c r="I8" s="140">
        <v>1.56588925373668</v>
      </c>
      <c r="J8" s="80">
        <f t="shared" si="3"/>
        <v>8.6895067315367752E-2</v>
      </c>
      <c r="K8" s="80">
        <f t="shared" si="1"/>
        <v>0.54513193424590012</v>
      </c>
      <c r="L8" s="81" t="s">
        <v>371</v>
      </c>
    </row>
    <row r="9" spans="2:12" x14ac:dyDescent="0.2">
      <c r="B9" s="76" t="s">
        <v>73</v>
      </c>
      <c r="C9" s="77">
        <v>1.98787997183086</v>
      </c>
      <c r="D9" s="80">
        <f t="shared" si="2"/>
        <v>3.9648318638362517E-2</v>
      </c>
      <c r="E9" s="80">
        <f t="shared" si="0"/>
        <v>0.79011002489896853</v>
      </c>
      <c r="F9" s="81" t="s">
        <v>371</v>
      </c>
      <c r="G9" s="2"/>
      <c r="H9" s="76" t="s">
        <v>160</v>
      </c>
      <c r="I9" s="140">
        <v>1.0304502910639799</v>
      </c>
      <c r="J9" s="80">
        <f t="shared" si="3"/>
        <v>5.7182235074078901E-2</v>
      </c>
      <c r="K9" s="80">
        <f t="shared" si="1"/>
        <v>0.60231416931997905</v>
      </c>
      <c r="L9" s="81" t="s">
        <v>371</v>
      </c>
    </row>
    <row r="10" spans="2:12" x14ac:dyDescent="0.2">
      <c r="B10" s="76" t="s">
        <v>74</v>
      </c>
      <c r="C10" s="77">
        <v>1.32244549778499</v>
      </c>
      <c r="D10" s="80">
        <f t="shared" si="2"/>
        <v>2.6376210445822879E-2</v>
      </c>
      <c r="E10" s="80">
        <f t="shared" si="0"/>
        <v>0.81648623534479137</v>
      </c>
      <c r="F10" s="81" t="s">
        <v>371</v>
      </c>
      <c r="G10" s="2"/>
      <c r="H10" s="76" t="s">
        <v>102</v>
      </c>
      <c r="I10" s="140">
        <v>0.90169574909003003</v>
      </c>
      <c r="J10" s="80">
        <f t="shared" si="3"/>
        <v>5.0037327115047013E-2</v>
      </c>
      <c r="K10" s="80">
        <f t="shared" si="1"/>
        <v>0.6523514964350261</v>
      </c>
      <c r="L10" s="81" t="s">
        <v>371</v>
      </c>
    </row>
    <row r="11" spans="2:12" x14ac:dyDescent="0.2">
      <c r="B11" s="76" t="s">
        <v>143</v>
      </c>
      <c r="C11" s="77">
        <v>1.3045770000000001</v>
      </c>
      <c r="D11" s="80">
        <f t="shared" si="2"/>
        <v>2.6019822784692784E-2</v>
      </c>
      <c r="E11" s="80">
        <f t="shared" si="0"/>
        <v>0.8425060581294842</v>
      </c>
      <c r="F11" s="81"/>
      <c r="G11" s="2"/>
      <c r="H11" s="76" t="s">
        <v>98</v>
      </c>
      <c r="I11" s="140">
        <v>0.66932516210788795</v>
      </c>
      <c r="J11" s="80">
        <f t="shared" si="3"/>
        <v>3.7142508564028197E-2</v>
      </c>
      <c r="K11" s="80">
        <f t="shared" si="1"/>
        <v>0.68949400499905433</v>
      </c>
      <c r="L11" s="81" t="s">
        <v>371</v>
      </c>
    </row>
    <row r="12" spans="2:12" x14ac:dyDescent="0.2">
      <c r="B12" s="76" t="s">
        <v>141</v>
      </c>
      <c r="C12" s="77">
        <v>0.98218745787060402</v>
      </c>
      <c r="D12" s="80">
        <f t="shared" si="2"/>
        <v>1.9589754836350039E-2</v>
      </c>
      <c r="E12" s="80">
        <f t="shared" si="0"/>
        <v>0.86209581296583426</v>
      </c>
      <c r="F12" s="81"/>
      <c r="G12" s="2"/>
      <c r="H12" s="76" t="s">
        <v>74</v>
      </c>
      <c r="I12" s="140">
        <v>0.66122274889249599</v>
      </c>
      <c r="J12" s="80">
        <f t="shared" si="3"/>
        <v>3.6692885616499617E-2</v>
      </c>
      <c r="K12" s="80">
        <f t="shared" si="1"/>
        <v>0.72618689061555397</v>
      </c>
      <c r="L12" s="81" t="s">
        <v>371</v>
      </c>
    </row>
    <row r="13" spans="2:12" x14ac:dyDescent="0.2">
      <c r="B13" s="76" t="s">
        <v>140</v>
      </c>
      <c r="C13" s="77">
        <v>0.797114754554058</v>
      </c>
      <c r="D13" s="80">
        <f t="shared" si="2"/>
        <v>1.5898474871594757E-2</v>
      </c>
      <c r="E13" s="80">
        <f t="shared" si="0"/>
        <v>0.87799428783742905</v>
      </c>
      <c r="F13" s="81"/>
      <c r="G13" s="2"/>
      <c r="H13" s="76" t="s">
        <v>63</v>
      </c>
      <c r="I13" s="140">
        <v>0.64137284474327005</v>
      </c>
      <c r="J13" s="80">
        <f t="shared" si="3"/>
        <v>3.5591365344146669E-2</v>
      </c>
      <c r="K13" s="80">
        <f t="shared" si="1"/>
        <v>0.76177825595970061</v>
      </c>
      <c r="L13" s="81" t="s">
        <v>371</v>
      </c>
    </row>
    <row r="14" spans="2:12" x14ac:dyDescent="0.2">
      <c r="B14" s="76" t="s">
        <v>148</v>
      </c>
      <c r="C14" s="77">
        <v>0.75089216000000003</v>
      </c>
      <c r="D14" s="80">
        <f t="shared" si="2"/>
        <v>1.497656400014348E-2</v>
      </c>
      <c r="E14" s="80">
        <f t="shared" si="0"/>
        <v>0.89297085183757252</v>
      </c>
      <c r="F14" s="81"/>
      <c r="G14" s="2"/>
      <c r="H14" s="76" t="s">
        <v>141</v>
      </c>
      <c r="I14" s="140">
        <v>0.61580013102762798</v>
      </c>
      <c r="J14" s="80">
        <f t="shared" si="3"/>
        <v>3.4172272215782291E-2</v>
      </c>
      <c r="K14" s="80">
        <f t="shared" si="1"/>
        <v>0.79595052817548295</v>
      </c>
      <c r="L14" s="81" t="s">
        <v>371</v>
      </c>
    </row>
    <row r="15" spans="2:12" x14ac:dyDescent="0.2">
      <c r="B15" s="76" t="s">
        <v>98</v>
      </c>
      <c r="C15" s="77">
        <v>0.74369462456432001</v>
      </c>
      <c r="D15" s="80">
        <f t="shared" si="2"/>
        <v>1.4833008965428825E-2</v>
      </c>
      <c r="E15" s="80">
        <f t="shared" si="0"/>
        <v>0.90780386080300135</v>
      </c>
      <c r="F15" s="81"/>
      <c r="G15" s="2"/>
      <c r="H15" s="76" t="s">
        <v>140</v>
      </c>
      <c r="I15" s="140">
        <v>0.41947684923321599</v>
      </c>
      <c r="J15" s="80">
        <f t="shared" si="3"/>
        <v>2.3277807778792115E-2</v>
      </c>
      <c r="K15" s="80">
        <f t="shared" si="1"/>
        <v>0.81922833595427502</v>
      </c>
      <c r="L15" s="81" t="s">
        <v>371</v>
      </c>
    </row>
    <row r="16" spans="2:12" x14ac:dyDescent="0.2">
      <c r="B16" s="76" t="s">
        <v>63</v>
      </c>
      <c r="C16" s="77">
        <v>0.69916764326187597</v>
      </c>
      <c r="D16" s="80">
        <f t="shared" si="2"/>
        <v>1.3944917145147675E-2</v>
      </c>
      <c r="E16" s="80">
        <f t="shared" si="0"/>
        <v>0.92174877794814902</v>
      </c>
      <c r="F16" s="81"/>
      <c r="G16" s="2"/>
      <c r="H16" s="76" t="s">
        <v>65</v>
      </c>
      <c r="I16" s="140">
        <v>0.37627313629527198</v>
      </c>
      <c r="J16" s="80">
        <f t="shared" si="3"/>
        <v>2.0880326900078728E-2</v>
      </c>
      <c r="K16" s="80">
        <f t="shared" si="1"/>
        <v>0.8401086628543537</v>
      </c>
      <c r="L16" s="81"/>
    </row>
    <row r="17" spans="2:12" x14ac:dyDescent="0.2">
      <c r="B17" s="76" t="s">
        <v>149</v>
      </c>
      <c r="C17" s="77">
        <v>0.54750443733333298</v>
      </c>
      <c r="D17" s="80">
        <f t="shared" si="2"/>
        <v>1.0919990489826404E-2</v>
      </c>
      <c r="E17" s="80">
        <f t="shared" si="0"/>
        <v>0.93266876843797542</v>
      </c>
      <c r="F17" s="81"/>
      <c r="G17" s="2"/>
      <c r="H17" s="76" t="s">
        <v>55</v>
      </c>
      <c r="I17" s="140">
        <v>0.325034256617175</v>
      </c>
      <c r="J17" s="80">
        <f t="shared" si="3"/>
        <v>1.8036954747056095E-2</v>
      </c>
      <c r="K17" s="80">
        <f t="shared" si="1"/>
        <v>0.85814561760140984</v>
      </c>
      <c r="L17" s="81"/>
    </row>
    <row r="18" spans="2:12" x14ac:dyDescent="0.2">
      <c r="B18" s="76" t="s">
        <v>55</v>
      </c>
      <c r="C18" s="77">
        <v>0.40865148469266799</v>
      </c>
      <c r="D18" s="80">
        <f t="shared" si="2"/>
        <v>8.1505646752969094E-3</v>
      </c>
      <c r="E18" s="80">
        <f t="shared" si="0"/>
        <v>0.94081933311327237</v>
      </c>
      <c r="F18" s="81"/>
      <c r="G18" s="2"/>
      <c r="H18" s="76" t="s">
        <v>149</v>
      </c>
      <c r="I18" s="140">
        <v>0.27375221866666699</v>
      </c>
      <c r="J18" s="80">
        <f t="shared" si="3"/>
        <v>1.5191187634761969E-2</v>
      </c>
      <c r="K18" s="80">
        <f t="shared" si="1"/>
        <v>0.87333680523617185</v>
      </c>
      <c r="L18" s="81"/>
    </row>
    <row r="19" spans="2:12" x14ac:dyDescent="0.2">
      <c r="B19" s="76" t="s">
        <v>65</v>
      </c>
      <c r="C19" s="77">
        <v>0.39661779498333899</v>
      </c>
      <c r="D19" s="80">
        <f t="shared" si="2"/>
        <v>7.9105524156275146E-3</v>
      </c>
      <c r="E19" s="80">
        <f t="shared" si="0"/>
        <v>0.94872988552889992</v>
      </c>
      <c r="F19" s="81"/>
      <c r="G19" s="2"/>
      <c r="H19" s="76" t="s">
        <v>180</v>
      </c>
      <c r="I19" s="140">
        <v>0.23965589000000001</v>
      </c>
      <c r="J19" s="80">
        <f t="shared" si="3"/>
        <v>1.3299098032878057E-2</v>
      </c>
      <c r="K19" s="80">
        <f t="shared" si="1"/>
        <v>0.88663590326904995</v>
      </c>
      <c r="L19" s="81"/>
    </row>
    <row r="20" spans="2:12" x14ac:dyDescent="0.2">
      <c r="B20" s="76" t="s">
        <v>101</v>
      </c>
      <c r="C20" s="77">
        <v>0.296198764</v>
      </c>
      <c r="D20" s="80">
        <f t="shared" si="2"/>
        <v>5.9076921855321998E-3</v>
      </c>
      <c r="E20" s="80">
        <f t="shared" si="0"/>
        <v>0.95463757771443214</v>
      </c>
      <c r="F20" s="81"/>
      <c r="G20" s="2"/>
      <c r="H20" s="76" t="s">
        <v>364</v>
      </c>
      <c r="I20" s="140">
        <v>0.22878041880849601</v>
      </c>
      <c r="J20" s="80">
        <f t="shared" si="3"/>
        <v>1.2695591240161412E-2</v>
      </c>
      <c r="K20" s="80">
        <f t="shared" si="1"/>
        <v>0.89933149450921135</v>
      </c>
      <c r="L20" s="81"/>
    </row>
    <row r="21" spans="2:12" x14ac:dyDescent="0.2">
      <c r="B21" s="76" t="s">
        <v>180</v>
      </c>
      <c r="C21" s="77">
        <v>0.23965589000000001</v>
      </c>
      <c r="D21" s="80">
        <f t="shared" si="2"/>
        <v>4.7799430674523831E-3</v>
      </c>
      <c r="E21" s="80">
        <f t="shared" si="0"/>
        <v>0.95941752078188447</v>
      </c>
      <c r="F21" s="81"/>
      <c r="G21" s="2"/>
      <c r="H21" s="76" t="s">
        <v>150</v>
      </c>
      <c r="I21" s="140">
        <v>0.19562477</v>
      </c>
      <c r="J21" s="80">
        <f t="shared" si="3"/>
        <v>1.0855702290017668E-2</v>
      </c>
      <c r="K21" s="80">
        <f t="shared" si="1"/>
        <v>0.91018719679922899</v>
      </c>
      <c r="L21" s="81"/>
    </row>
    <row r="22" spans="2:12" x14ac:dyDescent="0.2">
      <c r="B22" s="76" t="s">
        <v>364</v>
      </c>
      <c r="C22" s="77">
        <v>0.22878041880849601</v>
      </c>
      <c r="D22" s="80">
        <f t="shared" si="2"/>
        <v>4.5630315067679882E-3</v>
      </c>
      <c r="E22" s="80">
        <f t="shared" si="0"/>
        <v>0.96398055228865243</v>
      </c>
      <c r="F22" s="81"/>
      <c r="G22" s="2"/>
      <c r="H22" s="76" t="s">
        <v>143</v>
      </c>
      <c r="I22" s="140">
        <v>0.18807699999999999</v>
      </c>
      <c r="J22" s="80">
        <f t="shared" si="3"/>
        <v>1.0436857866208113E-2</v>
      </c>
      <c r="K22" s="80">
        <f t="shared" ref="K22:K29" si="4">IF(J22=1,0,IF(ISNUMBER(J22+K21),J22+K21,0))</f>
        <v>0.92062405466543706</v>
      </c>
      <c r="L22" s="81"/>
    </row>
    <row r="23" spans="2:12" x14ac:dyDescent="0.2">
      <c r="B23" s="76" t="s">
        <v>80</v>
      </c>
      <c r="C23" s="77">
        <v>0.20333228792792499</v>
      </c>
      <c r="D23" s="80">
        <f t="shared" si="2"/>
        <v>4.0554678629860378E-3</v>
      </c>
      <c r="E23" s="80">
        <f t="shared" si="0"/>
        <v>0.96803602015163848</v>
      </c>
      <c r="F23" s="81"/>
      <c r="G23" s="2"/>
      <c r="H23" s="76" t="s">
        <v>80</v>
      </c>
      <c r="I23" s="140">
        <v>0.16757462536648801</v>
      </c>
      <c r="J23" s="80">
        <f t="shared" si="3"/>
        <v>9.2991303930470386E-3</v>
      </c>
      <c r="K23" s="80">
        <f t="shared" si="4"/>
        <v>0.92992318505848415</v>
      </c>
      <c r="L23" s="81"/>
    </row>
    <row r="24" spans="2:12" x14ac:dyDescent="0.2">
      <c r="B24" s="76" t="s">
        <v>161</v>
      </c>
      <c r="C24" s="77">
        <v>0.20099</v>
      </c>
      <c r="D24" s="80">
        <f t="shared" si="2"/>
        <v>4.0087508682855842E-3</v>
      </c>
      <c r="E24" s="80">
        <f t="shared" si="0"/>
        <v>0.97204477101992404</v>
      </c>
      <c r="F24" s="81"/>
      <c r="G24" s="2"/>
      <c r="H24" s="76" t="s">
        <v>148</v>
      </c>
      <c r="I24" s="140">
        <v>0.15808256000000001</v>
      </c>
      <c r="J24" s="80">
        <f t="shared" si="3"/>
        <v>8.7723922108833945E-3</v>
      </c>
      <c r="K24" s="80">
        <f t="shared" si="4"/>
        <v>0.93869557726936759</v>
      </c>
      <c r="L24" s="81"/>
    </row>
    <row r="25" spans="2:12" x14ac:dyDescent="0.2">
      <c r="B25" s="76" t="s">
        <v>150</v>
      </c>
      <c r="C25" s="77">
        <v>0.19562477</v>
      </c>
      <c r="D25" s="80">
        <f t="shared" si="2"/>
        <v>3.9017412139691911E-3</v>
      </c>
      <c r="E25" s="80">
        <f t="shared" si="0"/>
        <v>0.97594651223389328</v>
      </c>
      <c r="F25" s="81"/>
      <c r="G25" s="2"/>
      <c r="H25" s="76" t="s">
        <v>68</v>
      </c>
      <c r="I25" s="140">
        <v>0.13568857927363301</v>
      </c>
      <c r="J25" s="80">
        <f t="shared" si="3"/>
        <v>7.5296948374688017E-3</v>
      </c>
      <c r="K25" s="80">
        <f t="shared" si="4"/>
        <v>0.94622527210683638</v>
      </c>
      <c r="L25" s="81"/>
    </row>
    <row r="26" spans="2:12" x14ac:dyDescent="0.2">
      <c r="B26" s="76" t="s">
        <v>68</v>
      </c>
      <c r="C26" s="77">
        <v>0.13568857927363301</v>
      </c>
      <c r="D26" s="80">
        <f t="shared" si="2"/>
        <v>2.7063123039933017E-3</v>
      </c>
      <c r="E26" s="80">
        <f t="shared" si="0"/>
        <v>0.9786528245378866</v>
      </c>
      <c r="F26" s="81"/>
      <c r="G26" s="2"/>
      <c r="H26" s="76" t="s">
        <v>101</v>
      </c>
      <c r="I26" s="140">
        <v>0.130260772</v>
      </c>
      <c r="J26" s="80">
        <f t="shared" si="3"/>
        <v>7.2284923882587528E-3</v>
      </c>
      <c r="K26" s="80">
        <f t="shared" si="4"/>
        <v>0.95345376449509511</v>
      </c>
      <c r="L26" s="81"/>
    </row>
    <row r="27" spans="2:12" x14ac:dyDescent="0.2">
      <c r="B27" s="76" t="s">
        <v>112</v>
      </c>
      <c r="C27" s="77">
        <v>0.122983</v>
      </c>
      <c r="D27" s="80">
        <f t="shared" si="2"/>
        <v>2.4528991891853624E-3</v>
      </c>
      <c r="E27" s="80">
        <f t="shared" si="0"/>
        <v>0.98110572372707194</v>
      </c>
      <c r="F27" s="81"/>
      <c r="G27" s="2"/>
      <c r="H27" s="76" t="s">
        <v>70</v>
      </c>
      <c r="I27" s="140">
        <v>0.11699042192081301</v>
      </c>
      <c r="J27" s="80">
        <f t="shared" si="3"/>
        <v>6.4920878432516644E-3</v>
      </c>
      <c r="K27" s="80">
        <f t="shared" si="4"/>
        <v>0.95994585233834673</v>
      </c>
      <c r="L27" s="81"/>
    </row>
    <row r="28" spans="2:12" x14ac:dyDescent="0.2">
      <c r="B28" s="76" t="s">
        <v>70</v>
      </c>
      <c r="C28" s="77">
        <v>0.11699042192081301</v>
      </c>
      <c r="D28" s="80">
        <f t="shared" si="2"/>
        <v>2.3333770608296731E-3</v>
      </c>
      <c r="E28" s="80">
        <f t="shared" si="0"/>
        <v>0.98343910078790164</v>
      </c>
      <c r="F28" s="81"/>
      <c r="G28" s="2"/>
      <c r="H28" s="76" t="s">
        <v>77</v>
      </c>
      <c r="I28" s="140">
        <v>9.6020241419490296E-2</v>
      </c>
      <c r="J28" s="80">
        <f t="shared" si="3"/>
        <v>5.3284006655476713E-3</v>
      </c>
      <c r="K28" s="80">
        <f t="shared" si="4"/>
        <v>0.96527425300389436</v>
      </c>
      <c r="L28" s="81"/>
    </row>
    <row r="29" spans="2:12" x14ac:dyDescent="0.2">
      <c r="B29" s="76" t="s">
        <v>77</v>
      </c>
      <c r="C29" s="77">
        <v>9.6020241419490296E-2</v>
      </c>
      <c r="D29" s="80">
        <f t="shared" si="2"/>
        <v>1.9151262558504063E-3</v>
      </c>
      <c r="E29" s="80">
        <f t="shared" si="0"/>
        <v>0.98535422704375208</v>
      </c>
      <c r="F29" s="81"/>
      <c r="G29" s="2"/>
      <c r="H29" s="76" t="s">
        <v>365</v>
      </c>
      <c r="I29" s="140">
        <v>6.9236464861599997E-2</v>
      </c>
      <c r="J29" s="80">
        <f t="shared" si="3"/>
        <v>3.8421026649682393E-3</v>
      </c>
      <c r="K29" s="80">
        <f t="shared" si="4"/>
        <v>0.96911635566886256</v>
      </c>
      <c r="L29" s="81"/>
    </row>
    <row r="30" spans="2:12" x14ac:dyDescent="0.2">
      <c r="B30" s="76" t="s">
        <v>62</v>
      </c>
      <c r="C30" s="77">
        <v>7.4182616405543203E-2</v>
      </c>
      <c r="D30" s="80">
        <f t="shared" si="2"/>
        <v>1.4795742471138751E-3</v>
      </c>
      <c r="E30" s="80">
        <f t="shared" si="0"/>
        <v>0.98683380129086595</v>
      </c>
      <c r="F30" s="81"/>
      <c r="G30" s="2"/>
      <c r="H30" s="76" t="s">
        <v>62</v>
      </c>
      <c r="I30" s="140">
        <v>6.6531682876871695E-2</v>
      </c>
      <c r="J30" s="80">
        <f t="shared" si="3"/>
        <v>3.6920076233964917E-3</v>
      </c>
      <c r="K30" s="80">
        <f t="shared" ref="K30:K47" si="5">IF(J30=1,0,IF(ISNUMBER(J30+K29),J30+K29,0))</f>
        <v>0.97280836329225906</v>
      </c>
      <c r="L30" s="81"/>
    </row>
    <row r="31" spans="2:12" x14ac:dyDescent="0.2">
      <c r="B31" s="76" t="s">
        <v>131</v>
      </c>
      <c r="C31" s="77">
        <v>7.3480000000000004E-2</v>
      </c>
      <c r="D31" s="80">
        <f t="shared" si="2"/>
        <v>1.4655605443137706E-3</v>
      </c>
      <c r="E31" s="80">
        <f t="shared" si="0"/>
        <v>0.98829936183517975</v>
      </c>
      <c r="F31" s="81"/>
      <c r="G31" s="2"/>
      <c r="H31" s="76" t="s">
        <v>151</v>
      </c>
      <c r="I31" s="140">
        <v>6.6441940000000005E-2</v>
      </c>
      <c r="J31" s="80">
        <f t="shared" si="3"/>
        <v>3.6870275692143513E-3</v>
      </c>
      <c r="K31" s="80">
        <f t="shared" si="5"/>
        <v>0.97649539086147341</v>
      </c>
      <c r="L31" s="81"/>
    </row>
    <row r="32" spans="2:12" x14ac:dyDescent="0.2">
      <c r="B32" s="76" t="s">
        <v>365</v>
      </c>
      <c r="C32" s="77">
        <v>6.9701132175900002E-2</v>
      </c>
      <c r="D32" s="80">
        <f t="shared" si="2"/>
        <v>1.3901909255715579E-3</v>
      </c>
      <c r="E32" s="80">
        <f t="shared" si="0"/>
        <v>0.98968955276075132</v>
      </c>
      <c r="F32" s="81"/>
      <c r="G32" s="2"/>
      <c r="H32" s="76" t="s">
        <v>69</v>
      </c>
      <c r="I32" s="140">
        <v>6.4427737068273302E-2</v>
      </c>
      <c r="J32" s="80">
        <f t="shared" si="3"/>
        <v>3.5752544671756579E-3</v>
      </c>
      <c r="K32" s="80">
        <f t="shared" si="5"/>
        <v>0.98007064532864907</v>
      </c>
      <c r="L32" s="81"/>
    </row>
    <row r="33" spans="2:12" x14ac:dyDescent="0.2">
      <c r="B33" s="76" t="s">
        <v>151</v>
      </c>
      <c r="C33" s="77">
        <v>6.6441940000000005E-2</v>
      </c>
      <c r="D33" s="80">
        <f t="shared" si="2"/>
        <v>1.325186251383545E-3</v>
      </c>
      <c r="E33" s="80">
        <f t="shared" si="0"/>
        <v>0.99101473901213488</v>
      </c>
      <c r="F33" s="81"/>
      <c r="G33" s="2"/>
      <c r="H33" s="76" t="s">
        <v>75</v>
      </c>
      <c r="I33" s="140">
        <v>6.1999989501084402E-2</v>
      </c>
      <c r="J33" s="80">
        <f t="shared" si="3"/>
        <v>3.4405327505713785E-3</v>
      </c>
      <c r="K33" s="80">
        <f t="shared" si="5"/>
        <v>0.98351117807922039</v>
      </c>
      <c r="L33" s="81"/>
    </row>
    <row r="34" spans="2:12" x14ac:dyDescent="0.2">
      <c r="B34" s="76" t="s">
        <v>75</v>
      </c>
      <c r="C34" s="77">
        <v>6.5444433362255805E-2</v>
      </c>
      <c r="D34" s="80">
        <f t="shared" si="2"/>
        <v>1.3052909550992637E-3</v>
      </c>
      <c r="E34" s="80">
        <f t="shared" si="0"/>
        <v>0.99232002996723412</v>
      </c>
      <c r="F34" s="81"/>
      <c r="G34" s="2"/>
      <c r="H34" s="76" t="s">
        <v>131</v>
      </c>
      <c r="I34" s="140">
        <v>6.012E-2</v>
      </c>
      <c r="J34" s="80">
        <f t="shared" si="3"/>
        <v>3.3362074837243881E-3</v>
      </c>
      <c r="K34" s="80">
        <f t="shared" si="5"/>
        <v>0.98684738556294482</v>
      </c>
      <c r="L34" s="81"/>
    </row>
    <row r="35" spans="2:12" x14ac:dyDescent="0.2">
      <c r="B35" s="76" t="s">
        <v>69</v>
      </c>
      <c r="C35" s="77">
        <v>6.44277370682734E-2</v>
      </c>
      <c r="D35" s="80">
        <f t="shared" si="2"/>
        <v>1.2850129206135445E-3</v>
      </c>
      <c r="E35" s="80">
        <f t="shared" si="0"/>
        <v>0.99360504288784768</v>
      </c>
      <c r="F35" s="81"/>
      <c r="G35" s="2"/>
      <c r="H35" s="76" t="s">
        <v>161</v>
      </c>
      <c r="I35" s="140">
        <v>5.02475E-2</v>
      </c>
      <c r="J35" s="80">
        <f t="shared" si="3"/>
        <v>2.7883580428882432E-3</v>
      </c>
      <c r="K35" s="80">
        <f t="shared" si="5"/>
        <v>0.98963574360583306</v>
      </c>
      <c r="L35" s="81"/>
    </row>
    <row r="36" spans="2:12" x14ac:dyDescent="0.2">
      <c r="B36" s="76" t="s">
        <v>142</v>
      </c>
      <c r="C36" s="77">
        <v>6.3083203218772199E-2</v>
      </c>
      <c r="D36" s="80">
        <f t="shared" si="2"/>
        <v>1.2581961574082742E-3</v>
      </c>
      <c r="E36" s="80">
        <f t="shared" si="0"/>
        <v>0.99486323904525598</v>
      </c>
      <c r="F36" s="81"/>
      <c r="G36" s="2"/>
      <c r="H36" s="76" t="s">
        <v>112</v>
      </c>
      <c r="I36" s="140">
        <v>3.9354559999999997E-2</v>
      </c>
      <c r="J36" s="80">
        <f t="shared" si="3"/>
        <v>2.1838818627857694E-3</v>
      </c>
      <c r="K36" s="80">
        <f t="shared" si="5"/>
        <v>0.99181962546861879</v>
      </c>
      <c r="L36" s="81"/>
    </row>
    <row r="37" spans="2:12" x14ac:dyDescent="0.2">
      <c r="B37" s="76" t="s">
        <v>85</v>
      </c>
      <c r="C37" s="77">
        <v>5.7642767587728697E-2</v>
      </c>
      <c r="D37" s="80">
        <f t="shared" si="2"/>
        <v>1.1496865247907437E-3</v>
      </c>
      <c r="E37" s="80">
        <f t="shared" si="0"/>
        <v>0.99601292557004673</v>
      </c>
      <c r="F37" s="81"/>
      <c r="G37" s="2"/>
      <c r="H37" s="76" t="s">
        <v>142</v>
      </c>
      <c r="I37" s="140">
        <v>2.5233281287508898E-2</v>
      </c>
      <c r="J37" s="80">
        <f t="shared" si="3"/>
        <v>1.4002571834715526E-3</v>
      </c>
      <c r="K37" s="80">
        <f t="shared" si="5"/>
        <v>0.99321988265209038</v>
      </c>
      <c r="L37" s="81"/>
    </row>
    <row r="38" spans="2:12" x14ac:dyDescent="0.2">
      <c r="B38" s="76" t="s">
        <v>99</v>
      </c>
      <c r="C38" s="77">
        <v>4.9643940140000002E-2</v>
      </c>
      <c r="D38" s="80">
        <f t="shared" si="2"/>
        <v>9.9014969969323137E-4</v>
      </c>
      <c r="E38" s="80">
        <f t="shared" si="0"/>
        <v>0.99700307526973997</v>
      </c>
      <c r="F38" s="81"/>
      <c r="G38" s="2"/>
      <c r="H38" s="76" t="s">
        <v>99</v>
      </c>
      <c r="I38" s="140">
        <v>2.4821970070000001E-2</v>
      </c>
      <c r="J38" s="80">
        <f t="shared" si="3"/>
        <v>1.3774325067916963E-3</v>
      </c>
      <c r="K38" s="80">
        <f t="shared" si="5"/>
        <v>0.99459731515888206</v>
      </c>
      <c r="L38" s="81"/>
    </row>
    <row r="39" spans="2:12" x14ac:dyDescent="0.2">
      <c r="B39" s="76" t="s">
        <v>89</v>
      </c>
      <c r="C39" s="77">
        <v>3.3792049637955401E-2</v>
      </c>
      <c r="D39" s="80">
        <f t="shared" si="2"/>
        <v>6.7398332418181644E-4</v>
      </c>
      <c r="E39" s="80">
        <f t="shared" si="0"/>
        <v>0.99767705859392175</v>
      </c>
      <c r="F39" s="81"/>
      <c r="G39" s="2"/>
      <c r="H39" s="76" t="s">
        <v>59</v>
      </c>
      <c r="I39" s="140">
        <v>2.2068598682257301E-2</v>
      </c>
      <c r="J39" s="80">
        <f t="shared" si="3"/>
        <v>1.2246411190794573E-3</v>
      </c>
      <c r="K39" s="80">
        <f t="shared" si="5"/>
        <v>0.99582195627796155</v>
      </c>
      <c r="L39" s="81"/>
    </row>
    <row r="40" spans="2:12" x14ac:dyDescent="0.2">
      <c r="B40" s="76" t="s">
        <v>59</v>
      </c>
      <c r="C40" s="77">
        <v>2.4294828097489101E-2</v>
      </c>
      <c r="D40" s="80">
        <f t="shared" si="2"/>
        <v>4.8456098925647267E-4</v>
      </c>
      <c r="E40" s="80">
        <f t="shared" si="0"/>
        <v>0.99816161958317817</v>
      </c>
      <c r="F40" s="81"/>
      <c r="G40" s="2"/>
      <c r="H40" s="76" t="s">
        <v>86</v>
      </c>
      <c r="I40" s="140">
        <v>2.1736593237531701E-2</v>
      </c>
      <c r="J40" s="80">
        <f t="shared" si="3"/>
        <v>1.206217315863709E-3</v>
      </c>
      <c r="K40" s="80">
        <f t="shared" si="5"/>
        <v>0.99702817359382523</v>
      </c>
      <c r="L40" s="81"/>
    </row>
    <row r="41" spans="2:12" x14ac:dyDescent="0.2">
      <c r="B41" s="76" t="s">
        <v>146</v>
      </c>
      <c r="C41" s="77">
        <v>2.2984767123287699E-2</v>
      </c>
      <c r="D41" s="80">
        <f t="shared" si="2"/>
        <v>4.5843178846122451E-4</v>
      </c>
      <c r="E41" s="80">
        <f t="shared" si="0"/>
        <v>0.99862005137163945</v>
      </c>
      <c r="F41" s="81"/>
      <c r="G41" s="2"/>
      <c r="H41" s="76" t="s">
        <v>89</v>
      </c>
      <c r="I41" s="140">
        <v>1.35168198551822E-2</v>
      </c>
      <c r="J41" s="80">
        <f t="shared" si="3"/>
        <v>7.5008176242537022E-4</v>
      </c>
      <c r="K41" s="80">
        <f t="shared" si="5"/>
        <v>0.99777825535625064</v>
      </c>
      <c r="L41" s="81"/>
    </row>
    <row r="42" spans="2:12" x14ac:dyDescent="0.2">
      <c r="B42" s="76" t="s">
        <v>86</v>
      </c>
      <c r="C42" s="77">
        <v>2.1736593237531701E-2</v>
      </c>
      <c r="D42" s="80">
        <f t="shared" si="2"/>
        <v>4.3353692728258008E-4</v>
      </c>
      <c r="E42" s="80">
        <f t="shared" si="0"/>
        <v>0.99905358829892199</v>
      </c>
      <c r="F42" s="81"/>
      <c r="G42" s="2"/>
      <c r="H42" s="76" t="s">
        <v>66</v>
      </c>
      <c r="I42" s="140">
        <v>1.0754767714E-2</v>
      </c>
      <c r="J42" s="80">
        <f t="shared" si="3"/>
        <v>5.9680865823626464E-4</v>
      </c>
      <c r="K42" s="80">
        <f t="shared" si="5"/>
        <v>0.99837506401448695</v>
      </c>
      <c r="L42" s="81"/>
    </row>
    <row r="43" spans="2:12" x14ac:dyDescent="0.2">
      <c r="B43" s="76" t="s">
        <v>84</v>
      </c>
      <c r="C43" s="77">
        <v>1.51987983088137E-2</v>
      </c>
      <c r="D43" s="80">
        <f t="shared" si="2"/>
        <v>3.031404344363122E-4</v>
      </c>
      <c r="E43" s="80">
        <f t="shared" si="0"/>
        <v>0.99935672873335835</v>
      </c>
      <c r="F43" s="81"/>
      <c r="G43" s="2"/>
      <c r="H43" s="76" t="s">
        <v>146</v>
      </c>
      <c r="I43" s="140">
        <v>1.05346849315068E-2</v>
      </c>
      <c r="J43" s="80">
        <f t="shared" si="3"/>
        <v>5.8459572034550117E-4</v>
      </c>
      <c r="K43" s="80">
        <f t="shared" si="5"/>
        <v>0.99895965973483247</v>
      </c>
      <c r="L43" s="81"/>
    </row>
    <row r="44" spans="2:12" x14ac:dyDescent="0.2">
      <c r="B44" s="76" t="s">
        <v>60</v>
      </c>
      <c r="C44" s="77">
        <v>1.10990632103443E-2</v>
      </c>
      <c r="D44" s="80">
        <f t="shared" si="2"/>
        <v>2.2137110941650978E-4</v>
      </c>
      <c r="E44" s="80">
        <f t="shared" si="0"/>
        <v>0.9995780998427749</v>
      </c>
      <c r="F44" s="81"/>
      <c r="G44" s="2"/>
      <c r="H44" s="76" t="s">
        <v>60</v>
      </c>
      <c r="I44" s="140">
        <v>9.8182277416151292E-3</v>
      </c>
      <c r="J44" s="80">
        <f t="shared" si="3"/>
        <v>5.4483773899678635E-4</v>
      </c>
      <c r="K44" s="80">
        <f t="shared" si="5"/>
        <v>0.9995044974738293</v>
      </c>
      <c r="L44" s="81"/>
    </row>
    <row r="45" spans="2:12" x14ac:dyDescent="0.2">
      <c r="B45" s="76" t="s">
        <v>66</v>
      </c>
      <c r="C45" s="77">
        <v>1.0754767714E-2</v>
      </c>
      <c r="D45" s="80">
        <f t="shared" si="2"/>
        <v>2.1450412663170937E-4</v>
      </c>
      <c r="E45" s="80">
        <f t="shared" si="0"/>
        <v>0.99979260396940661</v>
      </c>
      <c r="F45" s="81"/>
      <c r="G45" s="2"/>
      <c r="H45" s="76" t="s">
        <v>71</v>
      </c>
      <c r="I45" s="140">
        <v>3.0510703155822599E-3</v>
      </c>
      <c r="J45" s="80">
        <f t="shared" si="3"/>
        <v>1.6931143746199044E-4</v>
      </c>
      <c r="K45" s="80">
        <f t="shared" si="5"/>
        <v>0.99967380891129132</v>
      </c>
      <c r="L45" s="81"/>
    </row>
    <row r="46" spans="2:12" x14ac:dyDescent="0.2">
      <c r="B46" s="76" t="s">
        <v>71</v>
      </c>
      <c r="C46" s="77">
        <v>3.0510703155822599E-3</v>
      </c>
      <c r="D46" s="80">
        <f t="shared" si="2"/>
        <v>6.0853678176977739E-5</v>
      </c>
      <c r="E46" s="80">
        <f t="shared" si="0"/>
        <v>0.9998534576475836</v>
      </c>
      <c r="F46" s="81"/>
      <c r="G46" s="2"/>
      <c r="H46" s="76" t="s">
        <v>56</v>
      </c>
      <c r="I46" s="140">
        <v>2.7724303663322499E-3</v>
      </c>
      <c r="J46" s="80">
        <f t="shared" si="3"/>
        <v>1.5384901756923484E-4</v>
      </c>
      <c r="K46" s="80">
        <f t="shared" si="5"/>
        <v>0.99982765792886052</v>
      </c>
      <c r="L46" s="81"/>
    </row>
    <row r="47" spans="2:12" x14ac:dyDescent="0.2">
      <c r="B47" s="76" t="s">
        <v>56</v>
      </c>
      <c r="C47" s="77">
        <v>2.7879863846093701E-3</v>
      </c>
      <c r="D47" s="80">
        <f t="shared" si="2"/>
        <v>5.560646221240459E-5</v>
      </c>
      <c r="E47" s="80">
        <f t="shared" si="0"/>
        <v>0.99990906410979596</v>
      </c>
      <c r="F47" s="81"/>
      <c r="G47" s="2"/>
      <c r="H47" s="76" t="s">
        <v>147</v>
      </c>
      <c r="I47" s="140">
        <v>8.5216438356164402E-4</v>
      </c>
      <c r="J47" s="80">
        <f t="shared" si="3"/>
        <v>4.7288709145072137E-5</v>
      </c>
      <c r="K47" s="80">
        <f t="shared" si="5"/>
        <v>0.99987494663800558</v>
      </c>
      <c r="L47" s="81"/>
    </row>
    <row r="48" spans="2:12" x14ac:dyDescent="0.2">
      <c r="B48" s="76" t="s">
        <v>147</v>
      </c>
      <c r="C48" s="77">
        <v>1.81084931506849E-3</v>
      </c>
      <c r="D48" s="80">
        <f t="shared" si="2"/>
        <v>3.6117437504926439E-5</v>
      </c>
      <c r="E48" s="80">
        <f t="shared" si="0"/>
        <v>0.99994518154730094</v>
      </c>
      <c r="F48" s="81"/>
      <c r="G48" s="2"/>
      <c r="H48" s="76" t="s">
        <v>61</v>
      </c>
      <c r="I48" s="140">
        <v>7.5570758772196798E-4</v>
      </c>
      <c r="J48" s="80">
        <f t="shared" si="3"/>
        <v>4.1936082995098701E-5</v>
      </c>
      <c r="K48" s="80">
        <f t="shared" ref="K48:K49" si="6">IF(J48=1,0,IF(ISNUMBER(J48+K47),J48+K47,0))</f>
        <v>0.99991688272100065</v>
      </c>
      <c r="L48" s="81"/>
    </row>
    <row r="49" spans="1:12" x14ac:dyDescent="0.2">
      <c r="B49" s="76" t="s">
        <v>61</v>
      </c>
      <c r="C49" s="77">
        <v>9.2191885968332602E-4</v>
      </c>
      <c r="D49" s="80">
        <f t="shared" si="2"/>
        <v>1.8387696050770629E-5</v>
      </c>
      <c r="E49" s="80">
        <f t="shared" si="0"/>
        <v>0.99996356924335172</v>
      </c>
      <c r="F49" s="81"/>
      <c r="G49" s="2"/>
      <c r="H49" s="76" t="s">
        <v>78</v>
      </c>
      <c r="I49" s="140">
        <v>5.4875867954368304E-4</v>
      </c>
      <c r="J49" s="80">
        <f t="shared" si="3"/>
        <v>3.0451976271662484E-5</v>
      </c>
      <c r="K49" s="80">
        <f t="shared" si="6"/>
        <v>0.99994733469727237</v>
      </c>
      <c r="L49" s="81"/>
    </row>
    <row r="50" spans="1:12" x14ac:dyDescent="0.2">
      <c r="B50" s="76" t="s">
        <v>78</v>
      </c>
      <c r="C50" s="77">
        <v>5.4875867954368304E-4</v>
      </c>
      <c r="D50" s="80">
        <f t="shared" si="2"/>
        <v>1.0945006383899647E-5</v>
      </c>
      <c r="E50" s="80">
        <f t="shared" ref="E50" si="7">IF(D50=1,0,IF(ISNUMBER(D50+E49),D50+E49,0))</f>
        <v>0.9999745142497356</v>
      </c>
      <c r="F50" s="81"/>
      <c r="G50" s="2"/>
      <c r="H50" s="76" t="s">
        <v>174</v>
      </c>
      <c r="I50" s="140">
        <v>3.7729309999999999E-4</v>
      </c>
      <c r="J50" s="80">
        <f t="shared" si="3"/>
        <v>2.093692720854248E-5</v>
      </c>
      <c r="K50" s="80">
        <f t="shared" ref="K50" si="8">IF(J50=1,0,IF(ISNUMBER(J50+K49),J50+K49,0))</f>
        <v>0.99996827162448088</v>
      </c>
      <c r="L50" s="81"/>
    </row>
    <row r="51" spans="1:12" x14ac:dyDescent="0.2">
      <c r="B51" s="76" t="s">
        <v>174</v>
      </c>
      <c r="C51" s="77">
        <v>4.1926288000000001E-4</v>
      </c>
      <c r="D51" s="80">
        <f t="shared" si="2"/>
        <v>8.3622092354839285E-6</v>
      </c>
      <c r="E51" s="80">
        <f t="shared" ref="E51:E54" si="9">IF(D51=1,0,IF(ISNUMBER(D51+E50),D51+E50,0))</f>
        <v>0.9999828764589711</v>
      </c>
      <c r="F51" s="81"/>
      <c r="G51" s="2"/>
      <c r="H51" s="76" t="s">
        <v>67</v>
      </c>
      <c r="I51" s="140">
        <v>2.57749648E-4</v>
      </c>
      <c r="J51" s="80">
        <f t="shared" si="3"/>
        <v>1.4303165412257598E-5</v>
      </c>
      <c r="K51" s="80">
        <f t="shared" ref="K51:K55" si="10">IF(J51=1,0,IF(ISNUMBER(J51+K50),J51+K50,0))</f>
        <v>0.99998257478989316</v>
      </c>
      <c r="L51" s="81"/>
    </row>
    <row r="52" spans="1:12" x14ac:dyDescent="0.2">
      <c r="B52" s="76" t="s">
        <v>166</v>
      </c>
      <c r="C52" s="77">
        <v>3.2358430597000001E-4</v>
      </c>
      <c r="D52" s="80">
        <f t="shared" si="2"/>
        <v>6.4538975447575784E-6</v>
      </c>
      <c r="E52" s="80">
        <f t="shared" si="9"/>
        <v>0.99998933035651583</v>
      </c>
      <c r="F52" s="81"/>
      <c r="G52" s="2"/>
      <c r="H52" s="76" t="s">
        <v>166</v>
      </c>
      <c r="I52" s="140">
        <v>1.5305607561E-4</v>
      </c>
      <c r="J52" s="80">
        <f t="shared" si="3"/>
        <v>8.4934601610041207E-6</v>
      </c>
      <c r="K52" s="80">
        <f t="shared" si="10"/>
        <v>0.99999106825005413</v>
      </c>
      <c r="L52" s="81"/>
    </row>
    <row r="53" spans="1:12" x14ac:dyDescent="0.2">
      <c r="B53" s="76" t="s">
        <v>67</v>
      </c>
      <c r="C53" s="77">
        <v>2.57749648E-4</v>
      </c>
      <c r="D53" s="80">
        <f t="shared" si="2"/>
        <v>5.1408235495313384E-6</v>
      </c>
      <c r="E53" s="80">
        <f t="shared" si="9"/>
        <v>0.99999447118006535</v>
      </c>
      <c r="F53" s="81"/>
      <c r="G53" s="2"/>
      <c r="H53" s="76" t="s">
        <v>170</v>
      </c>
      <c r="I53" s="140">
        <v>8.3562864000000001E-5</v>
      </c>
      <c r="J53" s="80">
        <f t="shared" si="3"/>
        <v>4.6371099840027154E-6</v>
      </c>
      <c r="K53" s="80">
        <f t="shared" si="10"/>
        <v>0.99999570536003812</v>
      </c>
      <c r="L53" s="81"/>
    </row>
    <row r="54" spans="1:12" x14ac:dyDescent="0.2">
      <c r="B54" s="76" t="s">
        <v>170</v>
      </c>
      <c r="C54" s="77">
        <v>1.1937552E-4</v>
      </c>
      <c r="D54" s="80">
        <f t="shared" si="2"/>
        <v>2.380947905129823E-6</v>
      </c>
      <c r="E54" s="80">
        <f t="shared" si="9"/>
        <v>0.99999685212797051</v>
      </c>
      <c r="F54" s="81"/>
      <c r="G54" s="2"/>
      <c r="H54" s="76" t="s">
        <v>145</v>
      </c>
      <c r="I54" s="140">
        <v>4.4283455999999997E-5</v>
      </c>
      <c r="J54" s="80">
        <f t="shared" si="3"/>
        <v>2.4573984915565478E-6</v>
      </c>
      <c r="K54" s="80">
        <f t="shared" si="10"/>
        <v>0.99999816275852971</v>
      </c>
      <c r="L54" s="81"/>
    </row>
    <row r="55" spans="1:12" x14ac:dyDescent="0.2">
      <c r="B55" s="76" t="s">
        <v>145</v>
      </c>
      <c r="C55" s="77">
        <v>1.1070864E-4</v>
      </c>
      <c r="D55" s="80">
        <f t="shared" ref="D55:D60" si="11">IF(ISNUMBER(C55),C55/VLOOKUP("National Total",B$5:C$57,2,0),"0")</f>
        <v>2.2080867542002895E-6</v>
      </c>
      <c r="E55" s="80">
        <f t="shared" ref="E55:E60" si="12">IF(D55=1,0,IF(ISNUMBER(D55+E54),D55+E54,0))</f>
        <v>0.99999906021472473</v>
      </c>
      <c r="F55" s="81"/>
      <c r="G55" s="2"/>
      <c r="H55" s="76" t="s">
        <v>58</v>
      </c>
      <c r="I55" s="140">
        <v>3.2657039999999999E-5</v>
      </c>
      <c r="J55" s="80">
        <f t="shared" si="3"/>
        <v>1.8122199142429589E-6</v>
      </c>
      <c r="K55" s="80">
        <f t="shared" si="10"/>
        <v>0.99999997497844395</v>
      </c>
      <c r="L55" s="81"/>
    </row>
    <row r="56" spans="1:12" x14ac:dyDescent="0.2">
      <c r="B56" s="76" t="s">
        <v>58</v>
      </c>
      <c r="C56" s="77">
        <v>3.2657039999999999E-5</v>
      </c>
      <c r="D56" s="80">
        <f t="shared" si="11"/>
        <v>6.5134552691993156E-7</v>
      </c>
      <c r="E56" s="80">
        <f t="shared" si="12"/>
        <v>0.99999971156025169</v>
      </c>
      <c r="F56" s="81"/>
      <c r="H56" s="76" t="s">
        <v>103</v>
      </c>
      <c r="I56" s="140">
        <v>3.234E-7</v>
      </c>
      <c r="J56" s="80">
        <f t="shared" si="3"/>
        <v>1.7946265805663126E-8</v>
      </c>
      <c r="K56" s="80">
        <f t="shared" ref="K56:K57" si="13">IF(J56=1,0,IF(ISNUMBER(J56+K55),J56+K55,0))</f>
        <v>0.99999999292470976</v>
      </c>
      <c r="L56" s="81"/>
    </row>
    <row r="57" spans="1:12" x14ac:dyDescent="0.2">
      <c r="B57" s="76" t="s">
        <v>57</v>
      </c>
      <c r="C57" s="77">
        <v>1.36649380689182E-5</v>
      </c>
      <c r="D57" s="80">
        <f t="shared" si="11"/>
        <v>2.7254755136496627E-7</v>
      </c>
      <c r="E57" s="80">
        <f t="shared" si="12"/>
        <v>0.99999998410780311</v>
      </c>
      <c r="F57" s="81"/>
      <c r="H57" s="76" t="s">
        <v>114</v>
      </c>
      <c r="I57" s="140">
        <v>1.275E-7</v>
      </c>
      <c r="J57" s="80">
        <f t="shared" si="3"/>
        <v>7.0752903222697853E-9</v>
      </c>
      <c r="K57" s="80">
        <f t="shared" si="13"/>
        <v>1</v>
      </c>
      <c r="L57" s="81"/>
    </row>
    <row r="58" spans="1:12" x14ac:dyDescent="0.2">
      <c r="B58" s="76" t="s">
        <v>103</v>
      </c>
      <c r="C58" s="77">
        <v>6.4679999999999999E-7</v>
      </c>
      <c r="D58" s="80">
        <f t="shared" si="11"/>
        <v>1.2900443114618219E-8</v>
      </c>
      <c r="E58" s="80">
        <f t="shared" si="12"/>
        <v>0.99999999700824627</v>
      </c>
      <c r="F58" s="81"/>
      <c r="G58" s="12"/>
      <c r="H58" s="76" t="s">
        <v>57</v>
      </c>
      <c r="I58" s="140">
        <v>0</v>
      </c>
      <c r="J58" s="80">
        <f t="shared" ref="J58:J60" si="14">IF(ISNUMBER(I58),I58/VLOOKUP("National Total",H$5:I$57,2,0),"0")</f>
        <v>0</v>
      </c>
      <c r="K58" s="80">
        <f t="shared" ref="K58:K60" si="15">IF(J58=1,0,IF(ISNUMBER(J58+K57),J58+K57,0))</f>
        <v>1</v>
      </c>
      <c r="L58" s="81"/>
    </row>
    <row r="59" spans="1:12" x14ac:dyDescent="0.2">
      <c r="B59" s="76" t="s">
        <v>114</v>
      </c>
      <c r="C59" s="77">
        <v>1.4999999999999999E-7</v>
      </c>
      <c r="D59" s="80">
        <f t="shared" si="11"/>
        <v>2.9917539690673049E-9</v>
      </c>
      <c r="E59" s="80">
        <f t="shared" si="12"/>
        <v>1.0000000000000002</v>
      </c>
      <c r="F59" s="81"/>
      <c r="G59" s="12"/>
      <c r="H59" s="76" t="s">
        <v>84</v>
      </c>
      <c r="I59" s="140">
        <v>0</v>
      </c>
      <c r="J59" s="80">
        <f t="shared" si="14"/>
        <v>0</v>
      </c>
      <c r="K59" s="80">
        <f t="shared" si="15"/>
        <v>1</v>
      </c>
      <c r="L59" s="81"/>
    </row>
    <row r="60" spans="1:12" ht="12.75" thickBot="1" x14ac:dyDescent="0.25">
      <c r="B60" s="78" t="s">
        <v>152</v>
      </c>
      <c r="C60" s="79">
        <v>0</v>
      </c>
      <c r="D60" s="82">
        <f t="shared" si="11"/>
        <v>0</v>
      </c>
      <c r="E60" s="82">
        <f t="shared" si="12"/>
        <v>1.0000000000000002</v>
      </c>
      <c r="F60" s="83"/>
      <c r="G60" s="12"/>
      <c r="H60" s="76" t="s">
        <v>85</v>
      </c>
      <c r="I60" s="140">
        <v>0</v>
      </c>
      <c r="J60" s="80">
        <f t="shared" si="14"/>
        <v>0</v>
      </c>
      <c r="K60" s="80">
        <f t="shared" si="15"/>
        <v>1</v>
      </c>
      <c r="L60" s="81"/>
    </row>
    <row r="61" spans="1:12" ht="12.75" thickBot="1" x14ac:dyDescent="0.25">
      <c r="A61" s="12"/>
      <c r="B61" s="158"/>
      <c r="C61" s="72"/>
      <c r="D61" s="80"/>
      <c r="E61" s="80"/>
      <c r="F61" s="110"/>
      <c r="H61" s="78" t="s">
        <v>152</v>
      </c>
      <c r="I61" s="141">
        <v>0</v>
      </c>
      <c r="J61" s="82">
        <f>IF(ISNUMBER(I61),I61/VLOOKUP("National Total",H$5:I$57,2,0),"0")</f>
        <v>0</v>
      </c>
      <c r="K61" s="82">
        <f>IF(J61=1,0,IF(ISNUMBER(J61+K59),J61+K59,0))</f>
        <v>1</v>
      </c>
      <c r="L61" s="83"/>
    </row>
  </sheetData>
  <sortState xmlns:xlrd2="http://schemas.microsoft.com/office/spreadsheetml/2017/richdata2" ref="H49:I61">
    <sortCondition descending="1" ref="I37:I6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4"/>
  </sheetPr>
  <dimension ref="B1:S65"/>
  <sheetViews>
    <sheetView showGridLines="0" workbookViewId="0">
      <selection activeCell="V9" sqref="V9"/>
    </sheetView>
  </sheetViews>
  <sheetFormatPr defaultColWidth="9.140625" defaultRowHeight="12" x14ac:dyDescent="0.2"/>
  <cols>
    <col min="1" max="1" width="10.140625" style="10" customWidth="1"/>
    <col min="2" max="2" width="16.28515625" style="10" bestFit="1" customWidth="1"/>
    <col min="3" max="3" width="10" style="10" customWidth="1"/>
    <col min="4" max="4" width="14.28515625" style="41" bestFit="1" customWidth="1"/>
    <col min="5" max="5" width="11.28515625" style="10" bestFit="1" customWidth="1"/>
    <col min="6" max="6" width="9.140625" style="30" bestFit="1" customWidth="1"/>
    <col min="7" max="12" width="9.140625" style="10"/>
    <col min="13" max="13" width="9.42578125" style="10" customWidth="1"/>
    <col min="14" max="15" width="9.140625" style="10"/>
    <col min="16" max="16" width="10.7109375" style="41" customWidth="1"/>
    <col min="17" max="16384" width="9.140625" style="10"/>
  </cols>
  <sheetData>
    <row r="1" spans="2:19" ht="18" x14ac:dyDescent="0.35">
      <c r="B1" s="195" t="s">
        <v>376</v>
      </c>
    </row>
    <row r="2" spans="2:19" x14ac:dyDescent="0.2">
      <c r="N2" s="157"/>
      <c r="O2" s="157"/>
    </row>
    <row r="3" spans="2:19" ht="12.75" thickBot="1" x14ac:dyDescent="0.25">
      <c r="B3" s="10" t="s">
        <v>29</v>
      </c>
      <c r="M3" s="10" t="s">
        <v>30</v>
      </c>
    </row>
    <row r="4" spans="2:19" s="21" customFormat="1" ht="36.75" thickBot="1" x14ac:dyDescent="0.25">
      <c r="B4" s="69" t="s">
        <v>0</v>
      </c>
      <c r="C4" s="70" t="s">
        <v>341</v>
      </c>
      <c r="D4" s="161" t="s">
        <v>1</v>
      </c>
      <c r="E4" s="39" t="s">
        <v>2</v>
      </c>
      <c r="F4" s="40" t="s">
        <v>3</v>
      </c>
      <c r="G4" s="13"/>
      <c r="H4" s="197"/>
      <c r="I4" s="197"/>
      <c r="J4" s="197"/>
      <c r="M4" s="69" t="s">
        <v>0</v>
      </c>
      <c r="N4" s="70" t="s">
        <v>342</v>
      </c>
      <c r="O4" s="70" t="s">
        <v>362</v>
      </c>
      <c r="P4" s="163" t="s">
        <v>27</v>
      </c>
      <c r="Q4" s="70" t="s">
        <v>28</v>
      </c>
      <c r="R4" s="70" t="s">
        <v>2</v>
      </c>
      <c r="S4" s="71" t="s">
        <v>3</v>
      </c>
    </row>
    <row r="5" spans="2:19" x14ac:dyDescent="0.2">
      <c r="B5" s="76" t="s">
        <v>181</v>
      </c>
      <c r="C5" s="77">
        <f>SUM(C6:C60)</f>
        <v>9.5194441828064935</v>
      </c>
      <c r="D5" s="67"/>
      <c r="E5" s="67"/>
      <c r="F5" s="68"/>
      <c r="H5" s="63"/>
      <c r="I5" s="198"/>
      <c r="J5" s="12"/>
      <c r="M5" s="76" t="s">
        <v>82</v>
      </c>
      <c r="N5" s="77">
        <v>20.408274788966299</v>
      </c>
      <c r="O5" s="77">
        <v>4.2489026554880898</v>
      </c>
      <c r="P5" s="162">
        <v>8.9553229084516794E-2</v>
      </c>
      <c r="Q5" s="80">
        <f t="shared" ref="Q5:Q10" si="0">IF(ISNUMBER(P5/SUM(P$5:P$58)),(P5/SUM(P$5:P$58)),"NA")</f>
        <v>0.38030984815084012</v>
      </c>
      <c r="R5" s="87">
        <f>IF(ISNUMBER(R4),R4+Q5,Q5)</f>
        <v>0.38030984815084012</v>
      </c>
      <c r="S5" s="89" t="s">
        <v>371</v>
      </c>
    </row>
    <row r="6" spans="2:19" x14ac:dyDescent="0.2">
      <c r="B6" s="76" t="s">
        <v>82</v>
      </c>
      <c r="C6" s="77">
        <v>4.2489026554880898</v>
      </c>
      <c r="D6" s="80">
        <f>IF(ISNUMBER(C6),C6/VLOOKUP("National Total",B$5:C$58,2,0),"0")</f>
        <v>0.44633936329625512</v>
      </c>
      <c r="E6" s="80">
        <f t="shared" ref="E6:E28" si="1">IF(D6=1,0,IF(ISNUMBER(D6+E5),D6+E5,0))</f>
        <v>0.44633936329625512</v>
      </c>
      <c r="F6" s="81" t="s">
        <v>371</v>
      </c>
      <c r="H6" s="63"/>
      <c r="I6" s="198"/>
      <c r="J6" s="12"/>
      <c r="M6" s="76" t="s">
        <v>73</v>
      </c>
      <c r="N6" s="77">
        <v>0.25098321119329597</v>
      </c>
      <c r="O6" s="77">
        <v>0.80544948785542403</v>
      </c>
      <c r="P6" s="162">
        <v>2.5282857911935699E-2</v>
      </c>
      <c r="Q6" s="80">
        <f t="shared" si="0"/>
        <v>0.10736988438722823</v>
      </c>
      <c r="R6" s="87">
        <f t="shared" ref="R6:R57" si="2">IF(ISNUMBER(R5),R5+Q6,Q6)</f>
        <v>0.48767973253806834</v>
      </c>
      <c r="S6" s="89" t="s">
        <v>371</v>
      </c>
    </row>
    <row r="7" spans="2:19" x14ac:dyDescent="0.2">
      <c r="B7" s="76" t="s">
        <v>73</v>
      </c>
      <c r="C7" s="77">
        <v>0.80544948785542403</v>
      </c>
      <c r="D7" s="80">
        <f t="shared" ref="D7:D58" si="3">IF(ISNUMBER(C7),C7/VLOOKUP("National Total",B$5:C$58,2,0),"0")</f>
        <v>8.4610978581100713E-2</v>
      </c>
      <c r="E7" s="80">
        <f t="shared" si="1"/>
        <v>0.53095034187735579</v>
      </c>
      <c r="F7" s="81" t="s">
        <v>371</v>
      </c>
      <c r="H7" s="63"/>
      <c r="I7" s="198"/>
      <c r="J7" s="12"/>
      <c r="M7" s="76" t="s">
        <v>63</v>
      </c>
      <c r="N7" s="77">
        <v>0.46840146995408799</v>
      </c>
      <c r="O7" s="77">
        <v>0.59507636810647202</v>
      </c>
      <c r="P7" s="162">
        <v>1.53738796920626E-2</v>
      </c>
      <c r="Q7" s="80">
        <f t="shared" si="0"/>
        <v>6.5288967365538519E-2</v>
      </c>
      <c r="R7" s="87">
        <f t="shared" si="2"/>
        <v>0.55296869990360686</v>
      </c>
      <c r="S7" s="89" t="s">
        <v>371</v>
      </c>
    </row>
    <row r="8" spans="2:19" x14ac:dyDescent="0.2">
      <c r="B8" s="76" t="s">
        <v>63</v>
      </c>
      <c r="C8" s="77">
        <v>0.59507636810647202</v>
      </c>
      <c r="D8" s="80">
        <f t="shared" si="3"/>
        <v>6.2511671551293599E-2</v>
      </c>
      <c r="E8" s="80">
        <f t="shared" si="1"/>
        <v>0.59346201342864935</v>
      </c>
      <c r="F8" s="81" t="s">
        <v>371</v>
      </c>
      <c r="H8" s="63"/>
      <c r="I8" s="198"/>
      <c r="J8" s="12"/>
      <c r="M8" s="76" t="s">
        <v>74</v>
      </c>
      <c r="N8" s="77">
        <v>0.11083627203491001</v>
      </c>
      <c r="O8" s="77">
        <v>0.35706028440194798</v>
      </c>
      <c r="P8" s="162">
        <v>1.1213009091252699E-2</v>
      </c>
      <c r="Q8" s="80">
        <f t="shared" si="0"/>
        <v>4.7618805356350859E-2</v>
      </c>
      <c r="R8" s="87">
        <f t="shared" si="2"/>
        <v>0.60058750525995774</v>
      </c>
      <c r="S8" s="89" t="s">
        <v>371</v>
      </c>
    </row>
    <row r="9" spans="2:19" x14ac:dyDescent="0.2">
      <c r="B9" s="76" t="s">
        <v>141</v>
      </c>
      <c r="C9" s="77">
        <v>0.40374265468272302</v>
      </c>
      <c r="D9" s="80">
        <f t="shared" si="3"/>
        <v>4.2412418932183164E-2</v>
      </c>
      <c r="E9" s="80">
        <f t="shared" si="1"/>
        <v>0.63587443236083252</v>
      </c>
      <c r="F9" s="81" t="s">
        <v>371</v>
      </c>
      <c r="H9" s="63"/>
      <c r="I9" s="198"/>
      <c r="J9" s="12"/>
      <c r="M9" s="76" t="s">
        <v>98</v>
      </c>
      <c r="N9" s="77">
        <v>0.209333936106088</v>
      </c>
      <c r="O9" s="77">
        <v>0.37184731228216</v>
      </c>
      <c r="P9" s="162">
        <v>1.05804338658257E-2</v>
      </c>
      <c r="Q9" s="80">
        <f t="shared" si="0"/>
        <v>4.4932418830868001E-2</v>
      </c>
      <c r="R9" s="87">
        <f t="shared" si="2"/>
        <v>0.6455199240908257</v>
      </c>
      <c r="S9" s="89" t="s">
        <v>371</v>
      </c>
    </row>
    <row r="10" spans="2:19" x14ac:dyDescent="0.2">
      <c r="B10" s="76" t="s">
        <v>98</v>
      </c>
      <c r="C10" s="77">
        <v>0.37184731228216</v>
      </c>
      <c r="D10" s="80">
        <f t="shared" si="3"/>
        <v>3.9061872220835181E-2</v>
      </c>
      <c r="E10" s="80">
        <f t="shared" si="1"/>
        <v>0.67493630458166765</v>
      </c>
      <c r="F10" s="81" t="s">
        <v>371</v>
      </c>
      <c r="H10" s="63"/>
      <c r="I10" s="198"/>
      <c r="J10" s="12"/>
      <c r="M10" s="76" t="s">
        <v>65</v>
      </c>
      <c r="N10" s="77">
        <v>0.23839094550158799</v>
      </c>
      <c r="O10" s="77">
        <v>0.36635501450718999</v>
      </c>
      <c r="P10" s="162">
        <v>1.00486231777944E-2</v>
      </c>
      <c r="Q10" s="80">
        <f t="shared" si="0"/>
        <v>4.2673953736110791E-2</v>
      </c>
      <c r="R10" s="87">
        <f t="shared" si="2"/>
        <v>0.68819387782693653</v>
      </c>
      <c r="S10" s="89" t="s">
        <v>371</v>
      </c>
    </row>
    <row r="11" spans="2:19" x14ac:dyDescent="0.2">
      <c r="B11" s="76" t="s">
        <v>65</v>
      </c>
      <c r="C11" s="77">
        <v>0.36635501450718999</v>
      </c>
      <c r="D11" s="80">
        <f t="shared" si="3"/>
        <v>3.8484916500574756E-2</v>
      </c>
      <c r="E11" s="80">
        <f t="shared" si="1"/>
        <v>0.71342122108224237</v>
      </c>
      <c r="F11" s="81" t="s">
        <v>371</v>
      </c>
      <c r="H11" s="63"/>
      <c r="I11" s="198"/>
      <c r="J11" s="12"/>
      <c r="M11" s="76" t="s">
        <v>141</v>
      </c>
      <c r="N11" s="77">
        <v>0.39157965442155501</v>
      </c>
      <c r="O11" s="77">
        <v>0.40374265468272302</v>
      </c>
      <c r="P11" s="162">
        <v>9.5688887307731705E-3</v>
      </c>
      <c r="Q11" s="80">
        <f>IF(ISNUMBER(P11/SUM(P$5:P$58)),(P11/SUM(P$5:P$58)),"NA")</f>
        <v>4.0636643227439082E-2</v>
      </c>
      <c r="R11" s="87">
        <f t="shared" si="2"/>
        <v>0.72883052105437562</v>
      </c>
      <c r="S11" s="89" t="s">
        <v>371</v>
      </c>
    </row>
    <row r="12" spans="2:19" x14ac:dyDescent="0.2">
      <c r="B12" s="76" t="s">
        <v>74</v>
      </c>
      <c r="C12" s="77">
        <v>0.35706028440194798</v>
      </c>
      <c r="D12" s="80">
        <f t="shared" si="3"/>
        <v>3.7508522298691664E-2</v>
      </c>
      <c r="E12" s="80">
        <f t="shared" si="1"/>
        <v>0.75092974338093399</v>
      </c>
      <c r="F12" s="81" t="s">
        <v>371</v>
      </c>
      <c r="H12" s="63"/>
      <c r="I12" s="198"/>
      <c r="J12" s="12"/>
      <c r="M12" s="76" t="s">
        <v>85</v>
      </c>
      <c r="N12" s="77">
        <v>0.87346336895999999</v>
      </c>
      <c r="O12" s="77">
        <v>5.7642767587728697E-2</v>
      </c>
      <c r="P12" s="162">
        <v>8.1837943880959108E-3</v>
      </c>
      <c r="Q12" s="80">
        <f t="shared" ref="Q12:Q57" si="4">IF(ISNUMBER(P12/SUM(P$5:P$58)),(P12/SUM(P$5:P$58)),"NA")</f>
        <v>3.4754498892464444E-2</v>
      </c>
      <c r="R12" s="87">
        <f t="shared" si="2"/>
        <v>0.76358501994684003</v>
      </c>
      <c r="S12" s="89" t="s">
        <v>371</v>
      </c>
    </row>
    <row r="13" spans="2:19" x14ac:dyDescent="0.2">
      <c r="B13" s="76" t="s">
        <v>140</v>
      </c>
      <c r="C13" s="77">
        <v>0.27322873693640098</v>
      </c>
      <c r="D13" s="80">
        <f t="shared" si="3"/>
        <v>2.8702173329603842E-2</v>
      </c>
      <c r="E13" s="80">
        <f t="shared" si="1"/>
        <v>0.77963191671053789</v>
      </c>
      <c r="F13" s="81" t="s">
        <v>371</v>
      </c>
      <c r="H13" s="63"/>
      <c r="I13" s="198"/>
      <c r="J13" s="12"/>
      <c r="M13" s="76" t="s">
        <v>69</v>
      </c>
      <c r="N13" s="77">
        <v>0.80180878246473197</v>
      </c>
      <c r="O13" s="77">
        <v>6.44277370682734E-2</v>
      </c>
      <c r="P13" s="162">
        <v>7.1091159158844898E-3</v>
      </c>
      <c r="Q13" s="80">
        <f t="shared" si="4"/>
        <v>3.0190612020311824E-2</v>
      </c>
      <c r="R13" s="87">
        <f t="shared" si="2"/>
        <v>0.79377563196715184</v>
      </c>
      <c r="S13" s="89" t="s">
        <v>371</v>
      </c>
    </row>
    <row r="14" spans="2:19" x14ac:dyDescent="0.2">
      <c r="B14" s="76" t="s">
        <v>55</v>
      </c>
      <c r="C14" s="77">
        <v>0.25231963270284302</v>
      </c>
      <c r="D14" s="80">
        <f t="shared" si="3"/>
        <v>2.6505710612660466E-2</v>
      </c>
      <c r="E14" s="80">
        <f t="shared" si="1"/>
        <v>0.80613762732319838</v>
      </c>
      <c r="F14" s="81" t="s">
        <v>371</v>
      </c>
      <c r="H14" s="63"/>
      <c r="I14" s="198"/>
      <c r="J14" s="12"/>
      <c r="M14" s="76" t="s">
        <v>140</v>
      </c>
      <c r="N14" s="77">
        <v>0.21750281810407099</v>
      </c>
      <c r="O14" s="77">
        <v>0.27322873693640098</v>
      </c>
      <c r="P14" s="162">
        <v>7.0304381993163897E-3</v>
      </c>
      <c r="Q14" s="80">
        <f t="shared" si="4"/>
        <v>2.9856487715172252E-2</v>
      </c>
      <c r="R14" s="87">
        <f t="shared" si="2"/>
        <v>0.82363211968232408</v>
      </c>
      <c r="S14" s="89" t="s">
        <v>371</v>
      </c>
    </row>
    <row r="15" spans="2:19" x14ac:dyDescent="0.2">
      <c r="B15" s="76" t="s">
        <v>180</v>
      </c>
      <c r="C15" s="77">
        <v>0.23965589000000001</v>
      </c>
      <c r="D15" s="80">
        <f t="shared" si="3"/>
        <v>2.5175407870225611E-2</v>
      </c>
      <c r="E15" s="80">
        <f t="shared" si="1"/>
        <v>0.83131303519342403</v>
      </c>
      <c r="F15" s="81"/>
      <c r="H15" s="63"/>
      <c r="I15" s="198"/>
      <c r="J15" s="12"/>
      <c r="M15" s="76" t="s">
        <v>364</v>
      </c>
      <c r="N15" s="77">
        <v>0.10986967406546801</v>
      </c>
      <c r="O15" s="77">
        <v>0.22878041880849601</v>
      </c>
      <c r="P15" s="162">
        <v>6.7307011089717504E-3</v>
      </c>
      <c r="Q15" s="80">
        <f t="shared" si="4"/>
        <v>2.8583580322781497E-2</v>
      </c>
      <c r="R15" s="87">
        <f t="shared" si="2"/>
        <v>0.8522157000051056</v>
      </c>
      <c r="S15" s="89"/>
    </row>
    <row r="16" spans="2:19" x14ac:dyDescent="0.2">
      <c r="B16" s="76" t="s">
        <v>364</v>
      </c>
      <c r="C16" s="77">
        <v>0.22878041880849601</v>
      </c>
      <c r="D16" s="80">
        <f t="shared" si="3"/>
        <v>2.4032959741673455E-2</v>
      </c>
      <c r="E16" s="80">
        <f t="shared" si="1"/>
        <v>0.85534599493509744</v>
      </c>
      <c r="F16" s="81"/>
      <c r="H16" s="63"/>
      <c r="I16" s="198"/>
      <c r="J16" s="12"/>
      <c r="M16" s="76" t="s">
        <v>124</v>
      </c>
      <c r="N16" s="77">
        <v>0.22</v>
      </c>
      <c r="O16" s="77">
        <v>0.2</v>
      </c>
      <c r="P16" s="162">
        <v>4.4360913206214197E-3</v>
      </c>
      <c r="Q16" s="80">
        <f t="shared" si="4"/>
        <v>1.8838954594664409E-2</v>
      </c>
      <c r="R16" s="87">
        <f t="shared" si="2"/>
        <v>0.87105465459977005</v>
      </c>
      <c r="S16" s="89"/>
    </row>
    <row r="17" spans="2:19" x14ac:dyDescent="0.2">
      <c r="B17" s="76" t="s">
        <v>124</v>
      </c>
      <c r="C17" s="77">
        <v>0.2</v>
      </c>
      <c r="D17" s="80">
        <f t="shared" si="3"/>
        <v>2.1009629990922079E-2</v>
      </c>
      <c r="E17" s="80">
        <f t="shared" si="1"/>
        <v>0.87635562492601948</v>
      </c>
      <c r="F17" s="81"/>
      <c r="H17" s="63"/>
      <c r="I17" s="198"/>
      <c r="J17" s="12"/>
      <c r="M17" s="76" t="s">
        <v>180</v>
      </c>
      <c r="N17" s="77">
        <v>0.35940761999999998</v>
      </c>
      <c r="O17" s="77">
        <v>0.23965589000000001</v>
      </c>
      <c r="P17" s="162">
        <v>4.1967909526209601E-3</v>
      </c>
      <c r="Q17" s="80">
        <f t="shared" si="4"/>
        <v>1.7822706631893521E-2</v>
      </c>
      <c r="R17" s="87">
        <f t="shared" si="2"/>
        <v>0.88887736123166361</v>
      </c>
      <c r="S17" s="89"/>
    </row>
    <row r="18" spans="2:19" x14ac:dyDescent="0.2">
      <c r="B18" s="76" t="s">
        <v>80</v>
      </c>
      <c r="C18" s="77">
        <v>0.13833474442180499</v>
      </c>
      <c r="D18" s="80">
        <f t="shared" si="3"/>
        <v>1.4531808975954472E-2</v>
      </c>
      <c r="E18" s="80">
        <f t="shared" si="1"/>
        <v>0.890887433901974</v>
      </c>
      <c r="F18" s="81"/>
      <c r="H18" s="63"/>
      <c r="I18" s="198"/>
      <c r="J18" s="12"/>
      <c r="M18" s="76" t="s">
        <v>62</v>
      </c>
      <c r="N18" s="77">
        <v>0.43141841425031202</v>
      </c>
      <c r="O18" s="77">
        <v>6.0741057512973401E-2</v>
      </c>
      <c r="P18" s="162">
        <v>2.9116974056073298E-3</v>
      </c>
      <c r="Q18" s="80">
        <f t="shared" si="4"/>
        <v>1.2365240310236589E-2</v>
      </c>
      <c r="R18" s="87">
        <f t="shared" si="2"/>
        <v>0.90124260154190017</v>
      </c>
      <c r="S18" s="89"/>
    </row>
    <row r="19" spans="2:19" x14ac:dyDescent="0.2">
      <c r="B19" s="76" t="s">
        <v>68</v>
      </c>
      <c r="C19" s="77">
        <v>0.13568857927363301</v>
      </c>
      <c r="D19" s="80">
        <f t="shared" si="3"/>
        <v>1.4253834222664638E-2</v>
      </c>
      <c r="E19" s="80">
        <f t="shared" si="1"/>
        <v>0.90514126812463869</v>
      </c>
      <c r="F19" s="81"/>
      <c r="H19" s="63"/>
      <c r="I19" s="198"/>
      <c r="J19" s="12"/>
      <c r="M19" s="76" t="s">
        <v>102</v>
      </c>
      <c r="N19" s="77">
        <v>5.2214396150558902E-2</v>
      </c>
      <c r="O19" s="77">
        <v>9.0169574909003097E-2</v>
      </c>
      <c r="P19" s="162">
        <v>2.5486878889496301E-3</v>
      </c>
      <c r="Q19" s="80">
        <f t="shared" si="4"/>
        <v>1.0823630972765265E-2</v>
      </c>
      <c r="R19" s="87">
        <f t="shared" si="2"/>
        <v>0.91206623251466545</v>
      </c>
      <c r="S19" s="89"/>
    </row>
    <row r="20" spans="2:19" x14ac:dyDescent="0.2">
      <c r="B20" s="76" t="s">
        <v>70</v>
      </c>
      <c r="C20" s="77">
        <v>0.11699042192081301</v>
      </c>
      <c r="D20" s="80">
        <f t="shared" si="3"/>
        <v>1.2289627385190701E-2</v>
      </c>
      <c r="E20" s="80">
        <f t="shared" si="1"/>
        <v>0.91743089550982937</v>
      </c>
      <c r="F20" s="81"/>
      <c r="H20" s="63"/>
      <c r="I20" s="198"/>
      <c r="J20" s="12"/>
      <c r="M20" s="76" t="s">
        <v>70</v>
      </c>
      <c r="N20" s="77">
        <v>0.53218739497543899</v>
      </c>
      <c r="O20" s="77">
        <v>0.11699042192081301</v>
      </c>
      <c r="P20" s="162">
        <v>2.11839290560176E-3</v>
      </c>
      <c r="Q20" s="80">
        <f t="shared" si="4"/>
        <v>8.996277325666123E-3</v>
      </c>
      <c r="R20" s="87">
        <f t="shared" si="2"/>
        <v>0.92106250984033156</v>
      </c>
      <c r="S20" s="89"/>
    </row>
    <row r="21" spans="2:19" x14ac:dyDescent="0.2">
      <c r="B21" s="76" t="s">
        <v>102</v>
      </c>
      <c r="C21" s="77">
        <v>9.0169574909003097E-2</v>
      </c>
      <c r="D21" s="80">
        <f t="shared" si="3"/>
        <v>9.4721470263844313E-3</v>
      </c>
      <c r="E21" s="80">
        <f t="shared" si="1"/>
        <v>0.92690304253621381</v>
      </c>
      <c r="F21" s="81"/>
      <c r="H21" s="63"/>
      <c r="I21" s="198"/>
      <c r="J21" s="12"/>
      <c r="M21" s="76" t="s">
        <v>77</v>
      </c>
      <c r="N21" s="77">
        <v>9.45713352965179E-2</v>
      </c>
      <c r="O21" s="77">
        <v>8.1665571941351406E-2</v>
      </c>
      <c r="P21" s="162">
        <v>1.75602060142711E-3</v>
      </c>
      <c r="Q21" s="80">
        <f t="shared" si="4"/>
        <v>7.4573740679771336E-3</v>
      </c>
      <c r="R21" s="87">
        <f t="shared" si="2"/>
        <v>0.92851988390830864</v>
      </c>
      <c r="S21" s="89"/>
    </row>
    <row r="22" spans="2:19" x14ac:dyDescent="0.2">
      <c r="B22" s="76" t="s">
        <v>77</v>
      </c>
      <c r="C22" s="77">
        <v>8.1665571941351406E-2</v>
      </c>
      <c r="D22" s="80">
        <f t="shared" si="3"/>
        <v>8.5788172474241045E-3</v>
      </c>
      <c r="E22" s="80">
        <f t="shared" si="1"/>
        <v>0.93548185978363796</v>
      </c>
      <c r="F22" s="81"/>
      <c r="H22" s="63"/>
      <c r="I22" s="198"/>
      <c r="J22" s="12"/>
      <c r="M22" s="142" t="s">
        <v>58</v>
      </c>
      <c r="N22" s="77">
        <v>0.13260516695999999</v>
      </c>
      <c r="O22" s="77">
        <v>3.2657039999999999E-5</v>
      </c>
      <c r="P22" s="162">
        <v>1.54782834555346E-3</v>
      </c>
      <c r="Q22" s="80">
        <f t="shared" si="4"/>
        <v>6.5732343666296362E-3</v>
      </c>
      <c r="R22" s="87">
        <f t="shared" si="2"/>
        <v>0.93509311827493824</v>
      </c>
      <c r="S22" s="89"/>
    </row>
    <row r="23" spans="2:19" x14ac:dyDescent="0.2">
      <c r="B23" s="76" t="s">
        <v>365</v>
      </c>
      <c r="C23" s="77">
        <v>6.6986743596199994E-2</v>
      </c>
      <c r="D23" s="80">
        <f t="shared" si="3"/>
        <v>7.0368334862646537E-3</v>
      </c>
      <c r="E23" s="80">
        <f t="shared" si="1"/>
        <v>0.94251869326990256</v>
      </c>
      <c r="F23" s="81"/>
      <c r="H23" s="63"/>
      <c r="I23" s="198"/>
      <c r="J23" s="12"/>
      <c r="M23" s="76" t="s">
        <v>80</v>
      </c>
      <c r="N23" s="77">
        <v>0.53742746450538403</v>
      </c>
      <c r="O23" s="77">
        <v>0.13833474442180499</v>
      </c>
      <c r="P23" s="162">
        <v>1.4319184427961601E-3</v>
      </c>
      <c r="Q23" s="80">
        <f t="shared" si="4"/>
        <v>6.0809944109357457E-3</v>
      </c>
      <c r="R23" s="87">
        <f t="shared" si="2"/>
        <v>0.94117411268587403</v>
      </c>
      <c r="S23" s="89"/>
    </row>
    <row r="24" spans="2:19" x14ac:dyDescent="0.2">
      <c r="B24" s="76" t="s">
        <v>69</v>
      </c>
      <c r="C24" s="77">
        <v>6.44277370682734E-2</v>
      </c>
      <c r="D24" s="80">
        <f t="shared" si="3"/>
        <v>6.7680145847841934E-3</v>
      </c>
      <c r="E24" s="80">
        <f t="shared" si="1"/>
        <v>0.94928670785468672</v>
      </c>
      <c r="F24" s="81"/>
      <c r="H24" s="63"/>
      <c r="I24" s="198"/>
      <c r="J24" s="12"/>
      <c r="M24" s="76" t="s">
        <v>75</v>
      </c>
      <c r="N24" s="77">
        <v>5.7480665119876297E-2</v>
      </c>
      <c r="O24" s="77">
        <v>5.8986101122559503E-2</v>
      </c>
      <c r="P24" s="162">
        <v>1.39482595281364E-3</v>
      </c>
      <c r="Q24" s="80">
        <f t="shared" si="4"/>
        <v>5.9234720147363249E-3</v>
      </c>
      <c r="R24" s="87">
        <f t="shared" si="2"/>
        <v>0.94709758470061034</v>
      </c>
      <c r="S24" s="89"/>
    </row>
    <row r="25" spans="2:19" x14ac:dyDescent="0.2">
      <c r="B25" s="76" t="s">
        <v>62</v>
      </c>
      <c r="C25" s="77">
        <v>6.0741057512973401E-2</v>
      </c>
      <c r="D25" s="80">
        <f t="shared" si="3"/>
        <v>6.3807357180244431E-3</v>
      </c>
      <c r="E25" s="80">
        <f t="shared" si="1"/>
        <v>0.95566744357271116</v>
      </c>
      <c r="F25" s="81"/>
      <c r="H25" s="63"/>
      <c r="I25" s="198"/>
      <c r="J25" s="12"/>
      <c r="M25" s="76" t="s">
        <v>55</v>
      </c>
      <c r="N25" s="77">
        <v>0.64580883678718604</v>
      </c>
      <c r="O25" s="77">
        <v>0.25231963270284302</v>
      </c>
      <c r="P25" s="162">
        <v>1.2949202994039001E-3</v>
      </c>
      <c r="Q25" s="80">
        <f t="shared" si="4"/>
        <v>5.4991980464374219E-3</v>
      </c>
      <c r="R25" s="87">
        <f t="shared" si="2"/>
        <v>0.95259678274704773</v>
      </c>
      <c r="S25" s="89"/>
    </row>
    <row r="26" spans="2:19" x14ac:dyDescent="0.2">
      <c r="B26" s="76" t="s">
        <v>75</v>
      </c>
      <c r="C26" s="77">
        <v>5.8986101122559503E-2</v>
      </c>
      <c r="D26" s="80">
        <f t="shared" si="3"/>
        <v>6.1963807959604421E-3</v>
      </c>
      <c r="E26" s="80">
        <f t="shared" si="1"/>
        <v>0.96186382436867157</v>
      </c>
      <c r="F26" s="81"/>
      <c r="H26" s="63"/>
      <c r="I26" s="198"/>
      <c r="J26" s="12"/>
      <c r="M26" s="76" t="s">
        <v>131</v>
      </c>
      <c r="N26" s="77">
        <v>1.2E-2</v>
      </c>
      <c r="O26" s="77">
        <v>4.0079999999999998E-2</v>
      </c>
      <c r="P26" s="162">
        <v>1.2638153763529301E-3</v>
      </c>
      <c r="Q26" s="80">
        <f t="shared" si="4"/>
        <v>5.3671033282101906E-3</v>
      </c>
      <c r="R26" s="87">
        <f t="shared" si="2"/>
        <v>0.95796388607525795</v>
      </c>
      <c r="S26" s="89"/>
    </row>
    <row r="27" spans="2:19" x14ac:dyDescent="0.2">
      <c r="B27" s="76" t="s">
        <v>85</v>
      </c>
      <c r="C27" s="77">
        <v>5.7642767587728697E-2</v>
      </c>
      <c r="D27" s="80">
        <f t="shared" si="3"/>
        <v>6.0552660933544788E-3</v>
      </c>
      <c r="E27" s="80">
        <f t="shared" si="1"/>
        <v>0.96791909046202607</v>
      </c>
      <c r="F27" s="81"/>
      <c r="H27" s="63"/>
      <c r="I27" s="198"/>
      <c r="J27" s="12"/>
      <c r="M27" s="76" t="s">
        <v>59</v>
      </c>
      <c r="N27" s="77">
        <v>0.169176675603878</v>
      </c>
      <c r="O27" s="77">
        <v>2.11958959728679E-2</v>
      </c>
      <c r="P27" s="162">
        <v>1.2336824001099899E-3</v>
      </c>
      <c r="Q27" s="80">
        <f t="shared" si="4"/>
        <v>5.2391362215359009E-3</v>
      </c>
      <c r="R27" s="87">
        <f t="shared" si="2"/>
        <v>0.96320302229679389</v>
      </c>
      <c r="S27" s="89"/>
    </row>
    <row r="28" spans="2:19" x14ac:dyDescent="0.2">
      <c r="B28" s="76" t="s">
        <v>160</v>
      </c>
      <c r="C28" s="77">
        <v>4.1564871642559099E-2</v>
      </c>
      <c r="D28" s="80">
        <f t="shared" si="3"/>
        <v>4.366312869151681E-3</v>
      </c>
      <c r="E28" s="80">
        <f t="shared" si="1"/>
        <v>0.97228540333117774</v>
      </c>
      <c r="F28" s="81"/>
      <c r="H28" s="63"/>
      <c r="I28" s="198"/>
      <c r="J28" s="12"/>
      <c r="M28" s="76" t="s">
        <v>101</v>
      </c>
      <c r="N28" s="77">
        <v>0.14341165882352899</v>
      </c>
      <c r="O28" s="77">
        <v>1.3806331999999999E-2</v>
      </c>
      <c r="P28" s="162">
        <v>1.19157287834268E-3</v>
      </c>
      <c r="Q28" s="80">
        <f t="shared" si="4"/>
        <v>5.0603077639498981E-3</v>
      </c>
      <c r="R28" s="87">
        <f t="shared" si="2"/>
        <v>0.96826333006074383</v>
      </c>
      <c r="S28" s="89"/>
    </row>
    <row r="29" spans="2:19" x14ac:dyDescent="0.2">
      <c r="B29" s="76" t="s">
        <v>131</v>
      </c>
      <c r="C29" s="77">
        <v>4.0079999999999998E-2</v>
      </c>
      <c r="D29" s="80">
        <f t="shared" si="3"/>
        <v>4.2103298501807839E-3</v>
      </c>
      <c r="E29" s="80">
        <f t="shared" ref="E29:E45" si="5">IF(D29=1,0,IF(ISNUMBER(D29+E28),D29+E28,0))</f>
        <v>0.97649573318135852</v>
      </c>
      <c r="F29" s="81"/>
      <c r="H29" s="63"/>
      <c r="I29" s="198"/>
      <c r="J29" s="12"/>
      <c r="M29" s="76" t="s">
        <v>60</v>
      </c>
      <c r="N29" s="77">
        <v>0.11197865687498899</v>
      </c>
      <c r="O29" s="77">
        <v>8.7573193943129395E-3</v>
      </c>
      <c r="P29" s="162">
        <v>1.00126643941218E-3</v>
      </c>
      <c r="Q29" s="80">
        <f t="shared" si="4"/>
        <v>4.2521245903037472E-3</v>
      </c>
      <c r="R29" s="87">
        <f t="shared" si="2"/>
        <v>0.97251545465104761</v>
      </c>
      <c r="S29" s="89"/>
    </row>
    <row r="30" spans="2:19" x14ac:dyDescent="0.2">
      <c r="B30" s="76" t="s">
        <v>150</v>
      </c>
      <c r="C30" s="77">
        <v>3.5568139999999998E-2</v>
      </c>
      <c r="D30" s="80">
        <f t="shared" si="3"/>
        <v>3.7363673043265756E-3</v>
      </c>
      <c r="E30" s="80">
        <f t="shared" si="5"/>
        <v>0.9802321004856851</v>
      </c>
      <c r="F30" s="81"/>
      <c r="H30" s="63"/>
      <c r="I30" s="198"/>
      <c r="J30" s="12"/>
      <c r="M30" s="76" t="s">
        <v>150</v>
      </c>
      <c r="N30" s="77">
        <v>3.0188943999999999E-2</v>
      </c>
      <c r="O30" s="77">
        <v>3.5568139999999998E-2</v>
      </c>
      <c r="P30" s="162">
        <v>8.9329988372515497E-4</v>
      </c>
      <c r="Q30" s="80">
        <f t="shared" si="4"/>
        <v>3.7936180147345932E-3</v>
      </c>
      <c r="R30" s="87">
        <f t="shared" si="2"/>
        <v>0.97630907266578215</v>
      </c>
      <c r="S30" s="89"/>
    </row>
    <row r="31" spans="2:19" x14ac:dyDescent="0.2">
      <c r="B31" s="76" t="s">
        <v>149</v>
      </c>
      <c r="C31" s="77">
        <v>2.7375221866666698E-2</v>
      </c>
      <c r="D31" s="80">
        <f t="shared" si="3"/>
        <v>2.8757164116903324E-3</v>
      </c>
      <c r="E31" s="80">
        <f t="shared" si="5"/>
        <v>0.98310781689737547</v>
      </c>
      <c r="F31" s="81"/>
      <c r="H31" s="63"/>
      <c r="I31" s="198"/>
      <c r="J31" s="12"/>
      <c r="M31" s="76" t="s">
        <v>160</v>
      </c>
      <c r="N31" s="77">
        <v>4.8302271856038199E-2</v>
      </c>
      <c r="O31" s="77">
        <v>4.1564871642559099E-2</v>
      </c>
      <c r="P31" s="162">
        <v>8.9177996534953803E-4</v>
      </c>
      <c r="Q31" s="80">
        <f t="shared" si="4"/>
        <v>3.7871633069307348E-3</v>
      </c>
      <c r="R31" s="87">
        <f t="shared" si="2"/>
        <v>0.98009623597271289</v>
      </c>
      <c r="S31" s="89"/>
    </row>
    <row r="32" spans="2:19" x14ac:dyDescent="0.2">
      <c r="B32" s="76" t="s">
        <v>86</v>
      </c>
      <c r="C32" s="77">
        <v>2.1736593237531701E-2</v>
      </c>
      <c r="D32" s="80">
        <f t="shared" si="3"/>
        <v>2.2833889059186E-3</v>
      </c>
      <c r="E32" s="80">
        <f t="shared" si="5"/>
        <v>0.98539120580329409</v>
      </c>
      <c r="F32" s="81"/>
      <c r="H32" s="63"/>
      <c r="I32" s="198"/>
      <c r="J32" s="12"/>
      <c r="M32" s="76" t="s">
        <v>149</v>
      </c>
      <c r="N32" s="77">
        <v>1.6070260363636402E-2</v>
      </c>
      <c r="O32" s="77">
        <v>2.7375221866666698E-2</v>
      </c>
      <c r="P32" s="162">
        <v>7.7122637505342697E-4</v>
      </c>
      <c r="Q32" s="80">
        <f t="shared" si="4"/>
        <v>3.275202788161687E-3</v>
      </c>
      <c r="R32" s="87">
        <f t="shared" si="2"/>
        <v>0.98337143876087463</v>
      </c>
      <c r="S32" s="89"/>
    </row>
    <row r="33" spans="2:19" x14ac:dyDescent="0.2">
      <c r="B33" s="76" t="s">
        <v>59</v>
      </c>
      <c r="C33" s="77">
        <v>2.11958959728679E-2</v>
      </c>
      <c r="D33" s="80">
        <f t="shared" si="3"/>
        <v>2.2265896585801494E-3</v>
      </c>
      <c r="E33" s="80">
        <f t="shared" si="5"/>
        <v>0.98761779546187423</v>
      </c>
      <c r="F33" s="81"/>
      <c r="H33" s="63"/>
      <c r="I33" s="198"/>
      <c r="J33" s="12"/>
      <c r="M33" s="76" t="s">
        <v>57</v>
      </c>
      <c r="N33" s="77">
        <v>4.4544202560000003E-2</v>
      </c>
      <c r="O33" s="77">
        <v>1.1463924593863899E-5</v>
      </c>
      <c r="P33" s="162">
        <v>5.1992306715502995E-4</v>
      </c>
      <c r="Q33" s="80">
        <f t="shared" si="4"/>
        <v>2.2079813842696503E-3</v>
      </c>
      <c r="R33" s="87">
        <f t="shared" si="2"/>
        <v>0.98557942014514432</v>
      </c>
      <c r="S33" s="89"/>
    </row>
    <row r="34" spans="2:19" x14ac:dyDescent="0.2">
      <c r="B34" s="76" t="s">
        <v>84</v>
      </c>
      <c r="C34" s="77">
        <v>1.51987983088137E-2</v>
      </c>
      <c r="D34" s="80">
        <f t="shared" si="3"/>
        <v>1.5966056438741403E-3</v>
      </c>
      <c r="E34" s="80">
        <f t="shared" si="5"/>
        <v>0.98921440110574832</v>
      </c>
      <c r="F34" s="81"/>
      <c r="H34" s="63"/>
      <c r="I34" s="198"/>
      <c r="J34" s="12"/>
      <c r="M34" s="76" t="s">
        <v>114</v>
      </c>
      <c r="N34" s="77">
        <v>4.23442095E-2</v>
      </c>
      <c r="O34" s="77">
        <v>8.9999999999999999E-8</v>
      </c>
      <c r="P34" s="162">
        <v>4.9462318444213E-4</v>
      </c>
      <c r="Q34" s="80">
        <f t="shared" si="4"/>
        <v>2.1005391998711806E-3</v>
      </c>
      <c r="R34" s="87">
        <f t="shared" si="2"/>
        <v>0.98767995934501551</v>
      </c>
      <c r="S34" s="89"/>
    </row>
    <row r="35" spans="2:19" x14ac:dyDescent="0.2">
      <c r="B35" s="76" t="s">
        <v>101</v>
      </c>
      <c r="C35" s="77">
        <v>1.3806331999999999E-2</v>
      </c>
      <c r="D35" s="80">
        <f t="shared" si="3"/>
        <v>1.4503296342591359E-3</v>
      </c>
      <c r="E35" s="80">
        <f t="shared" si="5"/>
        <v>0.99066473074000749</v>
      </c>
      <c r="F35" s="81"/>
      <c r="H35" s="63"/>
      <c r="I35" s="198"/>
      <c r="J35" s="12"/>
      <c r="M35" s="76" t="s">
        <v>86</v>
      </c>
      <c r="N35" s="77">
        <v>2.93014011416311E-2</v>
      </c>
      <c r="O35" s="77">
        <v>2.1736593237531701E-2</v>
      </c>
      <c r="P35" s="162">
        <v>4.19153094792553E-4</v>
      </c>
      <c r="Q35" s="80">
        <f t="shared" si="4"/>
        <v>1.7800368726187141E-3</v>
      </c>
      <c r="R35" s="87">
        <f t="shared" si="2"/>
        <v>0.98945999621763425</v>
      </c>
      <c r="S35" s="89"/>
    </row>
    <row r="36" spans="2:19" x14ac:dyDescent="0.2">
      <c r="B36" s="76" t="s">
        <v>148</v>
      </c>
      <c r="C36" s="77">
        <v>1.1856192E-2</v>
      </c>
      <c r="D36" s="80">
        <f t="shared" si="3"/>
        <v>1.2454710351066519E-3</v>
      </c>
      <c r="E36" s="80">
        <f t="shared" si="5"/>
        <v>0.99191020177511413</v>
      </c>
      <c r="F36" s="81"/>
      <c r="H36" s="63"/>
      <c r="I36" s="198"/>
      <c r="J36" s="12"/>
      <c r="M36" s="76" t="s">
        <v>84</v>
      </c>
      <c r="N36" s="77">
        <v>1.4863394557440001E-2</v>
      </c>
      <c r="O36" s="77">
        <v>1.51987983088137E-2</v>
      </c>
      <c r="P36" s="162">
        <v>3.5878801270056003E-4</v>
      </c>
      <c r="Q36" s="80">
        <f t="shared" si="4"/>
        <v>1.5236816809778573E-3</v>
      </c>
      <c r="R36" s="87">
        <f t="shared" si="2"/>
        <v>0.99098367789861208</v>
      </c>
      <c r="S36" s="89"/>
    </row>
    <row r="37" spans="2:19" x14ac:dyDescent="0.2">
      <c r="B37" s="76" t="s">
        <v>66</v>
      </c>
      <c r="C37" s="77">
        <v>1.0754767714E-2</v>
      </c>
      <c r="D37" s="80">
        <f t="shared" si="3"/>
        <v>1.1297684515472744E-3</v>
      </c>
      <c r="E37" s="80">
        <f t="shared" si="5"/>
        <v>0.99303997022666135</v>
      </c>
      <c r="F37" s="81"/>
      <c r="H37" s="63"/>
      <c r="I37" s="198"/>
      <c r="J37" s="12"/>
      <c r="M37" s="76" t="s">
        <v>148</v>
      </c>
      <c r="N37" s="77">
        <v>5.6047500000000004E-3</v>
      </c>
      <c r="O37" s="77">
        <v>1.1856192E-2</v>
      </c>
      <c r="P37" s="162">
        <v>3.49848700848005E-4</v>
      </c>
      <c r="Q37" s="80">
        <f t="shared" si="4"/>
        <v>1.4857186910558558E-3</v>
      </c>
      <c r="R37" s="87">
        <f t="shared" si="2"/>
        <v>0.99246939658966793</v>
      </c>
      <c r="S37" s="89"/>
    </row>
    <row r="38" spans="2:19" x14ac:dyDescent="0.2">
      <c r="B38" s="76" t="s">
        <v>60</v>
      </c>
      <c r="C38" s="77">
        <v>8.7573193943129395E-3</v>
      </c>
      <c r="D38" s="80">
        <f t="shared" si="3"/>
        <v>9.1994020093420336E-4</v>
      </c>
      <c r="E38" s="80">
        <f t="shared" si="5"/>
        <v>0.99395991042759557</v>
      </c>
      <c r="F38" s="81"/>
      <c r="H38" s="63"/>
      <c r="I38" s="198"/>
      <c r="J38" s="12"/>
      <c r="M38" s="76" t="s">
        <v>66</v>
      </c>
      <c r="N38" s="77">
        <v>7.3742487282867902E-3</v>
      </c>
      <c r="O38" s="77">
        <v>1.0754767714E-2</v>
      </c>
      <c r="P38" s="162">
        <v>2.90596526563319E-4</v>
      </c>
      <c r="Q38" s="80">
        <f t="shared" si="4"/>
        <v>1.2340897365761777E-3</v>
      </c>
      <c r="R38" s="87">
        <f t="shared" si="2"/>
        <v>0.99370348632624406</v>
      </c>
      <c r="S38" s="89"/>
    </row>
    <row r="39" spans="2:19" x14ac:dyDescent="0.2">
      <c r="B39" s="76" t="s">
        <v>151</v>
      </c>
      <c r="C39" s="77">
        <v>8.5554299999999993E-3</v>
      </c>
      <c r="D39" s="80">
        <f t="shared" si="3"/>
        <v>8.9873209356617224E-4</v>
      </c>
      <c r="E39" s="80">
        <f t="shared" si="5"/>
        <v>0.99485864252116174</v>
      </c>
      <c r="F39" s="81"/>
      <c r="H39" s="63"/>
      <c r="I39" s="198"/>
      <c r="J39" s="12"/>
      <c r="M39" s="76" t="s">
        <v>151</v>
      </c>
      <c r="N39" s="77">
        <v>6.6378799999999996E-3</v>
      </c>
      <c r="O39" s="77">
        <v>8.5554299999999993E-3</v>
      </c>
      <c r="P39" s="162">
        <v>2.22156080629303E-4</v>
      </c>
      <c r="Q39" s="80">
        <f t="shared" si="4"/>
        <v>9.4344052306790023E-4</v>
      </c>
      <c r="R39" s="87">
        <f t="shared" si="2"/>
        <v>0.994646926849312</v>
      </c>
      <c r="S39" s="89"/>
    </row>
    <row r="40" spans="2:19" x14ac:dyDescent="0.2">
      <c r="B40" s="76" t="s">
        <v>143</v>
      </c>
      <c r="C40" s="77">
        <v>8.2710000000000006E-3</v>
      </c>
      <c r="D40" s="80">
        <f t="shared" si="3"/>
        <v>8.6885324827458248E-4</v>
      </c>
      <c r="E40" s="80">
        <f t="shared" si="5"/>
        <v>0.99572749576943631</v>
      </c>
      <c r="F40" s="81"/>
      <c r="H40" s="63"/>
      <c r="I40" s="198"/>
      <c r="J40" s="12"/>
      <c r="M40" s="76" t="s">
        <v>143</v>
      </c>
      <c r="N40" s="77">
        <v>6.5094000000000003E-3</v>
      </c>
      <c r="O40" s="77">
        <v>8.2710000000000006E-3</v>
      </c>
      <c r="P40" s="162">
        <v>2.1369338293508001E-4</v>
      </c>
      <c r="Q40" s="80">
        <f t="shared" si="4"/>
        <v>9.0750159257998932E-4</v>
      </c>
      <c r="R40" s="87">
        <f t="shared" si="2"/>
        <v>0.99555442844189201</v>
      </c>
      <c r="S40" s="89"/>
    </row>
    <row r="41" spans="2:19" x14ac:dyDescent="0.2">
      <c r="B41" s="76" t="s">
        <v>161</v>
      </c>
      <c r="C41" s="77">
        <v>8.0395999999999992E-3</v>
      </c>
      <c r="D41" s="80">
        <f t="shared" si="3"/>
        <v>8.4454510637508554E-4</v>
      </c>
      <c r="E41" s="80">
        <f t="shared" si="5"/>
        <v>0.99657204087581142</v>
      </c>
      <c r="F41" s="81"/>
      <c r="H41" s="63"/>
      <c r="I41" s="198"/>
      <c r="J41" s="12"/>
      <c r="M41" s="76" t="s">
        <v>161</v>
      </c>
      <c r="N41" s="77">
        <v>7.8600000000000007E-3</v>
      </c>
      <c r="O41" s="77">
        <v>8.0395999999999992E-3</v>
      </c>
      <c r="P41" s="162">
        <v>1.8981104748873499E-4</v>
      </c>
      <c r="Q41" s="80">
        <f t="shared" si="4"/>
        <v>8.060793718523032E-4</v>
      </c>
      <c r="R41" s="87">
        <f t="shared" si="2"/>
        <v>0.9963605078137443</v>
      </c>
      <c r="S41" s="89"/>
    </row>
    <row r="42" spans="2:19" x14ac:dyDescent="0.2">
      <c r="B42" s="76" t="s">
        <v>142</v>
      </c>
      <c r="C42" s="77">
        <v>7.6601032479937598E-3</v>
      </c>
      <c r="D42" s="80">
        <f t="shared" si="3"/>
        <v>8.0467967466304655E-4</v>
      </c>
      <c r="E42" s="80">
        <f t="shared" si="5"/>
        <v>0.99737672055047444</v>
      </c>
      <c r="F42" s="81"/>
      <c r="H42" s="63"/>
      <c r="I42" s="198"/>
      <c r="J42" s="12"/>
      <c r="M42" s="76" t="s">
        <v>146</v>
      </c>
      <c r="N42" s="77">
        <v>4.2529315068493096E-3</v>
      </c>
      <c r="O42" s="77">
        <v>6.7038904109589003E-3</v>
      </c>
      <c r="P42" s="162">
        <v>1.85156082961712E-4</v>
      </c>
      <c r="Q42" s="80">
        <f t="shared" si="4"/>
        <v>7.8631091826869331E-4</v>
      </c>
      <c r="R42" s="87">
        <f t="shared" si="2"/>
        <v>0.99714681873201294</v>
      </c>
      <c r="S42" s="89"/>
    </row>
    <row r="43" spans="2:19" x14ac:dyDescent="0.2">
      <c r="B43" s="76" t="s">
        <v>146</v>
      </c>
      <c r="C43" s="77">
        <v>6.7038904109589003E-3</v>
      </c>
      <c r="D43" s="80">
        <f t="shared" si="3"/>
        <v>7.0423128516968522E-4</v>
      </c>
      <c r="E43" s="80">
        <f t="shared" si="5"/>
        <v>0.99808095183564416</v>
      </c>
      <c r="F43" s="81"/>
      <c r="H43" s="63"/>
      <c r="I43" s="198"/>
      <c r="J43" s="12"/>
      <c r="M43" s="76" t="s">
        <v>142</v>
      </c>
      <c r="N43" s="77">
        <v>1.22229982592536E-2</v>
      </c>
      <c r="O43" s="77">
        <v>7.6601032479937598E-3</v>
      </c>
      <c r="P43" s="162">
        <v>1.2555285251707901E-4</v>
      </c>
      <c r="Q43" s="80">
        <f t="shared" si="4"/>
        <v>5.3319111732544604E-4</v>
      </c>
      <c r="R43" s="87">
        <f t="shared" si="2"/>
        <v>0.99768000984933836</v>
      </c>
      <c r="S43" s="89"/>
    </row>
    <row r="44" spans="2:19" x14ac:dyDescent="0.2">
      <c r="B44" s="76" t="s">
        <v>112</v>
      </c>
      <c r="C44" s="77">
        <v>4.9193199999999996E-3</v>
      </c>
      <c r="D44" s="80">
        <f t="shared" si="3"/>
        <v>5.1676546503471395E-4</v>
      </c>
      <c r="E44" s="80">
        <f t="shared" si="5"/>
        <v>0.99859771730067892</v>
      </c>
      <c r="F44" s="81"/>
      <c r="H44" s="63"/>
      <c r="I44" s="198"/>
      <c r="J44" s="12"/>
      <c r="M44" s="76" t="s">
        <v>365</v>
      </c>
      <c r="N44" s="77">
        <v>0.191268753677866</v>
      </c>
      <c r="O44" s="77">
        <v>6.6986743596199994E-2</v>
      </c>
      <c r="P44" s="162">
        <v>1.12295546070558E-4</v>
      </c>
      <c r="Q44" s="80">
        <f t="shared" si="4"/>
        <v>4.7689069965086702E-4</v>
      </c>
      <c r="R44" s="87">
        <f t="shared" si="2"/>
        <v>0.9981569005489892</v>
      </c>
      <c r="S44" s="89"/>
    </row>
    <row r="45" spans="2:19" x14ac:dyDescent="0.2">
      <c r="B45" s="76" t="s">
        <v>99</v>
      </c>
      <c r="C45" s="77">
        <v>3.7232955105000001E-3</v>
      </c>
      <c r="D45" s="80">
        <f t="shared" si="3"/>
        <v>3.9112530511233159E-4</v>
      </c>
      <c r="E45" s="80">
        <f t="shared" si="5"/>
        <v>0.99898884260579124</v>
      </c>
      <c r="F45" s="81"/>
      <c r="H45" s="63"/>
      <c r="I45" s="198"/>
      <c r="J45" s="12"/>
      <c r="M45" s="76" t="s">
        <v>89</v>
      </c>
      <c r="N45" s="77">
        <v>1.34775109691297E-2</v>
      </c>
      <c r="O45" s="77">
        <v>1.35168198551822E-3</v>
      </c>
      <c r="P45" s="162">
        <v>1.10083011771429E-4</v>
      </c>
      <c r="Q45" s="80">
        <f t="shared" si="4"/>
        <v>4.6749462770648016E-4</v>
      </c>
      <c r="R45" s="87">
        <f t="shared" si="2"/>
        <v>0.99862439517669566</v>
      </c>
      <c r="S45" s="89"/>
    </row>
    <row r="46" spans="2:19" x14ac:dyDescent="0.2">
      <c r="B46" s="76" t="s">
        <v>71</v>
      </c>
      <c r="C46" s="77">
        <v>3.0510703155822599E-3</v>
      </c>
      <c r="D46" s="80">
        <f t="shared" si="3"/>
        <v>3.2050929203334566E-4</v>
      </c>
      <c r="E46" s="80">
        <f t="shared" ref="E46:E49" si="6">IF(D46=1,0,IF(ISNUMBER(D46+E45),D46+E45,0))</f>
        <v>0.99930935189782455</v>
      </c>
      <c r="F46" s="81"/>
      <c r="H46" s="63"/>
      <c r="I46" s="198"/>
      <c r="J46" s="12"/>
      <c r="M46" s="76" t="s">
        <v>112</v>
      </c>
      <c r="N46" s="77">
        <v>7.1731599999999996E-3</v>
      </c>
      <c r="O46" s="77">
        <v>4.9193199999999996E-3</v>
      </c>
      <c r="P46" s="162">
        <v>8.8531765556342599E-5</v>
      </c>
      <c r="Q46" s="80">
        <f t="shared" si="4"/>
        <v>3.7597195164768975E-4</v>
      </c>
      <c r="R46" s="87">
        <f t="shared" si="2"/>
        <v>0.99900036712834339</v>
      </c>
      <c r="S46" s="89"/>
    </row>
    <row r="47" spans="2:19" x14ac:dyDescent="0.2">
      <c r="B47" s="76" t="s">
        <v>56</v>
      </c>
      <c r="C47" s="77">
        <v>2.7608017625460899E-3</v>
      </c>
      <c r="D47" s="80">
        <f t="shared" si="3"/>
        <v>2.9001711754689431E-4</v>
      </c>
      <c r="E47" s="80">
        <f t="shared" si="6"/>
        <v>0.9995993690153715</v>
      </c>
      <c r="F47" s="81"/>
      <c r="H47" s="63"/>
      <c r="I47" s="198"/>
      <c r="J47" s="12"/>
      <c r="M47" s="76" t="s">
        <v>71</v>
      </c>
      <c r="N47" s="77">
        <v>3.04620983918566E-3</v>
      </c>
      <c r="O47" s="77">
        <v>3.0510703155822599E-3</v>
      </c>
      <c r="P47" s="162">
        <v>7.1294889730786698E-5</v>
      </c>
      <c r="Q47" s="80">
        <f t="shared" si="4"/>
        <v>3.0277131226454291E-4</v>
      </c>
      <c r="R47" s="87">
        <f t="shared" si="2"/>
        <v>0.99930313844060792</v>
      </c>
      <c r="S47" s="89"/>
    </row>
    <row r="48" spans="2:19" x14ac:dyDescent="0.2">
      <c r="B48" s="76" t="s">
        <v>89</v>
      </c>
      <c r="C48" s="77">
        <v>1.35168198551822E-3</v>
      </c>
      <c r="D48" s="80">
        <f t="shared" si="3"/>
        <v>1.4199169190566346E-4</v>
      </c>
      <c r="E48" s="80">
        <f t="shared" si="6"/>
        <v>0.99974136070727715</v>
      </c>
      <c r="F48" s="81"/>
      <c r="H48" s="63"/>
      <c r="I48" s="198"/>
      <c r="J48" s="12"/>
      <c r="M48" s="76" t="s">
        <v>61</v>
      </c>
      <c r="N48" s="77">
        <v>6.0172800501847104E-3</v>
      </c>
      <c r="O48" s="77">
        <v>6.1719819442083697E-4</v>
      </c>
      <c r="P48" s="162">
        <v>4.8668126304173401E-5</v>
      </c>
      <c r="Q48" s="80">
        <f t="shared" si="4"/>
        <v>2.0668118742047886E-4</v>
      </c>
      <c r="R48" s="87">
        <f t="shared" si="2"/>
        <v>0.99950981962802843</v>
      </c>
      <c r="S48" s="89"/>
    </row>
    <row r="49" spans="2:19" x14ac:dyDescent="0.2">
      <c r="B49" s="76" t="s">
        <v>61</v>
      </c>
      <c r="C49" s="77">
        <v>6.1719819442083697E-4</v>
      </c>
      <c r="D49" s="80">
        <f t="shared" si="3"/>
        <v>6.4835528479234859E-5</v>
      </c>
      <c r="E49" s="80">
        <f t="shared" si="6"/>
        <v>0.99980619623575639</v>
      </c>
      <c r="F49" s="81"/>
      <c r="H49" s="63"/>
      <c r="I49" s="198"/>
      <c r="J49" s="12"/>
      <c r="M49" s="76" t="s">
        <v>99</v>
      </c>
      <c r="N49" s="77">
        <v>7.65666E-3</v>
      </c>
      <c r="O49" s="77">
        <v>3.7232955105000001E-3</v>
      </c>
      <c r="P49" s="162">
        <v>4.09876404431824E-5</v>
      </c>
      <c r="Q49" s="80">
        <f t="shared" si="4"/>
        <v>1.7406411217507962E-4</v>
      </c>
      <c r="R49" s="87">
        <f t="shared" si="2"/>
        <v>0.99968388374020356</v>
      </c>
      <c r="S49" s="89"/>
    </row>
    <row r="50" spans="2:19" x14ac:dyDescent="0.2">
      <c r="B50" s="76" t="s">
        <v>78</v>
      </c>
      <c r="C50" s="77">
        <v>5.4875867954368304E-4</v>
      </c>
      <c r="D50" s="80">
        <f t="shared" si="3"/>
        <v>5.7646084057598803E-5</v>
      </c>
      <c r="E50" s="80">
        <f t="shared" ref="E50:E57" si="7">IF(D50=1,0,IF(ISNUMBER(D50+E49),D50+E49,0))</f>
        <v>0.99986384231981396</v>
      </c>
      <c r="F50" s="81"/>
      <c r="H50" s="63"/>
      <c r="I50" s="198"/>
      <c r="J50" s="12"/>
      <c r="M50" s="76" t="s">
        <v>56</v>
      </c>
      <c r="N50" s="77">
        <v>6.6211478628263997E-3</v>
      </c>
      <c r="O50" s="77">
        <v>2.7608017625460899E-3</v>
      </c>
      <c r="P50" s="162">
        <v>1.9367726504146199E-5</v>
      </c>
      <c r="Q50" s="80">
        <f t="shared" si="4"/>
        <v>8.2249821710698472E-5</v>
      </c>
      <c r="R50" s="87">
        <f t="shared" si="2"/>
        <v>0.99976613356191424</v>
      </c>
      <c r="S50" s="89"/>
    </row>
    <row r="51" spans="2:19" x14ac:dyDescent="0.2">
      <c r="B51" s="76" t="s">
        <v>147</v>
      </c>
      <c r="C51" s="77">
        <v>5.3260273972602704E-4</v>
      </c>
      <c r="D51" s="80">
        <f t="shared" si="3"/>
        <v>5.594893246897601E-5</v>
      </c>
      <c r="E51" s="80">
        <f t="shared" si="7"/>
        <v>0.99991979125228292</v>
      </c>
      <c r="F51" s="81"/>
      <c r="H51" s="63"/>
      <c r="I51" s="198"/>
      <c r="J51" s="12"/>
      <c r="M51" s="76" t="s">
        <v>78</v>
      </c>
      <c r="N51" s="77">
        <v>2.6629604013237199E-4</v>
      </c>
      <c r="O51" s="77">
        <v>5.4875867954368304E-4</v>
      </c>
      <c r="P51" s="162">
        <v>1.6112198068083999E-5</v>
      </c>
      <c r="Q51" s="80">
        <f t="shared" si="4"/>
        <v>6.8424418229143626E-5</v>
      </c>
      <c r="R51" s="87">
        <f t="shared" si="2"/>
        <v>0.99983455798014342</v>
      </c>
      <c r="S51" s="89"/>
    </row>
    <row r="52" spans="2:19" x14ac:dyDescent="0.2">
      <c r="B52" s="76" t="s">
        <v>174</v>
      </c>
      <c r="C52" s="77">
        <v>3.7729309999999999E-4</v>
      </c>
      <c r="D52" s="80">
        <f t="shared" si="3"/>
        <v>3.9633942145639809E-5</v>
      </c>
      <c r="E52" s="80">
        <f t="shared" si="7"/>
        <v>0.9999594251944286</v>
      </c>
      <c r="F52" s="81"/>
      <c r="H52" s="63"/>
      <c r="I52" s="198"/>
      <c r="J52" s="12"/>
      <c r="M52" s="76" t="s">
        <v>147</v>
      </c>
      <c r="N52" s="77">
        <v>4.0931506849315098E-4</v>
      </c>
      <c r="O52" s="77">
        <v>5.3260273972602704E-4</v>
      </c>
      <c r="P52" s="162">
        <v>1.3875643620962101E-5</v>
      </c>
      <c r="Q52" s="80">
        <f t="shared" si="4"/>
        <v>5.8926338809100951E-5</v>
      </c>
      <c r="R52" s="87">
        <f t="shared" si="2"/>
        <v>0.99989348431895253</v>
      </c>
      <c r="S52" s="89"/>
    </row>
    <row r="53" spans="2:19" x14ac:dyDescent="0.2">
      <c r="B53" s="76" t="s">
        <v>67</v>
      </c>
      <c r="C53" s="77">
        <v>2.57749648E-4</v>
      </c>
      <c r="D53" s="80">
        <f t="shared" si="3"/>
        <v>2.7076123673852043E-5</v>
      </c>
      <c r="E53" s="80">
        <f t="shared" si="7"/>
        <v>0.99998650131810241</v>
      </c>
      <c r="F53" s="81"/>
      <c r="H53" s="63"/>
      <c r="I53" s="198"/>
      <c r="J53" s="12"/>
      <c r="M53" s="76" t="s">
        <v>174</v>
      </c>
      <c r="N53" s="77">
        <v>5.2049999999999998E-5</v>
      </c>
      <c r="O53" s="77">
        <v>3.7729309999999999E-4</v>
      </c>
      <c r="P53" s="162">
        <v>1.2608445033795299E-5</v>
      </c>
      <c r="Q53" s="80">
        <f t="shared" si="4"/>
        <v>5.3544867842738137E-5</v>
      </c>
      <c r="R53" s="87">
        <f t="shared" si="2"/>
        <v>0.99994702918679523</v>
      </c>
      <c r="S53" s="89"/>
    </row>
    <row r="54" spans="2:19" x14ac:dyDescent="0.2">
      <c r="B54" s="76" t="s">
        <v>170</v>
      </c>
      <c r="C54" s="77">
        <v>4.7750207999999997E-5</v>
      </c>
      <c r="D54" s="80">
        <f t="shared" si="3"/>
        <v>5.0160710103478356E-6</v>
      </c>
      <c r="E54" s="80">
        <f t="shared" si="7"/>
        <v>0.99999151738911274</v>
      </c>
      <c r="F54" s="81"/>
      <c r="H54" s="63"/>
      <c r="I54" s="198"/>
      <c r="J54" s="12"/>
      <c r="M54" s="76" t="s">
        <v>68</v>
      </c>
      <c r="N54" s="77">
        <v>0.40759218415826398</v>
      </c>
      <c r="O54" s="77">
        <v>0.13568857927363301</v>
      </c>
      <c r="P54" s="162">
        <v>7.9956563360813401E-6</v>
      </c>
      <c r="Q54" s="80">
        <f t="shared" si="4"/>
        <v>3.395552430802451E-5</v>
      </c>
      <c r="R54" s="87">
        <f t="shared" si="2"/>
        <v>0.9999809847111033</v>
      </c>
      <c r="S54" s="89"/>
    </row>
    <row r="55" spans="2:19" x14ac:dyDescent="0.2">
      <c r="B55" s="76" t="s">
        <v>58</v>
      </c>
      <c r="C55" s="77">
        <v>3.2657039999999999E-5</v>
      </c>
      <c r="D55" s="80">
        <f t="shared" si="3"/>
        <v>3.4305616349937092E-6</v>
      </c>
      <c r="E55" s="80">
        <f t="shared" si="7"/>
        <v>0.99999494795074773</v>
      </c>
      <c r="F55" s="81"/>
      <c r="H55" s="63"/>
      <c r="I55" s="198"/>
      <c r="J55" s="12"/>
      <c r="M55" s="76" t="s">
        <v>67</v>
      </c>
      <c r="N55" s="77">
        <v>4.3838466592813501E-4</v>
      </c>
      <c r="O55" s="77">
        <v>2.57749648E-4</v>
      </c>
      <c r="P55" s="162">
        <v>3.9080713406501204E-6</v>
      </c>
      <c r="Q55" s="80">
        <f t="shared" si="4"/>
        <v>1.6596587675499754E-5</v>
      </c>
      <c r="R55" s="87">
        <f t="shared" si="2"/>
        <v>0.9999975812987788</v>
      </c>
      <c r="S55" s="89"/>
    </row>
    <row r="56" spans="2:19" x14ac:dyDescent="0.2">
      <c r="B56" s="76" t="s">
        <v>166</v>
      </c>
      <c r="C56" s="77">
        <v>2.3063244269999999E-5</v>
      </c>
      <c r="D56" s="80">
        <f t="shared" si="3"/>
        <v>2.4227511425147685E-6</v>
      </c>
      <c r="E56" s="80">
        <f t="shared" si="7"/>
        <v>0.99999737070189021</v>
      </c>
      <c r="F56" s="81"/>
      <c r="H56" s="63"/>
      <c r="I56" s="198"/>
      <c r="J56" s="12"/>
      <c r="M56" s="76" t="s">
        <v>170</v>
      </c>
      <c r="N56" s="77">
        <v>1.08336E-4</v>
      </c>
      <c r="O56" s="77">
        <v>4.7750207999999997E-5</v>
      </c>
      <c r="P56" s="162">
        <v>4.0719101886117699E-7</v>
      </c>
      <c r="Q56" s="80">
        <f t="shared" si="4"/>
        <v>1.7292369703981366E-6</v>
      </c>
      <c r="R56" s="87">
        <f t="shared" si="2"/>
        <v>0.9999993105357492</v>
      </c>
      <c r="S56" s="89"/>
    </row>
    <row r="57" spans="2:19" x14ac:dyDescent="0.2">
      <c r="B57" s="76" t="s">
        <v>145</v>
      </c>
      <c r="C57" s="77">
        <v>1.3443192E-5</v>
      </c>
      <c r="D57" s="80">
        <f t="shared" si="3"/>
        <v>1.4121824490846186E-6</v>
      </c>
      <c r="E57" s="80">
        <f t="shared" si="7"/>
        <v>0.9999987828843393</v>
      </c>
      <c r="F57" s="81"/>
      <c r="H57" s="63"/>
      <c r="I57" s="198"/>
      <c r="J57" s="12"/>
      <c r="M57" s="76" t="s">
        <v>145</v>
      </c>
      <c r="N57" s="77">
        <v>3.2042676821917802E-5</v>
      </c>
      <c r="O57" s="77">
        <v>1.3443192E-5</v>
      </c>
      <c r="P57" s="162">
        <v>9.6617069571116501E-8</v>
      </c>
      <c r="Q57" s="80">
        <f t="shared" si="4"/>
        <v>4.1030818690739274E-7</v>
      </c>
      <c r="R57" s="87">
        <f t="shared" si="2"/>
        <v>0.99999972084393607</v>
      </c>
      <c r="S57" s="89"/>
    </row>
    <row r="58" spans="2:19" x14ac:dyDescent="0.2">
      <c r="B58" s="76" t="s">
        <v>57</v>
      </c>
      <c r="C58" s="77">
        <v>1.1463924593863899E-5</v>
      </c>
      <c r="D58" s="80">
        <f t="shared" si="3"/>
        <v>1.2042640698045609E-6</v>
      </c>
      <c r="E58" s="80">
        <f t="shared" ref="E58" si="8">IF(D58=1,0,IF(ISNUMBER(D58+E57),D58+E57,0))</f>
        <v>0.9999999871484091</v>
      </c>
      <c r="F58" s="81"/>
      <c r="H58" s="63"/>
      <c r="I58" s="198"/>
      <c r="J58" s="12"/>
      <c r="M58" s="76" t="s">
        <v>166</v>
      </c>
      <c r="N58" s="77">
        <v>6.3535472030837195E-5</v>
      </c>
      <c r="O58" s="77">
        <v>2.3063244269999999E-5</v>
      </c>
      <c r="P58" s="162">
        <v>6.5734103662841597E-8</v>
      </c>
      <c r="Q58" s="80">
        <f t="shared" ref="Q58:Q59" si="9">IF(ISNUMBER(P58/SUM(P$5:P$58)),(P58/SUM(P$5:P$58)),"NA")</f>
        <v>2.7915606436428434E-7</v>
      </c>
      <c r="R58" s="87">
        <f t="shared" ref="R58:R59" si="10">IF(ISNUMBER(R57),R57+Q58,Q58)</f>
        <v>1.0000000000000004</v>
      </c>
      <c r="S58" s="89"/>
    </row>
    <row r="59" spans="2:19" x14ac:dyDescent="0.2">
      <c r="B59" s="76" t="s">
        <v>114</v>
      </c>
      <c r="C59" s="77">
        <v>8.9999999999999999E-8</v>
      </c>
      <c r="D59" s="80">
        <f t="shared" ref="D59:D60" si="11">IF(ISNUMBER(C59),C59/VLOOKUP("National Total",B$5:C$58,2,0),"0")</f>
        <v>9.4543334959149341E-9</v>
      </c>
      <c r="E59" s="80">
        <f t="shared" ref="E59:E60" si="12">IF(D59=1,0,IF(ISNUMBER(D59+E58),D59+E58,0))</f>
        <v>0.99999999660274264</v>
      </c>
      <c r="F59" s="81"/>
      <c r="H59" s="63"/>
      <c r="I59" s="198"/>
      <c r="J59" s="12"/>
      <c r="M59" s="76" t="s">
        <v>103</v>
      </c>
      <c r="N59" s="77">
        <v>1.8902315258823501E-8</v>
      </c>
      <c r="O59" s="77">
        <v>3.2339999999999997E-8</v>
      </c>
      <c r="P59" s="162">
        <v>9.1205934360510603E-10</v>
      </c>
      <c r="Q59" s="80">
        <f t="shared" si="9"/>
        <v>3.8732846823832027E-9</v>
      </c>
      <c r="R59" s="87">
        <f t="shared" si="10"/>
        <v>1.000000003873285</v>
      </c>
      <c r="S59" s="89"/>
    </row>
    <row r="60" spans="2:19" ht="12.75" thickBot="1" x14ac:dyDescent="0.25">
      <c r="B60" s="78" t="s">
        <v>103</v>
      </c>
      <c r="C60" s="79">
        <v>3.2339999999999997E-8</v>
      </c>
      <c r="D60" s="82">
        <f t="shared" si="11"/>
        <v>3.3972571695320994E-9</v>
      </c>
      <c r="E60" s="82">
        <f t="shared" si="12"/>
        <v>0.99999999999999978</v>
      </c>
      <c r="F60" s="83"/>
      <c r="H60" s="63"/>
      <c r="I60" s="198"/>
      <c r="J60" s="12"/>
      <c r="M60" s="78"/>
      <c r="N60" s="79"/>
      <c r="O60" s="79"/>
      <c r="P60" s="196"/>
      <c r="Q60" s="82"/>
      <c r="R60" s="91"/>
      <c r="S60" s="92"/>
    </row>
    <row r="61" spans="2:19" x14ac:dyDescent="0.2">
      <c r="B61" s="158"/>
      <c r="C61" s="176"/>
      <c r="D61" s="80"/>
      <c r="E61" s="80"/>
      <c r="F61" s="110"/>
      <c r="H61" s="63"/>
      <c r="I61" s="198"/>
      <c r="J61" s="12"/>
      <c r="M61" s="80"/>
      <c r="N61" s="87"/>
      <c r="O61" s="154"/>
      <c r="P61" s="80"/>
      <c r="Q61" s="80"/>
      <c r="R61" s="87"/>
      <c r="S61" s="154"/>
    </row>
    <row r="62" spans="2:19" x14ac:dyDescent="0.2">
      <c r="C62" s="72"/>
      <c r="H62" s="12"/>
      <c r="I62" s="199"/>
      <c r="J62" s="12"/>
      <c r="N62" s="72"/>
      <c r="O62" s="72"/>
    </row>
    <row r="63" spans="2:19" x14ac:dyDescent="0.2">
      <c r="C63" s="171"/>
      <c r="H63" s="12"/>
      <c r="I63" s="12"/>
      <c r="J63" s="12"/>
    </row>
    <row r="64" spans="2:19" x14ac:dyDescent="0.2">
      <c r="H64" s="12"/>
      <c r="I64" s="12"/>
      <c r="J64" s="12"/>
    </row>
    <row r="65" spans="8:17" x14ac:dyDescent="0.2">
      <c r="H65" s="12"/>
      <c r="I65" s="12"/>
      <c r="J65" s="12"/>
      <c r="P65" s="10"/>
      <c r="Q65" s="41"/>
    </row>
  </sheetData>
  <sortState xmlns:xlrd2="http://schemas.microsoft.com/office/spreadsheetml/2017/richdata2" ref="H5:I34">
    <sortCondition descending="1" ref="I5:I34"/>
  </sortState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4"/>
  </sheetPr>
  <dimension ref="B1:L35"/>
  <sheetViews>
    <sheetView showGridLines="0" workbookViewId="0">
      <selection activeCell="O6" sqref="O6"/>
    </sheetView>
  </sheetViews>
  <sheetFormatPr defaultColWidth="9.140625" defaultRowHeight="12" x14ac:dyDescent="0.2"/>
  <cols>
    <col min="1" max="1" width="6.5703125" style="10" bestFit="1" customWidth="1"/>
    <col min="2" max="2" width="16.28515625" style="10" bestFit="1" customWidth="1"/>
    <col min="3" max="3" width="20.5703125" style="10" customWidth="1"/>
    <col min="4" max="4" width="14.28515625" style="10" bestFit="1" customWidth="1"/>
    <col min="5" max="5" width="11.28515625" style="10" bestFit="1" customWidth="1"/>
    <col min="6" max="6" width="9.140625" style="30" bestFit="1" customWidth="1"/>
    <col min="7" max="7" width="2.28515625" style="10" customWidth="1"/>
    <col min="8" max="8" width="16.28515625" style="10" customWidth="1"/>
    <col min="9" max="9" width="7.85546875" style="10" customWidth="1"/>
    <col min="10" max="10" width="14.28515625" style="10" customWidth="1"/>
    <col min="11" max="11" width="11.28515625" style="10" customWidth="1"/>
    <col min="12" max="16384" width="9.140625" style="10"/>
  </cols>
  <sheetData>
    <row r="1" spans="2:12" ht="15" x14ac:dyDescent="0.25">
      <c r="B1" s="195" t="s">
        <v>377</v>
      </c>
    </row>
    <row r="3" spans="2:12" ht="12.75" thickBot="1" x14ac:dyDescent="0.25">
      <c r="B3" s="10" t="s">
        <v>29</v>
      </c>
      <c r="H3" s="10" t="s">
        <v>29</v>
      </c>
      <c r="L3" s="30"/>
    </row>
    <row r="4" spans="2:12" ht="24.75" thickBot="1" x14ac:dyDescent="0.25">
      <c r="B4" s="200" t="s">
        <v>0</v>
      </c>
      <c r="C4" s="201" t="s">
        <v>343</v>
      </c>
      <c r="D4" s="118" t="s">
        <v>1</v>
      </c>
      <c r="E4" s="118" t="s">
        <v>2</v>
      </c>
      <c r="F4" s="119" t="s">
        <v>3</v>
      </c>
      <c r="H4" s="200" t="s">
        <v>0</v>
      </c>
      <c r="I4" s="201" t="s">
        <v>344</v>
      </c>
      <c r="J4" s="39" t="s">
        <v>1</v>
      </c>
      <c r="K4" s="39" t="s">
        <v>2</v>
      </c>
      <c r="L4" s="40" t="s">
        <v>3</v>
      </c>
    </row>
    <row r="5" spans="2:12" s="34" customFormat="1" x14ac:dyDescent="0.2">
      <c r="B5" s="76" t="s">
        <v>181</v>
      </c>
      <c r="C5" s="77">
        <f>SUM(C6:C35)</f>
        <v>8.1816287978312143</v>
      </c>
      <c r="D5" s="160"/>
      <c r="E5" s="84"/>
      <c r="F5" s="85"/>
      <c r="G5" s="108"/>
      <c r="H5" s="76" t="s">
        <v>181</v>
      </c>
      <c r="I5" s="77">
        <f>SUM(I6:I35)</f>
        <v>0.21861155416063602</v>
      </c>
      <c r="J5" s="84"/>
      <c r="K5" s="84"/>
      <c r="L5" s="85"/>
    </row>
    <row r="6" spans="2:12" x14ac:dyDescent="0.2">
      <c r="B6" s="76" t="s">
        <v>73</v>
      </c>
      <c r="C6" s="77">
        <v>6.13975858999639</v>
      </c>
      <c r="D6" s="80">
        <f t="shared" ref="D6:D35" si="0">IF(ISNUMBER(C6),C6/VLOOKUP("National Total",B$5:C$35,2,0),"0")</f>
        <v>0.75043230898276847</v>
      </c>
      <c r="E6" s="80">
        <f t="shared" ref="E6:E32" si="1">IF(D6=1,0,IF(ISNUMBER(D6+E5),D6+E5,0))</f>
        <v>0.75043230898276847</v>
      </c>
      <c r="F6" s="81" t="s">
        <v>371</v>
      </c>
      <c r="G6" s="2"/>
      <c r="H6" s="76" t="s">
        <v>65</v>
      </c>
      <c r="I6" s="77">
        <v>5.4558899355645202E-2</v>
      </c>
      <c r="J6" s="80">
        <f t="shared" ref="J6:J35" si="2">IF(ISNUMBER(I6),I6/VLOOKUP("National Total",H$5:I$35,2,0),"0")</f>
        <v>0.24957006305144905</v>
      </c>
      <c r="K6" s="80">
        <f t="shared" ref="K6" si="3">IF(J6=1,0,IF(ISNUMBER(J6+K5),J6+K5,0))</f>
        <v>0.24957006305144905</v>
      </c>
      <c r="L6" s="81" t="s">
        <v>371</v>
      </c>
    </row>
    <row r="7" spans="2:12" x14ac:dyDescent="0.2">
      <c r="B7" s="76" t="s">
        <v>82</v>
      </c>
      <c r="C7" s="77">
        <v>1.0053204329001799</v>
      </c>
      <c r="D7" s="80">
        <f t="shared" si="0"/>
        <v>0.12287534154160969</v>
      </c>
      <c r="E7" s="80">
        <f t="shared" si="1"/>
        <v>0.8733076505243782</v>
      </c>
      <c r="F7" s="81" t="s">
        <v>371</v>
      </c>
      <c r="G7" s="2"/>
      <c r="H7" s="76" t="s">
        <v>131</v>
      </c>
      <c r="I7" s="77">
        <v>4.05704404064798E-2</v>
      </c>
      <c r="J7" s="80">
        <f t="shared" si="2"/>
        <v>0.18558232460425489</v>
      </c>
      <c r="K7" s="80">
        <f t="shared" ref="K7:K34" si="4">IF(J7=1,0,IF(ISNUMBER(J7+K6),J7+K6,0))</f>
        <v>0.43515238765570396</v>
      </c>
      <c r="L7" s="81" t="s">
        <v>371</v>
      </c>
    </row>
    <row r="8" spans="2:12" x14ac:dyDescent="0.2">
      <c r="B8" s="76" t="s">
        <v>67</v>
      </c>
      <c r="C8" s="77">
        <v>0.35507291627432602</v>
      </c>
      <c r="D8" s="80">
        <f t="shared" si="0"/>
        <v>4.3398805427160021E-2</v>
      </c>
      <c r="E8" s="80">
        <f t="shared" si="1"/>
        <v>0.91670645595153821</v>
      </c>
      <c r="F8" s="81"/>
      <c r="G8" s="2"/>
      <c r="H8" s="76" t="s">
        <v>73</v>
      </c>
      <c r="I8" s="77">
        <v>2.6724495052593E-2</v>
      </c>
      <c r="J8" s="80">
        <f t="shared" si="2"/>
        <v>0.12224648946485148</v>
      </c>
      <c r="K8" s="80">
        <f t="shared" si="4"/>
        <v>0.55739887712055547</v>
      </c>
      <c r="L8" s="81" t="s">
        <v>371</v>
      </c>
    </row>
    <row r="9" spans="2:12" x14ac:dyDescent="0.2">
      <c r="B9" s="76" t="s">
        <v>55</v>
      </c>
      <c r="C9" s="77">
        <v>0.22212011570797199</v>
      </c>
      <c r="D9" s="80">
        <f t="shared" si="0"/>
        <v>2.7148642549861414E-2</v>
      </c>
      <c r="E9" s="80">
        <f t="shared" si="1"/>
        <v>0.94385509850139959</v>
      </c>
      <c r="F9" s="81"/>
      <c r="G9" s="2"/>
      <c r="H9" s="76" t="s">
        <v>55</v>
      </c>
      <c r="I9" s="77">
        <v>2.5787591799298699E-2</v>
      </c>
      <c r="J9" s="80">
        <f t="shared" si="2"/>
        <v>0.11796079076566075</v>
      </c>
      <c r="K9" s="80">
        <f t="shared" si="4"/>
        <v>0.67535966788621626</v>
      </c>
      <c r="L9" s="81" t="s">
        <v>371</v>
      </c>
    </row>
    <row r="10" spans="2:12" x14ac:dyDescent="0.2">
      <c r="B10" s="76" t="s">
        <v>65</v>
      </c>
      <c r="C10" s="77">
        <v>0.118536024933107</v>
      </c>
      <c r="D10" s="80">
        <f t="shared" si="0"/>
        <v>1.4488071735120581E-2</v>
      </c>
      <c r="E10" s="80">
        <f t="shared" si="1"/>
        <v>0.95834317023652016</v>
      </c>
      <c r="F10" s="81"/>
      <c r="G10" s="2"/>
      <c r="H10" s="76" t="s">
        <v>82</v>
      </c>
      <c r="I10" s="77">
        <v>2.2996656619067302E-2</v>
      </c>
      <c r="J10" s="80">
        <f t="shared" si="2"/>
        <v>0.10519414999524376</v>
      </c>
      <c r="K10" s="80">
        <f t="shared" si="4"/>
        <v>0.78055381788146005</v>
      </c>
      <c r="L10" s="81" t="s">
        <v>371</v>
      </c>
    </row>
    <row r="11" spans="2:12" x14ac:dyDescent="0.2">
      <c r="B11" s="76" t="s">
        <v>80</v>
      </c>
      <c r="C11" s="77">
        <v>0.110379919753228</v>
      </c>
      <c r="D11" s="80">
        <f t="shared" si="0"/>
        <v>1.3491191360635611E-2</v>
      </c>
      <c r="E11" s="80">
        <f t="shared" si="1"/>
        <v>0.97183436159715575</v>
      </c>
      <c r="F11" s="81"/>
      <c r="G11" s="2"/>
      <c r="H11" s="76" t="s">
        <v>80</v>
      </c>
      <c r="I11" s="77">
        <v>1.3134342693332E-2</v>
      </c>
      <c r="J11" s="80">
        <f t="shared" si="2"/>
        <v>6.0080734267507513E-2</v>
      </c>
      <c r="K11" s="80">
        <f t="shared" si="4"/>
        <v>0.84063455214896754</v>
      </c>
      <c r="L11" s="81" t="s">
        <v>371</v>
      </c>
    </row>
    <row r="12" spans="2:12" x14ac:dyDescent="0.2">
      <c r="B12" s="76" t="s">
        <v>364</v>
      </c>
      <c r="C12" s="77">
        <v>6.8158703896501194E-2</v>
      </c>
      <c r="D12" s="80">
        <f t="shared" si="0"/>
        <v>8.3307010841861592E-3</v>
      </c>
      <c r="E12" s="80">
        <f t="shared" si="1"/>
        <v>0.98016506268134196</v>
      </c>
      <c r="F12" s="81"/>
      <c r="G12" s="2"/>
      <c r="H12" s="76" t="s">
        <v>365</v>
      </c>
      <c r="I12" s="77">
        <v>1.29796639124E-2</v>
      </c>
      <c r="J12" s="80">
        <f t="shared" si="2"/>
        <v>5.93731834634071E-2</v>
      </c>
      <c r="K12" s="80">
        <f t="shared" si="4"/>
        <v>0.90000773561237468</v>
      </c>
      <c r="L12" s="81"/>
    </row>
    <row r="13" spans="2:12" x14ac:dyDescent="0.2">
      <c r="B13" s="76" t="s">
        <v>63</v>
      </c>
      <c r="C13" s="77">
        <v>4.2062966750282198E-2</v>
      </c>
      <c r="D13" s="80">
        <f t="shared" si="0"/>
        <v>5.1411482712870387E-3</v>
      </c>
      <c r="E13" s="80">
        <f t="shared" si="1"/>
        <v>0.98530621095262905</v>
      </c>
      <c r="F13" s="81"/>
      <c r="G13" s="2"/>
      <c r="H13" s="76" t="s">
        <v>56</v>
      </c>
      <c r="I13" s="77">
        <v>6.4098613219977204E-3</v>
      </c>
      <c r="J13" s="80">
        <f t="shared" si="2"/>
        <v>2.9320780169229971E-2</v>
      </c>
      <c r="K13" s="80">
        <f t="shared" si="4"/>
        <v>0.92932851578160469</v>
      </c>
      <c r="L13" s="81"/>
    </row>
    <row r="14" spans="2:12" x14ac:dyDescent="0.2">
      <c r="B14" s="76" t="s">
        <v>365</v>
      </c>
      <c r="C14" s="77">
        <v>3.676076432E-2</v>
      </c>
      <c r="D14" s="80">
        <f t="shared" si="0"/>
        <v>4.4930863069398289E-3</v>
      </c>
      <c r="E14" s="80">
        <f t="shared" si="1"/>
        <v>0.98979929725956883</v>
      </c>
      <c r="F14" s="81"/>
      <c r="G14" s="2"/>
      <c r="H14" s="76" t="s">
        <v>63</v>
      </c>
      <c r="I14" s="77">
        <v>5.7946917965649896E-3</v>
      </c>
      <c r="J14" s="80">
        <f t="shared" si="2"/>
        <v>2.6506795666925469E-2</v>
      </c>
      <c r="K14" s="80">
        <f t="shared" si="4"/>
        <v>0.95583531144853018</v>
      </c>
      <c r="L14" s="81"/>
    </row>
    <row r="15" spans="2:12" x14ac:dyDescent="0.2">
      <c r="B15" s="76" t="s">
        <v>62</v>
      </c>
      <c r="C15" s="77">
        <v>2.1226728653414201E-2</v>
      </c>
      <c r="D15" s="80">
        <f t="shared" si="0"/>
        <v>2.5944379998076887E-3</v>
      </c>
      <c r="E15" s="80">
        <f t="shared" si="1"/>
        <v>0.99239373525937657</v>
      </c>
      <c r="F15" s="81"/>
      <c r="G15" s="2"/>
      <c r="H15" s="76" t="s">
        <v>62</v>
      </c>
      <c r="I15" s="77">
        <v>2.99139656881525E-3</v>
      </c>
      <c r="J15" s="80">
        <f t="shared" si="2"/>
        <v>1.3683616038963651E-2</v>
      </c>
      <c r="K15" s="80">
        <f t="shared" si="4"/>
        <v>0.9695189274874938</v>
      </c>
      <c r="L15" s="81"/>
    </row>
    <row r="16" spans="2:12" x14ac:dyDescent="0.2">
      <c r="B16" s="76" t="s">
        <v>170</v>
      </c>
      <c r="C16" s="77">
        <v>1.55188176E-2</v>
      </c>
      <c r="D16" s="80">
        <f t="shared" si="0"/>
        <v>1.8967882781621341E-3</v>
      </c>
      <c r="E16" s="80">
        <f t="shared" si="1"/>
        <v>0.99429052353753866</v>
      </c>
      <c r="F16" s="81"/>
      <c r="G16" s="2"/>
      <c r="H16" s="76" t="s">
        <v>85</v>
      </c>
      <c r="I16" s="77">
        <v>1.9142430973049301E-3</v>
      </c>
      <c r="J16" s="80">
        <f t="shared" si="2"/>
        <v>8.7563674511839489E-3</v>
      </c>
      <c r="K16" s="80">
        <f t="shared" si="4"/>
        <v>0.97827529493867771</v>
      </c>
      <c r="L16" s="81"/>
    </row>
    <row r="17" spans="2:12" x14ac:dyDescent="0.2">
      <c r="B17" s="76" t="s">
        <v>84</v>
      </c>
      <c r="C17" s="77">
        <v>1.4738228663092099E-2</v>
      </c>
      <c r="D17" s="80">
        <f t="shared" si="0"/>
        <v>1.8013807552597484E-3</v>
      </c>
      <c r="E17" s="80">
        <f t="shared" si="1"/>
        <v>0.99609190429279837</v>
      </c>
      <c r="F17" s="81"/>
      <c r="G17" s="2"/>
      <c r="H17" s="76" t="s">
        <v>170</v>
      </c>
      <c r="I17" s="77">
        <v>1.1937552E-3</v>
      </c>
      <c r="J17" s="80">
        <f t="shared" si="2"/>
        <v>5.4606226307820274E-3</v>
      </c>
      <c r="K17" s="80">
        <f t="shared" si="4"/>
        <v>0.98373591756945977</v>
      </c>
      <c r="L17" s="81"/>
    </row>
    <row r="18" spans="2:12" x14ac:dyDescent="0.2">
      <c r="B18" s="76" t="s">
        <v>77</v>
      </c>
      <c r="C18" s="77">
        <v>1.21811395604396E-2</v>
      </c>
      <c r="D18" s="80">
        <f t="shared" si="0"/>
        <v>1.4888404083632559E-3</v>
      </c>
      <c r="E18" s="80">
        <f t="shared" si="1"/>
        <v>0.99758074470116165</v>
      </c>
      <c r="F18" s="81"/>
      <c r="G18" s="2"/>
      <c r="H18" s="76" t="s">
        <v>364</v>
      </c>
      <c r="I18" s="77">
        <v>9.8362738937595698E-4</v>
      </c>
      <c r="J18" s="80">
        <f t="shared" si="2"/>
        <v>4.4994300193904047E-3</v>
      </c>
      <c r="K18" s="80">
        <f t="shared" si="4"/>
        <v>0.98823534758885012</v>
      </c>
      <c r="L18" s="81"/>
    </row>
    <row r="19" spans="2:12" x14ac:dyDescent="0.2">
      <c r="B19" s="76" t="s">
        <v>56</v>
      </c>
      <c r="C19" s="77">
        <v>4.7284682096338697E-3</v>
      </c>
      <c r="D19" s="80">
        <f t="shared" si="0"/>
        <v>5.779372697631176E-4</v>
      </c>
      <c r="E19" s="80">
        <f t="shared" si="1"/>
        <v>0.99815868197092472</v>
      </c>
      <c r="F19" s="81"/>
      <c r="G19" s="2"/>
      <c r="H19" s="76" t="s">
        <v>77</v>
      </c>
      <c r="I19" s="77">
        <v>9.3701073541842803E-4</v>
      </c>
      <c r="J19" s="80">
        <f t="shared" si="2"/>
        <v>4.2861903572119133E-3</v>
      </c>
      <c r="K19" s="80">
        <f t="shared" si="4"/>
        <v>0.99252153794606202</v>
      </c>
      <c r="L19" s="81"/>
    </row>
    <row r="20" spans="2:12" x14ac:dyDescent="0.2">
      <c r="B20" s="76" t="s">
        <v>59</v>
      </c>
      <c r="C20" s="77">
        <v>4.0944642405008197E-3</v>
      </c>
      <c r="D20" s="80">
        <f t="shared" si="0"/>
        <v>5.00446102075198E-4</v>
      </c>
      <c r="E20" s="80">
        <f t="shared" si="1"/>
        <v>0.99865912807299995</v>
      </c>
      <c r="F20" s="81"/>
      <c r="G20" s="2"/>
      <c r="H20" s="76" t="s">
        <v>75</v>
      </c>
      <c r="I20" s="77">
        <v>4.3294982947081898E-4</v>
      </c>
      <c r="J20" s="80">
        <f t="shared" si="2"/>
        <v>1.9804526395374644E-3</v>
      </c>
      <c r="K20" s="80">
        <f t="shared" si="4"/>
        <v>0.99450199058559952</v>
      </c>
      <c r="L20" s="81"/>
    </row>
    <row r="21" spans="2:12" x14ac:dyDescent="0.2">
      <c r="B21" s="76" t="s">
        <v>60</v>
      </c>
      <c r="C21" s="77">
        <v>3.3010147534273701E-3</v>
      </c>
      <c r="D21" s="80">
        <f t="shared" si="0"/>
        <v>4.034666977683469E-4</v>
      </c>
      <c r="E21" s="80">
        <f t="shared" si="1"/>
        <v>0.99906259477076831</v>
      </c>
      <c r="F21" s="81"/>
      <c r="G21" s="2"/>
      <c r="H21" s="76" t="s">
        <v>84</v>
      </c>
      <c r="I21" s="77">
        <v>2.7634178743297602E-4</v>
      </c>
      <c r="J21" s="80">
        <f t="shared" si="2"/>
        <v>1.2640767707543937E-3</v>
      </c>
      <c r="K21" s="80">
        <f t="shared" si="4"/>
        <v>0.99576606735635387</v>
      </c>
      <c r="L21" s="81"/>
    </row>
    <row r="22" spans="2:12" x14ac:dyDescent="0.2">
      <c r="B22" s="76" t="s">
        <v>86</v>
      </c>
      <c r="C22" s="77">
        <v>2.6408945054945099E-3</v>
      </c>
      <c r="D22" s="80">
        <f t="shared" si="0"/>
        <v>3.2278346656286315E-4</v>
      </c>
      <c r="E22" s="80">
        <f t="shared" si="1"/>
        <v>0.9993853782373312</v>
      </c>
      <c r="F22" s="81"/>
      <c r="G22" s="2"/>
      <c r="H22" s="76" t="s">
        <v>68</v>
      </c>
      <c r="I22" s="77">
        <v>2.14493704835648E-4</v>
      </c>
      <c r="J22" s="80">
        <f t="shared" si="2"/>
        <v>9.8116362449002931E-4</v>
      </c>
      <c r="K22" s="80">
        <f t="shared" si="4"/>
        <v>0.99674723098084395</v>
      </c>
      <c r="L22" s="81"/>
    </row>
    <row r="23" spans="2:12" x14ac:dyDescent="0.2">
      <c r="B23" s="76" t="s">
        <v>68</v>
      </c>
      <c r="C23" s="77">
        <v>1.76364477133225E-3</v>
      </c>
      <c r="D23" s="80">
        <f t="shared" si="0"/>
        <v>2.155615727518409E-4</v>
      </c>
      <c r="E23" s="80">
        <f t="shared" ref="E23:E29" si="5">IF(D23=1,0,IF(ISNUMBER(D23+E22),D23+E22,0))</f>
        <v>0.99960093981008302</v>
      </c>
      <c r="F23" s="81"/>
      <c r="G23" s="2"/>
      <c r="H23" s="76" t="s">
        <v>86</v>
      </c>
      <c r="I23" s="77">
        <v>2.0314573119188499E-4</v>
      </c>
      <c r="J23" s="80">
        <f t="shared" si="2"/>
        <v>9.292543203943067E-4</v>
      </c>
      <c r="K23" s="80">
        <f t="shared" si="4"/>
        <v>0.9976764853012382</v>
      </c>
      <c r="L23" s="81"/>
    </row>
    <row r="24" spans="2:12" x14ac:dyDescent="0.2">
      <c r="B24" s="76" t="s">
        <v>121</v>
      </c>
      <c r="C24" s="77">
        <v>1.3439999999999999E-3</v>
      </c>
      <c r="D24" s="80">
        <f t="shared" si="0"/>
        <v>1.6427046902400014E-4</v>
      </c>
      <c r="E24" s="80">
        <f t="shared" si="5"/>
        <v>0.99976521027910703</v>
      </c>
      <c r="F24" s="81"/>
      <c r="G24" s="2"/>
      <c r="H24" s="76" t="s">
        <v>60</v>
      </c>
      <c r="I24" s="77">
        <v>9.4767204026895404E-5</v>
      </c>
      <c r="J24" s="80">
        <f t="shared" si="2"/>
        <v>4.3349586160144286E-4</v>
      </c>
      <c r="K24" s="80">
        <f t="shared" ref="K24:K25" si="6">IF(J24=1,0,IF(ISNUMBER(J24+K23),J24+K23,0))</f>
        <v>0.99810998116283967</v>
      </c>
      <c r="L24" s="81"/>
    </row>
    <row r="25" spans="2:12" x14ac:dyDescent="0.2">
      <c r="B25" s="76" t="s">
        <v>114</v>
      </c>
      <c r="C25" s="77">
        <v>4.6999999999999999E-4</v>
      </c>
      <c r="D25" s="80">
        <f t="shared" si="0"/>
        <v>5.7445774137857187E-5</v>
      </c>
      <c r="E25" s="80">
        <f t="shared" si="5"/>
        <v>0.99982265605324494</v>
      </c>
      <c r="F25" s="81"/>
      <c r="G25" s="2"/>
      <c r="H25" s="76" t="s">
        <v>114</v>
      </c>
      <c r="I25" s="77">
        <v>8.0000000000000007E-5</v>
      </c>
      <c r="J25" s="80">
        <f t="shared" si="2"/>
        <v>3.6594589113627508E-4</v>
      </c>
      <c r="K25" s="80">
        <f t="shared" si="6"/>
        <v>0.99847592705397592</v>
      </c>
      <c r="L25" s="81"/>
    </row>
    <row r="26" spans="2:12" x14ac:dyDescent="0.2">
      <c r="B26" s="76" t="s">
        <v>61</v>
      </c>
      <c r="C26" s="77">
        <v>4.08114541342239E-4</v>
      </c>
      <c r="D26" s="80">
        <f t="shared" si="0"/>
        <v>4.9881820775152006E-5</v>
      </c>
      <c r="E26" s="80">
        <f t="shared" si="5"/>
        <v>0.99987253787402008</v>
      </c>
      <c r="F26" s="81"/>
      <c r="G26" s="2"/>
      <c r="H26" s="76" t="s">
        <v>59</v>
      </c>
      <c r="I26" s="77">
        <v>7.6818578935030905E-5</v>
      </c>
      <c r="J26" s="80">
        <f t="shared" si="2"/>
        <v>3.5139304155252713E-4</v>
      </c>
      <c r="K26" s="80">
        <f t="shared" si="4"/>
        <v>0.99882732009552844</v>
      </c>
      <c r="L26" s="81"/>
    </row>
    <row r="27" spans="2:12" x14ac:dyDescent="0.2">
      <c r="B27" s="76" t="s">
        <v>66</v>
      </c>
      <c r="C27" s="77">
        <v>3.9102075173660299E-4</v>
      </c>
      <c r="D27" s="80">
        <f t="shared" si="0"/>
        <v>4.7792531462714948E-5</v>
      </c>
      <c r="E27" s="80">
        <f t="shared" si="5"/>
        <v>0.99992033040548278</v>
      </c>
      <c r="F27" s="81"/>
      <c r="G27" s="2"/>
      <c r="H27" s="76" t="s">
        <v>71</v>
      </c>
      <c r="I27" s="77">
        <v>6.9361489331244106E-5</v>
      </c>
      <c r="J27" s="80">
        <f t="shared" si="2"/>
        <v>3.1728190029826697E-4</v>
      </c>
      <c r="K27" s="80">
        <f t="shared" si="4"/>
        <v>0.99914460199582666</v>
      </c>
      <c r="L27" s="81"/>
    </row>
    <row r="28" spans="2:12" x14ac:dyDescent="0.2">
      <c r="B28" s="76" t="s">
        <v>174</v>
      </c>
      <c r="C28" s="77">
        <v>3.2651619E-4</v>
      </c>
      <c r="D28" s="80">
        <f t="shared" si="0"/>
        <v>3.9908458091688651E-5</v>
      </c>
      <c r="E28" s="80">
        <f t="shared" si="5"/>
        <v>0.99996023886357444</v>
      </c>
      <c r="F28" s="81"/>
      <c r="G28" s="2"/>
      <c r="H28" s="76" t="s">
        <v>70</v>
      </c>
      <c r="I28" s="77">
        <v>5.7988596984437397E-5</v>
      </c>
      <c r="J28" s="80">
        <f t="shared" si="2"/>
        <v>2.6525860999015316E-4</v>
      </c>
      <c r="K28" s="80">
        <f t="shared" si="4"/>
        <v>0.99940986060581682</v>
      </c>
      <c r="L28" s="81"/>
    </row>
    <row r="29" spans="2:12" x14ac:dyDescent="0.2">
      <c r="B29" s="76" t="s">
        <v>131</v>
      </c>
      <c r="C29" s="77">
        <v>2.9538127664366799E-4</v>
      </c>
      <c r="D29" s="80">
        <f t="shared" si="0"/>
        <v>3.6102991707710771E-5</v>
      </c>
      <c r="E29" s="80">
        <f t="shared" si="5"/>
        <v>0.99999634185528219</v>
      </c>
      <c r="F29" s="81"/>
      <c r="G29" s="2"/>
      <c r="H29" s="76" t="s">
        <v>174</v>
      </c>
      <c r="I29" s="77">
        <v>5.4691190000000002E-5</v>
      </c>
      <c r="J29" s="80">
        <f t="shared" si="2"/>
        <v>2.5017520327316669E-4</v>
      </c>
      <c r="K29" s="80">
        <f t="shared" si="4"/>
        <v>0.99966003580909002</v>
      </c>
      <c r="L29" s="81"/>
    </row>
    <row r="30" spans="2:12" x14ac:dyDescent="0.2">
      <c r="B30" s="76" t="s">
        <v>71</v>
      </c>
      <c r="C30" s="77">
        <v>1.57714396474715E-5</v>
      </c>
      <c r="D30" s="80">
        <f t="shared" si="0"/>
        <v>1.9276650208882847E-6</v>
      </c>
      <c r="E30" s="80">
        <f t="shared" si="1"/>
        <v>0.99999826952030313</v>
      </c>
      <c r="F30" s="81"/>
      <c r="G30" s="2"/>
      <c r="H30" s="76" t="s">
        <v>69</v>
      </c>
      <c r="I30" s="77">
        <v>3.4736540936547699E-5</v>
      </c>
      <c r="J30" s="80">
        <f t="shared" si="2"/>
        <v>1.5889618035020805E-4</v>
      </c>
      <c r="K30" s="80">
        <f t="shared" si="4"/>
        <v>0.99981893198944027</v>
      </c>
      <c r="L30" s="81"/>
    </row>
    <row r="31" spans="2:12" x14ac:dyDescent="0.2">
      <c r="B31" s="76" t="s">
        <v>69</v>
      </c>
      <c r="C31" s="77">
        <v>5.6297419528041597E-6</v>
      </c>
      <c r="D31" s="80">
        <f t="shared" si="0"/>
        <v>6.8809549930895072E-7</v>
      </c>
      <c r="E31" s="80">
        <f t="shared" si="1"/>
        <v>0.99999895761580249</v>
      </c>
      <c r="F31" s="81"/>
      <c r="G31" s="2"/>
      <c r="H31" s="76" t="s">
        <v>66</v>
      </c>
      <c r="I31" s="77">
        <v>2.93265563802452E-5</v>
      </c>
      <c r="J31" s="80">
        <f t="shared" si="2"/>
        <v>1.3414916010658803E-4</v>
      </c>
      <c r="K31" s="80">
        <f t="shared" si="4"/>
        <v>0.99995308114954684</v>
      </c>
      <c r="L31" s="81"/>
    </row>
    <row r="32" spans="2:12" x14ac:dyDescent="0.2">
      <c r="B32" s="76" t="s">
        <v>78</v>
      </c>
      <c r="C32" s="77">
        <v>4.1156900965776196E-6</v>
      </c>
      <c r="D32" s="80">
        <f t="shared" si="0"/>
        <v>5.0304043342428422E-7</v>
      </c>
      <c r="E32" s="80">
        <f t="shared" si="1"/>
        <v>0.99999946065623591</v>
      </c>
      <c r="F32" s="81"/>
      <c r="G32" s="2"/>
      <c r="H32" s="76" t="s">
        <v>61</v>
      </c>
      <c r="I32" s="77">
        <v>7.7945595797704196E-6</v>
      </c>
      <c r="J32" s="80">
        <f t="shared" si="2"/>
        <v>3.5654838142923447E-5</v>
      </c>
      <c r="K32" s="80">
        <f t="shared" si="4"/>
        <v>0.99998873598768978</v>
      </c>
      <c r="L32" s="81"/>
    </row>
    <row r="33" spans="2:12" x14ac:dyDescent="0.2">
      <c r="B33" s="76" t="s">
        <v>70</v>
      </c>
      <c r="C33" s="77">
        <v>2.2610436554163299E-6</v>
      </c>
      <c r="D33" s="80">
        <f t="shared" si="0"/>
        <v>2.7635617690400319E-7</v>
      </c>
      <c r="E33" s="80">
        <f t="shared" ref="E33" si="7">IF(D33=1,0,IF(ISNUMBER(D33+E32),D33+E32,0))</f>
        <v>0.99999973701241285</v>
      </c>
      <c r="F33" s="81"/>
      <c r="G33" s="2"/>
      <c r="H33" s="76" t="s">
        <v>67</v>
      </c>
      <c r="I33" s="77">
        <v>1.7388136878135499E-6</v>
      </c>
      <c r="J33" s="80">
        <f t="shared" si="2"/>
        <v>7.9538965563360281E-6</v>
      </c>
      <c r="K33" s="80">
        <f t="shared" si="4"/>
        <v>0.99999668988424617</v>
      </c>
      <c r="L33" s="81"/>
    </row>
    <row r="34" spans="2:12" x14ac:dyDescent="0.2">
      <c r="B34" s="76" t="s">
        <v>57</v>
      </c>
      <c r="C34" s="77">
        <v>1.69111881853809E-6</v>
      </c>
      <c r="D34" s="80">
        <f t="shared" si="0"/>
        <v>2.0669708444684898E-7</v>
      </c>
      <c r="E34" s="80">
        <f t="shared" ref="E34:E35" si="8">IF(D34=1,0,IF(ISNUMBER(D34+E33),D34+E33,0))</f>
        <v>0.9999999437094973</v>
      </c>
      <c r="F34" s="81"/>
      <c r="G34" s="2"/>
      <c r="H34" s="76" t="s">
        <v>78</v>
      </c>
      <c r="I34" s="77">
        <v>6.8594834942960295E-7</v>
      </c>
      <c r="J34" s="80">
        <f t="shared" si="2"/>
        <v>3.1377497500684126E-6</v>
      </c>
      <c r="K34" s="80">
        <f t="shared" si="4"/>
        <v>0.9999998276339962</v>
      </c>
      <c r="L34" s="81"/>
    </row>
    <row r="35" spans="2:12" ht="12.75" thickBot="1" x14ac:dyDescent="0.25">
      <c r="B35" s="78" t="s">
        <v>58</v>
      </c>
      <c r="C35" s="79">
        <v>4.6054799999999998E-7</v>
      </c>
      <c r="D35" s="82">
        <f t="shared" si="0"/>
        <v>5.6290502952429473E-8</v>
      </c>
      <c r="E35" s="82">
        <f t="shared" si="8"/>
        <v>1.0000000000000002</v>
      </c>
      <c r="F35" s="83"/>
      <c r="H35" s="78" t="s">
        <v>58</v>
      </c>
      <c r="I35" s="79">
        <v>3.7681200000000003E-8</v>
      </c>
      <c r="J35" s="82">
        <f t="shared" si="2"/>
        <v>1.723660039135526E-7</v>
      </c>
      <c r="K35" s="82">
        <f t="shared" ref="K35" si="9">IF(J35=1,0,IF(ISNUMBER(J35+K34),J35+K34,0))</f>
        <v>1</v>
      </c>
      <c r="L35" s="8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4"/>
  </sheetPr>
  <dimension ref="B1:L37"/>
  <sheetViews>
    <sheetView showGridLines="0" workbookViewId="0">
      <selection activeCell="K38" sqref="K38"/>
    </sheetView>
  </sheetViews>
  <sheetFormatPr defaultColWidth="9.140625" defaultRowHeight="12" x14ac:dyDescent="0.2"/>
  <cols>
    <col min="1" max="1" width="9.140625" style="10"/>
    <col min="2" max="2" width="16.28515625" style="10" bestFit="1" customWidth="1"/>
    <col min="3" max="3" width="7.85546875" style="10" bestFit="1" customWidth="1"/>
    <col min="4" max="4" width="14.28515625" style="10" bestFit="1" customWidth="1"/>
    <col min="5" max="5" width="11.28515625" style="10" bestFit="1" customWidth="1"/>
    <col min="6" max="6" width="9.140625" style="30" bestFit="1" customWidth="1"/>
    <col min="7" max="7" width="2.28515625" style="10" customWidth="1"/>
    <col min="8" max="8" width="16.28515625" style="10" customWidth="1"/>
    <col min="9" max="9" width="7.5703125" style="10" customWidth="1"/>
    <col min="10" max="10" width="14.28515625" style="10" customWidth="1"/>
    <col min="11" max="11" width="11.28515625" style="10" customWidth="1"/>
    <col min="12" max="16384" width="9.140625" style="10"/>
  </cols>
  <sheetData>
    <row r="1" spans="2:12" ht="15" x14ac:dyDescent="0.25">
      <c r="B1" s="195" t="s">
        <v>378</v>
      </c>
    </row>
    <row r="3" spans="2:12" ht="12.75" thickBot="1" x14ac:dyDescent="0.25">
      <c r="B3" s="10" t="s">
        <v>29</v>
      </c>
      <c r="H3" s="10" t="s">
        <v>29</v>
      </c>
      <c r="L3" s="30"/>
    </row>
    <row r="4" spans="2:12" ht="24.75" thickBot="1" x14ac:dyDescent="0.25">
      <c r="B4" s="69" t="s">
        <v>0</v>
      </c>
      <c r="C4" s="70" t="s">
        <v>345</v>
      </c>
      <c r="D4" s="39" t="s">
        <v>1</v>
      </c>
      <c r="E4" s="39" t="s">
        <v>2</v>
      </c>
      <c r="F4" s="40" t="s">
        <v>3</v>
      </c>
      <c r="H4" s="69" t="s">
        <v>0</v>
      </c>
      <c r="I4" s="70" t="s">
        <v>346</v>
      </c>
      <c r="J4" s="39" t="s">
        <v>1</v>
      </c>
      <c r="K4" s="39" t="s">
        <v>2</v>
      </c>
      <c r="L4" s="40" t="s">
        <v>3</v>
      </c>
    </row>
    <row r="5" spans="2:12" x14ac:dyDescent="0.2">
      <c r="B5" s="76" t="s">
        <v>181</v>
      </c>
      <c r="C5" s="77">
        <f>SUM(C6:C31)</f>
        <v>0.21843233632585818</v>
      </c>
      <c r="D5" s="164"/>
      <c r="E5" s="84"/>
      <c r="F5" s="88"/>
      <c r="G5" s="2"/>
      <c r="H5" s="76" t="s">
        <v>181</v>
      </c>
      <c r="I5" s="77">
        <f>SUM(I6:I31)</f>
        <v>1.0378682632476528</v>
      </c>
      <c r="J5" s="164"/>
      <c r="K5" s="84"/>
      <c r="L5" s="85"/>
    </row>
    <row r="6" spans="2:12" x14ac:dyDescent="0.2">
      <c r="B6" s="76" t="s">
        <v>82</v>
      </c>
      <c r="C6" s="77">
        <v>4.69738606084402E-2</v>
      </c>
      <c r="D6" s="80">
        <f>IF(ISNUMBER(C6),C6/VLOOKUP("National Total",B$5:C$31,2,0),"0")</f>
        <v>0.21504993902717964</v>
      </c>
      <c r="E6" s="80">
        <f t="shared" ref="E6:E15" si="0">IF(D6=1,0,IF(ISNUMBER(D6+E5),D6+E5,0))</f>
        <v>0.21504993902717964</v>
      </c>
      <c r="F6" s="89" t="s">
        <v>371</v>
      </c>
      <c r="G6" s="2"/>
      <c r="H6" s="76" t="s">
        <v>170</v>
      </c>
      <c r="I6" s="77">
        <v>0.716547384031057</v>
      </c>
      <c r="J6" s="80">
        <f>IF(ISNUMBER(I6),I6/VLOOKUP("National Total",H$5:I$31,2,0),"0")</f>
        <v>0.69040302069635284</v>
      </c>
      <c r="K6" s="80">
        <f t="shared" ref="K6:K11" si="1">IF(J6=1,0,IF(ISNUMBER(J6+K5),J6+K5,0))</f>
        <v>0.69040302069635284</v>
      </c>
      <c r="L6" s="81" t="s">
        <v>371</v>
      </c>
    </row>
    <row r="7" spans="2:12" x14ac:dyDescent="0.2">
      <c r="B7" s="76" t="s">
        <v>63</v>
      </c>
      <c r="C7" s="77">
        <v>4.2358080238833799E-2</v>
      </c>
      <c r="D7" s="80">
        <f>IF(ISNUMBER(C7),C7/VLOOKUP("National Total",B$5:C$31,2,0),"0")</f>
        <v>0.19391854224204175</v>
      </c>
      <c r="E7" s="80">
        <f t="shared" si="0"/>
        <v>0.40896848126922136</v>
      </c>
      <c r="F7" s="89" t="s">
        <v>371</v>
      </c>
      <c r="G7" s="2"/>
      <c r="H7" s="76" t="s">
        <v>55</v>
      </c>
      <c r="I7" s="77">
        <v>0.13097463010935301</v>
      </c>
      <c r="J7" s="80">
        <f t="shared" ref="J7:J31" si="2">IF(ISNUMBER(I7),I7/VLOOKUP("National Total",H$5:I$31,2,0),"0")</f>
        <v>0.12619581381119876</v>
      </c>
      <c r="K7" s="80">
        <f t="shared" si="1"/>
        <v>0.81659883450755166</v>
      </c>
      <c r="L7" s="81" t="s">
        <v>371</v>
      </c>
    </row>
    <row r="8" spans="2:12" x14ac:dyDescent="0.2">
      <c r="B8" s="76" t="s">
        <v>55</v>
      </c>
      <c r="C8" s="77">
        <v>2.8856975561026999E-2</v>
      </c>
      <c r="D8" s="80">
        <f>IF(ISNUMBER(C8),C8/VLOOKUP("National Total",B$5:C$31,2,0),"0")</f>
        <v>0.13210944884084402</v>
      </c>
      <c r="E8" s="80">
        <f t="shared" si="0"/>
        <v>0.54107793011006544</v>
      </c>
      <c r="F8" s="89" t="s">
        <v>371</v>
      </c>
      <c r="G8" s="2"/>
      <c r="H8" s="76" t="s">
        <v>63</v>
      </c>
      <c r="I8" s="77">
        <v>7.7536932022112703E-2</v>
      </c>
      <c r="J8" s="80">
        <f t="shared" si="2"/>
        <v>7.4707874561543555E-2</v>
      </c>
      <c r="K8" s="80">
        <f t="shared" si="1"/>
        <v>0.89130670906909526</v>
      </c>
      <c r="L8" s="81"/>
    </row>
    <row r="9" spans="2:12" x14ac:dyDescent="0.2">
      <c r="B9" s="76" t="s">
        <v>166</v>
      </c>
      <c r="C9" s="77">
        <v>2.1088436670803699E-2</v>
      </c>
      <c r="D9" s="80">
        <f>IF(ISNUMBER(C9),C9/VLOOKUP("National Total",B$5:C$31,2,0),"0")</f>
        <v>9.6544481579613248E-2</v>
      </c>
      <c r="E9" s="80">
        <f t="shared" si="0"/>
        <v>0.6376224116896787</v>
      </c>
      <c r="F9" s="89" t="s">
        <v>371</v>
      </c>
      <c r="G9" s="2"/>
      <c r="H9" s="76" t="s">
        <v>73</v>
      </c>
      <c r="I9" s="77">
        <v>7.0107556892038E-2</v>
      </c>
      <c r="J9" s="80">
        <f t="shared" si="2"/>
        <v>6.7549571920294052E-2</v>
      </c>
      <c r="K9" s="80">
        <f t="shared" si="1"/>
        <v>0.95885628098938935</v>
      </c>
      <c r="L9" s="81"/>
    </row>
    <row r="10" spans="2:12" x14ac:dyDescent="0.2">
      <c r="B10" s="76" t="s">
        <v>174</v>
      </c>
      <c r="C10" s="77">
        <v>1.620077E-2</v>
      </c>
      <c r="D10" s="80">
        <f>IF(ISNUMBER(C10),C10/VLOOKUP("National Total",B$5:C$31,2,0),"0")</f>
        <v>7.4168368440795468E-2</v>
      </c>
      <c r="E10" s="80">
        <f t="shared" si="0"/>
        <v>0.71179078013047414</v>
      </c>
      <c r="F10" s="89" t="s">
        <v>371</v>
      </c>
      <c r="G10" s="2"/>
      <c r="H10" s="76" t="s">
        <v>82</v>
      </c>
      <c r="I10" s="77">
        <v>1.7563734153228899E-2</v>
      </c>
      <c r="J10" s="80">
        <f t="shared" si="2"/>
        <v>1.692289356480486E-2</v>
      </c>
      <c r="K10" s="80">
        <f t="shared" si="1"/>
        <v>0.97577917455419416</v>
      </c>
      <c r="L10" s="81"/>
    </row>
    <row r="11" spans="2:12" x14ac:dyDescent="0.2">
      <c r="B11" s="76" t="s">
        <v>68</v>
      </c>
      <c r="C11" s="77">
        <v>1.3049383030477301E-2</v>
      </c>
      <c r="D11" s="80">
        <f>IF(ISNUMBER(C11),C11/VLOOKUP("National Total",B$5:C$31,2,0),"0")</f>
        <v>5.9741077030875972E-2</v>
      </c>
      <c r="E11" s="80">
        <f t="shared" si="0"/>
        <v>0.77153185716135009</v>
      </c>
      <c r="F11" s="89" t="s">
        <v>371</v>
      </c>
      <c r="G11" s="2"/>
      <c r="H11" s="76" t="s">
        <v>80</v>
      </c>
      <c r="I11" s="77">
        <v>7.3492606930003696E-3</v>
      </c>
      <c r="J11" s="80">
        <f t="shared" si="2"/>
        <v>7.0811113059796038E-3</v>
      </c>
      <c r="K11" s="80">
        <f t="shared" si="1"/>
        <v>0.98286028586017382</v>
      </c>
      <c r="L11" s="81"/>
    </row>
    <row r="12" spans="2:12" x14ac:dyDescent="0.2">
      <c r="B12" s="76" t="s">
        <v>59</v>
      </c>
      <c r="C12" s="77">
        <v>1.14815457123883E-2</v>
      </c>
      <c r="D12" s="80">
        <f>IF(ISNUMBER(C12),C12/VLOOKUP("National Total",B$5:C$31,2,0),"0")</f>
        <v>5.2563397459889305E-2</v>
      </c>
      <c r="E12" s="80">
        <f t="shared" si="0"/>
        <v>0.82409525462123945</v>
      </c>
      <c r="F12" s="89" t="s">
        <v>371</v>
      </c>
      <c r="G12" s="2"/>
      <c r="H12" s="76" t="s">
        <v>364</v>
      </c>
      <c r="I12" s="77">
        <v>4.2599189935313298E-3</v>
      </c>
      <c r="J12" s="80">
        <f t="shared" si="2"/>
        <v>4.1044891190731413E-3</v>
      </c>
      <c r="K12" s="80">
        <f t="shared" ref="K12:K25" si="3">IF(J12=1,0,IF(ISNUMBER(J12+K11),J12+K11,0))</f>
        <v>0.98696477497924695</v>
      </c>
      <c r="L12" s="81"/>
    </row>
    <row r="13" spans="2:12" x14ac:dyDescent="0.2">
      <c r="B13" s="76" t="s">
        <v>62</v>
      </c>
      <c r="C13" s="77">
        <v>1.0432820722845E-2</v>
      </c>
      <c r="D13" s="80">
        <f>IF(ISNUMBER(C13),C13/VLOOKUP("National Total",B$5:C$31,2,0),"0")</f>
        <v>4.7762253969949202E-2</v>
      </c>
      <c r="E13" s="80">
        <f t="shared" si="0"/>
        <v>0.8718575085911886</v>
      </c>
      <c r="F13" s="89"/>
      <c r="G13" s="2"/>
      <c r="H13" s="76" t="s">
        <v>77</v>
      </c>
      <c r="I13" s="77">
        <v>3.74804294167371E-3</v>
      </c>
      <c r="J13" s="80">
        <f t="shared" si="2"/>
        <v>3.6112896736484601E-3</v>
      </c>
      <c r="K13" s="80">
        <f t="shared" si="3"/>
        <v>0.99057606465289538</v>
      </c>
      <c r="L13" s="81"/>
    </row>
    <row r="14" spans="2:12" x14ac:dyDescent="0.2">
      <c r="B14" s="76" t="s">
        <v>70</v>
      </c>
      <c r="C14" s="77">
        <v>6.1343723304149401E-3</v>
      </c>
      <c r="D14" s="80">
        <f>IF(ISNUMBER(C14),C14/VLOOKUP("National Total",B$5:C$31,2,0),"0")</f>
        <v>2.8083627330999474E-2</v>
      </c>
      <c r="E14" s="80">
        <f t="shared" si="0"/>
        <v>0.89994113592218805</v>
      </c>
      <c r="F14" s="89"/>
      <c r="G14" s="2"/>
      <c r="H14" s="76" t="s">
        <v>62</v>
      </c>
      <c r="I14" s="77">
        <v>2.8971011637932398E-3</v>
      </c>
      <c r="J14" s="80">
        <f t="shared" si="2"/>
        <v>2.7913958508835749E-3</v>
      </c>
      <c r="K14" s="80">
        <f t="shared" si="3"/>
        <v>0.993367460503779</v>
      </c>
      <c r="L14" s="81"/>
    </row>
    <row r="15" spans="2:12" x14ac:dyDescent="0.2">
      <c r="B15" s="76" t="s">
        <v>65</v>
      </c>
      <c r="C15" s="77">
        <v>4.9214728426015897E-3</v>
      </c>
      <c r="D15" s="80">
        <f>IF(ISNUMBER(C15),C15/VLOOKUP("National Total",B$5:C$31,2,0),"0")</f>
        <v>2.253088038787315E-2</v>
      </c>
      <c r="E15" s="80">
        <f t="shared" si="0"/>
        <v>0.92247201631006115</v>
      </c>
      <c r="F15" s="89"/>
      <c r="G15" s="2"/>
      <c r="H15" s="76" t="s">
        <v>65</v>
      </c>
      <c r="I15" s="77">
        <v>1.6033849451710599E-3</v>
      </c>
      <c r="J15" s="80">
        <f t="shared" si="2"/>
        <v>1.5448829123590471E-3</v>
      </c>
      <c r="K15" s="80">
        <f t="shared" si="3"/>
        <v>0.9949123434161381</v>
      </c>
      <c r="L15" s="81"/>
    </row>
    <row r="16" spans="2:12" x14ac:dyDescent="0.2">
      <c r="B16" s="76" t="s">
        <v>69</v>
      </c>
      <c r="C16" s="77">
        <v>3.6511515641487698E-3</v>
      </c>
      <c r="D16" s="80">
        <f>IF(ISNUMBER(C16),C16/VLOOKUP("National Total",B$5:C$31,2,0),"0")</f>
        <v>1.6715252080177215E-2</v>
      </c>
      <c r="E16" s="80">
        <f t="shared" ref="E16:E26" si="4">IF(D16=1,0,IF(ISNUMBER(D16+E15),D16+E15,0))</f>
        <v>0.93918726839023836</v>
      </c>
      <c r="F16" s="89"/>
      <c r="G16" s="2"/>
      <c r="H16" s="76" t="s">
        <v>56</v>
      </c>
      <c r="I16" s="77">
        <v>1.1705149593777601E-3</v>
      </c>
      <c r="J16" s="80">
        <f t="shared" si="2"/>
        <v>1.1278068718615934E-3</v>
      </c>
      <c r="K16" s="80">
        <f t="shared" si="3"/>
        <v>0.99604015028799975</v>
      </c>
      <c r="L16" s="81"/>
    </row>
    <row r="17" spans="2:12" x14ac:dyDescent="0.2">
      <c r="B17" s="76" t="s">
        <v>60</v>
      </c>
      <c r="C17" s="77">
        <v>3.4548931303552701E-3</v>
      </c>
      <c r="D17" s="80">
        <f>IF(ISNUMBER(C17),C17/VLOOKUP("National Total",B$5:C$31,2,0),"0")</f>
        <v>1.5816765907778634E-2</v>
      </c>
      <c r="E17" s="80">
        <f t="shared" si="4"/>
        <v>0.95500403429801695</v>
      </c>
      <c r="F17" s="89"/>
      <c r="G17" s="2"/>
      <c r="H17" s="76" t="s">
        <v>84</v>
      </c>
      <c r="I17" s="77">
        <v>9.2113929144325296E-4</v>
      </c>
      <c r="J17" s="80">
        <f t="shared" si="2"/>
        <v>8.8753006914467488E-4</v>
      </c>
      <c r="K17" s="80">
        <f t="shared" si="3"/>
        <v>0.99692768035714441</v>
      </c>
      <c r="L17" s="81"/>
    </row>
    <row r="18" spans="2:12" x14ac:dyDescent="0.2">
      <c r="B18" s="76" t="s">
        <v>80</v>
      </c>
      <c r="C18" s="77">
        <v>2.9389997703361398E-3</v>
      </c>
      <c r="D18" s="80">
        <f>IF(ISNUMBER(C18),C18/VLOOKUP("National Total",B$5:C$31,2,0),"0")</f>
        <v>1.3454966511696916E-2</v>
      </c>
      <c r="E18" s="80">
        <f t="shared" si="4"/>
        <v>0.96845900080971381</v>
      </c>
      <c r="F18" s="89"/>
      <c r="G18" s="2"/>
      <c r="H18" s="76" t="s">
        <v>60</v>
      </c>
      <c r="I18" s="77">
        <v>8.34420568804134E-4</v>
      </c>
      <c r="J18" s="80">
        <f t="shared" si="2"/>
        <v>8.0397541610252251E-4</v>
      </c>
      <c r="K18" s="80">
        <f t="shared" si="3"/>
        <v>0.99773165577324696</v>
      </c>
      <c r="L18" s="81"/>
    </row>
    <row r="19" spans="2:12" x14ac:dyDescent="0.2">
      <c r="B19" s="76" t="s">
        <v>77</v>
      </c>
      <c r="C19" s="77">
        <v>2.81103220625528E-3</v>
      </c>
      <c r="D19" s="80">
        <f>IF(ISNUMBER(C19),C19/VLOOKUP("National Total",B$5:C$31,2,0),"0")</f>
        <v>1.2869121182047751E-2</v>
      </c>
      <c r="E19" s="80">
        <f t="shared" si="4"/>
        <v>0.98132812199176156</v>
      </c>
      <c r="F19" s="89"/>
      <c r="G19" s="2"/>
      <c r="H19" s="76" t="s">
        <v>86</v>
      </c>
      <c r="I19" s="77">
        <v>8.1258292476753995E-4</v>
      </c>
      <c r="J19" s="80">
        <f t="shared" si="2"/>
        <v>7.8293455300852959E-4</v>
      </c>
      <c r="K19" s="80">
        <f t="shared" si="3"/>
        <v>0.99851459032625545</v>
      </c>
      <c r="L19" s="81"/>
    </row>
    <row r="20" spans="2:12" x14ac:dyDescent="0.2">
      <c r="B20" s="76" t="s">
        <v>56</v>
      </c>
      <c r="C20" s="77">
        <v>1.20472015166561E-3</v>
      </c>
      <c r="D20" s="80">
        <f>IF(ISNUMBER(C20),C20/VLOOKUP("National Total",B$5:C$31,2,0),"0")</f>
        <v>5.5153013144922094E-3</v>
      </c>
      <c r="E20" s="80">
        <f t="shared" si="4"/>
        <v>0.98684342330625374</v>
      </c>
      <c r="F20" s="89"/>
      <c r="G20" s="2"/>
      <c r="H20" s="76" t="s">
        <v>68</v>
      </c>
      <c r="I20" s="77">
        <v>3.5149181221448501E-4</v>
      </c>
      <c r="J20" s="80">
        <f t="shared" si="2"/>
        <v>3.3866707814594112E-4</v>
      </c>
      <c r="K20" s="80">
        <f t="shared" si="3"/>
        <v>0.99885325740440134</v>
      </c>
      <c r="L20" s="81"/>
    </row>
    <row r="21" spans="2:12" x14ac:dyDescent="0.2">
      <c r="B21" s="76" t="s">
        <v>170</v>
      </c>
      <c r="C21" s="77">
        <v>6.6850291200000001E-4</v>
      </c>
      <c r="D21" s="80">
        <f>IF(ISNUMBER(C21),C21/VLOOKUP("National Total",B$5:C$31,2,0),"0")</f>
        <v>3.0604576375666505E-3</v>
      </c>
      <c r="E21" s="80">
        <f t="shared" si="4"/>
        <v>0.98990388094382042</v>
      </c>
      <c r="F21" s="89"/>
      <c r="G21" s="2"/>
      <c r="H21" s="76" t="s">
        <v>78</v>
      </c>
      <c r="I21" s="77">
        <v>3.2925520772621002E-4</v>
      </c>
      <c r="J21" s="80">
        <f t="shared" si="2"/>
        <v>3.1724181130263944E-4</v>
      </c>
      <c r="K21" s="80">
        <f t="shared" si="3"/>
        <v>0.999170499215704</v>
      </c>
      <c r="L21" s="81"/>
    </row>
    <row r="22" spans="2:12" x14ac:dyDescent="0.2">
      <c r="B22" s="76" t="s">
        <v>86</v>
      </c>
      <c r="C22" s="77">
        <v>6.0943719357565496E-4</v>
      </c>
      <c r="D22" s="80">
        <f>IF(ISNUMBER(C22),C22/VLOOKUP("National Total",B$5:C$31,2,0),"0")</f>
        <v>2.790050245429295E-3</v>
      </c>
      <c r="E22" s="80">
        <f t="shared" si="4"/>
        <v>0.99269393118924976</v>
      </c>
      <c r="F22" s="89"/>
      <c r="G22" s="2"/>
      <c r="H22" s="76" t="s">
        <v>59</v>
      </c>
      <c r="I22" s="77">
        <v>2.6268581344058098E-4</v>
      </c>
      <c r="J22" s="80">
        <f t="shared" si="2"/>
        <v>2.5310130653633808E-4</v>
      </c>
      <c r="K22" s="80">
        <f t="shared" si="3"/>
        <v>0.99942360052224033</v>
      </c>
      <c r="L22" s="81"/>
    </row>
    <row r="23" spans="2:12" x14ac:dyDescent="0.2">
      <c r="B23" s="76" t="s">
        <v>66</v>
      </c>
      <c r="C23" s="77">
        <v>5.8653112760490499E-4</v>
      </c>
      <c r="D23" s="80">
        <f>IF(ISNUMBER(C23),C23/VLOOKUP("National Total",B$5:C$31,2,0),"0")</f>
        <v>2.6851845174146543E-3</v>
      </c>
      <c r="E23" s="80">
        <f t="shared" si="4"/>
        <v>0.99537911570666437</v>
      </c>
      <c r="F23" s="89"/>
      <c r="G23" s="2"/>
      <c r="H23" s="76" t="s">
        <v>174</v>
      </c>
      <c r="I23" s="77">
        <v>1.4798152999999999E-4</v>
      </c>
      <c r="J23" s="80">
        <f t="shared" si="2"/>
        <v>1.4258219009119957E-4</v>
      </c>
      <c r="K23" s="80">
        <f t="shared" si="3"/>
        <v>0.99956618271233155</v>
      </c>
      <c r="L23" s="81"/>
    </row>
    <row r="24" spans="2:12" x14ac:dyDescent="0.2">
      <c r="B24" s="76" t="s">
        <v>364</v>
      </c>
      <c r="C24" s="77">
        <v>4.25991899353133E-4</v>
      </c>
      <c r="D24" s="80">
        <f>IF(ISNUMBER(C24),C24/VLOOKUP("National Total",B$5:C$31,2,0),"0")</f>
        <v>1.950223609372729E-3</v>
      </c>
      <c r="E24" s="80">
        <f t="shared" si="4"/>
        <v>0.99732933931603707</v>
      </c>
      <c r="F24" s="89"/>
      <c r="G24" s="2"/>
      <c r="H24" s="76" t="s">
        <v>66</v>
      </c>
      <c r="I24" s="77">
        <v>1.46632781901226E-4</v>
      </c>
      <c r="J24" s="80">
        <f t="shared" si="2"/>
        <v>1.41282653197612E-4</v>
      </c>
      <c r="K24" s="80">
        <f t="shared" si="3"/>
        <v>0.99970746536552912</v>
      </c>
      <c r="L24" s="81"/>
    </row>
    <row r="25" spans="2:12" x14ac:dyDescent="0.2">
      <c r="B25" s="76" t="s">
        <v>78</v>
      </c>
      <c r="C25" s="77">
        <v>2.7437933977184098E-4</v>
      </c>
      <c r="D25" s="80">
        <f>IF(ISNUMBER(C25),C25/VLOOKUP("National Total",B$5:C$31,2,0),"0")</f>
        <v>1.2561296756104868E-3</v>
      </c>
      <c r="E25" s="80">
        <f t="shared" si="4"/>
        <v>0.99858546899164757</v>
      </c>
      <c r="F25" s="89"/>
      <c r="G25" s="2"/>
      <c r="H25" s="76" t="s">
        <v>70</v>
      </c>
      <c r="I25" s="77">
        <v>1.15877842369391E-4</v>
      </c>
      <c r="J25" s="80">
        <f t="shared" si="2"/>
        <v>1.1164985622239862E-4</v>
      </c>
      <c r="K25" s="80">
        <f t="shared" si="3"/>
        <v>0.99981911522175149</v>
      </c>
      <c r="L25" s="89"/>
    </row>
    <row r="26" spans="2:12" x14ac:dyDescent="0.2">
      <c r="B26" s="76" t="s">
        <v>61</v>
      </c>
      <c r="C26" s="77">
        <v>1.13386969815921E-4</v>
      </c>
      <c r="D26" s="80">
        <f>IF(ISNUMBER(C26),C26/VLOOKUP("National Total",B$5:C$31,2,0),"0")</f>
        <v>5.190942500691376E-4</v>
      </c>
      <c r="E26" s="80">
        <f t="shared" si="4"/>
        <v>0.9991045632417167</v>
      </c>
      <c r="F26" s="89"/>
      <c r="G26" s="2"/>
      <c r="H26" s="76" t="s">
        <v>69</v>
      </c>
      <c r="I26" s="77">
        <v>6.9225707672093196E-5</v>
      </c>
      <c r="J26" s="80">
        <f t="shared" si="2"/>
        <v>6.6699898362317282E-5</v>
      </c>
      <c r="K26" s="80">
        <f t="shared" ref="K26" si="5">IF(J26=1,0,IF(ISNUMBER(J26+K25),J26+K25,0))</f>
        <v>0.99988581512011376</v>
      </c>
      <c r="L26" s="89"/>
    </row>
    <row r="27" spans="2:12" x14ac:dyDescent="0.2">
      <c r="B27" s="76" t="s">
        <v>84</v>
      </c>
      <c r="C27" s="77">
        <v>9.2113929144325299E-5</v>
      </c>
      <c r="D27" s="80">
        <f>IF(ISNUMBER(C27),C27/VLOOKUP("National Total",B$5:C$31,2,0),"0")</f>
        <v>4.2170463720586404E-4</v>
      </c>
      <c r="E27" s="80">
        <f t="shared" ref="E27" si="6">IF(D27=1,0,IF(ISNUMBER(D27+E26),D27+E26,0))</f>
        <v>0.99952626787892251</v>
      </c>
      <c r="F27" s="89"/>
      <c r="G27" s="2"/>
      <c r="H27" s="76" t="s">
        <v>365</v>
      </c>
      <c r="I27" s="77">
        <v>6.2362010900000002E-5</v>
      </c>
      <c r="J27" s="80">
        <f t="shared" si="2"/>
        <v>6.008663441047853E-5</v>
      </c>
      <c r="K27" s="80">
        <f t="shared" ref="K27" si="7">IF(J27=1,0,IF(ISNUMBER(J27+K26),J27+K26,0))</f>
        <v>0.99994590175452425</v>
      </c>
      <c r="L27" s="89"/>
    </row>
    <row r="28" spans="2:12" x14ac:dyDescent="0.2">
      <c r="B28" s="76" t="s">
        <v>71</v>
      </c>
      <c r="C28" s="77">
        <v>5.8398392262905303E-5</v>
      </c>
      <c r="D28" s="80">
        <f>IF(ISNUMBER(C28),C28/VLOOKUP("National Total",B$5:C$31,2,0),"0")</f>
        <v>2.673523217541672E-4</v>
      </c>
      <c r="E28" s="80">
        <f t="shared" ref="E28" si="8">IF(D28=1,0,IF(ISNUMBER(D28+E27),D28+E27,0))</f>
        <v>0.99979362020067664</v>
      </c>
      <c r="F28" s="89"/>
      <c r="G28" s="2"/>
      <c r="H28" s="76" t="s">
        <v>61</v>
      </c>
      <c r="I28" s="77">
        <v>4.5893875603246399E-5</v>
      </c>
      <c r="J28" s="80">
        <f t="shared" si="2"/>
        <v>4.4219365047002451E-5</v>
      </c>
      <c r="K28" s="80">
        <f t="shared" ref="K28:K31" si="9">IF(J28=1,0,IF(ISNUMBER(J28+K27),J28+K27,0))</f>
        <v>0.9999901211195712</v>
      </c>
      <c r="L28" s="89"/>
    </row>
    <row r="29" spans="2:12" x14ac:dyDescent="0.2">
      <c r="B29" s="76" t="s">
        <v>58</v>
      </c>
      <c r="C29" s="77">
        <v>2.2608720000000001E-5</v>
      </c>
      <c r="D29" s="80">
        <f>IF(ISNUMBER(C29),C29/VLOOKUP("National Total",B$5:C$31,2,0),"0")</f>
        <v>1.0350445533976355E-4</v>
      </c>
      <c r="E29" s="80">
        <f t="shared" ref="E29:E31" si="10">IF(D29=1,0,IF(ISNUMBER(D29+E28),D29+E28,0))</f>
        <v>0.99989712465601643</v>
      </c>
      <c r="F29" s="89"/>
      <c r="G29" s="2"/>
      <c r="H29" s="76" t="s">
        <v>58</v>
      </c>
      <c r="I29" s="77">
        <v>4.1868000000000003E-6</v>
      </c>
      <c r="J29" s="80">
        <f t="shared" si="2"/>
        <v>4.0340379875369203E-6</v>
      </c>
      <c r="K29" s="80">
        <f t="shared" si="9"/>
        <v>0.99999415515755874</v>
      </c>
      <c r="L29" s="89"/>
    </row>
    <row r="30" spans="2:12" x14ac:dyDescent="0.2">
      <c r="B30" s="76" t="s">
        <v>67</v>
      </c>
      <c r="C30" s="77">
        <v>1.9798644126641401E-5</v>
      </c>
      <c r="D30" s="80">
        <f>IF(ISNUMBER(C30),C30/VLOOKUP("National Total",B$5:C$31,2,0),"0")</f>
        <v>9.0639712323113686E-5</v>
      </c>
      <c r="E30" s="80">
        <f t="shared" si="10"/>
        <v>0.99998776436833958</v>
      </c>
      <c r="F30" s="89"/>
      <c r="G30" s="2"/>
      <c r="H30" s="76" t="s">
        <v>67</v>
      </c>
      <c r="I30" s="77">
        <v>4.0524388094381397E-6</v>
      </c>
      <c r="J30" s="80">
        <f t="shared" si="2"/>
        <v>3.9045791772815385E-6</v>
      </c>
      <c r="K30" s="80">
        <f t="shared" si="9"/>
        <v>0.99999805973673606</v>
      </c>
      <c r="L30" s="89"/>
    </row>
    <row r="31" spans="2:12" ht="12.75" thickBot="1" x14ac:dyDescent="0.25">
      <c r="B31" s="78" t="s">
        <v>365</v>
      </c>
      <c r="C31" s="79">
        <v>2.67265761E-6</v>
      </c>
      <c r="D31" s="82">
        <f>IF(ISNUMBER(C31),C31/VLOOKUP("National Total",B$5:C$31,2,0),"0")</f>
        <v>1.2235631660382551E-5</v>
      </c>
      <c r="E31" s="82">
        <f t="shared" si="10"/>
        <v>1</v>
      </c>
      <c r="F31" s="92"/>
      <c r="G31" s="2"/>
      <c r="H31" s="78" t="s">
        <v>71</v>
      </c>
      <c r="I31" s="79">
        <v>2.01373766423811E-6</v>
      </c>
      <c r="J31" s="82">
        <f t="shared" si="2"/>
        <v>1.9402632641803774E-6</v>
      </c>
      <c r="K31" s="82">
        <f t="shared" si="9"/>
        <v>1.0000000000000002</v>
      </c>
      <c r="L31" s="92"/>
    </row>
    <row r="32" spans="2:12" x14ac:dyDescent="0.2">
      <c r="D32" s="13"/>
    </row>
    <row r="33" spans="4:4" x14ac:dyDescent="0.2">
      <c r="D33" s="13"/>
    </row>
    <row r="34" spans="4:4" x14ac:dyDescent="0.2">
      <c r="D34" s="13"/>
    </row>
    <row r="35" spans="4:4" x14ac:dyDescent="0.2">
      <c r="D35" s="13"/>
    </row>
    <row r="36" spans="4:4" x14ac:dyDescent="0.2">
      <c r="D36" s="13"/>
    </row>
    <row r="37" spans="4:4" x14ac:dyDescent="0.2">
      <c r="D37" s="1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4"/>
  </sheetPr>
  <dimension ref="B1:L35"/>
  <sheetViews>
    <sheetView showGridLines="0" workbookViewId="0">
      <selection activeCell="P17" sqref="P17"/>
    </sheetView>
  </sheetViews>
  <sheetFormatPr defaultColWidth="9.140625" defaultRowHeight="12" x14ac:dyDescent="0.2"/>
  <cols>
    <col min="1" max="1" width="6.5703125" style="10" bestFit="1" customWidth="1"/>
    <col min="2" max="2" width="16.28515625" style="10" bestFit="1" customWidth="1"/>
    <col min="3" max="3" width="35.140625" style="10" customWidth="1"/>
    <col min="4" max="4" width="14.42578125" style="10" bestFit="1" customWidth="1"/>
    <col min="5" max="5" width="11.42578125" style="10" bestFit="1" customWidth="1"/>
    <col min="6" max="6" width="13.28515625" style="30" bestFit="1" customWidth="1"/>
    <col min="7" max="7" width="2" style="10" customWidth="1"/>
    <col min="8" max="8" width="16.28515625" style="10" bestFit="1" customWidth="1"/>
    <col min="9" max="9" width="7.85546875" style="10" bestFit="1" customWidth="1"/>
    <col min="10" max="10" width="14.28515625" style="10" bestFit="1" customWidth="1"/>
    <col min="11" max="11" width="11.28515625" style="10" bestFit="1" customWidth="1"/>
    <col min="12" max="12" width="13.28515625" style="10" bestFit="1" customWidth="1"/>
    <col min="13" max="15" width="9.140625" style="10"/>
    <col min="16" max="16" width="12.7109375" style="10" bestFit="1" customWidth="1"/>
    <col min="17" max="16384" width="9.140625" style="10"/>
  </cols>
  <sheetData>
    <row r="1" spans="2:12" ht="15" x14ac:dyDescent="0.25">
      <c r="B1" s="195" t="s">
        <v>379</v>
      </c>
    </row>
    <row r="3" spans="2:12" ht="12.75" thickBot="1" x14ac:dyDescent="0.25">
      <c r="B3" s="10" t="s">
        <v>29</v>
      </c>
      <c r="H3" s="10" t="s">
        <v>29</v>
      </c>
      <c r="L3" s="30"/>
    </row>
    <row r="4" spans="2:12" s="21" customFormat="1" ht="24.75" thickBot="1" x14ac:dyDescent="0.25">
      <c r="B4" s="69" t="s">
        <v>0</v>
      </c>
      <c r="C4" s="70" t="s">
        <v>347</v>
      </c>
      <c r="D4" s="39" t="s">
        <v>1</v>
      </c>
      <c r="E4" s="39" t="s">
        <v>2</v>
      </c>
      <c r="F4" s="40" t="s">
        <v>3</v>
      </c>
      <c r="H4" s="69" t="s">
        <v>0</v>
      </c>
      <c r="I4" s="70" t="s">
        <v>348</v>
      </c>
      <c r="J4" s="39" t="s">
        <v>1</v>
      </c>
      <c r="K4" s="39" t="s">
        <v>2</v>
      </c>
      <c r="L4" s="40" t="s">
        <v>3</v>
      </c>
    </row>
    <row r="5" spans="2:12" x14ac:dyDescent="0.2">
      <c r="B5" s="76" t="s">
        <v>181</v>
      </c>
      <c r="C5" s="77">
        <f>SUM(C6:C35)</f>
        <v>3.8288140308691778</v>
      </c>
      <c r="D5" s="84"/>
      <c r="E5" s="84"/>
      <c r="F5" s="88"/>
      <c r="G5" s="94"/>
      <c r="H5" s="76" t="s">
        <v>181</v>
      </c>
      <c r="I5" s="77">
        <f>SUM(I6:I35)</f>
        <v>59.101660064864483</v>
      </c>
      <c r="J5" s="84"/>
      <c r="K5" s="84"/>
      <c r="L5" s="85"/>
    </row>
    <row r="6" spans="2:12" x14ac:dyDescent="0.2">
      <c r="B6" s="76" t="s">
        <v>73</v>
      </c>
      <c r="C6" s="77">
        <v>2.29334959123377</v>
      </c>
      <c r="D6" s="80">
        <f t="shared" ref="D6:D25" si="0">IF(ISNUMBER(C6),C6/VLOOKUP("National Total",B$5:C$35,2,0),"0")</f>
        <v>0.59897126701480397</v>
      </c>
      <c r="E6" s="80">
        <f t="shared" ref="E6:E31" si="1">IF(D6=1,0,IF(ISNUMBER(D6+E5),D6+E5,0))</f>
        <v>0.59897126701480397</v>
      </c>
      <c r="F6" s="89" t="s">
        <v>371</v>
      </c>
      <c r="G6" s="94"/>
      <c r="H6" s="76" t="s">
        <v>73</v>
      </c>
      <c r="I6" s="77">
        <v>50.3671774407999</v>
      </c>
      <c r="J6" s="80">
        <f t="shared" ref="J6:J25" si="2">IF(ISNUMBER(I6),I6/VLOOKUP("National Total",H$5:I$35,2,0),"0")</f>
        <v>0.85221256705008919</v>
      </c>
      <c r="K6" s="80">
        <f t="shared" ref="K6" si="3">IF(J6=1,0,IF(ISNUMBER(J6+K5),J6+K5,0))</f>
        <v>0.85221256705008919</v>
      </c>
      <c r="L6" s="81" t="s">
        <v>371</v>
      </c>
    </row>
    <row r="7" spans="2:12" x14ac:dyDescent="0.2">
      <c r="B7" s="76" t="s">
        <v>170</v>
      </c>
      <c r="C7" s="77">
        <v>0.69247783709242094</v>
      </c>
      <c r="D7" s="80">
        <f t="shared" si="0"/>
        <v>0.18085961645288418</v>
      </c>
      <c r="E7" s="80">
        <f t="shared" si="1"/>
        <v>0.77983088346768814</v>
      </c>
      <c r="F7" s="89" t="s">
        <v>371</v>
      </c>
      <c r="G7" s="94"/>
      <c r="H7" s="76" t="s">
        <v>131</v>
      </c>
      <c r="I7" s="77">
        <v>6.9218865430353604</v>
      </c>
      <c r="J7" s="80">
        <f t="shared" si="2"/>
        <v>0.11711830996690351</v>
      </c>
      <c r="K7" s="80">
        <f t="shared" ref="K7:K25" si="4">IF(J7=1,0,IF(ISNUMBER(J7+K6),J7+K6,0))</f>
        <v>0.96933087701699272</v>
      </c>
      <c r="L7" s="81"/>
    </row>
    <row r="8" spans="2:12" x14ac:dyDescent="0.2">
      <c r="B8" s="76" t="s">
        <v>131</v>
      </c>
      <c r="C8" s="77">
        <v>0.170822906974651</v>
      </c>
      <c r="D8" s="80">
        <f t="shared" si="0"/>
        <v>4.4615096371205198E-2</v>
      </c>
      <c r="E8" s="80">
        <f t="shared" si="1"/>
        <v>0.82444597983889334</v>
      </c>
      <c r="F8" s="89" t="s">
        <v>371</v>
      </c>
      <c r="G8" s="94"/>
      <c r="H8" s="76" t="s">
        <v>170</v>
      </c>
      <c r="I8" s="77">
        <v>0.382056737706164</v>
      </c>
      <c r="J8" s="80">
        <f t="shared" si="2"/>
        <v>6.4643994311979402E-3</v>
      </c>
      <c r="K8" s="80">
        <f t="shared" si="4"/>
        <v>0.97579527644819064</v>
      </c>
      <c r="L8" s="81"/>
    </row>
    <row r="9" spans="2:12" x14ac:dyDescent="0.2">
      <c r="B9" s="76" t="s">
        <v>63</v>
      </c>
      <c r="C9" s="77">
        <v>0.13791889664395901</v>
      </c>
      <c r="D9" s="80">
        <f t="shared" si="0"/>
        <v>3.6021309870892339E-2</v>
      </c>
      <c r="E9" s="80">
        <f t="shared" si="1"/>
        <v>0.8604672897097857</v>
      </c>
      <c r="F9" s="89"/>
      <c r="G9" s="94"/>
      <c r="H9" s="76" t="s">
        <v>85</v>
      </c>
      <c r="I9" s="77">
        <v>0.32542132654183797</v>
      </c>
      <c r="J9" s="80">
        <f t="shared" si="2"/>
        <v>5.5061283589104906E-3</v>
      </c>
      <c r="K9" s="80">
        <f t="shared" si="4"/>
        <v>0.98130140480710115</v>
      </c>
      <c r="L9" s="81"/>
    </row>
    <row r="10" spans="2:12" x14ac:dyDescent="0.2">
      <c r="B10" s="76" t="s">
        <v>82</v>
      </c>
      <c r="C10" s="77">
        <v>0.13358914669178901</v>
      </c>
      <c r="D10" s="80">
        <f t="shared" si="0"/>
        <v>3.4890476689321728E-2</v>
      </c>
      <c r="E10" s="80">
        <f t="shared" si="1"/>
        <v>0.89535776639910747</v>
      </c>
      <c r="F10" s="89"/>
      <c r="G10" s="94"/>
      <c r="H10" s="76" t="s">
        <v>82</v>
      </c>
      <c r="I10" s="77">
        <v>0.20729914486494</v>
      </c>
      <c r="J10" s="80">
        <f t="shared" si="2"/>
        <v>3.5075012214111712E-3</v>
      </c>
      <c r="K10" s="80">
        <f t="shared" si="4"/>
        <v>0.98480890602851234</v>
      </c>
      <c r="L10" s="81"/>
    </row>
    <row r="11" spans="2:12" x14ac:dyDescent="0.2">
      <c r="B11" s="76" t="s">
        <v>55</v>
      </c>
      <c r="C11" s="77">
        <v>0.10104946067390499</v>
      </c>
      <c r="D11" s="80">
        <f t="shared" si="0"/>
        <v>2.6391843494933544E-2</v>
      </c>
      <c r="E11" s="80">
        <f t="shared" si="1"/>
        <v>0.92174960989404098</v>
      </c>
      <c r="F11" s="89"/>
      <c r="G11" s="94"/>
      <c r="H11" s="76" t="s">
        <v>63</v>
      </c>
      <c r="I11" s="77">
        <v>0.19667185677202201</v>
      </c>
      <c r="J11" s="80">
        <f t="shared" si="2"/>
        <v>3.3276875227560999E-3</v>
      </c>
      <c r="K11" s="80">
        <f t="shared" si="4"/>
        <v>0.98813659355126848</v>
      </c>
      <c r="L11" s="81"/>
    </row>
    <row r="12" spans="2:12" x14ac:dyDescent="0.2">
      <c r="B12" s="76" t="s">
        <v>65</v>
      </c>
      <c r="C12" s="77">
        <v>0.100712829260402</v>
      </c>
      <c r="D12" s="80">
        <f t="shared" si="0"/>
        <v>2.6303922950663448E-2</v>
      </c>
      <c r="E12" s="80">
        <f t="shared" si="1"/>
        <v>0.94805353284470439</v>
      </c>
      <c r="F12" s="89"/>
      <c r="G12" s="94"/>
      <c r="H12" s="76" t="s">
        <v>55</v>
      </c>
      <c r="I12" s="77">
        <v>0.193306018299258</v>
      </c>
      <c r="J12" s="80">
        <f t="shared" si="2"/>
        <v>3.2707375408254744E-3</v>
      </c>
      <c r="K12" s="80">
        <f t="shared" si="4"/>
        <v>0.991407331092094</v>
      </c>
      <c r="L12" s="81"/>
    </row>
    <row r="13" spans="2:12" x14ac:dyDescent="0.2">
      <c r="B13" s="76" t="s">
        <v>80</v>
      </c>
      <c r="C13" s="77">
        <v>8.8674854463515196E-2</v>
      </c>
      <c r="D13" s="80">
        <f t="shared" si="0"/>
        <v>2.3159875028818035E-2</v>
      </c>
      <c r="E13" s="80">
        <f t="shared" si="1"/>
        <v>0.97121340787352239</v>
      </c>
      <c r="F13" s="89"/>
      <c r="G13" s="94"/>
      <c r="H13" s="76" t="s">
        <v>364</v>
      </c>
      <c r="I13" s="77">
        <v>0.16721665619391299</v>
      </c>
      <c r="J13" s="80">
        <f t="shared" si="2"/>
        <v>2.8293055729803791E-3</v>
      </c>
      <c r="K13" s="80">
        <f t="shared" si="4"/>
        <v>0.99423663666507434</v>
      </c>
      <c r="L13" s="81"/>
    </row>
    <row r="14" spans="2:12" x14ac:dyDescent="0.2">
      <c r="B14" s="76" t="s">
        <v>56</v>
      </c>
      <c r="C14" s="77">
        <v>1.95673879907221E-2</v>
      </c>
      <c r="D14" s="80">
        <f t="shared" si="0"/>
        <v>5.1105610857469915E-3</v>
      </c>
      <c r="E14" s="80">
        <f t="shared" si="1"/>
        <v>0.97632396895926943</v>
      </c>
      <c r="F14" s="89"/>
      <c r="G14" s="94"/>
      <c r="H14" s="76" t="s">
        <v>77</v>
      </c>
      <c r="I14" s="77">
        <v>8.2456944716821606E-2</v>
      </c>
      <c r="J14" s="80">
        <f t="shared" si="2"/>
        <v>1.3951713814184666E-3</v>
      </c>
      <c r="K14" s="80">
        <f t="shared" si="4"/>
        <v>0.99563180804649276</v>
      </c>
      <c r="L14" s="81"/>
    </row>
    <row r="15" spans="2:12" x14ac:dyDescent="0.2">
      <c r="B15" s="76" t="s">
        <v>62</v>
      </c>
      <c r="C15" s="77">
        <v>1.7350011098812401E-2</v>
      </c>
      <c r="D15" s="80">
        <f t="shared" si="0"/>
        <v>4.5314321768910202E-3</v>
      </c>
      <c r="E15" s="80">
        <f t="shared" si="1"/>
        <v>0.98085540113616043</v>
      </c>
      <c r="F15" s="89"/>
      <c r="G15" s="94"/>
      <c r="H15" s="76" t="s">
        <v>75</v>
      </c>
      <c r="I15" s="77">
        <v>7.3601471010039193E-2</v>
      </c>
      <c r="J15" s="80">
        <f t="shared" si="2"/>
        <v>1.2453367795297301E-3</v>
      </c>
      <c r="K15" s="80">
        <f t="shared" si="4"/>
        <v>0.99687714482602252</v>
      </c>
      <c r="L15" s="81"/>
    </row>
    <row r="16" spans="2:12" x14ac:dyDescent="0.2">
      <c r="B16" s="76" t="s">
        <v>68</v>
      </c>
      <c r="C16" s="77">
        <v>1.4997649326523499E-2</v>
      </c>
      <c r="D16" s="80">
        <f t="shared" si="0"/>
        <v>3.9170482571384869E-3</v>
      </c>
      <c r="E16" s="80">
        <f t="shared" si="1"/>
        <v>0.98477244939329889</v>
      </c>
      <c r="F16" s="89"/>
      <c r="G16" s="94"/>
      <c r="H16" s="76" t="s">
        <v>80</v>
      </c>
      <c r="I16" s="77">
        <v>4.3752253272441498E-2</v>
      </c>
      <c r="J16" s="80">
        <f t="shared" si="2"/>
        <v>7.4028806000411992E-4</v>
      </c>
      <c r="K16" s="80">
        <f t="shared" si="4"/>
        <v>0.99761743288602667</v>
      </c>
      <c r="L16" s="81"/>
    </row>
    <row r="17" spans="2:12" x14ac:dyDescent="0.2">
      <c r="B17" s="76" t="s">
        <v>84</v>
      </c>
      <c r="C17" s="77">
        <v>1.17905829304736E-2</v>
      </c>
      <c r="D17" s="80">
        <f t="shared" si="0"/>
        <v>3.0794347376012473E-3</v>
      </c>
      <c r="E17" s="80">
        <f t="shared" si="1"/>
        <v>0.98785188413090008</v>
      </c>
      <c r="F17" s="89"/>
      <c r="G17" s="94"/>
      <c r="H17" s="76" t="s">
        <v>365</v>
      </c>
      <c r="I17" s="77">
        <v>3.3728864711999998E-2</v>
      </c>
      <c r="J17" s="80">
        <f t="shared" si="2"/>
        <v>5.7069234053632898E-4</v>
      </c>
      <c r="K17" s="80">
        <f t="shared" si="4"/>
        <v>0.99818812522656297</v>
      </c>
      <c r="L17" s="81"/>
    </row>
    <row r="18" spans="2:12" x14ac:dyDescent="0.2">
      <c r="B18" s="76" t="s">
        <v>70</v>
      </c>
      <c r="C18" s="77">
        <v>9.8305410942974604E-3</v>
      </c>
      <c r="D18" s="80">
        <f t="shared" si="0"/>
        <v>2.5675159501193723E-3</v>
      </c>
      <c r="E18" s="80">
        <f t="shared" si="1"/>
        <v>0.99041940008101947</v>
      </c>
      <c r="F18" s="89"/>
      <c r="G18" s="94"/>
      <c r="H18" s="76" t="s">
        <v>65</v>
      </c>
      <c r="I18" s="77">
        <v>2.7569391159512902E-2</v>
      </c>
      <c r="J18" s="80">
        <f t="shared" si="2"/>
        <v>4.6647405723046194E-4</v>
      </c>
      <c r="K18" s="80">
        <f t="shared" si="4"/>
        <v>0.99865459928379341</v>
      </c>
      <c r="L18" s="81"/>
    </row>
    <row r="19" spans="2:12" x14ac:dyDescent="0.2">
      <c r="B19" s="76" t="s">
        <v>85</v>
      </c>
      <c r="C19" s="77">
        <v>9.5712154865246601E-3</v>
      </c>
      <c r="D19" s="80">
        <f t="shared" si="0"/>
        <v>2.4997859413798435E-3</v>
      </c>
      <c r="E19" s="80">
        <f t="shared" si="1"/>
        <v>0.99291918602239937</v>
      </c>
      <c r="F19" s="89"/>
      <c r="G19" s="94"/>
      <c r="H19" s="76" t="s">
        <v>86</v>
      </c>
      <c r="I19" s="77">
        <v>1.7876824344885901E-2</v>
      </c>
      <c r="J19" s="80">
        <f t="shared" si="2"/>
        <v>3.0247584120760674E-4</v>
      </c>
      <c r="K19" s="80">
        <f t="shared" si="4"/>
        <v>0.99895707512500098</v>
      </c>
      <c r="L19" s="81"/>
    </row>
    <row r="20" spans="2:12" x14ac:dyDescent="0.2">
      <c r="B20" s="76" t="s">
        <v>69</v>
      </c>
      <c r="C20" s="77">
        <v>5.8366893055354701E-3</v>
      </c>
      <c r="D20" s="80">
        <f t="shared" si="0"/>
        <v>1.5244118044068296E-3</v>
      </c>
      <c r="E20" s="80">
        <f t="shared" si="1"/>
        <v>0.99444359782680625</v>
      </c>
      <c r="F20" s="89"/>
      <c r="G20" s="94"/>
      <c r="H20" s="76" t="s">
        <v>71</v>
      </c>
      <c r="I20" s="77">
        <v>1.1635201700458399E-2</v>
      </c>
      <c r="J20" s="80">
        <f t="shared" si="2"/>
        <v>1.9686759538883823E-4</v>
      </c>
      <c r="K20" s="80">
        <f t="shared" si="4"/>
        <v>0.99915394272038982</v>
      </c>
      <c r="L20" s="81"/>
    </row>
    <row r="21" spans="2:12" x14ac:dyDescent="0.2">
      <c r="B21" s="76" t="s">
        <v>364</v>
      </c>
      <c r="C21" s="77">
        <v>4.9181369468797803E-3</v>
      </c>
      <c r="D21" s="80">
        <f t="shared" si="0"/>
        <v>1.284506614118136E-3</v>
      </c>
      <c r="E21" s="80">
        <f t="shared" si="1"/>
        <v>0.99572810444092441</v>
      </c>
      <c r="F21" s="89"/>
      <c r="G21" s="94"/>
      <c r="H21" s="76" t="s">
        <v>68</v>
      </c>
      <c r="I21" s="77">
        <v>1.0270588016667401E-2</v>
      </c>
      <c r="J21" s="80">
        <f t="shared" si="2"/>
        <v>1.7377833389781877E-4</v>
      </c>
      <c r="K21" s="80">
        <f t="shared" si="4"/>
        <v>0.99932772105428769</v>
      </c>
      <c r="L21" s="81"/>
    </row>
    <row r="22" spans="2:12" x14ac:dyDescent="0.2">
      <c r="B22" s="76" t="s">
        <v>77</v>
      </c>
      <c r="C22" s="77">
        <v>4.68505367709214E-3</v>
      </c>
      <c r="D22" s="80">
        <f t="shared" si="0"/>
        <v>1.2236305130830781E-3</v>
      </c>
      <c r="E22" s="80">
        <f t="shared" si="1"/>
        <v>0.99695173495400746</v>
      </c>
      <c r="F22" s="89"/>
      <c r="G22" s="94"/>
      <c r="H22" s="76" t="s">
        <v>56</v>
      </c>
      <c r="I22" s="77">
        <v>9.6323451348547893E-3</v>
      </c>
      <c r="J22" s="80">
        <f t="shared" si="2"/>
        <v>1.629792652910802E-4</v>
      </c>
      <c r="K22" s="80">
        <f t="shared" si="4"/>
        <v>0.99949070031957876</v>
      </c>
      <c r="L22" s="81"/>
    </row>
    <row r="23" spans="2:12" x14ac:dyDescent="0.2">
      <c r="B23" s="76" t="s">
        <v>59</v>
      </c>
      <c r="C23" s="77">
        <v>3.2758581997342599E-3</v>
      </c>
      <c r="D23" s="80">
        <f t="shared" si="0"/>
        <v>8.5558038946869622E-4</v>
      </c>
      <c r="E23" s="80">
        <f t="shared" si="1"/>
        <v>0.99780731534347611</v>
      </c>
      <c r="F23" s="89"/>
      <c r="G23" s="94"/>
      <c r="H23" s="76" t="s">
        <v>62</v>
      </c>
      <c r="I23" s="77">
        <v>8.2374238309816192E-3</v>
      </c>
      <c r="J23" s="80">
        <f t="shared" si="2"/>
        <v>1.3937719891354979E-4</v>
      </c>
      <c r="K23" s="80">
        <f t="shared" si="4"/>
        <v>0.99963007751849231</v>
      </c>
      <c r="L23" s="81"/>
    </row>
    <row r="24" spans="2:12" x14ac:dyDescent="0.2">
      <c r="B24" s="76" t="s">
        <v>60</v>
      </c>
      <c r="C24" s="77">
        <v>2.6707084994524702E-3</v>
      </c>
      <c r="D24" s="80">
        <f t="shared" si="0"/>
        <v>6.9752891572176816E-4</v>
      </c>
      <c r="E24" s="80">
        <f t="shared" si="1"/>
        <v>0.99850484425919783</v>
      </c>
      <c r="F24" s="89"/>
      <c r="G24" s="94"/>
      <c r="H24" s="76" t="s">
        <v>84</v>
      </c>
      <c r="I24" s="77">
        <v>6.6322028983914197E-3</v>
      </c>
      <c r="J24" s="80">
        <f t="shared" si="2"/>
        <v>1.1221686313231356E-4</v>
      </c>
      <c r="K24" s="80">
        <f t="shared" si="4"/>
        <v>0.99974229438162465</v>
      </c>
      <c r="L24" s="81"/>
    </row>
    <row r="25" spans="2:12" x14ac:dyDescent="0.2">
      <c r="B25" s="76" t="s">
        <v>75</v>
      </c>
      <c r="C25" s="77">
        <v>2.1647491473540999E-3</v>
      </c>
      <c r="D25" s="80">
        <f t="shared" si="0"/>
        <v>5.653837271544581E-4</v>
      </c>
      <c r="E25" s="80">
        <f t="shared" si="1"/>
        <v>0.99907022798635226</v>
      </c>
      <c r="F25" s="89"/>
      <c r="G25" s="94"/>
      <c r="H25" s="76" t="s">
        <v>70</v>
      </c>
      <c r="I25" s="77">
        <v>6.5925187135204002E-3</v>
      </c>
      <c r="J25" s="80">
        <f t="shared" si="2"/>
        <v>1.1154540678358383E-4</v>
      </c>
      <c r="K25" s="80">
        <f t="shared" si="4"/>
        <v>0.99985383978840825</v>
      </c>
      <c r="L25" s="81"/>
    </row>
    <row r="26" spans="2:12" s="22" customFormat="1" x14ac:dyDescent="0.2">
      <c r="B26" s="76" t="s">
        <v>86</v>
      </c>
      <c r="C26" s="77">
        <v>1.01572865595943E-3</v>
      </c>
      <c r="D26" s="80">
        <f t="shared" ref="D26:D29" si="5">IF(ISNUMBER(C26),C26/VLOOKUP("National Total",B$5:C$35,2,0),"0")</f>
        <v>2.6528545073494983E-4</v>
      </c>
      <c r="E26" s="80">
        <f t="shared" ref="E26:E29" si="6">IF(D26=1,0,IF(ISNUMBER(D26+E25),D26+E25,0))</f>
        <v>0.99933551343708715</v>
      </c>
      <c r="F26" s="89"/>
      <c r="G26" s="109"/>
      <c r="H26" s="76" t="s">
        <v>69</v>
      </c>
      <c r="I26" s="77">
        <v>3.9146961879830203E-3</v>
      </c>
      <c r="J26" s="80">
        <f t="shared" ref="J26:J35" si="7">IF(ISNUMBER(I26),I26/VLOOKUP("National Total",H$5:I$35,2,0),"0")</f>
        <v>6.6236653652141305E-5</v>
      </c>
      <c r="K26" s="80">
        <f t="shared" ref="K26:K35" si="8">IF(J26=1,0,IF(ISNUMBER(J26+K25),J26+K25,0))</f>
        <v>0.99992007644206038</v>
      </c>
      <c r="L26" s="81"/>
    </row>
    <row r="27" spans="2:12" x14ac:dyDescent="0.2">
      <c r="B27" s="76" t="s">
        <v>66</v>
      </c>
      <c r="C27" s="77">
        <v>9.7755187934150793E-4</v>
      </c>
      <c r="D27" s="80">
        <f t="shared" si="5"/>
        <v>2.553145364230694E-4</v>
      </c>
      <c r="E27" s="80">
        <f t="shared" si="6"/>
        <v>0.99959082797351018</v>
      </c>
      <c r="F27" s="89"/>
      <c r="G27" s="94"/>
      <c r="H27" s="76" t="s">
        <v>59</v>
      </c>
      <c r="I27" s="77">
        <v>1.84234843269347E-3</v>
      </c>
      <c r="J27" s="80">
        <f t="shared" si="7"/>
        <v>3.1172532728716581E-5</v>
      </c>
      <c r="K27" s="80">
        <f t="shared" si="8"/>
        <v>0.99995124897478904</v>
      </c>
      <c r="L27" s="81"/>
    </row>
    <row r="28" spans="2:12" x14ac:dyDescent="0.2">
      <c r="B28" s="76" t="s">
        <v>365</v>
      </c>
      <c r="C28" s="77">
        <v>7.3146418800000004E-4</v>
      </c>
      <c r="D28" s="80">
        <f t="shared" si="5"/>
        <v>1.9104197333761613E-4</v>
      </c>
      <c r="E28" s="80">
        <f t="shared" si="6"/>
        <v>0.99978186994684781</v>
      </c>
      <c r="F28" s="89"/>
      <c r="G28" s="94"/>
      <c r="H28" s="76" t="s">
        <v>60</v>
      </c>
      <c r="I28" s="77">
        <v>1.4565030610280501E-3</v>
      </c>
      <c r="J28" s="80">
        <f t="shared" si="7"/>
        <v>2.4644029616588228E-5</v>
      </c>
      <c r="K28" s="80">
        <f t="shared" si="8"/>
        <v>0.99997589300440559</v>
      </c>
      <c r="L28" s="81"/>
    </row>
    <row r="29" spans="2:12" x14ac:dyDescent="0.2">
      <c r="B29" s="76" t="s">
        <v>71</v>
      </c>
      <c r="C29" s="77">
        <v>3.2868427012830702E-4</v>
      </c>
      <c r="D29" s="80">
        <f t="shared" si="5"/>
        <v>8.5844929390235371E-5</v>
      </c>
      <c r="E29" s="80">
        <f t="shared" si="6"/>
        <v>0.99986771487623805</v>
      </c>
      <c r="F29" s="89"/>
      <c r="G29" s="94"/>
      <c r="H29" s="76" t="s">
        <v>66</v>
      </c>
      <c r="I29" s="77">
        <v>1.07530706727566E-3</v>
      </c>
      <c r="J29" s="80">
        <f t="shared" si="7"/>
        <v>1.8194193971802198E-5</v>
      </c>
      <c r="K29" s="80">
        <f t="shared" si="8"/>
        <v>0.99999408719837735</v>
      </c>
      <c r="L29" s="81"/>
    </row>
    <row r="30" spans="2:12" x14ac:dyDescent="0.2">
      <c r="B30" s="76" t="s">
        <v>61</v>
      </c>
      <c r="C30" s="77">
        <v>3.2735380259355299E-4</v>
      </c>
      <c r="D30" s="80">
        <f t="shared" ref="D30:D35" si="9">IF(ISNUMBER(C30),C30/VLOOKUP("National Total",B$5:C$35,2,0),"0")</f>
        <v>8.5497441232276435E-5</v>
      </c>
      <c r="E30" s="80">
        <f t="shared" si="1"/>
        <v>0.99995321231747036</v>
      </c>
      <c r="F30" s="89"/>
      <c r="G30" s="94"/>
      <c r="H30" s="76" t="s">
        <v>61</v>
      </c>
      <c r="I30" s="77">
        <v>1.83169139229856E-4</v>
      </c>
      <c r="J30" s="80">
        <f t="shared" si="7"/>
        <v>3.0992215621156259E-6</v>
      </c>
      <c r="K30" s="80">
        <f t="shared" si="8"/>
        <v>0.99999718641993951</v>
      </c>
      <c r="L30" s="81"/>
    </row>
    <row r="31" spans="2:12" x14ac:dyDescent="0.2">
      <c r="B31" s="76" t="s">
        <v>174</v>
      </c>
      <c r="C31" s="77">
        <v>1.4743788E-4</v>
      </c>
      <c r="D31" s="80">
        <f t="shared" si="9"/>
        <v>3.8507453956057033E-5</v>
      </c>
      <c r="E31" s="80">
        <f t="shared" si="1"/>
        <v>0.99999171977142642</v>
      </c>
      <c r="F31" s="89"/>
      <c r="G31" s="2"/>
      <c r="H31" s="76" t="s">
        <v>174</v>
      </c>
      <c r="I31" s="77">
        <v>1.3515139000000001E-4</v>
      </c>
      <c r="J31" s="80">
        <f t="shared" si="7"/>
        <v>2.2867613168846765E-6</v>
      </c>
      <c r="K31" s="80">
        <f t="shared" si="8"/>
        <v>0.99999947318125637</v>
      </c>
      <c r="L31" s="81"/>
    </row>
    <row r="32" spans="2:12" x14ac:dyDescent="0.2">
      <c r="B32" s="76" t="s">
        <v>67</v>
      </c>
      <c r="C32" s="77">
        <v>2.90738883592172E-5</v>
      </c>
      <c r="D32" s="80">
        <f t="shared" si="9"/>
        <v>7.593444895681482E-6</v>
      </c>
      <c r="E32" s="80">
        <f t="shared" ref="E32" si="10">IF(D32=1,0,IF(ISNUMBER(D32+E31),D32+E31,0))</f>
        <v>0.99999931321632207</v>
      </c>
      <c r="F32" s="89"/>
      <c r="G32" s="2"/>
      <c r="H32" s="76" t="s">
        <v>67</v>
      </c>
      <c r="I32" s="77">
        <v>3.0818477195139003E-5</v>
      </c>
      <c r="J32" s="80">
        <f t="shared" si="7"/>
        <v>5.2144858809914157E-7</v>
      </c>
      <c r="K32" s="80">
        <f t="shared" si="8"/>
        <v>0.99999999462984446</v>
      </c>
      <c r="L32" s="81"/>
    </row>
    <row r="33" spans="2:12" x14ac:dyDescent="0.2">
      <c r="B33" s="76" t="s">
        <v>78</v>
      </c>
      <c r="C33" s="77">
        <v>2.08528298226599E-6</v>
      </c>
      <c r="D33" s="80">
        <f t="shared" si="9"/>
        <v>5.446289544108808E-7</v>
      </c>
      <c r="E33" s="80">
        <f t="shared" ref="E33" si="11">IF(D33=1,0,IF(ISNUMBER(D33+E32),D33+E32,0))</f>
        <v>0.99999985784527645</v>
      </c>
      <c r="F33" s="89"/>
      <c r="G33" s="3"/>
      <c r="H33" s="76" t="s">
        <v>78</v>
      </c>
      <c r="I33" s="77">
        <v>2.0852829822659899E-7</v>
      </c>
      <c r="J33" s="80">
        <f t="shared" si="7"/>
        <v>3.5282984944540938E-9</v>
      </c>
      <c r="K33" s="80">
        <f t="shared" si="8"/>
        <v>0.999999998158143</v>
      </c>
      <c r="L33" s="81"/>
    </row>
    <row r="34" spans="2:12" x14ac:dyDescent="0.2">
      <c r="B34" s="76" t="s">
        <v>58</v>
      </c>
      <c r="C34" s="77">
        <v>5.4428400000000001E-7</v>
      </c>
      <c r="D34" s="80">
        <f t="shared" si="9"/>
        <v>1.4215472352843481E-7</v>
      </c>
      <c r="E34" s="80">
        <f t="shared" ref="E34" si="12">IF(D34=1,0,IF(ISNUMBER(D34+E33),D34+E33,0))</f>
        <v>1</v>
      </c>
      <c r="F34" s="89"/>
      <c r="G34" s="3"/>
      <c r="H34" s="76" t="s">
        <v>58</v>
      </c>
      <c r="I34" s="77">
        <v>1.088568E-7</v>
      </c>
      <c r="J34" s="80">
        <f t="shared" si="7"/>
        <v>1.841856893368628E-9</v>
      </c>
      <c r="K34" s="80">
        <f t="shared" si="8"/>
        <v>0.99999999999999989</v>
      </c>
      <c r="L34" s="81"/>
    </row>
    <row r="35" spans="2:12" ht="12.75" thickBot="1" x14ac:dyDescent="0.25">
      <c r="B35" s="78" t="s">
        <v>72</v>
      </c>
      <c r="C35" s="79">
        <v>0</v>
      </c>
      <c r="D35" s="82">
        <f t="shared" si="9"/>
        <v>0</v>
      </c>
      <c r="E35" s="82">
        <f t="shared" ref="E35" si="13">IF(D35=1,0,IF(ISNUMBER(D35+E34),D35+E34,0))</f>
        <v>1</v>
      </c>
      <c r="F35" s="92"/>
      <c r="H35" s="78" t="s">
        <v>72</v>
      </c>
      <c r="I35" s="79">
        <v>0</v>
      </c>
      <c r="J35" s="82">
        <f t="shared" si="7"/>
        <v>0</v>
      </c>
      <c r="K35" s="82">
        <f t="shared" si="8"/>
        <v>0.99999999999999989</v>
      </c>
      <c r="L35" s="83"/>
    </row>
  </sheetData>
  <sortState xmlns:xlrd2="http://schemas.microsoft.com/office/spreadsheetml/2017/richdata2" ref="B33:C35">
    <sortCondition descending="1" ref="C33:C35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A.2 Table 1.NOx</vt:lpstr>
      <vt:lpstr>A.2 Table 2.SO2</vt:lpstr>
      <vt:lpstr>A.2 Table 3.NMVOC</vt:lpstr>
      <vt:lpstr>A.2 Table 4.NH3,CO</vt:lpstr>
      <vt:lpstr>A.2 Table 5.TSP,PM10</vt:lpstr>
      <vt:lpstr>A.2 Table 6.PM2.5</vt:lpstr>
      <vt:lpstr>A.2 Table 7.Pb,Cd</vt:lpstr>
      <vt:lpstr>A.2 Table 8.Hg,As</vt:lpstr>
      <vt:lpstr>A.2 Table 9.Cr,Cu</vt:lpstr>
      <vt:lpstr>A.2 Table 10.Ni,Se</vt:lpstr>
      <vt:lpstr>A.2 Table 11.Zn</vt:lpstr>
      <vt:lpstr>A.2 Table 12.Dioxin,PCB,HCB</vt:lpstr>
      <vt:lpstr>A.2 Table 13.B(a)p,B(b)F</vt:lpstr>
      <vt:lpstr>A.2 Table 14.B(k)F,I(123-cd)P</vt:lpstr>
      <vt:lpstr>Table 15.PAH</vt:lpstr>
      <vt:lpstr>A.2 Table 16. KCA</vt:lpstr>
      <vt:lpstr>A.3 Fig.A3.1</vt:lpstr>
      <vt:lpstr>A.3 Fig.A3.2</vt:lpstr>
      <vt:lpstr>A.3 Table A3.1</vt:lpstr>
      <vt:lpstr>'Table 15.PAH'!Print_Area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Niharika Rahman</cp:lastModifiedBy>
  <cp:lastPrinted>2017-02-22T16:00:00Z</cp:lastPrinted>
  <dcterms:created xsi:type="dcterms:W3CDTF">2008-06-12T11:07:19Z</dcterms:created>
  <dcterms:modified xsi:type="dcterms:W3CDTF">2026-03-06T12:36:08Z</dcterms:modified>
</cp:coreProperties>
</file>