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18data\Outputs\UNFCCC Reports\NIR Report 2020\Annexes\Website annexes\"/>
    </mc:Choice>
  </mc:AlternateContent>
  <xr:revisionPtr revIDLastSave="0" documentId="13_ncr:1_{5B49DC0F-121F-4FB5-A0C5-F761EB9E988B}" xr6:coauthVersionLast="36" xr6:coauthVersionMax="41" xr10:uidLastSave="{00000000-0000-0000-0000-000000000000}"/>
  <bookViews>
    <workbookView xWindow="-120" yWindow="-120" windowWidth="29040" windowHeight="15840" tabRatio="836" xr2:uid="{00000000-000D-0000-FFFF-FFFF00000000}"/>
  </bookViews>
  <sheets>
    <sheet name="Table 5.1" sheetId="13" r:id="rId1"/>
    <sheet name="Table 5.2" sheetId="14" r:id="rId2"/>
    <sheet name="Table 5.3" sheetId="15" r:id="rId3"/>
    <sheet name="Table 5.4 and 5.5" sheetId="16" r:id="rId4"/>
    <sheet name="Table 5.6 and 5.7" sheetId="17" r:id="rId5"/>
    <sheet name="Table 5.8 Recalculations" sheetId="18" r:id="rId6"/>
    <sheet name="Recalculations 3.A" sheetId="24" r:id="rId7"/>
    <sheet name="Recalculations 3.B" sheetId="25" r:id="rId8"/>
    <sheet name="Recalculations 3.D" sheetId="26" r:id="rId9"/>
    <sheet name="3.3.A Animal Populations" sheetId="29" r:id="rId10"/>
    <sheet name="F.1 Pasture" sheetId="2" state="hidden" r:id="rId11"/>
    <sheet name="3.3.B CH4 EFs Enteric" sheetId="3" r:id="rId12"/>
    <sheet name="3.3.C CH4 EF's Manure Mgment" sheetId="4" r:id="rId13"/>
    <sheet name="3.3.D.1 MMS" sheetId="6" r:id="rId14"/>
    <sheet name="3.3.D.2 MMS" sheetId="11" r:id="rId15"/>
    <sheet name="3.3.E N excretion" sheetId="7" r:id="rId16"/>
    <sheet name="3.3.E contd" sheetId="12" r:id="rId17"/>
    <sheet name="3.3.F N2O input data" sheetId="22" r:id="rId18"/>
    <sheet name="3.3.G sewage sludge" sheetId="8" r:id="rId19"/>
    <sheet name="3.3.H Crop Residues" sheetId="10" r:id="rId20"/>
    <sheet name="3.3.I Nex by MMS (i)" sheetId="27" r:id="rId21"/>
    <sheet name="3.3.I Nex by MMS (ii)" sheetId="28" r:id="rId22"/>
  </sheets>
  <definedNames>
    <definedName name="___INPUT_DATA___" localSheetId="21">#REF!</definedName>
    <definedName name="___INPUT_DATA___" localSheetId="7">#REF!</definedName>
    <definedName name="___INPUT_DATA___" localSheetId="8">#REF!</definedName>
    <definedName name="___INPUT_DATA___">#REF!</definedName>
    <definedName name="_Ref412188249" localSheetId="2">'Table 5.3'!$B$1</definedName>
    <definedName name="_Ref412189865" localSheetId="3">'Table 5.4 and 5.5'!$B$18</definedName>
    <definedName name="_Ref412209030" localSheetId="4">'Table 5.6 and 5.7'!$B$1</definedName>
    <definedName name="_Ref412210707" localSheetId="4">'Table 5.6 and 5.7'!$B$10</definedName>
    <definedName name="Population" localSheetId="21">#REF!</definedName>
    <definedName name="Population" localSheetId="7">#REF!</definedName>
    <definedName name="Population" localSheetId="8">#REF!</definedName>
    <definedName name="Populat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38" i="28" l="1"/>
  <c r="G38" i="28"/>
  <c r="K38" i="28"/>
  <c r="O38" i="28"/>
  <c r="S38" i="28"/>
  <c r="W38" i="28"/>
  <c r="E38" i="28"/>
  <c r="P38" i="28"/>
  <c r="X38" i="28"/>
  <c r="D31" i="28"/>
  <c r="E31" i="28"/>
  <c r="F31" i="28"/>
  <c r="G31" i="28"/>
  <c r="H31" i="28"/>
  <c r="I31" i="28"/>
  <c r="J31" i="28"/>
  <c r="K31" i="28"/>
  <c r="L31" i="28"/>
  <c r="M31" i="28"/>
  <c r="N31" i="28"/>
  <c r="O31" i="28"/>
  <c r="P31" i="28"/>
  <c r="Q31" i="28"/>
  <c r="R31" i="28"/>
  <c r="S31" i="28"/>
  <c r="T31" i="28"/>
  <c r="U31" i="28"/>
  <c r="V31" i="28"/>
  <c r="W31" i="28"/>
  <c r="X31" i="28"/>
  <c r="Y31" i="28"/>
  <c r="Z31" i="28"/>
  <c r="AA31" i="28"/>
  <c r="AB31" i="28"/>
  <c r="AC31" i="28"/>
  <c r="AD31" i="28"/>
  <c r="AE31" i="28"/>
  <c r="D25" i="28"/>
  <c r="E25" i="28"/>
  <c r="F25" i="28"/>
  <c r="G25" i="28"/>
  <c r="H25" i="28"/>
  <c r="I25" i="28"/>
  <c r="J25" i="28"/>
  <c r="K25" i="28"/>
  <c r="L25" i="28"/>
  <c r="M25" i="28"/>
  <c r="N25" i="28"/>
  <c r="O25" i="28"/>
  <c r="P25" i="28"/>
  <c r="Q25" i="28"/>
  <c r="R25" i="28"/>
  <c r="S25" i="28"/>
  <c r="T25" i="28"/>
  <c r="U25" i="28"/>
  <c r="V25" i="28"/>
  <c r="W25" i="28"/>
  <c r="X25" i="28"/>
  <c r="Y25" i="28"/>
  <c r="Z25" i="28"/>
  <c r="AA25" i="28"/>
  <c r="AB25" i="28"/>
  <c r="AC25" i="28"/>
  <c r="AD25" i="28"/>
  <c r="AE25" i="28"/>
  <c r="D19" i="28"/>
  <c r="E19" i="28"/>
  <c r="F19" i="28"/>
  <c r="G19" i="28"/>
  <c r="H19" i="28"/>
  <c r="I19" i="28"/>
  <c r="J19" i="28"/>
  <c r="K19" i="28"/>
  <c r="L19" i="28"/>
  <c r="M19" i="28"/>
  <c r="N19" i="28"/>
  <c r="O19" i="28"/>
  <c r="P19" i="28"/>
  <c r="Q19" i="28"/>
  <c r="R19" i="28"/>
  <c r="S19" i="28"/>
  <c r="T19" i="28"/>
  <c r="U19" i="28"/>
  <c r="V19" i="28"/>
  <c r="W19" i="28"/>
  <c r="X19" i="28"/>
  <c r="Y19" i="28"/>
  <c r="Z19" i="28"/>
  <c r="AA19" i="28"/>
  <c r="AB19" i="28"/>
  <c r="AC19" i="28"/>
  <c r="AD19" i="28"/>
  <c r="AE19" i="28"/>
  <c r="D13" i="28"/>
  <c r="E13" i="28"/>
  <c r="F13" i="28"/>
  <c r="G13" i="28"/>
  <c r="H13" i="28"/>
  <c r="I13" i="28"/>
  <c r="J13" i="28"/>
  <c r="K13" i="28"/>
  <c r="L13" i="28"/>
  <c r="M13" i="28"/>
  <c r="N13" i="28"/>
  <c r="O13" i="28"/>
  <c r="P13" i="28"/>
  <c r="Q13" i="28"/>
  <c r="R13" i="28"/>
  <c r="S13" i="28"/>
  <c r="T13" i="28"/>
  <c r="U13" i="28"/>
  <c r="V13" i="28"/>
  <c r="W13" i="28"/>
  <c r="X13" i="28"/>
  <c r="Y13" i="28"/>
  <c r="Z13" i="28"/>
  <c r="AA13" i="28"/>
  <c r="AB13" i="28"/>
  <c r="AC13" i="28"/>
  <c r="AD13" i="28"/>
  <c r="AE13" i="28"/>
  <c r="D7" i="28"/>
  <c r="E7" i="28"/>
  <c r="F7" i="28"/>
  <c r="G7" i="28"/>
  <c r="H7" i="28"/>
  <c r="I7" i="28"/>
  <c r="J7" i="28"/>
  <c r="K7" i="28"/>
  <c r="L7" i="28"/>
  <c r="M7" i="28"/>
  <c r="N7" i="28"/>
  <c r="O7" i="28"/>
  <c r="P7" i="28"/>
  <c r="Q7" i="28"/>
  <c r="R7" i="28"/>
  <c r="S7" i="28"/>
  <c r="T7" i="28"/>
  <c r="U7" i="28"/>
  <c r="V7" i="28"/>
  <c r="W7" i="28"/>
  <c r="X7" i="28"/>
  <c r="Y7" i="28"/>
  <c r="Z7" i="28"/>
  <c r="AA7" i="28"/>
  <c r="AB7" i="28"/>
  <c r="AC7" i="28"/>
  <c r="AD7" i="28"/>
  <c r="AE7" i="28"/>
  <c r="D21" i="27"/>
  <c r="E21" i="27"/>
  <c r="F21" i="27"/>
  <c r="G21" i="27"/>
  <c r="H21" i="27"/>
  <c r="I21" i="27"/>
  <c r="J21" i="27"/>
  <c r="K21" i="27"/>
  <c r="L21" i="27"/>
  <c r="M21" i="27"/>
  <c r="N21" i="27"/>
  <c r="O21" i="27"/>
  <c r="P21" i="27"/>
  <c r="Q21" i="27"/>
  <c r="R21" i="27"/>
  <c r="S21" i="27"/>
  <c r="T21" i="27"/>
  <c r="U21" i="27"/>
  <c r="V21" i="27"/>
  <c r="W21" i="27"/>
  <c r="X21" i="27"/>
  <c r="Y21" i="27"/>
  <c r="Z21" i="27"/>
  <c r="AA21" i="27"/>
  <c r="AB21" i="27"/>
  <c r="AC21" i="27"/>
  <c r="AD21" i="27"/>
  <c r="AE21" i="27"/>
  <c r="D14" i="27"/>
  <c r="E14" i="27"/>
  <c r="F14" i="27"/>
  <c r="G14" i="27"/>
  <c r="H14" i="27"/>
  <c r="I14" i="27"/>
  <c r="J14" i="27"/>
  <c r="K14" i="27"/>
  <c r="L14" i="27"/>
  <c r="M14" i="27"/>
  <c r="N14" i="27"/>
  <c r="O14" i="27"/>
  <c r="P14" i="27"/>
  <c r="Q14" i="27"/>
  <c r="R14" i="27"/>
  <c r="S14" i="27"/>
  <c r="T14" i="27"/>
  <c r="U14" i="27"/>
  <c r="V14" i="27"/>
  <c r="W14" i="27"/>
  <c r="X14" i="27"/>
  <c r="Y14" i="27"/>
  <c r="Z14" i="27"/>
  <c r="AA14" i="27"/>
  <c r="AB14" i="27"/>
  <c r="AC14" i="27"/>
  <c r="AD14" i="27"/>
  <c r="AE14" i="27"/>
  <c r="D7" i="27"/>
  <c r="E7" i="27"/>
  <c r="F7" i="27"/>
  <c r="G7" i="27"/>
  <c r="H7" i="27"/>
  <c r="I7" i="27"/>
  <c r="J7" i="27"/>
  <c r="K7" i="27"/>
  <c r="L7" i="27"/>
  <c r="M7" i="27"/>
  <c r="N7" i="27"/>
  <c r="O7" i="27"/>
  <c r="P7" i="27"/>
  <c r="Q7" i="27"/>
  <c r="R7" i="27"/>
  <c r="S7" i="27"/>
  <c r="T7" i="27"/>
  <c r="U7" i="27"/>
  <c r="V7" i="27"/>
  <c r="W7" i="27"/>
  <c r="X7" i="27"/>
  <c r="Y7" i="27"/>
  <c r="Z7" i="27"/>
  <c r="AA7" i="27"/>
  <c r="AB7" i="27"/>
  <c r="AC7" i="27"/>
  <c r="AD7" i="27"/>
  <c r="AE7" i="27"/>
  <c r="L38" i="28" l="1"/>
  <c r="H38" i="28"/>
  <c r="U38" i="28"/>
  <c r="Q38" i="28"/>
  <c r="AD38" i="28"/>
  <c r="Z38" i="28"/>
  <c r="AB38" i="28"/>
  <c r="C38" i="28"/>
  <c r="M38" i="28"/>
  <c r="I38" i="28"/>
  <c r="AE38" i="28"/>
  <c r="AA38" i="28"/>
  <c r="T38" i="28"/>
  <c r="D38" i="28"/>
  <c r="C14" i="27"/>
  <c r="V38" i="28"/>
  <c r="R38" i="28"/>
  <c r="N38" i="28"/>
  <c r="J38" i="28"/>
  <c r="F38" i="28"/>
  <c r="AC38" i="28"/>
  <c r="C31" i="28"/>
  <c r="C25" i="28"/>
  <c r="C13" i="28"/>
  <c r="C7" i="28"/>
  <c r="C19" i="28"/>
  <c r="C21" i="27"/>
  <c r="C7" i="27"/>
  <c r="H23" i="18" l="1"/>
  <c r="I23" i="18"/>
  <c r="M23" i="18"/>
  <c r="P23" i="18"/>
  <c r="Q23" i="18"/>
  <c r="T23" i="18"/>
  <c r="U23" i="18"/>
  <c r="X23" i="18"/>
  <c r="Y23" i="18"/>
  <c r="AB23" i="18"/>
  <c r="AC23" i="18"/>
  <c r="AF23" i="18"/>
  <c r="L23" i="18"/>
  <c r="I41" i="26"/>
  <c r="I56" i="26" s="1"/>
  <c r="D36" i="26"/>
  <c r="D51" i="26" s="1"/>
  <c r="F39" i="26"/>
  <c r="F54" i="26" s="1"/>
  <c r="H39" i="26"/>
  <c r="H54" i="26" s="1"/>
  <c r="J39" i="26"/>
  <c r="J54" i="26" s="1"/>
  <c r="L39" i="26"/>
  <c r="L54" i="26" s="1"/>
  <c r="N39" i="26"/>
  <c r="N54" i="26" s="1"/>
  <c r="P39" i="26"/>
  <c r="P54" i="26" s="1"/>
  <c r="R39" i="26"/>
  <c r="R54" i="26" s="1"/>
  <c r="T39" i="26"/>
  <c r="T54" i="26" s="1"/>
  <c r="V39" i="26"/>
  <c r="V54" i="26" s="1"/>
  <c r="X39" i="26"/>
  <c r="X54" i="26" s="1"/>
  <c r="Z39" i="26"/>
  <c r="Z54" i="26" s="1"/>
  <c r="AB39" i="26"/>
  <c r="AB54" i="26" s="1"/>
  <c r="AD39" i="26"/>
  <c r="AD54" i="26" s="1"/>
  <c r="D41" i="26"/>
  <c r="D56" i="26" s="1"/>
  <c r="E42" i="26"/>
  <c r="E57" i="26" s="1"/>
  <c r="F42" i="26"/>
  <c r="F57" i="26" s="1"/>
  <c r="G42" i="26"/>
  <c r="G57" i="26" s="1"/>
  <c r="H42" i="26"/>
  <c r="H57" i="26" s="1"/>
  <c r="I42" i="26"/>
  <c r="I57" i="26" s="1"/>
  <c r="J42" i="26"/>
  <c r="J57" i="26" s="1"/>
  <c r="K42" i="26"/>
  <c r="K57" i="26" s="1"/>
  <c r="L42" i="26"/>
  <c r="L57" i="26" s="1"/>
  <c r="M42" i="26"/>
  <c r="M57" i="26" s="1"/>
  <c r="N42" i="26"/>
  <c r="N57" i="26" s="1"/>
  <c r="O42" i="26"/>
  <c r="O57" i="26" s="1"/>
  <c r="P42" i="26"/>
  <c r="P57" i="26" s="1"/>
  <c r="Q42" i="26"/>
  <c r="Q57" i="26" s="1"/>
  <c r="R42" i="26"/>
  <c r="R57" i="26" s="1"/>
  <c r="S42" i="26"/>
  <c r="S57" i="26" s="1"/>
  <c r="T42" i="26"/>
  <c r="T57" i="26" s="1"/>
  <c r="U42" i="26"/>
  <c r="U57" i="26" s="1"/>
  <c r="V42" i="26"/>
  <c r="V57" i="26" s="1"/>
  <c r="W42" i="26"/>
  <c r="W57" i="26" s="1"/>
  <c r="X42" i="26"/>
  <c r="X57" i="26" s="1"/>
  <c r="Y42" i="26"/>
  <c r="Y57" i="26" s="1"/>
  <c r="Z42" i="26"/>
  <c r="Z57" i="26" s="1"/>
  <c r="AA42" i="26"/>
  <c r="AA57" i="26" s="1"/>
  <c r="AB42" i="26"/>
  <c r="AB57" i="26" s="1"/>
  <c r="AC42" i="26"/>
  <c r="AC57" i="26" s="1"/>
  <c r="AD42" i="26"/>
  <c r="AD57" i="26" s="1"/>
  <c r="AE42" i="26"/>
  <c r="AE57" i="26" s="1"/>
  <c r="F43" i="26"/>
  <c r="F58" i="26" s="1"/>
  <c r="H43" i="26"/>
  <c r="H58" i="26" s="1"/>
  <c r="J43" i="26"/>
  <c r="J58" i="26" s="1"/>
  <c r="L43" i="26"/>
  <c r="L58" i="26" s="1"/>
  <c r="N43" i="26"/>
  <c r="N58" i="26" s="1"/>
  <c r="P43" i="26"/>
  <c r="P58" i="26" s="1"/>
  <c r="R43" i="26"/>
  <c r="R58" i="26" s="1"/>
  <c r="T43" i="26"/>
  <c r="T58" i="26" s="1"/>
  <c r="V43" i="26"/>
  <c r="V58" i="26" s="1"/>
  <c r="X43" i="26"/>
  <c r="X58" i="26" s="1"/>
  <c r="Z43" i="26"/>
  <c r="Z58" i="26" s="1"/>
  <c r="AB43" i="26"/>
  <c r="AB58" i="26" s="1"/>
  <c r="AD43" i="26"/>
  <c r="AD58" i="26" s="1"/>
  <c r="AC45" i="26" l="1"/>
  <c r="AC60" i="26" s="1"/>
  <c r="Y45" i="26"/>
  <c r="Y60" i="26" s="1"/>
  <c r="U45" i="26"/>
  <c r="U60" i="26" s="1"/>
  <c r="Q45" i="26"/>
  <c r="Q60" i="26" s="1"/>
  <c r="M45" i="26"/>
  <c r="M60" i="26" s="1"/>
  <c r="I45" i="26"/>
  <c r="I60" i="26" s="1"/>
  <c r="E45" i="26"/>
  <c r="E60" i="26" s="1"/>
  <c r="AC41" i="26"/>
  <c r="AC56" i="26" s="1"/>
  <c r="Y41" i="26"/>
  <c r="Y56" i="26" s="1"/>
  <c r="U41" i="26"/>
  <c r="U56" i="26" s="1"/>
  <c r="Q41" i="26"/>
  <c r="Q56" i="26" s="1"/>
  <c r="M41" i="26"/>
  <c r="M56" i="26" s="1"/>
  <c r="E41" i="26"/>
  <c r="E56" i="26" s="1"/>
  <c r="O18" i="25"/>
  <c r="AA24" i="25"/>
  <c r="S19" i="25"/>
  <c r="AB45" i="26"/>
  <c r="AB60" i="26" s="1"/>
  <c r="X45" i="26"/>
  <c r="X60" i="26" s="1"/>
  <c r="T45" i="26"/>
  <c r="T60" i="26" s="1"/>
  <c r="P45" i="26"/>
  <c r="P60" i="26" s="1"/>
  <c r="L45" i="26"/>
  <c r="L60" i="26" s="1"/>
  <c r="H45" i="26"/>
  <c r="H60" i="26" s="1"/>
  <c r="D45" i="26"/>
  <c r="D60" i="26" s="1"/>
  <c r="D43" i="26"/>
  <c r="D58" i="26" s="1"/>
  <c r="D42" i="26"/>
  <c r="D57" i="26" s="1"/>
  <c r="AB41" i="26"/>
  <c r="AB56" i="26" s="1"/>
  <c r="X41" i="26"/>
  <c r="X56" i="26" s="1"/>
  <c r="T41" i="26"/>
  <c r="T56" i="26" s="1"/>
  <c r="P41" i="26"/>
  <c r="P56" i="26" s="1"/>
  <c r="L41" i="26"/>
  <c r="L56" i="26" s="1"/>
  <c r="H41" i="26"/>
  <c r="H56" i="26" s="1"/>
  <c r="D39" i="26"/>
  <c r="D54" i="26" s="1"/>
  <c r="AB36" i="26"/>
  <c r="AB51" i="26" s="1"/>
  <c r="X36" i="26"/>
  <c r="X51" i="26" s="1"/>
  <c r="T36" i="26"/>
  <c r="T51" i="26" s="1"/>
  <c r="P36" i="26"/>
  <c r="P51" i="26" s="1"/>
  <c r="L36" i="26"/>
  <c r="L51" i="26" s="1"/>
  <c r="H36" i="26"/>
  <c r="H51" i="26" s="1"/>
  <c r="AE43" i="26"/>
  <c r="AE58" i="26" s="1"/>
  <c r="AA43" i="26"/>
  <c r="AA58" i="26" s="1"/>
  <c r="W43" i="26"/>
  <c r="W58" i="26" s="1"/>
  <c r="S43" i="26"/>
  <c r="S58" i="26" s="1"/>
  <c r="O43" i="26"/>
  <c r="O58" i="26" s="1"/>
  <c r="K43" i="26"/>
  <c r="K58" i="26" s="1"/>
  <c r="G43" i="26"/>
  <c r="G58" i="26" s="1"/>
  <c r="AE39" i="26"/>
  <c r="AE54" i="26" s="1"/>
  <c r="AA39" i="26"/>
  <c r="AA54" i="26" s="1"/>
  <c r="W39" i="26"/>
  <c r="W54" i="26" s="1"/>
  <c r="S39" i="26"/>
  <c r="S54" i="26" s="1"/>
  <c r="O39" i="26"/>
  <c r="O54" i="26" s="1"/>
  <c r="K39" i="26"/>
  <c r="K54" i="26" s="1"/>
  <c r="G39" i="26"/>
  <c r="G54" i="26" s="1"/>
  <c r="AE36" i="26"/>
  <c r="AE51" i="26" s="1"/>
  <c r="AA36" i="26"/>
  <c r="AA51" i="26" s="1"/>
  <c r="W36" i="26"/>
  <c r="W51" i="26" s="1"/>
  <c r="S36" i="26"/>
  <c r="S51" i="26" s="1"/>
  <c r="O36" i="26"/>
  <c r="O51" i="26" s="1"/>
  <c r="K36" i="26"/>
  <c r="K51" i="26" s="1"/>
  <c r="G36" i="26"/>
  <c r="G51" i="26" s="1"/>
  <c r="J18" i="25"/>
  <c r="N18" i="25"/>
  <c r="AD18" i="25"/>
  <c r="AD19" i="25"/>
  <c r="W18" i="25"/>
  <c r="G19" i="25"/>
  <c r="W19" i="25"/>
  <c r="P46" i="25"/>
  <c r="X18" i="25"/>
  <c r="Y52" i="25"/>
  <c r="I47" i="25"/>
  <c r="AD45" i="26"/>
  <c r="AD60" i="26" s="1"/>
  <c r="Z45" i="26"/>
  <c r="Z60" i="26" s="1"/>
  <c r="V45" i="26"/>
  <c r="V60" i="26" s="1"/>
  <c r="R45" i="26"/>
  <c r="R60" i="26" s="1"/>
  <c r="N45" i="26"/>
  <c r="N60" i="26" s="1"/>
  <c r="J45" i="26"/>
  <c r="J60" i="26" s="1"/>
  <c r="F45" i="26"/>
  <c r="F60" i="26" s="1"/>
  <c r="AD41" i="26"/>
  <c r="AD56" i="26" s="1"/>
  <c r="Z41" i="26"/>
  <c r="Z56" i="26" s="1"/>
  <c r="V41" i="26"/>
  <c r="V56" i="26" s="1"/>
  <c r="R41" i="26"/>
  <c r="R56" i="26" s="1"/>
  <c r="N41" i="26"/>
  <c r="N56" i="26" s="1"/>
  <c r="J41" i="26"/>
  <c r="J56" i="26" s="1"/>
  <c r="F41" i="26"/>
  <c r="F56" i="26" s="1"/>
  <c r="Z36" i="26"/>
  <c r="Z51" i="26" s="1"/>
  <c r="R36" i="26"/>
  <c r="R51" i="26" s="1"/>
  <c r="J36" i="26"/>
  <c r="J51" i="26" s="1"/>
  <c r="G18" i="25"/>
  <c r="S18" i="25"/>
  <c r="AE18" i="25"/>
  <c r="K19" i="25"/>
  <c r="AA19" i="25"/>
  <c r="D52" i="25"/>
  <c r="P53" i="25"/>
  <c r="AB47" i="25"/>
  <c r="X48" i="25"/>
  <c r="D18" i="25"/>
  <c r="H19" i="25"/>
  <c r="M24" i="25"/>
  <c r="Q25" i="25"/>
  <c r="Y43" i="26"/>
  <c r="Y58" i="26" s="1"/>
  <c r="I43" i="26"/>
  <c r="I58" i="26" s="1"/>
  <c r="Y39" i="26"/>
  <c r="Y54" i="26" s="1"/>
  <c r="I39" i="26"/>
  <c r="I54" i="26" s="1"/>
  <c r="AC36" i="26"/>
  <c r="AC51" i="26" s="1"/>
  <c r="Y36" i="26"/>
  <c r="Y51" i="26" s="1"/>
  <c r="U36" i="26"/>
  <c r="U51" i="26" s="1"/>
  <c r="Q36" i="26"/>
  <c r="Q51" i="26" s="1"/>
  <c r="M36" i="26"/>
  <c r="M51" i="26" s="1"/>
  <c r="I36" i="26"/>
  <c r="I51" i="26" s="1"/>
  <c r="E36" i="26"/>
  <c r="E51" i="26" s="1"/>
  <c r="S24" i="25"/>
  <c r="Q43" i="26"/>
  <c r="Q58" i="26" s="1"/>
  <c r="Q39" i="26"/>
  <c r="Q54" i="26" s="1"/>
  <c r="AE23" i="18"/>
  <c r="AA23" i="18"/>
  <c r="W23" i="18"/>
  <c r="S23" i="18"/>
  <c r="O23" i="18"/>
  <c r="K23" i="18"/>
  <c r="G23" i="18"/>
  <c r="AD23" i="18"/>
  <c r="Z23" i="18"/>
  <c r="V23" i="18"/>
  <c r="R23" i="18"/>
  <c r="N23" i="18"/>
  <c r="J23" i="18"/>
  <c r="F23" i="18"/>
  <c r="AA45" i="26"/>
  <c r="AA60" i="26" s="1"/>
  <c r="S45" i="26"/>
  <c r="S60" i="26" s="1"/>
  <c r="K45" i="26"/>
  <c r="K60" i="26" s="1"/>
  <c r="G45" i="26"/>
  <c r="G60" i="26" s="1"/>
  <c r="AE41" i="26"/>
  <c r="AE56" i="26" s="1"/>
  <c r="AA41" i="26"/>
  <c r="AA56" i="26" s="1"/>
  <c r="W41" i="26"/>
  <c r="W56" i="26" s="1"/>
  <c r="S41" i="26"/>
  <c r="S56" i="26" s="1"/>
  <c r="O41" i="26"/>
  <c r="O56" i="26" s="1"/>
  <c r="K41" i="26"/>
  <c r="K56" i="26" s="1"/>
  <c r="G41" i="26"/>
  <c r="G56" i="26" s="1"/>
  <c r="AE45" i="26"/>
  <c r="AE60" i="26" s="1"/>
  <c r="W45" i="26"/>
  <c r="W60" i="26" s="1"/>
  <c r="O45" i="26"/>
  <c r="O60" i="26" s="1"/>
  <c r="AD36" i="26"/>
  <c r="AD51" i="26" s="1"/>
  <c r="V36" i="26"/>
  <c r="V51" i="26" s="1"/>
  <c r="N36" i="26"/>
  <c r="N51" i="26" s="1"/>
  <c r="F36" i="26"/>
  <c r="F51" i="26" s="1"/>
  <c r="AC43" i="26"/>
  <c r="AC58" i="26" s="1"/>
  <c r="U43" i="26"/>
  <c r="U58" i="26" s="1"/>
  <c r="M43" i="26"/>
  <c r="M58" i="26" s="1"/>
  <c r="E43" i="26"/>
  <c r="E58" i="26" s="1"/>
  <c r="AC39" i="26"/>
  <c r="AC54" i="26" s="1"/>
  <c r="U39" i="26"/>
  <c r="U54" i="26" s="1"/>
  <c r="M39" i="26"/>
  <c r="M54" i="26" s="1"/>
  <c r="E39" i="26"/>
  <c r="E54" i="26" s="1"/>
  <c r="Y24" i="25"/>
  <c r="E46" i="25"/>
  <c r="I52" i="25"/>
  <c r="M46" i="25"/>
  <c r="Q52" i="25"/>
  <c r="U46" i="25"/>
  <c r="AC46" i="25"/>
  <c r="E53" i="25"/>
  <c r="M53" i="25"/>
  <c r="Q47" i="25"/>
  <c r="U53" i="25"/>
  <c r="Y47" i="25"/>
  <c r="AC53" i="25"/>
  <c r="E48" i="25"/>
  <c r="I54" i="25"/>
  <c r="M48" i="25"/>
  <c r="Q54" i="25"/>
  <c r="AC48" i="25"/>
  <c r="D24" i="25"/>
  <c r="H24" i="25"/>
  <c r="H18" i="25"/>
  <c r="P24" i="25"/>
  <c r="T18" i="25"/>
  <c r="T24" i="25"/>
  <c r="X24" i="25"/>
  <c r="D25" i="25"/>
  <c r="L25" i="25"/>
  <c r="L19" i="25"/>
  <c r="T19" i="25"/>
  <c r="T25" i="25"/>
  <c r="X19" i="25"/>
  <c r="AB25" i="25"/>
  <c r="AB19" i="25"/>
  <c r="D46" i="25"/>
  <c r="H52" i="25"/>
  <c r="H46" i="25"/>
  <c r="L46" i="25"/>
  <c r="L52" i="25"/>
  <c r="P52" i="25"/>
  <c r="T46" i="25"/>
  <c r="T52" i="25"/>
  <c r="X52" i="25"/>
  <c r="X46" i="25"/>
  <c r="AB46" i="25"/>
  <c r="AB52" i="25"/>
  <c r="D53" i="25"/>
  <c r="D47" i="25"/>
  <c r="H47" i="25"/>
  <c r="H53" i="25"/>
  <c r="L53" i="25"/>
  <c r="L47" i="25"/>
  <c r="P47" i="25"/>
  <c r="T53" i="25"/>
  <c r="T47" i="25"/>
  <c r="X47" i="25"/>
  <c r="X53" i="25"/>
  <c r="AB53" i="25"/>
  <c r="D48" i="25"/>
  <c r="D54" i="25"/>
  <c r="H54" i="25"/>
  <c r="H48" i="25"/>
  <c r="L48" i="25"/>
  <c r="P54" i="25"/>
  <c r="P48" i="25"/>
  <c r="T48" i="25"/>
  <c r="T54" i="25"/>
  <c r="X54" i="25"/>
  <c r="AB48" i="25"/>
  <c r="AB54" i="25"/>
  <c r="L54" i="25"/>
  <c r="Y54" i="25"/>
  <c r="N19" i="25"/>
  <c r="F52" i="25"/>
  <c r="J52" i="25"/>
  <c r="N52" i="25"/>
  <c r="R52" i="25"/>
  <c r="V52" i="25"/>
  <c r="Z52" i="25"/>
  <c r="AD52" i="25"/>
  <c r="F53" i="25"/>
  <c r="J53" i="25"/>
  <c r="N53" i="25"/>
  <c r="R53" i="25"/>
  <c r="V53" i="25"/>
  <c r="Z53" i="25"/>
  <c r="AD53" i="25"/>
  <c r="F54" i="25"/>
  <c r="J54" i="25"/>
  <c r="N54" i="25"/>
  <c r="R54" i="25"/>
  <c r="V54" i="25"/>
  <c r="Z54" i="25"/>
  <c r="AD54" i="25"/>
  <c r="U48" i="25"/>
  <c r="K18" i="25"/>
  <c r="O24" i="25"/>
  <c r="AA18" i="25"/>
  <c r="K24" i="25"/>
  <c r="G52" i="25"/>
  <c r="K52" i="25"/>
  <c r="O52" i="25"/>
  <c r="S52" i="25"/>
  <c r="W52" i="25"/>
  <c r="AA52" i="25"/>
  <c r="AE52" i="25"/>
  <c r="G53" i="25"/>
  <c r="K53" i="25"/>
  <c r="O53" i="25"/>
  <c r="S53" i="25"/>
  <c r="W53" i="25"/>
  <c r="AA53" i="25"/>
  <c r="AE53" i="25"/>
  <c r="G54" i="25"/>
  <c r="K54" i="25"/>
  <c r="O54" i="25"/>
  <c r="S54" i="25"/>
  <c r="W54" i="25"/>
  <c r="AA54" i="25"/>
  <c r="AE54" i="25"/>
  <c r="E18" i="25"/>
  <c r="I18" i="25"/>
  <c r="I24" i="25"/>
  <c r="M18" i="25"/>
  <c r="Q24" i="25"/>
  <c r="Q18" i="25"/>
  <c r="U18" i="25"/>
  <c r="U24" i="25"/>
  <c r="Y18" i="25"/>
  <c r="AC18" i="25"/>
  <c r="AC24" i="25"/>
  <c r="E19" i="25"/>
  <c r="I19" i="25"/>
  <c r="M19" i="25"/>
  <c r="M25" i="25"/>
  <c r="Q19" i="25"/>
  <c r="U19" i="25"/>
  <c r="U25" i="25"/>
  <c r="Y19" i="25"/>
  <c r="Y25" i="25"/>
  <c r="AC19" i="25"/>
  <c r="E25" i="25"/>
  <c r="F24" i="25"/>
  <c r="F18" i="25"/>
  <c r="J24" i="25"/>
  <c r="N24" i="25"/>
  <c r="R24" i="25"/>
  <c r="R18" i="25"/>
  <c r="V24" i="25"/>
  <c r="V18" i="25"/>
  <c r="Z24" i="25"/>
  <c r="AD24" i="25"/>
  <c r="F25" i="25"/>
  <c r="F19" i="25"/>
  <c r="J25" i="25"/>
  <c r="J19" i="25"/>
  <c r="N25" i="25"/>
  <c r="R25" i="25"/>
  <c r="V25" i="25"/>
  <c r="V19" i="25"/>
  <c r="Z25" i="25"/>
  <c r="Z19" i="25"/>
  <c r="AD25" i="25"/>
  <c r="Z18" i="25"/>
  <c r="R19" i="25"/>
  <c r="E24" i="25"/>
  <c r="I25" i="25"/>
  <c r="AC25" i="25"/>
  <c r="G24" i="25"/>
  <c r="W24" i="25"/>
  <c r="AE24" i="25"/>
  <c r="G25" i="25"/>
  <c r="K25" i="25"/>
  <c r="O25" i="25"/>
  <c r="S25" i="25"/>
  <c r="W25" i="25"/>
  <c r="AA25" i="25"/>
  <c r="AE25" i="25"/>
  <c r="P18" i="25"/>
  <c r="D19" i="25"/>
  <c r="O19" i="25"/>
  <c r="AE19" i="25"/>
  <c r="L24" i="25"/>
  <c r="AB24" i="25"/>
  <c r="H25" i="25"/>
  <c r="P25" i="25"/>
  <c r="X25" i="25"/>
  <c r="L18" i="25"/>
  <c r="AB18" i="25"/>
  <c r="P19" i="25"/>
  <c r="E52" i="25"/>
  <c r="I46" i="25"/>
  <c r="M52" i="25"/>
  <c r="Q46" i="25"/>
  <c r="U52" i="25"/>
  <c r="Y46" i="25"/>
  <c r="AC52" i="25"/>
  <c r="E47" i="25"/>
  <c r="I53" i="25"/>
  <c r="M47" i="25"/>
  <c r="Q53" i="25"/>
  <c r="U47" i="25"/>
  <c r="Y53" i="25"/>
  <c r="AC47" i="25"/>
  <c r="E54" i="25"/>
  <c r="I48" i="25"/>
  <c r="M54" i="25"/>
  <c r="Q48" i="25"/>
  <c r="U54" i="25"/>
  <c r="Y48" i="25"/>
  <c r="AC54" i="25"/>
  <c r="F46" i="25"/>
  <c r="J46" i="25"/>
  <c r="N46" i="25"/>
  <c r="R46" i="25"/>
  <c r="V46" i="25"/>
  <c r="Z46" i="25"/>
  <c r="AD46" i="25"/>
  <c r="F47" i="25"/>
  <c r="J47" i="25"/>
  <c r="N47" i="25"/>
  <c r="R47" i="25"/>
  <c r="V47" i="25"/>
  <c r="Z47" i="25"/>
  <c r="AD47" i="25"/>
  <c r="F48" i="25"/>
  <c r="J48" i="25"/>
  <c r="N48" i="25"/>
  <c r="R48" i="25"/>
  <c r="V48" i="25"/>
  <c r="Z48" i="25"/>
  <c r="AD48" i="25"/>
  <c r="G46" i="25"/>
  <c r="K46" i="25"/>
  <c r="O46" i="25"/>
  <c r="S46" i="25"/>
  <c r="W46" i="25"/>
  <c r="AA46" i="25"/>
  <c r="AE46" i="25"/>
  <c r="G47" i="25"/>
  <c r="K47" i="25"/>
  <c r="O47" i="25"/>
  <c r="S47" i="25"/>
  <c r="W47" i="25"/>
  <c r="AA47" i="25"/>
  <c r="AE47" i="25"/>
  <c r="G48" i="25"/>
  <c r="K48" i="25"/>
  <c r="O48" i="25"/>
  <c r="S48" i="25"/>
  <c r="W48" i="25"/>
  <c r="AA48" i="25"/>
  <c r="AE48" i="25"/>
  <c r="AD24" i="24" l="1"/>
  <c r="AD18" i="24"/>
  <c r="Z24" i="24"/>
  <c r="Z18" i="24"/>
  <c r="V24" i="24"/>
  <c r="V18" i="24"/>
  <c r="R24" i="24"/>
  <c r="R18" i="24"/>
  <c r="N24" i="24"/>
  <c r="N18" i="24"/>
  <c r="J24" i="24"/>
  <c r="J18" i="24"/>
  <c r="F24" i="24"/>
  <c r="F18" i="24"/>
  <c r="AC24" i="24"/>
  <c r="AC18" i="24"/>
  <c r="Y24" i="24"/>
  <c r="Y18" i="24"/>
  <c r="U24" i="24"/>
  <c r="U18" i="24"/>
  <c r="Q24" i="24"/>
  <c r="Q18" i="24"/>
  <c r="M24" i="24"/>
  <c r="M18" i="24"/>
  <c r="I24" i="24"/>
  <c r="I18" i="24"/>
  <c r="E24" i="24"/>
  <c r="E18" i="24"/>
  <c r="AB24" i="24"/>
  <c r="AB18" i="24"/>
  <c r="X24" i="24"/>
  <c r="X18" i="24"/>
  <c r="T24" i="24"/>
  <c r="T18" i="24"/>
  <c r="P24" i="24"/>
  <c r="P18" i="24"/>
  <c r="L24" i="24"/>
  <c r="L18" i="24"/>
  <c r="H24" i="24"/>
  <c r="H18" i="24"/>
  <c r="D24" i="24"/>
  <c r="D18" i="24"/>
  <c r="AE24" i="24"/>
  <c r="AE18" i="24"/>
  <c r="AA24" i="24"/>
  <c r="AA18" i="24"/>
  <c r="W24" i="24"/>
  <c r="W18" i="24"/>
  <c r="S24" i="24"/>
  <c r="S18" i="24"/>
  <c r="O24" i="24"/>
  <c r="O18" i="24"/>
  <c r="K24" i="24"/>
  <c r="K18" i="24"/>
  <c r="G24" i="24"/>
  <c r="G18" i="24"/>
  <c r="D25" i="24" l="1"/>
  <c r="D19" i="24"/>
  <c r="E25" i="24" l="1"/>
  <c r="E19" i="24"/>
  <c r="F25" i="24"/>
  <c r="F19" i="24"/>
  <c r="H25" i="24" l="1"/>
  <c r="H19" i="24"/>
  <c r="G25" i="24"/>
  <c r="G19" i="24"/>
  <c r="J25" i="24" l="1"/>
  <c r="J19" i="24"/>
  <c r="I25" i="24"/>
  <c r="I19" i="24"/>
  <c r="K25" i="24" l="1"/>
  <c r="K19" i="24"/>
  <c r="M25" i="24" l="1"/>
  <c r="M19" i="24"/>
  <c r="L25" i="24"/>
  <c r="L19" i="24"/>
  <c r="N25" i="24" l="1"/>
  <c r="N19" i="24"/>
  <c r="O25" i="24" l="1"/>
  <c r="O19" i="24"/>
  <c r="P25" i="24"/>
  <c r="P19" i="24"/>
  <c r="K45" i="25" l="1"/>
  <c r="K51" i="25"/>
  <c r="L23" i="25"/>
  <c r="L17" i="25"/>
  <c r="K23" i="25"/>
  <c r="K17" i="25"/>
  <c r="J17" i="25" l="1"/>
  <c r="J23" i="25"/>
  <c r="I51" i="25"/>
  <c r="I45" i="25"/>
  <c r="N23" i="25"/>
  <c r="N17" i="25"/>
  <c r="J45" i="25"/>
  <c r="J51" i="25"/>
  <c r="M23" i="25"/>
  <c r="M17" i="25"/>
  <c r="L51" i="25"/>
  <c r="L45" i="25"/>
  <c r="Q25" i="24"/>
  <c r="Q19" i="24"/>
  <c r="R25" i="24"/>
  <c r="R19" i="24"/>
  <c r="I23" i="25" l="1"/>
  <c r="I17" i="25"/>
  <c r="H51" i="25"/>
  <c r="H45" i="25"/>
  <c r="M51" i="25"/>
  <c r="M45" i="25"/>
  <c r="S25" i="24"/>
  <c r="S19" i="24"/>
  <c r="H23" i="25" l="1"/>
  <c r="H17" i="25"/>
  <c r="O17" i="25"/>
  <c r="O23" i="25"/>
  <c r="G51" i="25"/>
  <c r="G45" i="25"/>
  <c r="P23" i="25" l="1"/>
  <c r="P17" i="25"/>
  <c r="F23" i="25"/>
  <c r="F17" i="25"/>
  <c r="G17" i="25"/>
  <c r="G23" i="25"/>
  <c r="F51" i="25"/>
  <c r="F45" i="25"/>
  <c r="T25" i="24"/>
  <c r="T19" i="24"/>
  <c r="U25" i="24"/>
  <c r="U19" i="24"/>
  <c r="E51" i="25" l="1"/>
  <c r="E45" i="25"/>
  <c r="Q23" i="25"/>
  <c r="Q17" i="25"/>
  <c r="V25" i="24"/>
  <c r="V19" i="24"/>
  <c r="D23" i="25" l="1"/>
  <c r="D17" i="25"/>
  <c r="D45" i="25"/>
  <c r="D51" i="25"/>
  <c r="R23" i="25"/>
  <c r="R17" i="25"/>
  <c r="E23" i="25"/>
  <c r="E17" i="25"/>
  <c r="S17" i="25" l="1"/>
  <c r="S23" i="25"/>
  <c r="W25" i="24"/>
  <c r="W19" i="24"/>
  <c r="T17" i="25" l="1"/>
  <c r="T23" i="25"/>
  <c r="X25" i="24"/>
  <c r="X19" i="24"/>
  <c r="Y25" i="24"/>
  <c r="Y19" i="24"/>
  <c r="U23" i="25" l="1"/>
  <c r="U17" i="25"/>
  <c r="Z25" i="24"/>
  <c r="Z19" i="24"/>
  <c r="V17" i="25" l="1"/>
  <c r="V23" i="25"/>
  <c r="AA25" i="24"/>
  <c r="AA19" i="24"/>
  <c r="W23" i="25" l="1"/>
  <c r="W17" i="25"/>
  <c r="X23" i="25" l="1"/>
  <c r="X17" i="25"/>
  <c r="AC25" i="24"/>
  <c r="AC19" i="24"/>
  <c r="AB25" i="24"/>
  <c r="AB19" i="24"/>
  <c r="X51" i="25" l="1"/>
  <c r="X45" i="25"/>
  <c r="Y23" i="25"/>
  <c r="Y17" i="25"/>
  <c r="AD25" i="24"/>
  <c r="AD19" i="24"/>
  <c r="Y45" i="25" l="1"/>
  <c r="Y51" i="25"/>
  <c r="Z23" i="25"/>
  <c r="Z17" i="25"/>
  <c r="AE25" i="24"/>
  <c r="AE19" i="24"/>
  <c r="AA17" i="25" l="1"/>
  <c r="AA23" i="25"/>
  <c r="Z45" i="25"/>
  <c r="Z51" i="25"/>
  <c r="AA51" i="25" l="1"/>
  <c r="AA45" i="25"/>
  <c r="AB17" i="25"/>
  <c r="AB23" i="25"/>
  <c r="AC23" i="25" l="1"/>
  <c r="AC17" i="25"/>
  <c r="AB45" i="25"/>
  <c r="AB51" i="25"/>
  <c r="AE17" i="25" l="1"/>
  <c r="AE23" i="25"/>
  <c r="AC51" i="25"/>
  <c r="AC45" i="25"/>
  <c r="AD23" i="25"/>
  <c r="AD17" i="25"/>
  <c r="AD51" i="25" l="1"/>
  <c r="AD45" i="25"/>
  <c r="AE45" i="25" l="1"/>
  <c r="AE51" i="25"/>
  <c r="N45" i="25" l="1"/>
  <c r="N51" i="25"/>
  <c r="O45" i="25"/>
  <c r="O51" i="25"/>
  <c r="P45" i="25" l="1"/>
  <c r="P51" i="25"/>
  <c r="Q45" i="25" l="1"/>
  <c r="Q51" i="25"/>
  <c r="R45" i="25" l="1"/>
  <c r="R51" i="25"/>
  <c r="S51" i="25" l="1"/>
  <c r="S45" i="25"/>
  <c r="T45" i="25" l="1"/>
  <c r="T51" i="25"/>
  <c r="V51" i="25" l="1"/>
  <c r="V45" i="25"/>
  <c r="U51" i="25"/>
  <c r="U45" i="25"/>
  <c r="W51" i="25" l="1"/>
  <c r="W45" i="25"/>
  <c r="Q16" i="24" l="1"/>
  <c r="V22" i="24"/>
  <c r="V16" i="24"/>
  <c r="D23" i="24"/>
  <c r="D17" i="24"/>
  <c r="W22" i="24"/>
  <c r="W16" i="24"/>
  <c r="AE23" i="24"/>
  <c r="AE17" i="24"/>
  <c r="Y22" i="24"/>
  <c r="Y16" i="24"/>
  <c r="U22" i="24"/>
  <c r="U16" i="24"/>
  <c r="AA23" i="24"/>
  <c r="AA17" i="24"/>
  <c r="AB23" i="24"/>
  <c r="AB17" i="24"/>
  <c r="Y23" i="24"/>
  <c r="Y17" i="24"/>
  <c r="X23" i="24"/>
  <c r="X17" i="24"/>
  <c r="Z23" i="24"/>
  <c r="Z17" i="24"/>
  <c r="T22" i="24"/>
  <c r="T16" i="24"/>
  <c r="AC23" i="24"/>
  <c r="AC17" i="24"/>
  <c r="AD23" i="24"/>
  <c r="AD17" i="24"/>
  <c r="AD22" i="24"/>
  <c r="AD16" i="24"/>
  <c r="Q22" i="24" l="1"/>
  <c r="AB22" i="24"/>
  <c r="AB16" i="24"/>
  <c r="S22" i="24"/>
  <c r="S16" i="24"/>
  <c r="AE22" i="24"/>
  <c r="AE16" i="24"/>
  <c r="AC22" i="24"/>
  <c r="AC16" i="24"/>
  <c r="AA22" i="24"/>
  <c r="AA16" i="24"/>
  <c r="Z22" i="24"/>
  <c r="Z16" i="24"/>
  <c r="R22" i="24"/>
  <c r="R16" i="24"/>
  <c r="X22" i="24"/>
  <c r="X16" i="24"/>
  <c r="D22" i="24"/>
  <c r="D16" i="24"/>
  <c r="Z22" i="25" l="1"/>
  <c r="Z16" i="25"/>
  <c r="R16" i="25"/>
  <c r="R22" i="25"/>
  <c r="D22" i="25"/>
  <c r="D16" i="25"/>
  <c r="E23" i="24"/>
  <c r="E17" i="24"/>
  <c r="Y24" i="18" l="1"/>
  <c r="AA24" i="18"/>
  <c r="Q22" i="25"/>
  <c r="Q16" i="25"/>
  <c r="X16" i="25"/>
  <c r="X22" i="25"/>
  <c r="AD22" i="25"/>
  <c r="AD16" i="25"/>
  <c r="V16" i="25"/>
  <c r="V22" i="25"/>
  <c r="T22" i="25"/>
  <c r="T16" i="25"/>
  <c r="AF24" i="18"/>
  <c r="U22" i="25"/>
  <c r="U16" i="25"/>
  <c r="AE24" i="18"/>
  <c r="Z24" i="18"/>
  <c r="AC24" i="18"/>
  <c r="AB24" i="18"/>
  <c r="AD24" i="18"/>
  <c r="AC22" i="25"/>
  <c r="AC16" i="25"/>
  <c r="S16" i="25"/>
  <c r="S22" i="25"/>
  <c r="AE16" i="25"/>
  <c r="AE22" i="25"/>
  <c r="AA22" i="25"/>
  <c r="AA16" i="25"/>
  <c r="W16" i="25"/>
  <c r="W22" i="25"/>
  <c r="Y22" i="25"/>
  <c r="Y16" i="25"/>
  <c r="AB16" i="25"/>
  <c r="AB22" i="25"/>
  <c r="F23" i="24"/>
  <c r="F17" i="24"/>
  <c r="E22" i="24"/>
  <c r="E16" i="24"/>
  <c r="D44" i="25" l="1"/>
  <c r="D50" i="25"/>
  <c r="G23" i="24"/>
  <c r="G17" i="24"/>
  <c r="F22" i="24" l="1"/>
  <c r="F16" i="24"/>
  <c r="H23" i="24"/>
  <c r="H17" i="24"/>
  <c r="R50" i="25" l="1"/>
  <c r="R44" i="25"/>
  <c r="AB44" i="25"/>
  <c r="AB50" i="25"/>
  <c r="AE44" i="25"/>
  <c r="AE50" i="25"/>
  <c r="X40" i="26"/>
  <c r="X55" i="26" s="1"/>
  <c r="S40" i="26"/>
  <c r="S55" i="26" s="1"/>
  <c r="F24" i="18"/>
  <c r="U44" i="25"/>
  <c r="U50" i="25"/>
  <c r="AA44" i="25"/>
  <c r="AA50" i="25"/>
  <c r="AB40" i="26"/>
  <c r="AB55" i="26" s="1"/>
  <c r="Q40" i="26"/>
  <c r="Q55" i="26" s="1"/>
  <c r="Y44" i="25"/>
  <c r="Y50" i="25"/>
  <c r="AD44" i="25"/>
  <c r="AD50" i="25"/>
  <c r="V44" i="25"/>
  <c r="V50" i="25"/>
  <c r="T50" i="25"/>
  <c r="T44" i="25"/>
  <c r="W50" i="25"/>
  <c r="W44" i="25"/>
  <c r="E22" i="25"/>
  <c r="E16" i="25"/>
  <c r="Q50" i="25"/>
  <c r="Q44" i="25"/>
  <c r="X44" i="25"/>
  <c r="X50" i="25"/>
  <c r="U40" i="26"/>
  <c r="U55" i="26" s="1"/>
  <c r="AC44" i="25"/>
  <c r="AC50" i="25"/>
  <c r="Z50" i="25"/>
  <c r="Z44" i="25"/>
  <c r="G22" i="24"/>
  <c r="G16" i="24"/>
  <c r="I23" i="24"/>
  <c r="I17" i="24"/>
  <c r="D40" i="26" l="1"/>
  <c r="D55" i="26" s="1"/>
  <c r="T40" i="26"/>
  <c r="T55" i="26" s="1"/>
  <c r="AC40" i="26"/>
  <c r="AC55" i="26" s="1"/>
  <c r="Z40" i="26"/>
  <c r="Z55" i="26" s="1"/>
  <c r="G24" i="18"/>
  <c r="AD40" i="26"/>
  <c r="AD55" i="26" s="1"/>
  <c r="V40" i="26"/>
  <c r="V55" i="26" s="1"/>
  <c r="Y40" i="26"/>
  <c r="Y55" i="26" s="1"/>
  <c r="R40" i="26"/>
  <c r="R55" i="26" s="1"/>
  <c r="AA40" i="26"/>
  <c r="AA55" i="26" s="1"/>
  <c r="W40" i="26"/>
  <c r="W55" i="26" s="1"/>
  <c r="S50" i="25"/>
  <c r="S44" i="25"/>
  <c r="F16" i="25"/>
  <c r="F22" i="25"/>
  <c r="H22" i="24"/>
  <c r="H16" i="24"/>
  <c r="J23" i="24"/>
  <c r="J17" i="24"/>
  <c r="AE40" i="26"/>
  <c r="AE55" i="26" s="1"/>
  <c r="E44" i="25" l="1"/>
  <c r="E50" i="25"/>
  <c r="G22" i="25"/>
  <c r="G16" i="25"/>
  <c r="H24" i="18"/>
  <c r="I22" i="24"/>
  <c r="I16" i="24"/>
  <c r="K23" i="24"/>
  <c r="K17" i="24"/>
  <c r="F44" i="25" l="1"/>
  <c r="F50" i="25"/>
  <c r="G50" i="25"/>
  <c r="G44" i="25"/>
  <c r="E40" i="26"/>
  <c r="E55" i="26" s="1"/>
  <c r="I24" i="18"/>
  <c r="H22" i="25"/>
  <c r="H16" i="25"/>
  <c r="L23" i="24"/>
  <c r="L17" i="24"/>
  <c r="K22" i="24"/>
  <c r="K16" i="24"/>
  <c r="J22" i="24"/>
  <c r="J16" i="24"/>
  <c r="F40" i="26" l="1"/>
  <c r="F55" i="26" s="1"/>
  <c r="J24" i="18"/>
  <c r="H50" i="25"/>
  <c r="H44" i="25"/>
  <c r="I22" i="25"/>
  <c r="I16" i="25"/>
  <c r="L22" i="24"/>
  <c r="L16" i="24"/>
  <c r="M23" i="24"/>
  <c r="M17" i="24"/>
  <c r="G40" i="26" l="1"/>
  <c r="G55" i="26" s="1"/>
  <c r="K24" i="18"/>
  <c r="J22" i="25"/>
  <c r="J16" i="25"/>
  <c r="N23" i="24"/>
  <c r="N17" i="24"/>
  <c r="J44" i="25" l="1"/>
  <c r="J50" i="25"/>
  <c r="K22" i="25"/>
  <c r="K16" i="25"/>
  <c r="I50" i="25"/>
  <c r="I44" i="25"/>
  <c r="I40" i="26"/>
  <c r="I55" i="26" s="1"/>
  <c r="H40" i="26"/>
  <c r="H55" i="26" s="1"/>
  <c r="L24" i="18"/>
  <c r="O23" i="24"/>
  <c r="O17" i="24"/>
  <c r="M22" i="24"/>
  <c r="M16" i="24"/>
  <c r="L22" i="25" l="1"/>
  <c r="L16" i="25"/>
  <c r="K44" i="25"/>
  <c r="K50" i="25"/>
  <c r="M24" i="18"/>
  <c r="P22" i="24"/>
  <c r="P16" i="24"/>
  <c r="P23" i="24"/>
  <c r="P17" i="24"/>
  <c r="N22" i="24"/>
  <c r="N16" i="24"/>
  <c r="J40" i="26" l="1"/>
  <c r="J55" i="26" s="1"/>
  <c r="N22" i="25"/>
  <c r="N16" i="25"/>
  <c r="M22" i="25"/>
  <c r="M16" i="25"/>
  <c r="L44" i="25"/>
  <c r="L50" i="25"/>
  <c r="N24" i="18"/>
  <c r="Q23" i="24"/>
  <c r="Q17" i="24"/>
  <c r="O22" i="24"/>
  <c r="O16" i="24"/>
  <c r="O24" i="18" l="1"/>
  <c r="K40" i="26"/>
  <c r="K55" i="26" s="1"/>
  <c r="R23" i="24"/>
  <c r="R17" i="24"/>
  <c r="M44" i="25" l="1"/>
  <c r="M50" i="25"/>
  <c r="R24" i="18"/>
  <c r="Q24" i="18"/>
  <c r="P24" i="18"/>
  <c r="O16" i="25"/>
  <c r="O22" i="25"/>
  <c r="L40" i="26"/>
  <c r="L55" i="26" s="1"/>
  <c r="P16" i="25"/>
  <c r="P22" i="25"/>
  <c r="S23" i="24"/>
  <c r="S17" i="24"/>
  <c r="N44" i="25" l="1"/>
  <c r="N50" i="25"/>
  <c r="M40" i="26"/>
  <c r="M55" i="26" s="1"/>
  <c r="N40" i="26"/>
  <c r="N55" i="26" s="1"/>
  <c r="O50" i="25"/>
  <c r="O44" i="25"/>
  <c r="S24" i="18"/>
  <c r="T23" i="24"/>
  <c r="T17" i="24"/>
  <c r="T24" i="18" l="1"/>
  <c r="U23" i="24"/>
  <c r="U17" i="24"/>
  <c r="P44" i="25" l="1"/>
  <c r="P50" i="25"/>
  <c r="U24" i="18"/>
  <c r="P40" i="26"/>
  <c r="P55" i="26" s="1"/>
  <c r="O40" i="26"/>
  <c r="O55" i="26" s="1"/>
  <c r="W23" i="24"/>
  <c r="W17" i="24"/>
  <c r="V23" i="24"/>
  <c r="V17" i="24"/>
  <c r="V24" i="18" l="1"/>
  <c r="W24" i="18" l="1"/>
  <c r="X24" i="18"/>
  <c r="D38" i="26" l="1"/>
  <c r="D53" i="26" s="1"/>
  <c r="E38" i="26" l="1"/>
  <c r="E53" i="26" s="1"/>
  <c r="D37" i="26"/>
  <c r="D52" i="26" s="1"/>
  <c r="D46" i="26" l="1"/>
  <c r="D61" i="26" s="1"/>
  <c r="D35" i="26"/>
  <c r="D50" i="26" s="1"/>
  <c r="E37" i="26"/>
  <c r="E52" i="26" s="1"/>
  <c r="E46" i="26" l="1"/>
  <c r="E61" i="26" s="1"/>
  <c r="F38" i="26"/>
  <c r="F53" i="26" s="1"/>
  <c r="E35" i="26" l="1"/>
  <c r="E50" i="26" s="1"/>
  <c r="G38" i="26"/>
  <c r="G53" i="26" s="1"/>
  <c r="F37" i="26"/>
  <c r="F52" i="26" s="1"/>
  <c r="F46" i="26" l="1"/>
  <c r="F61" i="26" s="1"/>
  <c r="G37" i="26"/>
  <c r="G52" i="26" s="1"/>
  <c r="H38" i="26"/>
  <c r="H53" i="26" s="1"/>
  <c r="I38" i="26"/>
  <c r="I53" i="26" s="1"/>
  <c r="F35" i="26" l="1"/>
  <c r="F50" i="26" s="1"/>
  <c r="G46" i="26"/>
  <c r="G61" i="26" s="1"/>
  <c r="I37" i="26"/>
  <c r="I52" i="26" s="1"/>
  <c r="J38" i="26"/>
  <c r="J53" i="26" s="1"/>
  <c r="H37" i="26"/>
  <c r="H52" i="26" s="1"/>
  <c r="G35" i="26" l="1"/>
  <c r="G50" i="26" s="1"/>
  <c r="H46" i="26"/>
  <c r="H61" i="26" s="1"/>
  <c r="I46" i="26"/>
  <c r="I61" i="26" s="1"/>
  <c r="K38" i="26"/>
  <c r="K53" i="26" s="1"/>
  <c r="J37" i="26"/>
  <c r="J52" i="26" s="1"/>
  <c r="J46" i="26" l="1"/>
  <c r="J61" i="26" s="1"/>
  <c r="H35" i="26"/>
  <c r="H50" i="26" s="1"/>
  <c r="I35" i="26"/>
  <c r="I50" i="26" s="1"/>
  <c r="L38" i="26"/>
  <c r="L53" i="26" s="1"/>
  <c r="K37" i="26"/>
  <c r="K52" i="26" s="1"/>
  <c r="M38" i="26"/>
  <c r="M53" i="26" s="1"/>
  <c r="K46" i="26" l="1"/>
  <c r="K61" i="26" s="1"/>
  <c r="J35" i="26"/>
  <c r="J50" i="26" s="1"/>
  <c r="M37" i="26"/>
  <c r="M52" i="26" s="1"/>
  <c r="L37" i="26"/>
  <c r="L52" i="26" s="1"/>
  <c r="N38" i="26"/>
  <c r="N53" i="26" s="1"/>
  <c r="L46" i="26" l="1"/>
  <c r="L61" i="26" s="1"/>
  <c r="K35" i="26"/>
  <c r="K50" i="26" s="1"/>
  <c r="M46" i="26"/>
  <c r="M61" i="26" s="1"/>
  <c r="L35" i="26" l="1"/>
  <c r="L50" i="26" s="1"/>
  <c r="N37" i="26"/>
  <c r="N52" i="26" s="1"/>
  <c r="N46" i="26"/>
  <c r="N61" i="26" s="1"/>
  <c r="M35" i="26"/>
  <c r="M50" i="26" s="1"/>
  <c r="O38" i="26"/>
  <c r="O53" i="26" s="1"/>
  <c r="N35" i="26" l="1"/>
  <c r="N50" i="26" s="1"/>
  <c r="O46" i="26" l="1"/>
  <c r="O61" i="26" s="1"/>
  <c r="O37" i="26"/>
  <c r="O52" i="26" s="1"/>
  <c r="P38" i="26"/>
  <c r="P53" i="26" s="1"/>
  <c r="Q38" i="26"/>
  <c r="Q53" i="26" s="1"/>
  <c r="O35" i="26" l="1"/>
  <c r="O50" i="26" s="1"/>
  <c r="Q37" i="26"/>
  <c r="Q52" i="26" s="1"/>
  <c r="R38" i="26"/>
  <c r="R53" i="26" s="1"/>
  <c r="P37" i="26"/>
  <c r="P52" i="26" s="1"/>
  <c r="Q46" i="26" l="1"/>
  <c r="Q61" i="26" s="1"/>
  <c r="P46" i="26"/>
  <c r="P61" i="26" s="1"/>
  <c r="R37" i="26"/>
  <c r="R52" i="26" s="1"/>
  <c r="T38" i="26"/>
  <c r="T53" i="26" s="1"/>
  <c r="S38" i="26"/>
  <c r="S53" i="26" s="1"/>
  <c r="P35" i="26" l="1"/>
  <c r="P50" i="26" s="1"/>
  <c r="Q35" i="26"/>
  <c r="Q50" i="26" s="1"/>
  <c r="R46" i="26"/>
  <c r="R61" i="26" s="1"/>
  <c r="S37" i="26"/>
  <c r="S52" i="26" s="1"/>
  <c r="T37" i="26"/>
  <c r="T52" i="26" s="1"/>
  <c r="R35" i="26" l="1"/>
  <c r="R50" i="26" s="1"/>
  <c r="T46" i="26"/>
  <c r="T61" i="26" s="1"/>
  <c r="S46" i="26"/>
  <c r="S61" i="26" s="1"/>
  <c r="V38" i="26"/>
  <c r="V53" i="26" s="1"/>
  <c r="U38" i="26"/>
  <c r="U53" i="26" s="1"/>
  <c r="S35" i="26" l="1"/>
  <c r="S50" i="26" s="1"/>
  <c r="T35" i="26"/>
  <c r="T50" i="26" s="1"/>
  <c r="V37" i="26"/>
  <c r="V52" i="26" s="1"/>
  <c r="W38" i="26"/>
  <c r="W53" i="26" s="1"/>
  <c r="U37" i="26"/>
  <c r="U52" i="26" s="1"/>
  <c r="V46" i="26" l="1"/>
  <c r="V61" i="26" s="1"/>
  <c r="U46" i="26"/>
  <c r="U61" i="26" s="1"/>
  <c r="W37" i="26"/>
  <c r="W52" i="26" s="1"/>
  <c r="V35" i="26" l="1"/>
  <c r="V50" i="26" s="1"/>
  <c r="U35" i="26"/>
  <c r="U50" i="26" s="1"/>
  <c r="W46" i="26"/>
  <c r="W61" i="26" s="1"/>
  <c r="X38" i="26"/>
  <c r="X53" i="26" s="1"/>
  <c r="W35" i="26" l="1"/>
  <c r="W50" i="26" s="1"/>
  <c r="X37" i="26"/>
  <c r="X52" i="26" s="1"/>
  <c r="X46" i="26" l="1"/>
  <c r="X61" i="26" s="1"/>
  <c r="Y38" i="26"/>
  <c r="Y53" i="26" s="1"/>
  <c r="Z38" i="26"/>
  <c r="Z53" i="26" s="1"/>
  <c r="AA38" i="26"/>
  <c r="AA53" i="26" s="1"/>
  <c r="X35" i="26" l="1"/>
  <c r="X50" i="26" s="1"/>
  <c r="AA37" i="26"/>
  <c r="AA52" i="26" s="1"/>
  <c r="Y37" i="26"/>
  <c r="Y52" i="26" s="1"/>
  <c r="AB38" i="26"/>
  <c r="AB53" i="26" s="1"/>
  <c r="Z37" i="26"/>
  <c r="Z52" i="26" s="1"/>
  <c r="Z46" i="26" l="1"/>
  <c r="Z61" i="26" s="1"/>
  <c r="AA46" i="26"/>
  <c r="AA61" i="26" s="1"/>
  <c r="Y46" i="26"/>
  <c r="Y61" i="26" s="1"/>
  <c r="AB37" i="26"/>
  <c r="AB52" i="26" s="1"/>
  <c r="AC38" i="26"/>
  <c r="AC53" i="26" s="1"/>
  <c r="Y35" i="26" l="1"/>
  <c r="Y50" i="26" s="1"/>
  <c r="AA35" i="26"/>
  <c r="AA50" i="26" s="1"/>
  <c r="AB46" i="26"/>
  <c r="AB61" i="26" s="1"/>
  <c r="Z35" i="26"/>
  <c r="Z50" i="26" s="1"/>
  <c r="AB35" i="26" l="1"/>
  <c r="AB50" i="26" s="1"/>
  <c r="AC46" i="26"/>
  <c r="AC61" i="26" s="1"/>
  <c r="AC37" i="26"/>
  <c r="AC52" i="26" s="1"/>
  <c r="AD38" i="26"/>
  <c r="AD53" i="26" s="1"/>
  <c r="AC35" i="26" l="1"/>
  <c r="AC50" i="26" s="1"/>
  <c r="AD37" i="26"/>
  <c r="AD52" i="26" s="1"/>
  <c r="AD46" i="26" l="1"/>
  <c r="AD61" i="26" s="1"/>
  <c r="AE38" i="26"/>
  <c r="AE53" i="26" s="1"/>
  <c r="AD35" i="26" l="1"/>
  <c r="AD50" i="26" s="1"/>
  <c r="AE37" i="26"/>
  <c r="AE52" i="26" s="1"/>
  <c r="AE46" i="26" l="1"/>
  <c r="AE61" i="26" s="1"/>
  <c r="AE35" i="26" l="1"/>
  <c r="AE50" i="26" s="1"/>
  <c r="D44" i="26" l="1"/>
  <c r="D59" i="26" s="1"/>
  <c r="X44" i="26" l="1"/>
  <c r="X59" i="26" s="1"/>
  <c r="Y25" i="18"/>
  <c r="P25" i="18"/>
  <c r="O44" i="26"/>
  <c r="O59" i="26" s="1"/>
  <c r="G25" i="18"/>
  <c r="F44" i="26"/>
  <c r="F59" i="26" s="1"/>
  <c r="AC25" i="18"/>
  <c r="AB44" i="26"/>
  <c r="AB59" i="26" s="1"/>
  <c r="S25" i="18"/>
  <c r="R44" i="26"/>
  <c r="R59" i="26" s="1"/>
  <c r="J25" i="18"/>
  <c r="I44" i="26"/>
  <c r="I59" i="26" s="1"/>
  <c r="L25" i="18"/>
  <c r="K44" i="26"/>
  <c r="K59" i="26" s="1"/>
  <c r="X25" i="18"/>
  <c r="W44" i="26"/>
  <c r="W59" i="26" s="1"/>
  <c r="P44" i="26"/>
  <c r="P59" i="26" s="1"/>
  <c r="Q25" i="18"/>
  <c r="T25" i="18"/>
  <c r="S44" i="26"/>
  <c r="S59" i="26" s="1"/>
  <c r="AB25" i="18"/>
  <c r="AA44" i="26"/>
  <c r="AA59" i="26" s="1"/>
  <c r="K25" i="18"/>
  <c r="J44" i="26"/>
  <c r="J59" i="26" s="1"/>
  <c r="O25" i="18"/>
  <c r="N44" i="26"/>
  <c r="N59" i="26" s="1"/>
  <c r="AA25" i="18"/>
  <c r="Z44" i="26"/>
  <c r="Z59" i="26" s="1"/>
  <c r="W25" i="18"/>
  <c r="V44" i="26"/>
  <c r="V59" i="26" s="1"/>
  <c r="R25" i="18"/>
  <c r="Q44" i="26"/>
  <c r="Q59" i="26" s="1"/>
  <c r="AF25" i="18"/>
  <c r="AE44" i="26"/>
  <c r="AE59" i="26" s="1"/>
  <c r="N25" i="18"/>
  <c r="M44" i="26"/>
  <c r="M59" i="26" s="1"/>
  <c r="Z25" i="18"/>
  <c r="Y44" i="26"/>
  <c r="Y59" i="26" s="1"/>
  <c r="H25" i="18"/>
  <c r="G44" i="26"/>
  <c r="G59" i="26" s="1"/>
  <c r="F25" i="18"/>
  <c r="E44" i="26"/>
  <c r="E59" i="26" s="1"/>
  <c r="H44" i="26"/>
  <c r="H59" i="26" s="1"/>
  <c r="I25" i="18"/>
  <c r="M25" i="18"/>
  <c r="L44" i="26"/>
  <c r="L59" i="26" s="1"/>
  <c r="V25" i="18"/>
  <c r="U44" i="26"/>
  <c r="U59" i="26" s="1"/>
  <c r="AD25" i="18"/>
  <c r="AC44" i="26"/>
  <c r="AC59" i="26" s="1"/>
  <c r="T44" i="26"/>
  <c r="T59" i="26" s="1"/>
  <c r="U25" i="18"/>
  <c r="AE25" i="18"/>
  <c r="AD44" i="26"/>
  <c r="AD59" i="26" s="1"/>
  <c r="V47" i="26"/>
  <c r="V62" i="26" s="1"/>
  <c r="M47" i="26"/>
  <c r="M62" i="26" s="1"/>
  <c r="G47" i="26"/>
  <c r="G62" i="26" s="1"/>
  <c r="E47" i="26"/>
  <c r="E62" i="26" s="1"/>
  <c r="X47" i="26"/>
  <c r="X62" i="26" s="1"/>
  <c r="W47" i="26"/>
  <c r="W62" i="26" s="1"/>
  <c r="P47" i="26"/>
  <c r="P62" i="26" s="1"/>
  <c r="H47" i="26"/>
  <c r="H62" i="26" s="1"/>
  <c r="S47" i="26"/>
  <c r="S62" i="26" s="1"/>
  <c r="AA47" i="26"/>
  <c r="AA62" i="26" s="1"/>
  <c r="O47" i="26"/>
  <c r="O62" i="26" s="1"/>
  <c r="N47" i="26"/>
  <c r="N62" i="26" s="1"/>
  <c r="Q47" i="26"/>
  <c r="Q62" i="26" s="1"/>
  <c r="AE47" i="26"/>
  <c r="AE62" i="26" s="1"/>
  <c r="J47" i="26"/>
  <c r="J62" i="26" s="1"/>
  <c r="F47" i="26"/>
  <c r="F62" i="26" s="1"/>
  <c r="AB47" i="26"/>
  <c r="AB62" i="26" s="1"/>
  <c r="R47" i="26"/>
  <c r="R62" i="26" s="1"/>
  <c r="I47" i="26"/>
  <c r="I62" i="26" s="1"/>
  <c r="K47" i="26"/>
  <c r="K62" i="26" s="1"/>
  <c r="Z47" i="26"/>
  <c r="Z62" i="26" s="1"/>
  <c r="Y47" i="26"/>
  <c r="Y62" i="26" s="1"/>
  <c r="L47" i="26"/>
  <c r="L62" i="26" s="1"/>
  <c r="U47" i="26"/>
  <c r="U62" i="26" s="1"/>
  <c r="AC47" i="26"/>
  <c r="AC62" i="26" s="1"/>
  <c r="D47" i="26"/>
  <c r="D62" i="26" s="1"/>
  <c r="T47" i="26"/>
  <c r="T62" i="26" s="1"/>
  <c r="AD47" i="26"/>
  <c r="AD62" i="26" s="1"/>
  <c r="G32" i="18" l="1"/>
  <c r="K32" i="18"/>
  <c r="W32" i="18"/>
  <c r="AA32" i="18"/>
  <c r="G33" i="18"/>
  <c r="H33" i="18"/>
  <c r="K11" i="18"/>
  <c r="O33" i="18"/>
  <c r="Y33" i="18"/>
  <c r="AA11" i="18"/>
  <c r="AE11" i="18"/>
  <c r="J34" i="18"/>
  <c r="R34" i="18"/>
  <c r="U34" i="18"/>
  <c r="Y34" i="18"/>
  <c r="Z11" i="18"/>
  <c r="G28" i="18"/>
  <c r="O12" i="18"/>
  <c r="S28" i="18"/>
  <c r="W12" i="18"/>
  <c r="AA28" i="18"/>
  <c r="H29" i="18"/>
  <c r="L29" i="18"/>
  <c r="N29" i="18"/>
  <c r="P29" i="18"/>
  <c r="T29" i="18"/>
  <c r="AB29" i="18"/>
  <c r="AD12" i="18"/>
  <c r="I30" i="18"/>
  <c r="M30" i="18"/>
  <c r="Q30" i="18"/>
  <c r="U30" i="18"/>
  <c r="Y30" i="18"/>
  <c r="AC30" i="18"/>
  <c r="F31" i="18"/>
  <c r="J31" i="18"/>
  <c r="N31" i="18"/>
  <c r="R31" i="18"/>
  <c r="V31" i="18"/>
  <c r="Z31" i="18"/>
  <c r="AD31" i="18"/>
  <c r="Z33" i="18"/>
  <c r="S12" i="18"/>
  <c r="AE31" i="18"/>
  <c r="J28" i="18"/>
  <c r="N28" i="18"/>
  <c r="Z28" i="18"/>
  <c r="AD28" i="18"/>
  <c r="G29" i="18"/>
  <c r="S29" i="18"/>
  <c r="W29" i="18"/>
  <c r="AE29" i="18"/>
  <c r="H30" i="18"/>
  <c r="T30" i="18"/>
  <c r="X30" i="18"/>
  <c r="I31" i="18"/>
  <c r="M31" i="18"/>
  <c r="Q31" i="18"/>
  <c r="U31" i="18"/>
  <c r="Y31" i="18"/>
  <c r="AC31" i="18"/>
  <c r="F32" i="18"/>
  <c r="J32" i="18"/>
  <c r="V32" i="18"/>
  <c r="Z32" i="18"/>
  <c r="AD32" i="18"/>
  <c r="S33" i="18"/>
  <c r="G34" i="18"/>
  <c r="S34" i="18"/>
  <c r="AA34" i="18"/>
  <c r="AE33" i="18" l="1"/>
  <c r="AB13" i="18"/>
  <c r="Q11" i="18"/>
  <c r="Q35" i="18" s="1"/>
  <c r="AA12" i="18"/>
  <c r="AA36" i="18" s="1"/>
  <c r="Y13" i="18"/>
  <c r="Y37" i="18" s="1"/>
  <c r="M13" i="18"/>
  <c r="M37" i="18" s="1"/>
  <c r="AA33" i="18"/>
  <c r="O28" i="18"/>
  <c r="R13" i="18"/>
  <c r="R37" i="18" s="1"/>
  <c r="W28" i="18"/>
  <c r="M32" i="18"/>
  <c r="G12" i="18"/>
  <c r="O11" i="18"/>
  <c r="O35" i="18" s="1"/>
  <c r="X29" i="18"/>
  <c r="U11" i="18"/>
  <c r="W36" i="18"/>
  <c r="AC32" i="18"/>
  <c r="Q32" i="18"/>
  <c r="I28" i="18"/>
  <c r="AD13" i="18"/>
  <c r="V13" i="18"/>
  <c r="N13" i="18"/>
  <c r="N37" i="18" s="1"/>
  <c r="J13" i="18"/>
  <c r="F13" i="18"/>
  <c r="F37" i="18" s="1"/>
  <c r="AC13" i="18"/>
  <c r="U13" i="18"/>
  <c r="I13" i="18"/>
  <c r="I37" i="18" s="1"/>
  <c r="AF29" i="18"/>
  <c r="X12" i="18"/>
  <c r="X36" i="18" s="1"/>
  <c r="AE28" i="18"/>
  <c r="O36" i="18"/>
  <c r="K28" i="18"/>
  <c r="AB11" i="18"/>
  <c r="T11" i="18"/>
  <c r="T35" i="18" s="1"/>
  <c r="AE32" i="18"/>
  <c r="AA13" i="18"/>
  <c r="AA14" i="18" s="1"/>
  <c r="S32" i="18"/>
  <c r="O32" i="18"/>
  <c r="Y11" i="18"/>
  <c r="AD34" i="18"/>
  <c r="Z34" i="18"/>
  <c r="V34" i="18"/>
  <c r="N34" i="18"/>
  <c r="F34" i="18"/>
  <c r="X32" i="18"/>
  <c r="W31" i="18"/>
  <c r="K31" i="18"/>
  <c r="V30" i="18"/>
  <c r="AC29" i="18"/>
  <c r="Y29" i="18"/>
  <c r="U29" i="18"/>
  <c r="M29" i="18"/>
  <c r="I29" i="18"/>
  <c r="AF28" i="18"/>
  <c r="T28" i="18"/>
  <c r="L28" i="18"/>
  <c r="H28" i="18"/>
  <c r="U33" i="18"/>
  <c r="R32" i="18"/>
  <c r="X34" i="18"/>
  <c r="L34" i="18"/>
  <c r="AA35" i="18"/>
  <c r="S36" i="18"/>
  <c r="K29" i="18"/>
  <c r="O34" i="18"/>
  <c r="R33" i="18"/>
  <c r="P34" i="18"/>
  <c r="AA31" i="18"/>
  <c r="S31" i="18"/>
  <c r="O31" i="18"/>
  <c r="G31" i="18"/>
  <c r="Z13" i="18"/>
  <c r="R30" i="18"/>
  <c r="Q29" i="18"/>
  <c r="AB12" i="18"/>
  <c r="AB36" i="18" s="1"/>
  <c r="AC34" i="18"/>
  <c r="Q34" i="18"/>
  <c r="M34" i="18"/>
  <c r="I34" i="18"/>
  <c r="X33" i="18"/>
  <c r="T33" i="18"/>
  <c r="L11" i="18"/>
  <c r="AF32" i="18"/>
  <c r="AB32" i="18"/>
  <c r="T32" i="18"/>
  <c r="P32" i="18"/>
  <c r="L32" i="18"/>
  <c r="H32" i="18"/>
  <c r="AA29" i="18"/>
  <c r="AF34" i="18"/>
  <c r="T34" i="18"/>
  <c r="AE35" i="18"/>
  <c r="AB37" i="18"/>
  <c r="T26" i="18"/>
  <c r="AD36" i="18"/>
  <c r="V26" i="18"/>
  <c r="Q33" i="18"/>
  <c r="AE12" i="18"/>
  <c r="O29" i="18"/>
  <c r="J33" i="18"/>
  <c r="K34" i="18"/>
  <c r="AE34" i="18"/>
  <c r="AB34" i="18"/>
  <c r="N32" i="18"/>
  <c r="H34" i="18"/>
  <c r="W33" i="18"/>
  <c r="K33" i="18"/>
  <c r="S13" i="18"/>
  <c r="K12" i="18"/>
  <c r="I33" i="18"/>
  <c r="G30" i="18"/>
  <c r="W34" i="18"/>
  <c r="X31" i="18"/>
  <c r="M33" i="18"/>
  <c r="AC33" i="18"/>
  <c r="U32" i="18"/>
  <c r="AF31" i="18"/>
  <c r="AB31" i="18"/>
  <c r="T31" i="18"/>
  <c r="P31" i="18"/>
  <c r="L31" i="18"/>
  <c r="H31" i="18"/>
  <c r="W30" i="18"/>
  <c r="S30" i="18"/>
  <c r="O30" i="18"/>
  <c r="Z29" i="18"/>
  <c r="V29" i="18"/>
  <c r="R29" i="18"/>
  <c r="J29" i="18"/>
  <c r="F29" i="18"/>
  <c r="AC12" i="18"/>
  <c r="AC36" i="18" s="1"/>
  <c r="Y28" i="18"/>
  <c r="U12" i="18"/>
  <c r="U36" i="18" s="1"/>
  <c r="Q12" i="18"/>
  <c r="Q36" i="18" s="1"/>
  <c r="M28" i="18"/>
  <c r="AE13" i="18"/>
  <c r="K13" i="18"/>
  <c r="I11" i="18"/>
  <c r="I35" i="18" s="1"/>
  <c r="AC11" i="18"/>
  <c r="AC35" i="18" s="1"/>
  <c r="O13" i="18"/>
  <c r="I32" i="18"/>
  <c r="P13" i="18"/>
  <c r="H13" i="18"/>
  <c r="Y32" i="18"/>
  <c r="AD29" i="18"/>
  <c r="AE30" i="18"/>
  <c r="M12" i="18"/>
  <c r="M36" i="18" s="1"/>
  <c r="Y12" i="18"/>
  <c r="Y36" i="18" s="1"/>
  <c r="AC28" i="18"/>
  <c r="U28" i="18"/>
  <c r="Q28" i="18"/>
  <c r="AF12" i="18"/>
  <c r="AF36" i="18" s="1"/>
  <c r="P12" i="18"/>
  <c r="P36" i="18" s="1"/>
  <c r="P28" i="18"/>
  <c r="L13" i="18"/>
  <c r="L30" i="18"/>
  <c r="AF30" i="18"/>
  <c r="AF13" i="18"/>
  <c r="P33" i="18"/>
  <c r="P11" i="18"/>
  <c r="AF33" i="18"/>
  <c r="AF11" i="18"/>
  <c r="AF35" i="18" s="1"/>
  <c r="T12" i="18"/>
  <c r="T36" i="18" s="1"/>
  <c r="H12" i="18"/>
  <c r="H11" i="18"/>
  <c r="AB30" i="18"/>
  <c r="P30" i="18"/>
  <c r="AB28" i="18"/>
  <c r="X13" i="18"/>
  <c r="AB33" i="18"/>
  <c r="L33" i="18"/>
  <c r="L12" i="18"/>
  <c r="L36" i="18" s="1"/>
  <c r="X11" i="18"/>
  <c r="T13" i="18"/>
  <c r="X28" i="18"/>
  <c r="M11" i="18"/>
  <c r="M35" i="18" s="1"/>
  <c r="I12" i="18"/>
  <c r="I36" i="18" s="1"/>
  <c r="Q13" i="18"/>
  <c r="V33" i="18"/>
  <c r="V11" i="18"/>
  <c r="AD33" i="18"/>
  <c r="AD11" i="18"/>
  <c r="R11" i="18"/>
  <c r="J12" i="18"/>
  <c r="AD30" i="18"/>
  <c r="N30" i="18"/>
  <c r="Z35" i="18"/>
  <c r="F28" i="18"/>
  <c r="F12" i="18"/>
  <c r="R28" i="18"/>
  <c r="R12" i="18"/>
  <c r="R36" i="18" s="1"/>
  <c r="V28" i="18"/>
  <c r="V12" i="18"/>
  <c r="F33" i="18"/>
  <c r="F11" i="18"/>
  <c r="N33" i="18"/>
  <c r="N11" i="18"/>
  <c r="Z12" i="18"/>
  <c r="F30" i="18"/>
  <c r="J11" i="18"/>
  <c r="N12" i="18"/>
  <c r="Z30" i="18"/>
  <c r="J30" i="18"/>
  <c r="S11" i="18"/>
  <c r="W13" i="18"/>
  <c r="W37" i="18" s="1"/>
  <c r="G13" i="18"/>
  <c r="AA30" i="18"/>
  <c r="K30" i="18"/>
  <c r="W11" i="18"/>
  <c r="G11" i="18"/>
  <c r="E29" i="18"/>
  <c r="E33" i="18"/>
  <c r="E12" i="18"/>
  <c r="E13" i="18"/>
  <c r="E31" i="18"/>
  <c r="E23" i="18"/>
  <c r="E28" i="18"/>
  <c r="E32" i="18"/>
  <c r="E34" i="18"/>
  <c r="E11" i="18"/>
  <c r="E30" i="18"/>
  <c r="E25" i="18"/>
  <c r="E24" i="18"/>
  <c r="O14" i="18" l="1"/>
  <c r="G36" i="18"/>
  <c r="Z26" i="18"/>
  <c r="AC37" i="18"/>
  <c r="AA37" i="18"/>
  <c r="P26" i="18"/>
  <c r="AD37" i="18"/>
  <c r="AB26" i="18"/>
  <c r="AF26" i="18"/>
  <c r="H36" i="18"/>
  <c r="J37" i="18"/>
  <c r="G37" i="18"/>
  <c r="L37" i="18"/>
  <c r="AB35" i="18"/>
  <c r="X37" i="18"/>
  <c r="R26" i="18"/>
  <c r="U37" i="18"/>
  <c r="Z37" i="18"/>
  <c r="L26" i="18"/>
  <c r="V37" i="18"/>
  <c r="H26" i="18"/>
  <c r="U26" i="18"/>
  <c r="L35" i="18"/>
  <c r="AC26" i="18"/>
  <c r="Z36" i="18"/>
  <c r="J36" i="18"/>
  <c r="T37" i="18"/>
  <c r="Q26" i="18"/>
  <c r="W26" i="18"/>
  <c r="I26" i="18"/>
  <c r="Y26" i="18"/>
  <c r="F36" i="18"/>
  <c r="U35" i="18"/>
  <c r="AB14" i="18"/>
  <c r="M26" i="18"/>
  <c r="X35" i="18"/>
  <c r="H35" i="18"/>
  <c r="K37" i="18"/>
  <c r="AE36" i="18"/>
  <c r="N26" i="18"/>
  <c r="X26" i="18"/>
  <c r="F26" i="18"/>
  <c r="G26" i="18"/>
  <c r="Y35" i="18"/>
  <c r="V36" i="18"/>
  <c r="AE26" i="18"/>
  <c r="O37" i="18"/>
  <c r="AE37" i="18"/>
  <c r="K36" i="18"/>
  <c r="AA26" i="18"/>
  <c r="M14" i="18"/>
  <c r="H37" i="18"/>
  <c r="S26" i="18"/>
  <c r="U14" i="18"/>
  <c r="K14" i="18"/>
  <c r="AE14" i="18"/>
  <c r="AF37" i="18"/>
  <c r="P37" i="18"/>
  <c r="S37" i="18"/>
  <c r="K26" i="18"/>
  <c r="O26" i="18"/>
  <c r="K35" i="18"/>
  <c r="AD26" i="18"/>
  <c r="N36" i="18"/>
  <c r="Q37" i="18"/>
  <c r="AA38" i="18"/>
  <c r="J26" i="18"/>
  <c r="X14" i="18"/>
  <c r="AC14" i="18"/>
  <c r="Y14" i="18"/>
  <c r="AF14" i="18"/>
  <c r="T14" i="18"/>
  <c r="I14" i="18"/>
  <c r="P14" i="18"/>
  <c r="H14" i="18"/>
  <c r="Q14" i="18"/>
  <c r="L14" i="18"/>
  <c r="P35" i="18"/>
  <c r="S14" i="18"/>
  <c r="S35" i="18"/>
  <c r="F14" i="18"/>
  <c r="F35" i="18"/>
  <c r="AD14" i="18"/>
  <c r="AD35" i="18"/>
  <c r="G14" i="18"/>
  <c r="G35" i="18"/>
  <c r="J14" i="18"/>
  <c r="J35" i="18"/>
  <c r="N14" i="18"/>
  <c r="N35" i="18"/>
  <c r="V14" i="18"/>
  <c r="V35" i="18"/>
  <c r="W14" i="18"/>
  <c r="W35" i="18"/>
  <c r="R14" i="18"/>
  <c r="R35" i="18"/>
  <c r="Z14" i="18"/>
  <c r="E36" i="18"/>
  <c r="E37" i="18"/>
  <c r="E14" i="18"/>
  <c r="E26" i="18"/>
  <c r="E35" i="18"/>
  <c r="AB38" i="18" l="1"/>
  <c r="H38" i="18"/>
  <c r="L38" i="18"/>
  <c r="I38" i="18"/>
  <c r="O38" i="18"/>
  <c r="R38" i="18"/>
  <c r="V38" i="18"/>
  <c r="Q38" i="18"/>
  <c r="T38" i="18"/>
  <c r="X38" i="18"/>
  <c r="AF38" i="18"/>
  <c r="M38" i="18"/>
  <c r="Z38" i="18"/>
  <c r="P38" i="18"/>
  <c r="Y38" i="18"/>
  <c r="U38" i="18"/>
  <c r="N38" i="18"/>
  <c r="AC38" i="18"/>
  <c r="F38" i="18"/>
  <c r="G38" i="18"/>
  <c r="AE38" i="18"/>
  <c r="K38" i="18"/>
  <c r="E38" i="18"/>
  <c r="W38" i="18"/>
  <c r="AD38" i="18"/>
  <c r="S38" i="18"/>
  <c r="J38" i="18"/>
  <c r="AF27" i="14" l="1"/>
  <c r="AE27" i="14"/>
  <c r="AD27" i="14"/>
  <c r="AC27" i="14"/>
  <c r="AB27" i="14"/>
  <c r="AA27" i="14"/>
  <c r="Z27" i="14"/>
  <c r="X27" i="14"/>
  <c r="W27" i="14"/>
  <c r="V27" i="14"/>
  <c r="U27" i="14"/>
  <c r="T27" i="14"/>
  <c r="S27" i="14"/>
  <c r="R27" i="14"/>
  <c r="P27" i="14"/>
  <c r="O27" i="14"/>
  <c r="N27" i="14"/>
  <c r="M27" i="14"/>
  <c r="L27" i="14"/>
  <c r="K27" i="14"/>
  <c r="J27" i="14"/>
  <c r="H27" i="14"/>
  <c r="G27" i="14"/>
  <c r="F27" i="14"/>
  <c r="AH26" i="14"/>
  <c r="AG26" i="14"/>
  <c r="AD26" i="14"/>
  <c r="AC26" i="14"/>
  <c r="Z26" i="14"/>
  <c r="Y26" i="14"/>
  <c r="V26" i="14"/>
  <c r="U26" i="14"/>
  <c r="T26" i="14"/>
  <c r="R26" i="14"/>
  <c r="Q26" i="14"/>
  <c r="N26" i="14"/>
  <c r="M26" i="14"/>
  <c r="L26" i="14"/>
  <c r="J26" i="14"/>
  <c r="I26" i="14"/>
  <c r="F26" i="14"/>
  <c r="AC25" i="14" l="1"/>
  <c r="G25" i="14"/>
  <c r="W25" i="14"/>
  <c r="M29" i="14"/>
  <c r="U29" i="14"/>
  <c r="AC29" i="14"/>
  <c r="AJ9" i="14"/>
  <c r="AK7" i="14"/>
  <c r="AK15" i="14"/>
  <c r="AK10" i="14"/>
  <c r="AK11" i="14"/>
  <c r="AK19" i="14"/>
  <c r="J31" i="14"/>
  <c r="N31" i="14"/>
  <c r="R31" i="14"/>
  <c r="V31" i="14"/>
  <c r="Z31" i="14"/>
  <c r="AD31" i="14"/>
  <c r="AH59" i="14"/>
  <c r="AJ59" i="14" s="1"/>
  <c r="Z25" i="14"/>
  <c r="AH25" i="14"/>
  <c r="AJ25" i="14" s="1"/>
  <c r="I25" i="14"/>
  <c r="Q25" i="14"/>
  <c r="Y25" i="14"/>
  <c r="AH27" i="14"/>
  <c r="AK27" i="14" s="1"/>
  <c r="AK6" i="14"/>
  <c r="AK14" i="14"/>
  <c r="AK26" i="14"/>
  <c r="AK18" i="14"/>
  <c r="AK4" i="14"/>
  <c r="AK12" i="14"/>
  <c r="AK20" i="14"/>
  <c r="AJ19" i="14"/>
  <c r="AJ15" i="14"/>
  <c r="AJ11" i="14"/>
  <c r="AK5" i="14"/>
  <c r="AK13" i="14"/>
  <c r="AK17" i="14"/>
  <c r="AJ10" i="14"/>
  <c r="AJ17" i="14"/>
  <c r="AJ13" i="14"/>
  <c r="AJ5" i="14"/>
  <c r="AJ7" i="14"/>
  <c r="AJ18" i="14"/>
  <c r="AJ14" i="14"/>
  <c r="AJ6" i="14"/>
  <c r="AK3" i="14"/>
  <c r="AJ3" i="14"/>
  <c r="AJ16" i="14"/>
  <c r="AJ12" i="14"/>
  <c r="AJ8" i="14"/>
  <c r="AJ4" i="14"/>
  <c r="T29" i="14"/>
  <c r="L29" i="14"/>
  <c r="H30" i="14"/>
  <c r="T30" i="14"/>
  <c r="AB30" i="14"/>
  <c r="K30" i="14"/>
  <c r="S30" i="14"/>
  <c r="AE30" i="14"/>
  <c r="G31" i="14"/>
  <c r="S31" i="14"/>
  <c r="AA31" i="14"/>
  <c r="AH24" i="14"/>
  <c r="H31" i="14"/>
  <c r="T31" i="14"/>
  <c r="AF31" i="14"/>
  <c r="R25" i="14"/>
  <c r="AJ26" i="14"/>
  <c r="I30" i="14"/>
  <c r="M30" i="14"/>
  <c r="Q30" i="14"/>
  <c r="Y30" i="14"/>
  <c r="AC30" i="14"/>
  <c r="AG30" i="14"/>
  <c r="J29" i="14"/>
  <c r="N29" i="14"/>
  <c r="R29" i="14"/>
  <c r="V29" i="14"/>
  <c r="Z29" i="14"/>
  <c r="AD29" i="14"/>
  <c r="AH58" i="14"/>
  <c r="AJ58" i="14" s="1"/>
  <c r="AK9" i="14"/>
  <c r="L30" i="14"/>
  <c r="P30" i="14"/>
  <c r="X30" i="14"/>
  <c r="AF30" i="14"/>
  <c r="G30" i="14"/>
  <c r="O23" i="14"/>
  <c r="W30" i="14"/>
  <c r="AA30" i="14"/>
  <c r="T24" i="14"/>
  <c r="K31" i="14"/>
  <c r="O31" i="14"/>
  <c r="W31" i="14"/>
  <c r="AE31" i="14"/>
  <c r="I59" i="14"/>
  <c r="L31" i="14"/>
  <c r="P31" i="14"/>
  <c r="X31" i="14"/>
  <c r="AB31" i="14"/>
  <c r="J30" i="14"/>
  <c r="R30" i="14"/>
  <c r="Z30" i="14"/>
  <c r="AH60" i="14"/>
  <c r="AJ60" i="14" s="1"/>
  <c r="I31" i="14"/>
  <c r="M31" i="14"/>
  <c r="Q31" i="14"/>
  <c r="U31" i="14"/>
  <c r="Y31" i="14"/>
  <c r="AC31" i="14"/>
  <c r="AG31" i="14"/>
  <c r="M25" i="14"/>
  <c r="U25" i="14"/>
  <c r="AG25" i="14"/>
  <c r="AK16" i="14"/>
  <c r="AK8" i="14"/>
  <c r="U24" i="14"/>
  <c r="H24" i="14"/>
  <c r="X24" i="14"/>
  <c r="S25" i="14"/>
  <c r="AA25" i="14"/>
  <c r="AH23" i="14"/>
  <c r="N23" i="14"/>
  <c r="AD23" i="14"/>
  <c r="AH31" i="14"/>
  <c r="AH30" i="14"/>
  <c r="AD30" i="14"/>
  <c r="V30" i="14"/>
  <c r="N30" i="14"/>
  <c r="L60" i="14"/>
  <c r="AA24" i="14"/>
  <c r="AG59" i="14"/>
  <c r="K25" i="14"/>
  <c r="O25" i="14"/>
  <c r="AE25" i="14"/>
  <c r="O30" i="14"/>
  <c r="U30" i="14"/>
  <c r="P59" i="14"/>
  <c r="F25" i="14"/>
  <c r="J25" i="14"/>
  <c r="N25" i="14"/>
  <c r="V25" i="14"/>
  <c r="AD25" i="14"/>
  <c r="L58" i="14"/>
  <c r="T58" i="14"/>
  <c r="AB58" i="14"/>
  <c r="AD58" i="14"/>
  <c r="I24" i="14"/>
  <c r="Y24" i="14"/>
  <c r="H59" i="14"/>
  <c r="X59" i="14"/>
  <c r="J60" i="14"/>
  <c r="N60" i="14"/>
  <c r="AD60" i="14"/>
  <c r="I23" i="14"/>
  <c r="Q23" i="14"/>
  <c r="U23" i="14"/>
  <c r="Y23" i="14"/>
  <c r="AG23" i="14"/>
  <c r="T60" i="14"/>
  <c r="AB60" i="14"/>
  <c r="S23" i="14"/>
  <c r="F24" i="14"/>
  <c r="J24" i="14"/>
  <c r="N24" i="14"/>
  <c r="R24" i="14"/>
  <c r="V24" i="14"/>
  <c r="Z24" i="14"/>
  <c r="AD24" i="14"/>
  <c r="Q24" i="14"/>
  <c r="U59" i="14"/>
  <c r="Y59" i="14"/>
  <c r="L24" i="14"/>
  <c r="P24" i="14"/>
  <c r="AB24" i="14"/>
  <c r="AF24" i="14"/>
  <c r="K24" i="14"/>
  <c r="N58" i="14"/>
  <c r="V58" i="14"/>
  <c r="AB26" i="14"/>
  <c r="AB29" i="14" s="1"/>
  <c r="F58" i="14"/>
  <c r="I58" i="14"/>
  <c r="I27" i="14"/>
  <c r="I29" i="14" s="1"/>
  <c r="Q58" i="14"/>
  <c r="Q27" i="14"/>
  <c r="Q29" i="14" s="1"/>
  <c r="Y58" i="14"/>
  <c r="Y27" i="14"/>
  <c r="Y29" i="14" s="1"/>
  <c r="AG58" i="14"/>
  <c r="AG27" i="14"/>
  <c r="AG29" i="14" s="1"/>
  <c r="F60" i="14"/>
  <c r="F23" i="14"/>
  <c r="R60" i="14"/>
  <c r="R23" i="14"/>
  <c r="V60" i="14"/>
  <c r="V23" i="14"/>
  <c r="Z60" i="14"/>
  <c r="Z23" i="14"/>
  <c r="M59" i="14"/>
  <c r="M24" i="14"/>
  <c r="AC59" i="14"/>
  <c r="AC24" i="14"/>
  <c r="AG24" i="14"/>
  <c r="G58" i="14"/>
  <c r="G26" i="14"/>
  <c r="G29" i="14" s="1"/>
  <c r="K58" i="14"/>
  <c r="K26" i="14"/>
  <c r="K29" i="14" s="1"/>
  <c r="O58" i="14"/>
  <c r="O26" i="14"/>
  <c r="O29" i="14" s="1"/>
  <c r="S58" i="14"/>
  <c r="S26" i="14"/>
  <c r="S29" i="14" s="1"/>
  <c r="W58" i="14"/>
  <c r="W26" i="14"/>
  <c r="W29" i="14" s="1"/>
  <c r="AA58" i="14"/>
  <c r="AA26" i="14"/>
  <c r="AA29" i="14" s="1"/>
  <c r="AE58" i="14"/>
  <c r="AE26" i="14"/>
  <c r="AE29" i="14" s="1"/>
  <c r="Q59" i="14"/>
  <c r="G23" i="14"/>
  <c r="G60" i="14"/>
  <c r="K60" i="14"/>
  <c r="K23" i="14"/>
  <c r="O60" i="14"/>
  <c r="S60" i="14"/>
  <c r="W23" i="14"/>
  <c r="W60" i="14"/>
  <c r="AA60" i="14"/>
  <c r="AA23" i="14"/>
  <c r="AE60" i="14"/>
  <c r="AE23" i="14"/>
  <c r="G24" i="14"/>
  <c r="O24" i="14"/>
  <c r="S24" i="14"/>
  <c r="W24" i="14"/>
  <c r="AE24" i="14"/>
  <c r="F59" i="14"/>
  <c r="F31" i="14"/>
  <c r="J59" i="14"/>
  <c r="N59" i="14"/>
  <c r="R59" i="14"/>
  <c r="V59" i="14"/>
  <c r="Z59" i="14"/>
  <c r="AD59" i="14"/>
  <c r="L59" i="14"/>
  <c r="T59" i="14"/>
  <c r="AB59" i="14"/>
  <c r="H58" i="14"/>
  <c r="H26" i="14"/>
  <c r="H29" i="14" s="1"/>
  <c r="P58" i="14"/>
  <c r="P26" i="14"/>
  <c r="P29" i="14" s="1"/>
  <c r="X58" i="14"/>
  <c r="X26" i="14"/>
  <c r="X29" i="14" s="1"/>
  <c r="AF58" i="14"/>
  <c r="AF26" i="14"/>
  <c r="AF29" i="14" s="1"/>
  <c r="J23" i="14"/>
  <c r="F30" i="14"/>
  <c r="H23" i="14"/>
  <c r="L23" i="14"/>
  <c r="P23" i="14"/>
  <c r="T23" i="14"/>
  <c r="X23" i="14"/>
  <c r="AB23" i="14"/>
  <c r="AF23" i="14"/>
  <c r="G59" i="14"/>
  <c r="K59" i="14"/>
  <c r="O59" i="14"/>
  <c r="S59" i="14"/>
  <c r="W59" i="14"/>
  <c r="AA59" i="14"/>
  <c r="AE59" i="14"/>
  <c r="I60" i="14"/>
  <c r="M60" i="14"/>
  <c r="Q60" i="14"/>
  <c r="U60" i="14"/>
  <c r="Y60" i="14"/>
  <c r="AC60" i="14"/>
  <c r="AG60" i="14"/>
  <c r="H25" i="14"/>
  <c r="L25" i="14"/>
  <c r="P25" i="14"/>
  <c r="T25" i="14"/>
  <c r="X25" i="14"/>
  <c r="AB25" i="14"/>
  <c r="AF25" i="14"/>
  <c r="F29" i="14"/>
  <c r="M23" i="14"/>
  <c r="AC23" i="14"/>
  <c r="M58" i="14"/>
  <c r="U58" i="14"/>
  <c r="AC58" i="14"/>
  <c r="AF59" i="14"/>
  <c r="J58" i="14"/>
  <c r="R58" i="14"/>
  <c r="Z58" i="14"/>
  <c r="H60" i="14"/>
  <c r="P60" i="14"/>
  <c r="X60" i="14"/>
  <c r="AF60" i="14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Z50" i="10"/>
  <c r="AA50" i="10"/>
  <c r="AB50" i="10"/>
  <c r="AC50" i="10"/>
  <c r="AD50" i="10"/>
  <c r="AE50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Z51" i="10"/>
  <c r="AA51" i="10"/>
  <c r="AB51" i="10"/>
  <c r="AC51" i="10"/>
  <c r="AD51" i="10"/>
  <c r="AE51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Z52" i="10"/>
  <c r="AA52" i="10"/>
  <c r="AB52" i="10"/>
  <c r="AC52" i="10"/>
  <c r="AD52" i="10"/>
  <c r="AE52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Z53" i="10"/>
  <c r="AA53" i="10"/>
  <c r="AB53" i="10"/>
  <c r="AC53" i="10"/>
  <c r="AD53" i="10"/>
  <c r="AE53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K25" i="14" l="1"/>
  <c r="P60" i="10"/>
  <c r="AH29" i="14"/>
  <c r="AK29" i="14" s="1"/>
  <c r="AJ27" i="14"/>
  <c r="AK31" i="14"/>
  <c r="AJ31" i="14"/>
  <c r="AK23" i="14"/>
  <c r="AJ23" i="14"/>
  <c r="AK24" i="14"/>
  <c r="AJ24" i="14"/>
  <c r="AJ30" i="14"/>
  <c r="AK30" i="14"/>
  <c r="AB60" i="10"/>
  <c r="X60" i="10"/>
  <c r="T60" i="10"/>
  <c r="L60" i="10"/>
  <c r="H60" i="10"/>
  <c r="D60" i="10"/>
  <c r="AE60" i="10"/>
  <c r="AA60" i="10"/>
  <c r="W60" i="10"/>
  <c r="S60" i="10"/>
  <c r="O60" i="10"/>
  <c r="K60" i="10"/>
  <c r="G60" i="10"/>
  <c r="AD60" i="10"/>
  <c r="Z60" i="10"/>
  <c r="V60" i="10"/>
  <c r="R60" i="10"/>
  <c r="N60" i="10"/>
  <c r="J60" i="10"/>
  <c r="F60" i="10"/>
  <c r="AC60" i="10"/>
  <c r="Y60" i="10"/>
  <c r="U60" i="10"/>
  <c r="Q60" i="10"/>
  <c r="M60" i="10"/>
  <c r="I60" i="10"/>
  <c r="E60" i="10"/>
  <c r="AJ29" i="14" l="1"/>
  <c r="E30" i="11" l="1"/>
  <c r="E31" i="11"/>
  <c r="E24" i="11"/>
  <c r="E25" i="11"/>
  <c r="E26" i="11"/>
  <c r="E27" i="11"/>
  <c r="E23" i="11"/>
  <c r="E32" i="11"/>
  <c r="E29" i="11"/>
  <c r="E28" i="11"/>
  <c r="E16" i="11"/>
  <c r="E17" i="11"/>
  <c r="E18" i="11"/>
  <c r="E19" i="11"/>
  <c r="E20" i="11"/>
  <c r="E21" i="11"/>
  <c r="E15" i="11"/>
  <c r="E13" i="11"/>
  <c r="E12" i="11"/>
  <c r="D9" i="11"/>
  <c r="E9" i="11" s="1"/>
  <c r="D11" i="11"/>
  <c r="E11" i="11" s="1"/>
  <c r="E6" i="11"/>
  <c r="E8" i="11" l="1"/>
  <c r="E7" i="11"/>
  <c r="D10" i="11"/>
  <c r="E10" i="11" s="1"/>
  <c r="C59" i="10" l="1"/>
  <c r="C58" i="10"/>
  <c r="C57" i="10"/>
  <c r="C56" i="10"/>
  <c r="C55" i="10"/>
  <c r="C54" i="10"/>
  <c r="C53" i="10"/>
  <c r="C52" i="10"/>
  <c r="C51" i="10"/>
  <c r="C50" i="10"/>
  <c r="C60" i="10" l="1"/>
</calcChain>
</file>

<file path=xl/sharedStrings.xml><?xml version="1.0" encoding="utf-8"?>
<sst xmlns="http://schemas.openxmlformats.org/spreadsheetml/2006/main" count="1297" uniqueCount="416">
  <si>
    <t>Total Pigs</t>
  </si>
  <si>
    <t>Total Poultry</t>
  </si>
  <si>
    <t>NE</t>
  </si>
  <si>
    <t>Lowland Ewes</t>
  </si>
  <si>
    <t>Upland Ewes</t>
  </si>
  <si>
    <t xml:space="preserve">                &lt; 1 year</t>
  </si>
  <si>
    <t xml:space="preserve">               1 - 2 years</t>
  </si>
  <si>
    <t xml:space="preserve">               &gt; 2 years*</t>
  </si>
  <si>
    <t>Pigs</t>
  </si>
  <si>
    <t>Sheep</t>
  </si>
  <si>
    <t>Cattle</t>
  </si>
  <si>
    <t>* Note: value is low because these animals only live for part of year 3.</t>
  </si>
  <si>
    <t>Dairy Cows</t>
  </si>
  <si>
    <t>Suckler Cows</t>
  </si>
  <si>
    <t>Bulls</t>
  </si>
  <si>
    <t>Gilts in pig</t>
  </si>
  <si>
    <t>Gilts not yet served</t>
  </si>
  <si>
    <t>Sows in pig</t>
  </si>
  <si>
    <t>Other sows for breeding</t>
  </si>
  <si>
    <t>Boars</t>
  </si>
  <si>
    <t>Pigs &lt; 20 kg</t>
  </si>
  <si>
    <t>Pigs &gt; 20 kg</t>
  </si>
  <si>
    <t>Poultry</t>
  </si>
  <si>
    <t>Broilers</t>
  </si>
  <si>
    <t>Turkeys</t>
  </si>
  <si>
    <t>Horses</t>
  </si>
  <si>
    <t>Goats</t>
  </si>
  <si>
    <t>% housed</t>
  </si>
  <si>
    <t>% outwintered</t>
  </si>
  <si>
    <t>Pasture</t>
  </si>
  <si>
    <t>NA</t>
  </si>
  <si>
    <t>1000 head</t>
  </si>
  <si>
    <t>Days housed</t>
  </si>
  <si>
    <t>Number of days housed</t>
  </si>
  <si>
    <t>Number of days grazing</t>
  </si>
  <si>
    <t>Dairy Heifer</t>
  </si>
  <si>
    <t>Other Heifer</t>
  </si>
  <si>
    <t>ES: Is this required? It's total fertilizer</t>
  </si>
  <si>
    <t>N excretion (kg/head/year)</t>
  </si>
  <si>
    <t>Ewes  Lowland</t>
  </si>
  <si>
    <t>Ewes Upland</t>
  </si>
  <si>
    <t>Rams - lowland</t>
  </si>
  <si>
    <t>Rams - upland</t>
  </si>
  <si>
    <t>Other Sheep&gt;1 - lowland</t>
  </si>
  <si>
    <t>Other Sheep&gt;1 - upland</t>
  </si>
  <si>
    <t>Lambs - lowland</t>
  </si>
  <si>
    <t>Lambs - upland</t>
  </si>
  <si>
    <t>Other breeding sows</t>
  </si>
  <si>
    <t>Fatteners &gt; 20 kg</t>
  </si>
  <si>
    <t>Fatteners &lt; 20 kg</t>
  </si>
  <si>
    <t>Laying hen per bird place</t>
  </si>
  <si>
    <t>Broiler per bird place</t>
  </si>
  <si>
    <t>Turkey per bird place</t>
  </si>
  <si>
    <t>Mules</t>
  </si>
  <si>
    <t>Table not required any more</t>
  </si>
  <si>
    <t>Potatoes</t>
  </si>
  <si>
    <t>Sugarbeet</t>
  </si>
  <si>
    <t>Barley</t>
  </si>
  <si>
    <t>Oats</t>
  </si>
  <si>
    <t>Total</t>
  </si>
  <si>
    <t>Fertiliser (1000's tonnes/N)</t>
  </si>
  <si>
    <t>Ducks</t>
  </si>
  <si>
    <t>Geese</t>
  </si>
  <si>
    <t>Deer (red) 6 months - 2 years</t>
  </si>
  <si>
    <t>Deer (red) &gt; 2 years</t>
  </si>
  <si>
    <t>Deer (fallow) 6 months-2 years</t>
  </si>
  <si>
    <t>Deer (fallow) &gt; 2 years</t>
  </si>
  <si>
    <t>Deer (sika) 6 months - 2 years</t>
  </si>
  <si>
    <t>Deer (sika) &gt; 2 years</t>
  </si>
  <si>
    <t>Mink</t>
  </si>
  <si>
    <t>Fox</t>
  </si>
  <si>
    <t>Pit-storage</t>
  </si>
  <si>
    <t>Deep bedding</t>
  </si>
  <si>
    <t>Liquid system</t>
  </si>
  <si>
    <t>Lowland Rams</t>
  </si>
  <si>
    <t>Upland Rams</t>
  </si>
  <si>
    <t>Lowland Other Sheep&gt;1yrs</t>
  </si>
  <si>
    <t>Upland Other Sheep&gt;1yrs</t>
  </si>
  <si>
    <t>Lowland lambs</t>
  </si>
  <si>
    <t xml:space="preserve">Upland lambs </t>
  </si>
  <si>
    <t>Laying hens</t>
  </si>
  <si>
    <t>Mule</t>
  </si>
  <si>
    <t>Goat</t>
  </si>
  <si>
    <t>Deer</t>
  </si>
  <si>
    <t>Fur animals</t>
  </si>
  <si>
    <t xml:space="preserve"> Litter</t>
  </si>
  <si>
    <t>Table 3.3.D.2 Allocation of Animal Wastes to Manure Management Systems – Other Livestock</t>
  </si>
  <si>
    <t>Table 3.3.D.1 Allocation of Animal Wastes to Manure Management Systems – Cattle</t>
  </si>
  <si>
    <t>MCF</t>
  </si>
  <si>
    <t xml:space="preserve">Solid storage &amp; dry lot         </t>
  </si>
  <si>
    <t>allocation</t>
  </si>
  <si>
    <t>Maize</t>
  </si>
  <si>
    <t>Beans and Peas</t>
  </si>
  <si>
    <t>Turnips</t>
  </si>
  <si>
    <t>Fodder Beat</t>
  </si>
  <si>
    <t>Winter Wheat</t>
  </si>
  <si>
    <t>Spring Wheat</t>
  </si>
  <si>
    <t xml:space="preserve">            &lt; 1 year</t>
  </si>
  <si>
    <t xml:space="preserve">            1 - 2 years</t>
  </si>
  <si>
    <t xml:space="preserve">            &gt; 2 years*</t>
  </si>
  <si>
    <t>Animal Category</t>
  </si>
  <si>
    <t>Input Parameter</t>
  </si>
  <si>
    <t>Proportion to Pit Storage (fraction)</t>
  </si>
  <si>
    <t>Proportion to Deep Bedding (fraction)</t>
  </si>
  <si>
    <t>Proportion to Pasture (fraction)</t>
  </si>
  <si>
    <t>Liveweight (kg)</t>
  </si>
  <si>
    <t>Under 1 yr female</t>
  </si>
  <si>
    <t>Over 2 yrs female</t>
  </si>
  <si>
    <t>Over 2 yrs male</t>
  </si>
  <si>
    <t>One to 2 yrs female</t>
  </si>
  <si>
    <t>One to 2 yrs male</t>
  </si>
  <si>
    <t>Under 1 yr male</t>
  </si>
  <si>
    <t>Rams</t>
  </si>
  <si>
    <t>Other Sheep &gt;1 yrs - lowland</t>
  </si>
  <si>
    <t>Other Sheep &gt;1 yrs - upland</t>
  </si>
  <si>
    <t>Lowland ewe &amp; lambs</t>
  </si>
  <si>
    <t>Upland ewe and lambs</t>
  </si>
  <si>
    <t>Inventory value</t>
  </si>
  <si>
    <t>Assumes 0.8 lambs per ewe = 0.78 kg N; N excretion= 7.3 - 0.78= 6.49 kg N</t>
  </si>
  <si>
    <t>Assumes 1.3 lambs per ewe = 1.5 kg N; 0.4 kg N gaseous loss; N excretion = 13.4+0.4-1.5= 12.3 kg N</t>
  </si>
  <si>
    <t>Gaseous loss = 0.19 kg N; N excretion = 6.28+0.19=6.48 kg N</t>
  </si>
  <si>
    <t>Horse (2-3 years old)</t>
  </si>
  <si>
    <t>Gaseous loss = 2.59 kg N; N excretion = 10.3+2.59 = 12.93 kg N</t>
  </si>
  <si>
    <t>Gaseous loss = 4.4 kg N; N excretion = 44+4.4 = 48.4 kg N</t>
  </si>
  <si>
    <t>Gaseous loss = 3.0 kg N; N excretion = 30+3 = 33 kg N</t>
  </si>
  <si>
    <t>Gaseous loss = 1.3 kg; N excretion = 13+1.3 = 14.3 kg N</t>
  </si>
  <si>
    <t>Gaseous loss = 2.5 kg; N excretion = 25+2.5 = 27.5 kg N</t>
  </si>
  <si>
    <t>Gaseous loss = 0.7 kg; N excretion = 7.0+0.7 = 7.7 kg N</t>
  </si>
  <si>
    <t>Deer (fallow) &gt; 6 months - 2 years</t>
  </si>
  <si>
    <t>Gaseous loss = 0.6 kg N; N excretion = 6.0+0.6= 6.6 kg N</t>
  </si>
  <si>
    <t>Gaseous loss = 1.0 kg N; N excretion = 10.0+1.0= 11.0 kg N</t>
  </si>
  <si>
    <t>Fatteners&gt; 20 kg</t>
  </si>
  <si>
    <t>Laying hen</t>
  </si>
  <si>
    <t>Broiler</t>
  </si>
  <si>
    <t>Turkey</t>
  </si>
  <si>
    <t>SI 705</t>
  </si>
  <si>
    <t>SI 705 underlying data tables</t>
  </si>
  <si>
    <r>
      <t>Crop T (kg d.m. ha</t>
    </r>
    <r>
      <rPr>
        <b/>
        <vertAlign val="superscript"/>
        <sz val="11"/>
        <rFont val="Calibri"/>
        <family val="2"/>
        <scheme val="minor"/>
      </rPr>
      <t>-1</t>
    </r>
    <r>
      <rPr>
        <b/>
        <sz val="11"/>
        <rFont val="Calibri"/>
        <family val="2"/>
        <scheme val="minor"/>
      </rPr>
      <t>)</t>
    </r>
  </si>
  <si>
    <r>
      <t xml:space="preserve">R </t>
    </r>
    <r>
      <rPr>
        <b/>
        <vertAlign val="subscript"/>
        <sz val="11"/>
        <rFont val="Calibri"/>
        <family val="2"/>
        <scheme val="minor"/>
      </rPr>
      <t>AG(T)</t>
    </r>
    <r>
      <rPr>
        <b/>
        <sz val="11"/>
        <rFont val="Calibri"/>
        <family val="2"/>
        <scheme val="minor"/>
      </rPr>
      <t xml:space="preserve"> (kg d.m)</t>
    </r>
  </si>
  <si>
    <r>
      <t xml:space="preserve">R </t>
    </r>
    <r>
      <rPr>
        <b/>
        <vertAlign val="subscript"/>
        <sz val="11"/>
        <rFont val="Calibri"/>
        <family val="2"/>
        <scheme val="minor"/>
      </rPr>
      <t>BG(T)</t>
    </r>
  </si>
  <si>
    <r>
      <t>Crop Residues (F</t>
    </r>
    <r>
      <rPr>
        <b/>
        <vertAlign val="subscript"/>
        <sz val="11"/>
        <rFont val="Calibri"/>
        <family val="2"/>
        <scheme val="minor"/>
      </rPr>
      <t>CR</t>
    </r>
    <r>
      <rPr>
        <b/>
        <sz val="11"/>
        <rFont val="Calibri"/>
        <family val="2"/>
        <scheme val="minor"/>
      </rPr>
      <t>) (t N2O-N/yr)</t>
    </r>
  </si>
  <si>
    <r>
      <t>EF</t>
    </r>
    <r>
      <rPr>
        <b/>
        <vertAlign val="subscript"/>
        <sz val="11"/>
        <rFont val="Calibri"/>
        <family val="2"/>
        <scheme val="minor"/>
      </rPr>
      <t>1</t>
    </r>
  </si>
  <si>
    <r>
      <t>Emissions (kt 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O)</t>
    </r>
  </si>
  <si>
    <r>
      <t>Frac</t>
    </r>
    <r>
      <rPr>
        <vertAlign val="subscript"/>
        <sz val="11"/>
        <rFont val="Calibri"/>
        <family val="2"/>
        <scheme val="minor"/>
      </rPr>
      <t>GASF</t>
    </r>
  </si>
  <si>
    <r>
      <t>Frac</t>
    </r>
    <r>
      <rPr>
        <vertAlign val="subscript"/>
        <sz val="11"/>
        <rFont val="Calibri"/>
        <family val="2"/>
        <scheme val="minor"/>
      </rPr>
      <t>GRAZ</t>
    </r>
  </si>
  <si>
    <r>
      <t>Frac</t>
    </r>
    <r>
      <rPr>
        <vertAlign val="subscript"/>
        <sz val="11"/>
        <rFont val="Calibri"/>
        <family val="2"/>
        <scheme val="minor"/>
      </rPr>
      <t>GASM1</t>
    </r>
  </si>
  <si>
    <r>
      <t>Frac</t>
    </r>
    <r>
      <rPr>
        <vertAlign val="subscript"/>
        <sz val="11"/>
        <rFont val="Calibri"/>
        <family val="2"/>
        <scheme val="minor"/>
      </rPr>
      <t>GASM2</t>
    </r>
  </si>
  <si>
    <r>
      <t>Frac</t>
    </r>
    <r>
      <rPr>
        <vertAlign val="subscript"/>
        <sz val="11"/>
        <rFont val="Calibri"/>
        <family val="2"/>
        <scheme val="minor"/>
      </rPr>
      <t>LEACH</t>
    </r>
  </si>
  <si>
    <r>
      <t>EF</t>
    </r>
    <r>
      <rPr>
        <vertAlign val="subscript"/>
        <sz val="11"/>
        <rFont val="Calibri"/>
        <family val="2"/>
        <scheme val="minor"/>
      </rPr>
      <t>1</t>
    </r>
    <r>
      <rPr>
        <i/>
        <vertAlign val="subscript"/>
        <sz val="11"/>
        <rFont val="Calibri"/>
        <family val="2"/>
        <scheme val="minor"/>
      </rPr>
      <t>Urea+NBPT</t>
    </r>
  </si>
  <si>
    <r>
      <t>F</t>
    </r>
    <r>
      <rPr>
        <vertAlign val="subscript"/>
        <sz val="11"/>
        <rFont val="Calibri"/>
        <family val="2"/>
        <scheme val="minor"/>
      </rPr>
      <t>SN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</si>
  <si>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AM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</si>
  <si>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S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</si>
  <si>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CR</t>
    </r>
    <r>
      <rPr>
        <sz val="11"/>
        <rFont val="Calibri"/>
        <family val="2"/>
        <scheme val="minor"/>
      </rPr>
      <t xml:space="preserve"> (tonnes/year)</t>
    </r>
  </si>
  <si>
    <r>
      <t>F</t>
    </r>
    <r>
      <rPr>
        <vertAlign val="subscript"/>
        <sz val="11"/>
        <rFont val="Calibri"/>
        <family val="2"/>
        <scheme val="minor"/>
      </rPr>
      <t>PRP</t>
    </r>
    <r>
      <rPr>
        <sz val="11"/>
        <rFont val="Calibri"/>
        <family val="2"/>
        <scheme val="minor"/>
      </rPr>
      <t xml:space="preserve"> (tonnes/year)</t>
    </r>
  </si>
  <si>
    <r>
      <t>Table 3.3.C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Emission Factors for Manure Management (kg/head/year)</t>
    </r>
  </si>
  <si>
    <r>
      <t>Table 3.3.B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Emission Factors for Enteric Fermentation (kg/head/year)</t>
    </r>
  </si>
  <si>
    <t>Under 1yr</t>
  </si>
  <si>
    <t>One-2yrs</t>
  </si>
  <si>
    <t>Over 2yrs</t>
  </si>
  <si>
    <t>Table 3.3.E Nitrogen excretion values for Livestock 1990-2018</t>
  </si>
  <si>
    <t>N applied (tonnes/year)</t>
  </si>
  <si>
    <t>Table 3.3.H Activity data, parameters and emission factors for Crop Residue (3.D.1.4) 1990-2018</t>
  </si>
  <si>
    <t>Table 3.3.A Animal Population 1990-2018</t>
  </si>
  <si>
    <t>Table 5.1 Level 3 Source Category and Gas Coverage for Agriculture</t>
  </si>
  <si>
    <t>3. Agriculture</t>
  </si>
  <si>
    <t xml:space="preserve"> A.  Enteric Fermentation</t>
  </si>
  <si>
    <t xml:space="preserve">  1.  Cattle*</t>
  </si>
  <si>
    <t>T2*</t>
  </si>
  <si>
    <t xml:space="preserve">  2.  Sheep*</t>
  </si>
  <si>
    <t>T1*</t>
  </si>
  <si>
    <t xml:space="preserve">  3.  Swine</t>
  </si>
  <si>
    <t>T1</t>
  </si>
  <si>
    <t xml:space="preserve">  4.  Other Livestock</t>
  </si>
  <si>
    <t xml:space="preserve"> B.  Manure Management</t>
  </si>
  <si>
    <t xml:space="preserve">  1. Cattle*</t>
  </si>
  <si>
    <t xml:space="preserve">  2.  Sheep</t>
  </si>
  <si>
    <t>T2</t>
  </si>
  <si>
    <t>T1 </t>
  </si>
  <si>
    <t xml:space="preserve"> C.  Rice Cultivation</t>
  </si>
  <si>
    <t>NO</t>
  </si>
  <si>
    <t xml:space="preserve"> D.  Agricultural Soils</t>
  </si>
  <si>
    <t xml:space="preserve"> E.  Prescribed Burning of Savannas</t>
  </si>
  <si>
    <t xml:space="preserve"> F.  Field Burning of Agricultural Residues</t>
  </si>
  <si>
    <t xml:space="preserve"> G.  Liming*</t>
  </si>
  <si>
    <t xml:space="preserve"> H.  Urea Application</t>
  </si>
  <si>
    <t xml:space="preserve"> I.  Other Carbon-containg fertilizers</t>
  </si>
  <si>
    <t xml:space="preserve"> J.  Other</t>
  </si>
  <si>
    <t>* Key Category.</t>
  </si>
  <si>
    <t>Gas</t>
  </si>
  <si>
    <t>Unit</t>
  </si>
  <si>
    <t>3.A.1</t>
  </si>
  <si>
    <t>3.A.2</t>
  </si>
  <si>
    <t>3.A.3</t>
  </si>
  <si>
    <t>Swine</t>
  </si>
  <si>
    <t>3.A.4</t>
  </si>
  <si>
    <t>Other livestock</t>
  </si>
  <si>
    <t>3.B.1</t>
  </si>
  <si>
    <t>3.B.2</t>
  </si>
  <si>
    <t>3.B.3</t>
  </si>
  <si>
    <t>3.B.4</t>
  </si>
  <si>
    <t>3.B.5</t>
  </si>
  <si>
    <t>3.D.1</t>
  </si>
  <si>
    <t>3.D.2</t>
  </si>
  <si>
    <t>3.G.1</t>
  </si>
  <si>
    <t>kt</t>
  </si>
  <si>
    <t>3.H</t>
  </si>
  <si>
    <t>Urea Application</t>
  </si>
  <si>
    <t>Total Agriculture</t>
  </si>
  <si>
    <t>Enteric Fermentation</t>
  </si>
  <si>
    <t xml:space="preserve">Manure Management </t>
  </si>
  <si>
    <t>Agricultural Soils</t>
  </si>
  <si>
    <t>Liming</t>
  </si>
  <si>
    <t>CO2</t>
  </si>
  <si>
    <t>CH4</t>
  </si>
  <si>
    <t>kt CO2eq</t>
  </si>
  <si>
    <t>N2O</t>
  </si>
  <si>
    <t>Table 5.2 Emissions from Agriculture 1990-2018</t>
  </si>
  <si>
    <t>Figure 5.1Total Emissions from Agriculture by Sector, 1990-2018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</si>
  <si>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</si>
  <si>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kt 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eq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</si>
  <si>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</si>
  <si>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Indirect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</t>
    </r>
  </si>
  <si>
    <r>
      <t>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 From Managed Soils</t>
    </r>
  </si>
  <si>
    <r>
      <t>Indirect 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 Emissions from Managed Soils</t>
    </r>
  </si>
  <si>
    <r>
      <t>Limestone CaCO</t>
    </r>
    <r>
      <rPr>
        <vertAlign val="subscript"/>
        <sz val="11"/>
        <rFont val="Calibri"/>
        <family val="2"/>
        <scheme val="minor"/>
      </rPr>
      <t>3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</si>
  <si>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</si>
  <si>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kt 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eq</t>
    </r>
  </si>
  <si>
    <t>Figure 5.2 Total Emissions from Agriculture by Gas, 1990-2018</t>
  </si>
  <si>
    <t>% share 2018</t>
  </si>
  <si>
    <t>% change 1990-2018</t>
  </si>
  <si>
    <t>Table 5.3. Animal Classifications for Cattle Population</t>
  </si>
  <si>
    <t>Cattle Type</t>
  </si>
  <si>
    <t>Classification</t>
  </si>
  <si>
    <t>Breeding cattle</t>
  </si>
  <si>
    <t>Dairy cows</t>
  </si>
  <si>
    <t>Suckler (Beef) cows</t>
  </si>
  <si>
    <t>Beef cattle</t>
  </si>
  <si>
    <t>Male &lt; 1 year</t>
  </si>
  <si>
    <t>Male 1 – 2 years</t>
  </si>
  <si>
    <t>Male &gt; 2 years</t>
  </si>
  <si>
    <t>Female &lt; 1 year</t>
  </si>
  <si>
    <t>Female 1 – 2 years</t>
  </si>
  <si>
    <t>Female &gt; 2 years</t>
  </si>
  <si>
    <t>Other cattle</t>
  </si>
  <si>
    <t>Breeding bulls</t>
  </si>
  <si>
    <t>Dairy in-calf heifers</t>
  </si>
  <si>
    <t>Beef in-calf heifers</t>
  </si>
  <si>
    <t xml:space="preserve"> Enteric Fermentation (kg/head/year)</t>
  </si>
  <si>
    <t>Suckler cows</t>
  </si>
  <si>
    <t>Male cattle &lt; 1 year</t>
  </si>
  <si>
    <t>Male cattle 1 - 2 years</t>
  </si>
  <si>
    <t>Male cattle &gt; 2 years</t>
  </si>
  <si>
    <t>Female cattle &lt; 1 year</t>
  </si>
  <si>
    <t>Female cattle 1 - 2 years</t>
  </si>
  <si>
    <t>Female cattle &gt; 2 years</t>
  </si>
  <si>
    <t>Bulls for breeding</t>
  </si>
  <si>
    <t xml:space="preserve">Dairy in-calf heifers </t>
  </si>
  <si>
    <t xml:space="preserve">Beef in-calf heifers </t>
  </si>
  <si>
    <t>Manure Management (kg/head/year)</t>
  </si>
  <si>
    <r>
      <t>Table 5.5 Tier 2 CH</t>
    </r>
    <r>
      <rPr>
        <b/>
        <i/>
        <vertAlign val="subscript"/>
        <sz val="11"/>
        <color theme="1"/>
        <rFont val="Calibri"/>
        <family val="2"/>
        <scheme val="minor"/>
      </rPr>
      <t>4</t>
    </r>
    <r>
      <rPr>
        <b/>
        <i/>
        <sz val="11"/>
        <color theme="1"/>
        <rFont val="Calibri"/>
        <family val="2"/>
        <scheme val="minor"/>
      </rPr>
      <t xml:space="preserve"> Manure Management Emission Factors for cattle 1990 - 2018</t>
    </r>
  </si>
  <si>
    <r>
      <t>Table 5.4 Tier 2 CH</t>
    </r>
    <r>
      <rPr>
        <b/>
        <i/>
        <vertAlign val="subscript"/>
        <sz val="11"/>
        <color theme="1"/>
        <rFont val="Calibri"/>
        <family val="2"/>
        <scheme val="minor"/>
      </rPr>
      <t>4</t>
    </r>
    <r>
      <rPr>
        <b/>
        <i/>
        <sz val="11"/>
        <color theme="1"/>
        <rFont val="Calibri"/>
        <family val="2"/>
        <scheme val="minor"/>
      </rPr>
      <t xml:space="preserve"> Enteric Fermentation Emission Factors for cattle 1990 - 2018</t>
    </r>
  </si>
  <si>
    <t>Parameter</t>
  </si>
  <si>
    <t>Emission Factor</t>
  </si>
  <si>
    <t>Emission Factor Reference</t>
  </si>
  <si>
    <t>Table 11.1, Volume 4, Chapter 11 of the 2006 IPCC Guidelines</t>
  </si>
  <si>
    <t xml:space="preserve"> 4.3 kg N2O-N/ha</t>
  </si>
  <si>
    <t>Table 11.1, Volume 4, Chapter 11 of the 2006 IPCC Guidelines &amp; Table 2.5, 2013 IPCC Wetland Supplement</t>
  </si>
  <si>
    <t>Table 11.3, Volume 4, Chapter 11 of the 2006 IPCC Guidelines</t>
  </si>
  <si>
    <t>OSPAR Convention (NEUT, 1999);l Ryan et al., 2006; Del Prado et al., 2006 and Richards et al., 2009</t>
  </si>
  <si>
    <r>
      <t>Table 5.6 Information related to Direct N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O Emissions from Managed Soils (3.D.1)</t>
    </r>
  </si>
  <si>
    <r>
      <t>EF</t>
    </r>
    <r>
      <rPr>
        <vertAlign val="subscript"/>
        <sz val="11"/>
        <color theme="1"/>
        <rFont val="Calibri"/>
        <family val="2"/>
        <scheme val="minor"/>
      </rPr>
      <t>1</t>
    </r>
  </si>
  <si>
    <r>
      <t>0.01kgN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O-N/Nkg</t>
    </r>
  </si>
  <si>
    <r>
      <t>0.02kgN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O-N/Nkg</t>
    </r>
  </si>
  <si>
    <r>
      <t>EF</t>
    </r>
    <r>
      <rPr>
        <vertAlign val="subscript"/>
        <sz val="11"/>
        <color theme="1"/>
        <rFont val="Calibri"/>
        <family val="2"/>
        <scheme val="minor"/>
      </rPr>
      <t>2</t>
    </r>
  </si>
  <si>
    <r>
      <t>Table 5.7 Information related to Indirect N</t>
    </r>
    <r>
      <rPr>
        <b/>
        <i/>
        <vertAlign val="subscript"/>
        <sz val="11"/>
        <color theme="1"/>
        <rFont val="Calibri"/>
        <family val="2"/>
        <scheme val="minor"/>
      </rPr>
      <t>2</t>
    </r>
    <r>
      <rPr>
        <b/>
        <i/>
        <sz val="11"/>
        <color theme="1"/>
        <rFont val="Calibri"/>
        <family val="2"/>
        <scheme val="minor"/>
      </rPr>
      <t>O Emissions from Managed Soils (3.D.2)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</si>
  <si>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GASF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</si>
  <si>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GASM1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</si>
  <si>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GASM2</t>
    </r>
  </si>
  <si>
    <r>
      <t>Frac</t>
    </r>
    <r>
      <rPr>
        <vertAlign val="subscript"/>
        <sz val="11"/>
        <color theme="1"/>
        <rFont val="Calibri"/>
        <family val="2"/>
        <scheme val="minor"/>
      </rPr>
      <t>LEACH-(H)</t>
    </r>
  </si>
  <si>
    <t>Calculated value for 2018</t>
  </si>
  <si>
    <t>3.A</t>
  </si>
  <si>
    <t>3.B</t>
  </si>
  <si>
    <t>Manure Management</t>
  </si>
  <si>
    <t>Direct em. from Managed Soils</t>
  </si>
  <si>
    <t>Indirect em. From Managed Soils</t>
  </si>
  <si>
    <t>3.G</t>
  </si>
  <si>
    <t>Total Carbon dioxide</t>
  </si>
  <si>
    <t>Total Methane</t>
  </si>
  <si>
    <t>Total Nitrous oxide</t>
  </si>
  <si>
    <t>Percentage Change in Total Emissions due to Recalculations</t>
  </si>
  <si>
    <r>
      <t>CH</t>
    </r>
    <r>
      <rPr>
        <vertAlign val="subscript"/>
        <sz val="11"/>
        <color indexed="8"/>
        <rFont val="Calibri"/>
        <family val="2"/>
        <scheme val="minor"/>
      </rPr>
      <t>4</t>
    </r>
  </si>
  <si>
    <r>
      <t>N</t>
    </r>
    <r>
      <rPr>
        <vertAlign val="subscript"/>
        <sz val="11"/>
        <color indexed="8"/>
        <rFont val="Calibri"/>
        <family val="2"/>
        <scheme val="minor"/>
      </rPr>
      <t>2</t>
    </r>
    <r>
      <rPr>
        <sz val="11"/>
        <color indexed="8"/>
        <rFont val="Calibri"/>
        <family val="2"/>
        <scheme val="minor"/>
      </rPr>
      <t>O</t>
    </r>
  </si>
  <si>
    <r>
      <t>CO</t>
    </r>
    <r>
      <rPr>
        <vertAlign val="subscript"/>
        <sz val="11"/>
        <rFont val="Calibri"/>
        <family val="2"/>
        <scheme val="minor"/>
      </rPr>
      <t>2</t>
    </r>
  </si>
  <si>
    <r>
      <t>Total (CO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eq)</t>
    </r>
  </si>
  <si>
    <r>
      <t>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</t>
    </r>
  </si>
  <si>
    <t>Estimates in 2019 Submission (kt)</t>
  </si>
  <si>
    <t>Recalculated Estimates in 2020 Submission (kt)</t>
  </si>
  <si>
    <t>Table 5.8 Recalculations in Agriculture 1990-2017</t>
  </si>
  <si>
    <t xml:space="preserve">  3.A.2 Sheep</t>
  </si>
  <si>
    <t xml:space="preserve">  3.A.3 Swine</t>
  </si>
  <si>
    <t xml:space="preserve">  3.A.4 Other livestock</t>
  </si>
  <si>
    <t xml:space="preserve">  3.B.1.1 Cattle</t>
  </si>
  <si>
    <t xml:space="preserve">  3.B.1.2 Sheep</t>
  </si>
  <si>
    <t xml:space="preserve">  3.B.1.3 Swine</t>
  </si>
  <si>
    <t xml:space="preserve">  3.B.1.4 Other livestock</t>
  </si>
  <si>
    <t xml:space="preserve">    3.D.1.1 Inorganic N Fertilizers</t>
  </si>
  <si>
    <t xml:space="preserve">    3.D.1.2 Organic N Fertilizers</t>
  </si>
  <si>
    <t xml:space="preserve">    3.D.1.3 Urine and Dung Deposited by Grazing Animals</t>
  </si>
  <si>
    <t xml:space="preserve">    3.D.1.4 Crop Residues</t>
  </si>
  <si>
    <t xml:space="preserve">    3.D.1.5 Mineralisation/Immobilization Associated with Loss/Gain of Soil Organic Matter</t>
  </si>
  <si>
    <t xml:space="preserve">    3.D.1.6 Cultivation of Organic Soils</t>
  </si>
  <si>
    <t xml:space="preserve">  3.A.1 Cattle</t>
  </si>
  <si>
    <t>Table 3.3.F.2 Input Parameters for the calculation of N2O Emissions from Agricultural Soils</t>
  </si>
  <si>
    <r>
      <t>EF</t>
    </r>
    <r>
      <rPr>
        <vertAlign val="subscript"/>
        <sz val="11"/>
        <rFont val="Calibri"/>
        <family val="2"/>
        <scheme val="minor"/>
      </rPr>
      <t>3 PP</t>
    </r>
  </si>
  <si>
    <r>
      <t>EF</t>
    </r>
    <r>
      <rPr>
        <vertAlign val="subscript"/>
        <sz val="11"/>
        <rFont val="Calibri"/>
        <family val="2"/>
        <scheme val="minor"/>
      </rPr>
      <t>3 SO</t>
    </r>
  </si>
  <si>
    <r>
      <t>EF</t>
    </r>
    <r>
      <rPr>
        <vertAlign val="subscript"/>
        <sz val="11"/>
        <rFont val="Calibri"/>
        <family val="2"/>
        <scheme val="minor"/>
      </rPr>
      <t>3c D</t>
    </r>
    <r>
      <rPr>
        <i/>
        <vertAlign val="subscript"/>
        <sz val="11"/>
        <rFont val="Calibri"/>
        <family val="2"/>
        <scheme val="minor"/>
      </rPr>
      <t>ung</t>
    </r>
  </si>
  <si>
    <r>
      <t>EF</t>
    </r>
    <r>
      <rPr>
        <vertAlign val="subscript"/>
        <sz val="11"/>
        <rFont val="Calibri"/>
        <family val="2"/>
        <scheme val="minor"/>
      </rPr>
      <t>3c U</t>
    </r>
    <r>
      <rPr>
        <i/>
        <vertAlign val="subscript"/>
        <sz val="11"/>
        <rFont val="Calibri"/>
        <family val="2"/>
        <scheme val="minor"/>
      </rPr>
      <t>rine</t>
    </r>
  </si>
  <si>
    <r>
      <t>EF</t>
    </r>
    <r>
      <rPr>
        <vertAlign val="subscript"/>
        <sz val="11"/>
        <rFont val="Calibri"/>
        <family val="2"/>
        <scheme val="minor"/>
      </rPr>
      <t xml:space="preserve">1 </t>
    </r>
    <r>
      <rPr>
        <i/>
        <vertAlign val="subscript"/>
        <sz val="11"/>
        <rFont val="Calibri"/>
        <family val="2"/>
        <scheme val="minor"/>
      </rPr>
      <t>Urea</t>
    </r>
  </si>
  <si>
    <r>
      <t>EF</t>
    </r>
    <r>
      <rPr>
        <vertAlign val="subscript"/>
        <sz val="11"/>
        <rFont val="Calibri"/>
        <family val="2"/>
        <scheme val="minor"/>
      </rPr>
      <t xml:space="preserve">1 </t>
    </r>
    <r>
      <rPr>
        <i/>
        <vertAlign val="subscript"/>
        <sz val="11"/>
        <rFont val="Calibri"/>
        <family val="2"/>
        <scheme val="minor"/>
      </rPr>
      <t>CAN</t>
    </r>
  </si>
  <si>
    <t>Submission 2020</t>
  </si>
  <si>
    <t>Submission 2019</t>
  </si>
  <si>
    <t>kt CO2 eq</t>
  </si>
  <si>
    <t>Manure Management N2O recalculations</t>
  </si>
  <si>
    <t xml:space="preserve">  3.B.2.5 Indirect N2O emissions</t>
  </si>
  <si>
    <t xml:space="preserve">  3.D.1 Direct N2O Emissions From Managed Soils</t>
  </si>
  <si>
    <t xml:space="preserve">      3.D.1.2.a Animal Manure applied to Soils</t>
  </si>
  <si>
    <t xml:space="preserve">      3.D.1.2.b Sewage Sludge applied to Soils</t>
  </si>
  <si>
    <t xml:space="preserve">  3.D.2 Indirect N2O Emissions from Managed Soils</t>
  </si>
  <si>
    <t xml:space="preserve">    3.D.2.1 Atmospheric Deposition</t>
  </si>
  <si>
    <t xml:space="preserve">    3.D.2.2 Nitrogen Leaching and Run-off</t>
  </si>
  <si>
    <t>3.D Total</t>
  </si>
  <si>
    <t>3.D</t>
  </si>
  <si>
    <r>
      <t>EF</t>
    </r>
    <r>
      <rPr>
        <vertAlign val="subscript"/>
        <sz val="11"/>
        <color theme="1"/>
        <rFont val="Calibri"/>
        <family val="2"/>
        <scheme val="minor"/>
      </rPr>
      <t>3 PRP,CPP</t>
    </r>
  </si>
  <si>
    <r>
      <t>EF</t>
    </r>
    <r>
      <rPr>
        <vertAlign val="subscript"/>
        <sz val="11"/>
        <color theme="1"/>
        <rFont val="Calibri"/>
        <family val="2"/>
        <scheme val="minor"/>
      </rPr>
      <t>3 PRP,SO</t>
    </r>
  </si>
  <si>
    <r>
      <t>kt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eq</t>
    </r>
  </si>
  <si>
    <t>Nitrogen excretion (kg/head)</t>
  </si>
  <si>
    <t>Total nitrogen excreted (kg N/yr)</t>
  </si>
  <si>
    <t>Nitrogen excreted pasture,  range and paddock (kg N/yr)</t>
  </si>
  <si>
    <t>Nitrogen excreted in pit storage (kg N/yr)</t>
  </si>
  <si>
    <t>Nitrogen excreted in deep bedding (kg N/yr)</t>
  </si>
  <si>
    <t>Other Cattle</t>
  </si>
  <si>
    <t>Population</t>
  </si>
  <si>
    <t xml:space="preserve">Population </t>
  </si>
  <si>
    <t>Nitrogen excreted in solid storage (kg N/yr)</t>
  </si>
  <si>
    <t>Mules and Asses</t>
  </si>
  <si>
    <t>Nitrogen excreted in litter (kg N/yr)</t>
  </si>
  <si>
    <t>Nitrogen excreted in liquid system (kg N/yr)</t>
  </si>
  <si>
    <r>
      <t>CO</t>
    </r>
    <r>
      <rPr>
        <b/>
        <vertAlign val="subscript"/>
        <sz val="11"/>
        <color rgb="FF000000"/>
        <rFont val="Calibri"/>
        <family val="2"/>
        <scheme val="minor"/>
      </rPr>
      <t>2</t>
    </r>
  </si>
  <si>
    <r>
      <t>CH</t>
    </r>
    <r>
      <rPr>
        <b/>
        <vertAlign val="subscript"/>
        <sz val="11"/>
        <color rgb="FF000000"/>
        <rFont val="Calibri"/>
        <family val="2"/>
        <scheme val="minor"/>
      </rPr>
      <t>4</t>
    </r>
  </si>
  <si>
    <r>
      <t>N</t>
    </r>
    <r>
      <rPr>
        <b/>
        <vertAlign val="subscript"/>
        <sz val="11"/>
        <color rgb="FF000000"/>
        <rFont val="Calibri"/>
        <family val="2"/>
        <scheme val="minor"/>
      </rPr>
      <t>2</t>
    </r>
    <r>
      <rPr>
        <b/>
        <sz val="11"/>
        <color rgb="FF000000"/>
        <rFont val="Calibri"/>
        <family val="2"/>
        <scheme val="minor"/>
      </rPr>
      <t>O</t>
    </r>
  </si>
  <si>
    <r>
      <t xml:space="preserve">  5.  Indirect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emissions*</t>
    </r>
  </si>
  <si>
    <r>
      <t xml:space="preserve">  1.  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from Managed Soils*</t>
    </r>
  </si>
  <si>
    <r>
      <t xml:space="preserve">  2. Indirect N</t>
    </r>
    <r>
      <rPr>
        <vertAlign val="sub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>O from Managed Soils*</t>
    </r>
  </si>
  <si>
    <t>Table 3.3.G Nitrogen application to agricultural soils from sewage sludge (3.D.1.2.B)</t>
  </si>
  <si>
    <t>Table 3.3.I Nitrogen excretion by Manure Management System (i)</t>
  </si>
  <si>
    <t>Table 3.3.I Nitrogen excretion by Manure Management System (ii)</t>
  </si>
  <si>
    <r>
      <t>Agricultural Soils N</t>
    </r>
    <r>
      <rPr>
        <b/>
        <i/>
        <vertAlign val="subscript"/>
        <sz val="11"/>
        <rFont val="Calibri"/>
        <family val="2"/>
        <scheme val="minor"/>
      </rPr>
      <t>2</t>
    </r>
    <r>
      <rPr>
        <b/>
        <i/>
        <sz val="11"/>
        <rFont val="Calibri"/>
        <family val="2"/>
        <scheme val="minor"/>
      </rPr>
      <t>O recalculations</t>
    </r>
  </si>
  <si>
    <r>
      <t>Enteric Fermentation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recalculations</t>
    </r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</si>
  <si>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</si>
  <si>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</si>
  <si>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</si>
  <si>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</si>
  <si>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</si>
  <si>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</si>
  <si>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</si>
  <si>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</si>
  <si>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</si>
  <si>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</si>
  <si>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</si>
  <si>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</si>
  <si>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</si>
  <si>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</si>
  <si>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Total Cattle</t>
  </si>
  <si>
    <t>All Other Cattle</t>
  </si>
  <si>
    <t>Other Cows</t>
  </si>
  <si>
    <t>Dairy Heifers</t>
  </si>
  <si>
    <t>Other Heifers</t>
  </si>
  <si>
    <t xml:space="preserve">Cattle &lt; 1 yrs </t>
  </si>
  <si>
    <t>Cattle &lt; 1 yrs - male</t>
  </si>
  <si>
    <t>Cattle &lt; 1 yrs - female</t>
  </si>
  <si>
    <t xml:space="preserve">Cattle 1 - 2 yrs </t>
  </si>
  <si>
    <t>Cattle 1 - 2 yrs - male</t>
  </si>
  <si>
    <t>Cattle 1 - 2 yrs - female</t>
  </si>
  <si>
    <t xml:space="preserve">Cattle &gt; 2 yrs </t>
  </si>
  <si>
    <t>Cattle &gt; 2 yrs - male</t>
  </si>
  <si>
    <t>Cattle &gt; 2 yrs - female</t>
  </si>
  <si>
    <t>Total Sheep</t>
  </si>
  <si>
    <t>Ewes Lowland</t>
  </si>
  <si>
    <t>Rams Lowland</t>
  </si>
  <si>
    <t>Rams  Upland</t>
  </si>
  <si>
    <t>Other Sheep&gt;1 - Lowland</t>
  </si>
  <si>
    <t>Other Sheep&gt;1 - Upland</t>
  </si>
  <si>
    <t>Lambs - Lowland</t>
  </si>
  <si>
    <t>Lambs - Upland</t>
  </si>
  <si>
    <t>Gilts in Pig</t>
  </si>
  <si>
    <t>Gilts not yet Served</t>
  </si>
  <si>
    <t>Sows in Pig</t>
  </si>
  <si>
    <t>Other Sows for Breeding</t>
  </si>
  <si>
    <t>Pigs 20 Kg +</t>
  </si>
  <si>
    <t>Pigs Under 20 Kg</t>
  </si>
  <si>
    <t>Layer</t>
  </si>
  <si>
    <t>Farmed Deer</t>
  </si>
  <si>
    <t>Fertiliser (1000's kg/N)</t>
  </si>
  <si>
    <t>Beef cows (Suckler Cows)</t>
  </si>
  <si>
    <t>Dairy heifers</t>
  </si>
  <si>
    <t>Beef heifers</t>
  </si>
  <si>
    <t>Rams lowland</t>
  </si>
  <si>
    <t>Rams  upland</t>
  </si>
  <si>
    <t xml:space="preserve">Pigs &gt; 20 Kg </t>
  </si>
  <si>
    <t>Pigs &lt; 20 Kg</t>
  </si>
  <si>
    <t>Beef cows(Suckler Cows)</t>
  </si>
  <si>
    <t>Male cattle</t>
  </si>
  <si>
    <t>Female cattle</t>
  </si>
  <si>
    <t>Layers</t>
  </si>
  <si>
    <t>Sugar Beat</t>
  </si>
  <si>
    <r>
      <t>Manure Management CH</t>
    </r>
    <r>
      <rPr>
        <b/>
        <i/>
        <vertAlign val="subscript"/>
        <sz val="11"/>
        <rFont val="Calibri"/>
        <family val="2"/>
        <scheme val="minor"/>
      </rPr>
      <t>4</t>
    </r>
    <r>
      <rPr>
        <b/>
        <i/>
        <sz val="11"/>
        <rFont val="Calibri"/>
        <family val="2"/>
        <scheme val="minor"/>
      </rPr>
      <t xml:space="preserve"> recalculations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</si>
</sst>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0.000"/>
    <numFmt numFmtId="166" formatCode="0.0"/>
    <numFmt numFmtId="167" formatCode="0.0%"/>
    <numFmt numFmtId="168" formatCode="#,##0.00;\-#,##0.00;&quot;-&quot;"/>
    <numFmt numFmtId="169" formatCode="#,##0;\-#,##0;&quot;-&quot;"/>
    <numFmt numFmtId="170" formatCode="_-* #,##0_-;\-* #,##0_-;_-* &quot;-&quot;??_-;_-@_-"/>
    <numFmt numFmtId="171" formatCode="_-* #,##0.000_-;\-* #,##0.000_-;_-* &quot;-&quot;???_-;_-@_-"/>
  </numFmts>
  <fonts count="4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i/>
      <vertAlign val="sub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i/>
      <vertAlign val="subscript"/>
      <sz val="1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0"/>
      <name val="Calibri"/>
      <family val="2"/>
    </font>
    <font>
      <b/>
      <i/>
      <vertAlign val="subscript"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bscript"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vertAlign val="subscript"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9">
    <xf numFmtId="0" fontId="0" fillId="0" borderId="0"/>
    <xf numFmtId="164" fontId="7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4" fillId="0" borderId="0"/>
    <xf numFmtId="0" fontId="7" fillId="0" borderId="0"/>
    <xf numFmtId="43" fontId="7" fillId="0" borderId="0" applyFont="0" applyFill="0" applyBorder="0" applyAlignment="0" applyProtection="0"/>
  </cellStyleXfs>
  <cellXfs count="278">
    <xf numFmtId="0" fontId="0" fillId="0" borderId="0" xfId="0"/>
    <xf numFmtId="0" fontId="11" fillId="0" borderId="0" xfId="0" applyFont="1" applyBorder="1"/>
    <xf numFmtId="2" fontId="8" fillId="0" borderId="0" xfId="0" applyNumberFormat="1" applyFont="1" applyBorder="1"/>
    <xf numFmtId="164" fontId="11" fillId="0" borderId="0" xfId="1" applyFont="1" applyBorder="1"/>
    <xf numFmtId="0" fontId="12" fillId="0" borderId="0" xfId="0" applyFont="1" applyBorder="1"/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left"/>
    </xf>
    <xf numFmtId="1" fontId="12" fillId="0" borderId="0" xfId="1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10" xfId="0" applyFont="1" applyBorder="1" applyAlignment="1">
      <alignment horizontal="left"/>
    </xf>
    <xf numFmtId="0" fontId="9" fillId="0" borderId="1" xfId="0" applyFont="1" applyBorder="1"/>
    <xf numFmtId="164" fontId="10" fillId="0" borderId="2" xfId="1" applyFont="1" applyBorder="1" applyAlignment="1">
      <alignment horizontal="center"/>
    </xf>
    <xf numFmtId="0" fontId="9" fillId="0" borderId="3" xfId="0" applyFont="1" applyBorder="1"/>
    <xf numFmtId="164" fontId="10" fillId="0" borderId="4" xfId="1" applyFont="1" applyBorder="1" applyAlignment="1">
      <alignment horizontal="center"/>
    </xf>
    <xf numFmtId="0" fontId="10" fillId="0" borderId="3" xfId="0" applyFont="1" applyBorder="1"/>
    <xf numFmtId="0" fontId="10" fillId="0" borderId="5" xfId="0" applyFont="1" applyBorder="1"/>
    <xf numFmtId="164" fontId="10" fillId="0" borderId="6" xfId="1" applyFont="1" applyBorder="1" applyAlignment="1">
      <alignment horizontal="center"/>
    </xf>
    <xf numFmtId="2" fontId="10" fillId="0" borderId="3" xfId="0" applyNumberFormat="1" applyFont="1" applyBorder="1"/>
    <xf numFmtId="2" fontId="10" fillId="0" borderId="5" xfId="0" applyNumberFormat="1" applyFont="1" applyBorder="1"/>
    <xf numFmtId="164" fontId="10" fillId="0" borderId="7" xfId="1" applyFont="1" applyBorder="1" applyAlignment="1">
      <alignment horizontal="center"/>
    </xf>
    <xf numFmtId="164" fontId="10" fillId="0" borderId="8" xfId="1" applyFont="1" applyBorder="1" applyAlignment="1">
      <alignment horizontal="center"/>
    </xf>
    <xf numFmtId="164" fontId="10" fillId="0" borderId="9" xfId="1" applyFont="1" applyBorder="1" applyAlignment="1">
      <alignment horizontal="center"/>
    </xf>
    <xf numFmtId="164" fontId="10" fillId="0" borderId="13" xfId="1" applyFont="1" applyBorder="1" applyAlignment="1">
      <alignment horizontal="center"/>
    </xf>
    <xf numFmtId="0" fontId="9" fillId="0" borderId="14" xfId="0" applyFont="1" applyBorder="1"/>
    <xf numFmtId="164" fontId="10" fillId="0" borderId="15" xfId="1" applyFont="1" applyBorder="1" applyAlignment="1">
      <alignment horizontal="center"/>
    </xf>
    <xf numFmtId="0" fontId="14" fillId="0" borderId="0" xfId="0" applyFont="1" applyBorder="1"/>
    <xf numFmtId="4" fontId="9" fillId="0" borderId="12" xfId="0" applyNumberFormat="1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Border="1"/>
    <xf numFmtId="0" fontId="19" fillId="0" borderId="0" xfId="0" applyFont="1"/>
    <xf numFmtId="0" fontId="20" fillId="0" borderId="0" xfId="0" applyFont="1" applyBorder="1"/>
    <xf numFmtId="0" fontId="19" fillId="0" borderId="0" xfId="0" applyFont="1" applyFill="1" applyBorder="1"/>
    <xf numFmtId="0" fontId="18" fillId="0" borderId="0" xfId="0" applyFont="1" applyFill="1" applyBorder="1" applyAlignment="1">
      <alignment vertical="center"/>
    </xf>
    <xf numFmtId="0" fontId="19" fillId="0" borderId="16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69" fontId="19" fillId="0" borderId="0" xfId="1" applyNumberFormat="1" applyFont="1" applyFill="1" applyBorder="1" applyAlignment="1">
      <alignment horizontal="left" vertical="center"/>
    </xf>
    <xf numFmtId="169" fontId="19" fillId="0" borderId="0" xfId="1" applyNumberFormat="1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vertical="center" wrapText="1"/>
    </xf>
    <xf numFmtId="168" fontId="20" fillId="0" borderId="17" xfId="0" applyNumberFormat="1" applyFont="1" applyFill="1" applyBorder="1" applyAlignment="1">
      <alignment vertical="center" wrapText="1"/>
    </xf>
    <xf numFmtId="168" fontId="19" fillId="0" borderId="17" xfId="0" applyNumberFormat="1" applyFont="1" applyFill="1" applyBorder="1" applyAlignment="1">
      <alignment vertical="center"/>
    </xf>
    <xf numFmtId="168" fontId="19" fillId="0" borderId="0" xfId="0" applyNumberFormat="1" applyFont="1" applyFill="1" applyBorder="1" applyAlignment="1">
      <alignment horizontal="left" vertical="center"/>
    </xf>
    <xf numFmtId="168" fontId="19" fillId="0" borderId="0" xfId="0" applyNumberFormat="1" applyFont="1" applyFill="1" applyBorder="1" applyAlignment="1">
      <alignment horizontal="right" vertical="center"/>
    </xf>
    <xf numFmtId="168" fontId="19" fillId="0" borderId="18" xfId="0" applyNumberFormat="1" applyFont="1" applyFill="1" applyBorder="1" applyAlignment="1">
      <alignment horizontal="left" vertical="center"/>
    </xf>
    <xf numFmtId="168" fontId="19" fillId="0" borderId="18" xfId="0" applyNumberFormat="1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 wrapText="1"/>
    </xf>
    <xf numFmtId="168" fontId="20" fillId="0" borderId="0" xfId="0" applyNumberFormat="1" applyFont="1" applyFill="1" applyBorder="1" applyAlignment="1">
      <alignment vertical="center" wrapText="1"/>
    </xf>
    <xf numFmtId="168" fontId="19" fillId="0" borderId="0" xfId="0" applyNumberFormat="1" applyFont="1" applyFill="1" applyBorder="1" applyAlignment="1">
      <alignment vertical="center" wrapText="1"/>
    </xf>
    <xf numFmtId="0" fontId="20" fillId="0" borderId="17" xfId="0" applyFont="1" applyFill="1" applyBorder="1" applyAlignment="1">
      <alignment vertical="center"/>
    </xf>
    <xf numFmtId="168" fontId="20" fillId="0" borderId="17" xfId="0" applyNumberFormat="1" applyFont="1" applyFill="1" applyBorder="1" applyAlignment="1">
      <alignment vertical="center"/>
    </xf>
    <xf numFmtId="169" fontId="19" fillId="0" borderId="0" xfId="0" applyNumberFormat="1" applyFont="1" applyFill="1" applyBorder="1" applyAlignment="1">
      <alignment horizontal="left" vertical="center"/>
    </xf>
    <xf numFmtId="169" fontId="19" fillId="0" borderId="0" xfId="0" applyNumberFormat="1" applyFont="1" applyFill="1" applyBorder="1" applyAlignment="1">
      <alignment horizontal="right" vertical="center"/>
    </xf>
    <xf numFmtId="169" fontId="19" fillId="0" borderId="18" xfId="0" applyNumberFormat="1" applyFont="1" applyFill="1" applyBorder="1" applyAlignment="1">
      <alignment horizontal="left" vertical="center"/>
    </xf>
    <xf numFmtId="169" fontId="19" fillId="0" borderId="18" xfId="0" applyNumberFormat="1" applyFont="1" applyFill="1" applyBorder="1" applyAlignment="1">
      <alignment horizontal="right" vertical="center"/>
    </xf>
    <xf numFmtId="0" fontId="20" fillId="0" borderId="16" xfId="0" applyFont="1" applyFill="1" applyBorder="1" applyAlignment="1">
      <alignment horizontal="left" vertical="center"/>
    </xf>
    <xf numFmtId="168" fontId="20" fillId="0" borderId="0" xfId="0" applyNumberFormat="1" applyFont="1" applyFill="1" applyBorder="1" applyAlignment="1">
      <alignment vertical="center"/>
    </xf>
    <xf numFmtId="168" fontId="19" fillId="0" borderId="0" xfId="0" applyNumberFormat="1" applyFont="1" applyFill="1" applyBorder="1" applyAlignment="1">
      <alignment vertical="center"/>
    </xf>
    <xf numFmtId="0" fontId="20" fillId="0" borderId="18" xfId="0" applyFont="1" applyFill="1" applyBorder="1" applyAlignment="1">
      <alignment vertical="center"/>
    </xf>
    <xf numFmtId="168" fontId="20" fillId="0" borderId="18" xfId="0" applyNumberFormat="1" applyFont="1" applyFill="1" applyBorder="1" applyAlignment="1">
      <alignment horizontal="right" vertical="center"/>
    </xf>
    <xf numFmtId="0" fontId="20" fillId="0" borderId="0" xfId="0" applyFont="1" applyFill="1" applyBorder="1"/>
    <xf numFmtId="0" fontId="18" fillId="0" borderId="17" xfId="0" applyFont="1" applyFill="1" applyBorder="1" applyAlignment="1">
      <alignment horizontal="left" vertical="center"/>
    </xf>
    <xf numFmtId="4" fontId="19" fillId="0" borderId="16" xfId="1" applyNumberFormat="1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wrapText="1"/>
    </xf>
    <xf numFmtId="0" fontId="27" fillId="0" borderId="0" xfId="0" applyFont="1"/>
    <xf numFmtId="0" fontId="28" fillId="0" borderId="0" xfId="0" applyFont="1" applyBorder="1"/>
    <xf numFmtId="0" fontId="26" fillId="0" borderId="0" xfId="0" applyFont="1" applyAlignment="1">
      <alignment horizontal="right"/>
    </xf>
    <xf numFmtId="0" fontId="26" fillId="0" borderId="0" xfId="0" applyFont="1" applyBorder="1" applyAlignment="1">
      <alignment wrapText="1"/>
    </xf>
    <xf numFmtId="0" fontId="26" fillId="0" borderId="0" xfId="0" applyFont="1" applyAlignment="1">
      <alignment horizontal="right" wrapText="1"/>
    </xf>
    <xf numFmtId="0" fontId="26" fillId="0" borderId="0" xfId="0" applyFont="1" applyBorder="1"/>
    <xf numFmtId="0" fontId="26" fillId="0" borderId="0" xfId="0" applyFont="1" applyFill="1" applyBorder="1"/>
    <xf numFmtId="0" fontId="28" fillId="0" borderId="0" xfId="0" applyFont="1"/>
    <xf numFmtId="2" fontId="26" fillId="0" borderId="0" xfId="0" applyNumberFormat="1" applyFont="1" applyAlignment="1">
      <alignment horizontal="right"/>
    </xf>
    <xf numFmtId="0" fontId="20" fillId="0" borderId="16" xfId="0" applyFont="1" applyFill="1" applyBorder="1" applyAlignment="1">
      <alignment vertical="center"/>
    </xf>
    <xf numFmtId="0" fontId="20" fillId="2" borderId="16" xfId="0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vertical="center"/>
    </xf>
    <xf numFmtId="0" fontId="19" fillId="0" borderId="18" xfId="0" applyFont="1" applyFill="1" applyBorder="1" applyAlignment="1">
      <alignment vertical="center"/>
    </xf>
    <xf numFmtId="166" fontId="19" fillId="0" borderId="18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7" fontId="19" fillId="0" borderId="0" xfId="2" applyNumberFormat="1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/>
    </xf>
    <xf numFmtId="164" fontId="16" fillId="0" borderId="0" xfId="1" applyFont="1" applyFill="1" applyAlignment="1">
      <alignment vertical="center"/>
    </xf>
    <xf numFmtId="2" fontId="19" fillId="0" borderId="17" xfId="0" applyNumberFormat="1" applyFont="1" applyFill="1" applyBorder="1" applyAlignment="1">
      <alignment horizontal="center" vertical="center"/>
    </xf>
    <xf numFmtId="2" fontId="19" fillId="0" borderId="17" xfId="0" applyNumberFormat="1" applyFont="1" applyFill="1" applyBorder="1" applyAlignment="1">
      <alignment vertical="center"/>
    </xf>
    <xf numFmtId="167" fontId="19" fillId="0" borderId="17" xfId="2" applyNumberFormat="1" applyFont="1" applyFill="1" applyBorder="1" applyAlignment="1">
      <alignment horizontal="center" vertical="center"/>
    </xf>
    <xf numFmtId="1" fontId="19" fillId="0" borderId="18" xfId="0" applyNumberFormat="1" applyFont="1" applyFill="1" applyBorder="1" applyAlignment="1">
      <alignment horizontal="center" vertical="center"/>
    </xf>
    <xf numFmtId="2" fontId="19" fillId="0" borderId="18" xfId="0" applyNumberFormat="1" applyFont="1" applyFill="1" applyBorder="1" applyAlignment="1">
      <alignment horizontal="center" vertical="center"/>
    </xf>
    <xf numFmtId="167" fontId="19" fillId="0" borderId="18" xfId="2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1" fontId="19" fillId="0" borderId="17" xfId="0" applyNumberFormat="1" applyFont="1" applyFill="1" applyBorder="1" applyAlignment="1">
      <alignment horizontal="center" vertical="center"/>
    </xf>
    <xf numFmtId="1" fontId="20" fillId="0" borderId="16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1" fontId="20" fillId="0" borderId="17" xfId="0" applyNumberFormat="1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166" fontId="19" fillId="0" borderId="0" xfId="0" applyNumberFormat="1" applyFont="1" applyBorder="1"/>
    <xf numFmtId="166" fontId="19" fillId="0" borderId="0" xfId="0" applyNumberFormat="1" applyFont="1"/>
    <xf numFmtId="0" fontId="20" fillId="0" borderId="17" xfId="0" applyNumberFormat="1" applyFont="1" applyFill="1" applyBorder="1" applyAlignment="1">
      <alignment horizontal="left"/>
    </xf>
    <xf numFmtId="0" fontId="20" fillId="0" borderId="17" xfId="0" applyNumberFormat="1" applyFont="1" applyFill="1" applyBorder="1" applyAlignment="1">
      <alignment horizontal="center"/>
    </xf>
    <xf numFmtId="0" fontId="19" fillId="0" borderId="0" xfId="0" applyNumberFormat="1" applyFont="1" applyAlignment="1">
      <alignment horizontal="center"/>
    </xf>
    <xf numFmtId="0" fontId="20" fillId="0" borderId="17" xfId="0" applyFont="1" applyFill="1" applyBorder="1"/>
    <xf numFmtId="166" fontId="20" fillId="0" borderId="17" xfId="0" applyNumberFormat="1" applyFont="1" applyFill="1" applyBorder="1"/>
    <xf numFmtId="166" fontId="19" fillId="0" borderId="0" xfId="0" applyNumberFormat="1" applyFont="1" applyFill="1" applyBorder="1"/>
    <xf numFmtId="0" fontId="19" fillId="0" borderId="18" xfId="0" applyFont="1" applyFill="1" applyBorder="1"/>
    <xf numFmtId="166" fontId="19" fillId="0" borderId="18" xfId="0" applyNumberFormat="1" applyFont="1" applyFill="1" applyBorder="1"/>
    <xf numFmtId="166" fontId="19" fillId="0" borderId="17" xfId="0" applyNumberFormat="1" applyFont="1" applyFill="1" applyBorder="1"/>
    <xf numFmtId="0" fontId="20" fillId="0" borderId="18" xfId="0" applyFont="1" applyFill="1" applyBorder="1"/>
    <xf numFmtId="2" fontId="19" fillId="0" borderId="0" xfId="0" applyNumberFormat="1" applyFont="1" applyFill="1" applyBorder="1"/>
    <xf numFmtId="0" fontId="19" fillId="0" borderId="0" xfId="0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16" xfId="0" applyFont="1" applyFill="1" applyBorder="1" applyAlignment="1">
      <alignment horizontal="left" vertical="center" wrapText="1"/>
    </xf>
    <xf numFmtId="1" fontId="20" fillId="0" borderId="0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left" vertical="center"/>
    </xf>
    <xf numFmtId="166" fontId="19" fillId="0" borderId="0" xfId="0" applyNumberFormat="1" applyFont="1" applyFill="1" applyBorder="1" applyAlignment="1">
      <alignment horizontal="right" vertical="center"/>
    </xf>
    <xf numFmtId="0" fontId="20" fillId="0" borderId="17" xfId="0" applyFont="1" applyFill="1" applyBorder="1" applyAlignment="1">
      <alignment horizontal="left" vertical="center"/>
    </xf>
    <xf numFmtId="166" fontId="19" fillId="0" borderId="17" xfId="0" applyNumberFormat="1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left" vertical="center"/>
    </xf>
    <xf numFmtId="166" fontId="19" fillId="0" borderId="18" xfId="0" applyNumberFormat="1" applyFont="1" applyFill="1" applyBorder="1" applyAlignment="1">
      <alignment horizontal="right" vertical="center"/>
    </xf>
    <xf numFmtId="2" fontId="20" fillId="0" borderId="0" xfId="0" applyNumberFormat="1" applyFont="1" applyFill="1" applyBorder="1" applyAlignment="1">
      <alignment horizontal="left" vertical="center"/>
    </xf>
    <xf numFmtId="2" fontId="20" fillId="0" borderId="18" xfId="0" applyNumberFormat="1" applyFont="1" applyFill="1" applyBorder="1" applyAlignment="1">
      <alignment horizontal="left" vertical="center"/>
    </xf>
    <xf numFmtId="2" fontId="19" fillId="0" borderId="0" xfId="0" applyNumberFormat="1" applyFont="1" applyFill="1" applyBorder="1" applyAlignment="1">
      <alignment horizontal="left" vertical="center"/>
    </xf>
    <xf numFmtId="0" fontId="17" fillId="0" borderId="16" xfId="0" applyFont="1" applyFill="1" applyBorder="1" applyAlignment="1">
      <alignment horizontal="left" vertical="center"/>
    </xf>
    <xf numFmtId="2" fontId="19" fillId="0" borderId="16" xfId="0" applyNumberFormat="1" applyFont="1" applyFill="1" applyBorder="1" applyAlignment="1">
      <alignment horizontal="right" vertical="center"/>
    </xf>
    <xf numFmtId="166" fontId="20" fillId="0" borderId="17" xfId="0" applyNumberFormat="1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horizontal="center" vertical="center"/>
    </xf>
    <xf numFmtId="166" fontId="20" fillId="0" borderId="18" xfId="0" applyNumberFormat="1" applyFont="1" applyFill="1" applyBorder="1" applyAlignment="1">
      <alignment horizontal="center" vertical="center"/>
    </xf>
    <xf numFmtId="166" fontId="6" fillId="0" borderId="16" xfId="0" applyNumberFormat="1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left"/>
    </xf>
    <xf numFmtId="0" fontId="5" fillId="0" borderId="0" xfId="3" applyFont="1"/>
    <xf numFmtId="0" fontId="5" fillId="0" borderId="0" xfId="3" applyFont="1" applyFill="1"/>
    <xf numFmtId="0" fontId="16" fillId="0" borderId="0" xfId="3" applyFont="1" applyFill="1"/>
    <xf numFmtId="0" fontId="29" fillId="0" borderId="0" xfId="3" applyFont="1" applyFill="1" applyAlignment="1">
      <alignment vertical="center"/>
    </xf>
    <xf numFmtId="0" fontId="17" fillId="0" borderId="16" xfId="3" applyFont="1" applyFill="1" applyBorder="1" applyAlignment="1">
      <alignment vertical="center" wrapText="1"/>
    </xf>
    <xf numFmtId="0" fontId="17" fillId="0" borderId="0" xfId="3" applyFont="1" applyFill="1" applyAlignment="1">
      <alignment horizontal="center"/>
    </xf>
    <xf numFmtId="0" fontId="5" fillId="0" borderId="0" xfId="3" applyFont="1" applyFill="1" applyBorder="1" applyAlignment="1">
      <alignment vertical="center" wrapText="1"/>
    </xf>
    <xf numFmtId="166" fontId="5" fillId="0" borderId="0" xfId="3" applyNumberFormat="1" applyFont="1" applyFill="1" applyBorder="1" applyAlignment="1">
      <alignment vertical="center" wrapText="1"/>
    </xf>
    <xf numFmtId="167" fontId="5" fillId="0" borderId="0" xfId="4" applyNumberFormat="1" applyFont="1" applyFill="1"/>
    <xf numFmtId="0" fontId="17" fillId="0" borderId="18" xfId="3" applyFont="1" applyFill="1" applyBorder="1" applyAlignment="1">
      <alignment horizontal="left"/>
    </xf>
    <xf numFmtId="0" fontId="20" fillId="0" borderId="18" xfId="3" applyFont="1" applyFill="1" applyBorder="1" applyAlignment="1">
      <alignment horizontal="left"/>
    </xf>
    <xf numFmtId="0" fontId="17" fillId="0" borderId="18" xfId="3" applyFont="1" applyFill="1" applyBorder="1"/>
    <xf numFmtId="166" fontId="17" fillId="0" borderId="18" xfId="3" applyNumberFormat="1" applyFont="1" applyFill="1" applyBorder="1"/>
    <xf numFmtId="170" fontId="32" fillId="0" borderId="0" xfId="3" applyNumberFormat="1" applyFont="1" applyFill="1" applyBorder="1"/>
    <xf numFmtId="0" fontId="19" fillId="0" borderId="0" xfId="3" applyFont="1" applyFill="1" applyAlignment="1">
      <alignment horizontal="left"/>
    </xf>
    <xf numFmtId="166" fontId="5" fillId="0" borderId="0" xfId="3" applyNumberFormat="1" applyFont="1" applyFill="1"/>
    <xf numFmtId="2" fontId="5" fillId="0" borderId="0" xfId="3" applyNumberFormat="1" applyFont="1" applyFill="1"/>
    <xf numFmtId="0" fontId="29" fillId="0" borderId="0" xfId="3" applyFont="1" applyFill="1" applyAlignment="1">
      <alignment horizontal="left" vertical="center"/>
    </xf>
    <xf numFmtId="43" fontId="16" fillId="0" borderId="0" xfId="5" applyFont="1" applyFill="1"/>
    <xf numFmtId="43" fontId="16" fillId="0" borderId="0" xfId="3" applyNumberFormat="1" applyFont="1" applyFill="1"/>
    <xf numFmtId="165" fontId="5" fillId="0" borderId="0" xfId="3" applyNumberFormat="1" applyFont="1" applyFill="1"/>
    <xf numFmtId="167" fontId="5" fillId="0" borderId="0" xfId="2" applyNumberFormat="1" applyFont="1" applyFill="1"/>
    <xf numFmtId="0" fontId="17" fillId="0" borderId="0" xfId="3" applyFont="1" applyFill="1" applyAlignment="1">
      <alignment horizontal="center" wrapText="1"/>
    </xf>
    <xf numFmtId="0" fontId="17" fillId="0" borderId="0" xfId="3" applyFont="1" applyFill="1" applyBorder="1" applyAlignment="1">
      <alignment vertical="center" wrapText="1"/>
    </xf>
    <xf numFmtId="166" fontId="17" fillId="0" borderId="0" xfId="3" applyNumberFormat="1" applyFont="1" applyFill="1" applyBorder="1"/>
    <xf numFmtId="0" fontId="17" fillId="0" borderId="16" xfId="3" applyFont="1" applyFill="1" applyBorder="1" applyAlignment="1">
      <alignment horizontal="center" vertical="center" wrapText="1"/>
    </xf>
    <xf numFmtId="0" fontId="33" fillId="0" borderId="0" xfId="3" applyFont="1"/>
    <xf numFmtId="0" fontId="5" fillId="0" borderId="0" xfId="3" applyFont="1" applyBorder="1"/>
    <xf numFmtId="0" fontId="29" fillId="0" borderId="0" xfId="3" applyFont="1" applyAlignment="1">
      <alignment vertical="center"/>
    </xf>
    <xf numFmtId="0" fontId="17" fillId="0" borderId="19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5" fillId="0" borderId="19" xfId="3" applyFont="1" applyBorder="1" applyAlignment="1">
      <alignment vertical="center" wrapText="1"/>
    </xf>
    <xf numFmtId="0" fontId="5" fillId="0" borderId="21" xfId="3" applyFont="1" applyBorder="1" applyAlignment="1">
      <alignment vertical="center" wrapText="1"/>
    </xf>
    <xf numFmtId="0" fontId="5" fillId="0" borderId="22" xfId="3" applyFont="1" applyBorder="1" applyAlignment="1">
      <alignment vertical="center" wrapText="1"/>
    </xf>
    <xf numFmtId="0" fontId="5" fillId="0" borderId="4" xfId="3" applyFont="1" applyBorder="1" applyAlignment="1">
      <alignment vertical="center" wrapText="1"/>
    </xf>
    <xf numFmtId="0" fontId="5" fillId="0" borderId="5" xfId="3" applyFont="1" applyBorder="1"/>
    <xf numFmtId="0" fontId="5" fillId="0" borderId="23" xfId="3" applyFont="1" applyBorder="1" applyAlignment="1">
      <alignment vertical="center" wrapText="1"/>
    </xf>
    <xf numFmtId="0" fontId="5" fillId="0" borderId="6" xfId="3" applyFont="1" applyBorder="1" applyAlignment="1">
      <alignment vertical="center" wrapText="1"/>
    </xf>
    <xf numFmtId="0" fontId="5" fillId="0" borderId="5" xfId="3" applyFont="1" applyBorder="1" applyAlignment="1">
      <alignment vertical="center" wrapText="1"/>
    </xf>
    <xf numFmtId="0" fontId="5" fillId="0" borderId="0" xfId="3" applyFont="1" applyBorder="1" applyAlignment="1">
      <alignment vertical="center" wrapText="1"/>
    </xf>
    <xf numFmtId="0" fontId="29" fillId="0" borderId="0" xfId="3" applyFont="1" applyFill="1"/>
    <xf numFmtId="0" fontId="5" fillId="0" borderId="0" xfId="3" applyFont="1" applyFill="1" applyBorder="1"/>
    <xf numFmtId="0" fontId="5" fillId="0" borderId="16" xfId="3" applyFont="1" applyFill="1" applyBorder="1" applyAlignment="1">
      <alignment vertical="center" wrapText="1"/>
    </xf>
    <xf numFmtId="0" fontId="17" fillId="0" borderId="16" xfId="3" applyFont="1" applyFill="1" applyBorder="1" applyAlignment="1">
      <alignment horizontal="right" vertical="center" wrapText="1"/>
    </xf>
    <xf numFmtId="4" fontId="36" fillId="0" borderId="0" xfId="3" applyNumberFormat="1" applyFont="1" applyFill="1" applyBorder="1" applyAlignment="1">
      <alignment horizontal="right" vertical="center"/>
    </xf>
    <xf numFmtId="0" fontId="17" fillId="0" borderId="18" xfId="3" applyFont="1" applyFill="1" applyBorder="1" applyAlignment="1">
      <alignment vertical="center" wrapText="1"/>
    </xf>
    <xf numFmtId="4" fontId="36" fillId="0" borderId="18" xfId="3" applyNumberFormat="1" applyFont="1" applyFill="1" applyBorder="1" applyAlignment="1">
      <alignment horizontal="right" vertical="center"/>
    </xf>
    <xf numFmtId="0" fontId="5" fillId="0" borderId="18" xfId="3" applyFont="1" applyFill="1" applyBorder="1" applyAlignment="1">
      <alignment vertical="center" wrapText="1"/>
    </xf>
    <xf numFmtId="0" fontId="17" fillId="0" borderId="18" xfId="3" applyFont="1" applyFill="1" applyBorder="1" applyAlignment="1">
      <alignment horizontal="right" vertical="center" wrapText="1"/>
    </xf>
    <xf numFmtId="171" fontId="32" fillId="0" borderId="0" xfId="3" applyNumberFormat="1" applyFont="1" applyFill="1" applyBorder="1"/>
    <xf numFmtId="0" fontId="17" fillId="0" borderId="19" xfId="3" applyFont="1" applyFill="1" applyBorder="1" applyAlignment="1">
      <alignment horizontal="center" vertical="center" wrapText="1"/>
    </xf>
    <xf numFmtId="0" fontId="17" fillId="0" borderId="11" xfId="3" applyFont="1" applyFill="1" applyBorder="1" applyAlignment="1">
      <alignment horizontal="center" vertical="center" wrapText="1"/>
    </xf>
    <xf numFmtId="0" fontId="5" fillId="0" borderId="23" xfId="3" applyFont="1" applyFill="1" applyBorder="1" applyAlignment="1">
      <alignment vertical="center" wrapText="1"/>
    </xf>
    <xf numFmtId="0" fontId="5" fillId="0" borderId="6" xfId="3" applyFont="1" applyFill="1" applyBorder="1" applyAlignment="1">
      <alignment vertical="center" wrapText="1"/>
    </xf>
    <xf numFmtId="165" fontId="5" fillId="0" borderId="19" xfId="3" applyNumberFormat="1" applyFont="1" applyFill="1" applyBorder="1" applyAlignment="1">
      <alignment horizontal="center" vertical="center" wrapText="1"/>
    </xf>
    <xf numFmtId="165" fontId="5" fillId="0" borderId="23" xfId="3" applyNumberFormat="1" applyFont="1" applyFill="1" applyBorder="1" applyAlignment="1">
      <alignment horizontal="center" vertical="center" wrapText="1"/>
    </xf>
    <xf numFmtId="0" fontId="19" fillId="0" borderId="0" xfId="7" applyFont="1" applyFill="1"/>
    <xf numFmtId="0" fontId="19" fillId="0" borderId="0" xfId="7" applyFont="1" applyFill="1" applyAlignment="1">
      <alignment horizontal="left"/>
    </xf>
    <xf numFmtId="0" fontId="19" fillId="0" borderId="24" xfId="7" applyFont="1" applyFill="1" applyBorder="1"/>
    <xf numFmtId="0" fontId="19" fillId="0" borderId="24" xfId="7" applyFont="1" applyFill="1" applyBorder="1" applyAlignment="1">
      <alignment horizontal="center"/>
    </xf>
    <xf numFmtId="0" fontId="19" fillId="0" borderId="0" xfId="7" applyFont="1" applyFill="1" applyBorder="1" applyAlignment="1">
      <alignment horizontal="left"/>
    </xf>
    <xf numFmtId="0" fontId="19" fillId="0" borderId="0" xfId="7" applyFont="1" applyFill="1" applyBorder="1"/>
    <xf numFmtId="0" fontId="36" fillId="0" borderId="0" xfId="7" applyFont="1" applyFill="1" applyBorder="1" applyAlignment="1">
      <alignment horizontal="left"/>
    </xf>
    <xf numFmtId="0" fontId="36" fillId="0" borderId="0" xfId="7" applyFont="1" applyFill="1" applyBorder="1"/>
    <xf numFmtId="0" fontId="36" fillId="0" borderId="0" xfId="7" applyFont="1" applyFill="1" applyBorder="1" applyAlignment="1">
      <alignment horizontal="center"/>
    </xf>
    <xf numFmtId="2" fontId="19" fillId="0" borderId="0" xfId="7" applyNumberFormat="1" applyFont="1" applyFill="1"/>
    <xf numFmtId="0" fontId="19" fillId="0" borderId="0" xfId="7" applyFont="1" applyFill="1" applyBorder="1" applyAlignment="1"/>
    <xf numFmtId="0" fontId="19" fillId="0" borderId="0" xfId="7" applyFont="1" applyFill="1" applyBorder="1" applyAlignment="1">
      <alignment horizontal="center"/>
    </xf>
    <xf numFmtId="4" fontId="36" fillId="0" borderId="0" xfId="7" applyNumberFormat="1" applyFont="1" applyFill="1" applyAlignment="1">
      <alignment horizontal="right"/>
    </xf>
    <xf numFmtId="4" fontId="38" fillId="0" borderId="0" xfId="7" applyNumberFormat="1" applyFont="1" applyFill="1" applyBorder="1" applyAlignment="1">
      <alignment horizontal="right"/>
    </xf>
    <xf numFmtId="10" fontId="19" fillId="0" borderId="0" xfId="8" applyNumberFormat="1" applyFont="1" applyFill="1" applyAlignment="1">
      <alignment horizontal="right"/>
    </xf>
    <xf numFmtId="10" fontId="20" fillId="0" borderId="0" xfId="8" applyNumberFormat="1" applyFont="1" applyFill="1" applyAlignment="1">
      <alignment horizontal="right"/>
    </xf>
    <xf numFmtId="0" fontId="19" fillId="0" borderId="26" xfId="7" applyFont="1" applyFill="1" applyBorder="1"/>
    <xf numFmtId="0" fontId="19" fillId="0" borderId="26" xfId="7" applyFont="1" applyFill="1" applyBorder="1" applyAlignment="1">
      <alignment horizontal="right"/>
    </xf>
    <xf numFmtId="43" fontId="16" fillId="0" borderId="0" xfId="8" applyFont="1" applyFill="1"/>
    <xf numFmtId="0" fontId="20" fillId="0" borderId="16" xfId="0" applyFont="1" applyFill="1" applyBorder="1" applyAlignment="1" applyProtection="1">
      <alignment horizontal="left" vertical="center"/>
      <protection locked="0"/>
    </xf>
    <xf numFmtId="0" fontId="20" fillId="0" borderId="16" xfId="0" applyFont="1" applyFill="1" applyBorder="1" applyAlignment="1" applyProtection="1">
      <alignment horizontal="center" vertical="center"/>
      <protection locked="0"/>
    </xf>
    <xf numFmtId="2" fontId="19" fillId="0" borderId="0" xfId="0" applyNumberFormat="1" applyFont="1" applyFill="1" applyBorder="1" applyAlignment="1" applyProtection="1">
      <alignment horizontal="left" vertical="center"/>
      <protection locked="0"/>
    </xf>
    <xf numFmtId="3" fontId="19" fillId="0" borderId="0" xfId="0" applyNumberFormat="1" applyFont="1" applyFill="1" applyBorder="1" applyAlignment="1" applyProtection="1">
      <alignment horizontal="left" vertical="center"/>
      <protection locked="0"/>
    </xf>
    <xf numFmtId="3" fontId="19" fillId="0" borderId="0" xfId="0" applyNumberFormat="1" applyFont="1" applyFill="1" applyBorder="1" applyAlignment="1" applyProtection="1">
      <alignment horizontal="right" vertical="center"/>
      <protection locked="0"/>
    </xf>
    <xf numFmtId="3" fontId="19" fillId="0" borderId="0" xfId="1" applyNumberFormat="1" applyFont="1" applyFill="1" applyBorder="1" applyAlignment="1" applyProtection="1">
      <alignment horizontal="left" vertical="center"/>
      <protection locked="0"/>
    </xf>
    <xf numFmtId="3" fontId="19" fillId="0" borderId="18" xfId="1" applyNumberFormat="1" applyFont="1" applyFill="1" applyBorder="1" applyAlignment="1" applyProtection="1">
      <alignment horizontal="left" vertical="center"/>
      <protection locked="0"/>
    </xf>
    <xf numFmtId="3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18" fillId="0" borderId="0" xfId="0" applyFont="1"/>
    <xf numFmtId="165" fontId="19" fillId="0" borderId="0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/>
    <xf numFmtId="0" fontId="20" fillId="0" borderId="0" xfId="0" applyFont="1" applyAlignment="1">
      <alignment horizontal="center"/>
    </xf>
    <xf numFmtId="2" fontId="19" fillId="0" borderId="0" xfId="0" applyNumberFormat="1" applyFont="1"/>
    <xf numFmtId="165" fontId="19" fillId="0" borderId="0" xfId="0" applyNumberFormat="1" applyFont="1"/>
    <xf numFmtId="10" fontId="19" fillId="0" borderId="0" xfId="2" applyNumberFormat="1" applyFont="1"/>
    <xf numFmtId="0" fontId="19" fillId="0" borderId="0" xfId="0" applyFont="1" applyAlignment="1">
      <alignment horizontal="left" indent="1"/>
    </xf>
    <xf numFmtId="2" fontId="20" fillId="0" borderId="0" xfId="0" applyNumberFormat="1" applyFont="1" applyAlignment="1"/>
    <xf numFmtId="2" fontId="19" fillId="0" borderId="0" xfId="0" applyNumberFormat="1" applyFont="1" applyAlignment="1"/>
    <xf numFmtId="10" fontId="19" fillId="0" borderId="0" xfId="2" applyNumberFormat="1" applyFont="1" applyAlignment="1"/>
    <xf numFmtId="10" fontId="20" fillId="0" borderId="0" xfId="2" applyNumberFormat="1" applyFont="1"/>
    <xf numFmtId="0" fontId="4" fillId="0" borderId="0" xfId="3" applyFont="1" applyFill="1"/>
    <xf numFmtId="0" fontId="3" fillId="0" borderId="23" xfId="3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3" fontId="19" fillId="0" borderId="0" xfId="0" applyNumberFormat="1" applyFont="1" applyAlignment="1">
      <alignment horizontal="right"/>
    </xf>
    <xf numFmtId="2" fontId="19" fillId="0" borderId="0" xfId="0" applyNumberFormat="1" applyFont="1" applyAlignment="1">
      <alignment horizontal="right"/>
    </xf>
    <xf numFmtId="3" fontId="19" fillId="0" borderId="0" xfId="0" applyNumberFormat="1" applyFont="1" applyBorder="1" applyAlignment="1">
      <alignment horizontal="right"/>
    </xf>
    <xf numFmtId="0" fontId="19" fillId="0" borderId="17" xfId="0" applyFont="1" applyBorder="1" applyAlignment="1">
      <alignment horizontal="right"/>
    </xf>
    <xf numFmtId="3" fontId="19" fillId="0" borderId="18" xfId="0" applyNumberFormat="1" applyFont="1" applyBorder="1" applyAlignment="1">
      <alignment horizontal="right"/>
    </xf>
    <xf numFmtId="0" fontId="20" fillId="0" borderId="16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0" fillId="0" borderId="16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 wrapText="1"/>
    </xf>
    <xf numFmtId="0" fontId="39" fillId="0" borderId="18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19" fillId="0" borderId="0" xfId="0" applyFont="1" applyAlignment="1">
      <alignment horizontal="left"/>
    </xf>
    <xf numFmtId="41" fontId="19" fillId="0" borderId="0" xfId="0" applyNumberFormat="1" applyFont="1" applyAlignment="1">
      <alignment horizontal="right"/>
    </xf>
    <xf numFmtId="0" fontId="2" fillId="0" borderId="0" xfId="3" applyFont="1" applyFill="1"/>
    <xf numFmtId="0" fontId="2" fillId="0" borderId="0" xfId="3" applyFont="1" applyFill="1" applyBorder="1" applyAlignment="1">
      <alignment vertical="center" wrapText="1"/>
    </xf>
    <xf numFmtId="4" fontId="36" fillId="0" borderId="0" xfId="3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20" fillId="0" borderId="0" xfId="0" applyFont="1" applyAlignment="1">
      <alignment horizontal="left"/>
    </xf>
    <xf numFmtId="0" fontId="20" fillId="3" borderId="0" xfId="0" applyFont="1" applyFill="1" applyAlignment="1">
      <alignment horizontal="center"/>
    </xf>
    <xf numFmtId="0" fontId="17" fillId="0" borderId="10" xfId="3" applyFont="1" applyBorder="1" applyAlignment="1">
      <alignment horizontal="center" vertical="center" wrapText="1"/>
    </xf>
    <xf numFmtId="0" fontId="17" fillId="0" borderId="20" xfId="3" applyFont="1" applyBorder="1" applyAlignment="1">
      <alignment horizontal="center" vertical="center" wrapText="1"/>
    </xf>
    <xf numFmtId="0" fontId="17" fillId="0" borderId="11" xfId="3" applyFont="1" applyBorder="1" applyAlignment="1">
      <alignment horizontal="center" vertical="center" wrapText="1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17" fillId="0" borderId="16" xfId="3" applyFont="1" applyFill="1" applyBorder="1" applyAlignment="1">
      <alignment horizontal="center" vertical="center"/>
    </xf>
    <xf numFmtId="0" fontId="19" fillId="0" borderId="24" xfId="7" applyFont="1" applyFill="1" applyBorder="1"/>
    <xf numFmtId="0" fontId="20" fillId="0" borderId="25" xfId="7" applyFont="1" applyFill="1" applyBorder="1" applyAlignment="1">
      <alignment horizontal="center"/>
    </xf>
    <xf numFmtId="0" fontId="20" fillId="0" borderId="0" xfId="7" applyFont="1" applyFill="1" applyBorder="1" applyAlignment="1">
      <alignment horizontal="center"/>
    </xf>
    <xf numFmtId="0" fontId="19" fillId="0" borderId="26" xfId="7" applyFont="1" applyFill="1" applyBorder="1"/>
    <xf numFmtId="0" fontId="20" fillId="0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left" vertical="center"/>
    </xf>
    <xf numFmtId="0" fontId="20" fillId="0" borderId="18" xfId="0" applyFont="1" applyFill="1" applyBorder="1" applyAlignment="1">
      <alignment horizontal="left" vertical="center"/>
    </xf>
    <xf numFmtId="3" fontId="20" fillId="0" borderId="0" xfId="1" applyNumberFormat="1" applyFont="1" applyAlignment="1">
      <alignment horizontal="right"/>
    </xf>
    <xf numFmtId="3" fontId="19" fillId="0" borderId="0" xfId="1" applyNumberFormat="1" applyFont="1" applyAlignment="1">
      <alignment horizontal="right"/>
    </xf>
  </cellXfs>
  <cellStyles count="9">
    <cellStyle name="Comma" xfId="1" builtinId="3"/>
    <cellStyle name="Comma 2 2" xfId="8" xr:uid="{5ADCAD62-27C6-4F44-8F08-01A9D4CC24F9}"/>
    <cellStyle name="Comma 3" xfId="5" xr:uid="{103026D0-A68C-4542-BE11-CF88DE109767}"/>
    <cellStyle name="Normal" xfId="0" builtinId="0"/>
    <cellStyle name="Normal 2" xfId="6" xr:uid="{6ACEB1A7-6804-4E3D-AE15-391F8605F778}"/>
    <cellStyle name="Normal 2 3" xfId="7" xr:uid="{B5BD997C-0828-4748-8492-58FC7C517611}"/>
    <cellStyle name="Normal 6" xfId="3" xr:uid="{41CE62C4-0F90-408B-AC9C-C1417670C5E4}"/>
    <cellStyle name="Percent" xfId="2" builtinId="5"/>
    <cellStyle name="Percent 5" xfId="4" xr:uid="{A34C8AD9-97B0-4A3B-B64B-84E01EEB48AA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86602040970369E-2"/>
          <c:y val="4.2045054364080556E-2"/>
          <c:w val="0.94387077938265662"/>
          <c:h val="0.77567015436876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5.2'!$C$23</c:f>
              <c:strCache>
                <c:ptCount val="1"/>
                <c:pt idx="0">
                  <c:v>Enteric Fermentation</c:v>
                </c:pt>
              </c:strCache>
            </c:strRef>
          </c:tx>
          <c:invertIfNegative val="0"/>
          <c:cat>
            <c:numRef>
              <c:f>'Table 5.2'!$F$22:$AH$22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5.2'!$F$23:$AH$23</c:f>
              <c:numCache>
                <c:formatCode>0.0</c:formatCode>
                <c:ptCount val="29"/>
                <c:pt idx="0">
                  <c:v>11356.972954755625</c:v>
                </c:pt>
                <c:pt idx="1">
                  <c:v>11453.886888791223</c:v>
                </c:pt>
                <c:pt idx="2">
                  <c:v>11556.067299735332</c:v>
                </c:pt>
                <c:pt idx="3">
                  <c:v>11530.790865891855</c:v>
                </c:pt>
                <c:pt idx="4">
                  <c:v>11464.941184620753</c:v>
                </c:pt>
                <c:pt idx="5">
                  <c:v>11480.101238342018</c:v>
                </c:pt>
                <c:pt idx="6">
                  <c:v>11789.699162181967</c:v>
                </c:pt>
                <c:pt idx="7">
                  <c:v>12034.874759846447</c:v>
                </c:pt>
                <c:pt idx="8">
                  <c:v>12179.564912683074</c:v>
                </c:pt>
                <c:pt idx="9">
                  <c:v>11795.822210853648</c:v>
                </c:pt>
                <c:pt idx="10">
                  <c:v>11260.822304284769</c:v>
                </c:pt>
                <c:pt idx="11">
                  <c:v>11179.760739049216</c:v>
                </c:pt>
                <c:pt idx="12">
                  <c:v>11048.4362232598</c:v>
                </c:pt>
                <c:pt idx="13">
                  <c:v>11008.08752683795</c:v>
                </c:pt>
                <c:pt idx="14">
                  <c:v>10988.367103378709</c:v>
                </c:pt>
                <c:pt idx="15">
                  <c:v>10843.141319828763</c:v>
                </c:pt>
                <c:pt idx="16">
                  <c:v>10789.482068670179</c:v>
                </c:pt>
                <c:pt idx="17">
                  <c:v>10586.985228687618</c:v>
                </c:pt>
                <c:pt idx="18">
                  <c:v>10539.091165131482</c:v>
                </c:pt>
                <c:pt idx="19">
                  <c:v>10376.704760257646</c:v>
                </c:pt>
                <c:pt idx="20">
                  <c:v>10155.389518675509</c:v>
                </c:pt>
                <c:pt idx="21">
                  <c:v>10045.178595153235</c:v>
                </c:pt>
                <c:pt idx="22">
                  <c:v>10379.267466077299</c:v>
                </c:pt>
                <c:pt idx="23">
                  <c:v>10532.736873213647</c:v>
                </c:pt>
                <c:pt idx="24">
                  <c:v>10655.911894613244</c:v>
                </c:pt>
                <c:pt idx="25">
                  <c:v>10880.28733277052</c:v>
                </c:pt>
                <c:pt idx="26" formatCode="0.00">
                  <c:v>11212.113273769561</c:v>
                </c:pt>
                <c:pt idx="27" formatCode="0.00">
                  <c:v>11537.814901739041</c:v>
                </c:pt>
                <c:pt idx="28" formatCode="0.00">
                  <c:v>11543.207082197763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56-4E46-9E1A-EA1436544FA1}"/>
            </c:ext>
          </c:extLst>
        </c:ser>
        <c:ser>
          <c:idx val="1"/>
          <c:order val="1"/>
          <c:tx>
            <c:strRef>
              <c:f>'Table 5.2'!$C$24</c:f>
              <c:strCache>
                <c:ptCount val="1"/>
                <c:pt idx="0">
                  <c:v>Manure Management </c:v>
                </c:pt>
              </c:strCache>
            </c:strRef>
          </c:tx>
          <c:invertIfNegative val="0"/>
          <c:cat>
            <c:numRef>
              <c:f>'Table 5.2'!$F$22:$AH$22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5.2'!$F$24:$AH$24</c:f>
              <c:numCache>
                <c:formatCode>0.0</c:formatCode>
                <c:ptCount val="29"/>
                <c:pt idx="0">
                  <c:v>1904.5280585953321</c:v>
                </c:pt>
                <c:pt idx="1">
                  <c:v>1934.8556201407014</c:v>
                </c:pt>
                <c:pt idx="2">
                  <c:v>1955.1833431473669</c:v>
                </c:pt>
                <c:pt idx="3">
                  <c:v>1957.5179811723808</c:v>
                </c:pt>
                <c:pt idx="4">
                  <c:v>1942.305894470875</c:v>
                </c:pt>
                <c:pt idx="5">
                  <c:v>1937.1225277216236</c:v>
                </c:pt>
                <c:pt idx="6">
                  <c:v>2007.0280217553723</c:v>
                </c:pt>
                <c:pt idx="7">
                  <c:v>2051.2208646295339</c:v>
                </c:pt>
                <c:pt idx="8">
                  <c:v>2085.0784235204496</c:v>
                </c:pt>
                <c:pt idx="9">
                  <c:v>2009.7910790966475</c:v>
                </c:pt>
                <c:pt idx="10">
                  <c:v>1916.2206132769809</c:v>
                </c:pt>
                <c:pt idx="11">
                  <c:v>1922.6341266797415</c:v>
                </c:pt>
                <c:pt idx="12">
                  <c:v>1905.9582870193749</c:v>
                </c:pt>
                <c:pt idx="13">
                  <c:v>1880.261842731697</c:v>
                </c:pt>
                <c:pt idx="14">
                  <c:v>1873.2631582841025</c:v>
                </c:pt>
                <c:pt idx="15">
                  <c:v>1881.764528008357</c:v>
                </c:pt>
                <c:pt idx="16">
                  <c:v>1845.9255983222822</c:v>
                </c:pt>
                <c:pt idx="17">
                  <c:v>1809.5062264035005</c:v>
                </c:pt>
                <c:pt idx="18">
                  <c:v>1797.3893087120805</c:v>
                </c:pt>
                <c:pt idx="19">
                  <c:v>1775.2104943296663</c:v>
                </c:pt>
                <c:pt idx="20">
                  <c:v>1739.5404187181894</c:v>
                </c:pt>
                <c:pt idx="21">
                  <c:v>1736.1910016791589</c:v>
                </c:pt>
                <c:pt idx="22">
                  <c:v>1812.7883026602938</c:v>
                </c:pt>
                <c:pt idx="23">
                  <c:v>1832.2080706407562</c:v>
                </c:pt>
                <c:pt idx="24">
                  <c:v>1840.1987049095549</c:v>
                </c:pt>
                <c:pt idx="25">
                  <c:v>1872.4097990381372</c:v>
                </c:pt>
                <c:pt idx="26" formatCode="0.00">
                  <c:v>1936.8174887474433</c:v>
                </c:pt>
                <c:pt idx="27" formatCode="0.00">
                  <c:v>1972.4219280456346</c:v>
                </c:pt>
                <c:pt idx="28" formatCode="0.00">
                  <c:v>1969.7332073996874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56-4E46-9E1A-EA1436544FA1}"/>
            </c:ext>
          </c:extLst>
        </c:ser>
        <c:ser>
          <c:idx val="2"/>
          <c:order val="2"/>
          <c:tx>
            <c:strRef>
              <c:f>'Table 5.2'!$C$25</c:f>
              <c:strCache>
                <c:ptCount val="1"/>
                <c:pt idx="0">
                  <c:v>Agricultural Soils</c:v>
                </c:pt>
              </c:strCache>
            </c:strRef>
          </c:tx>
          <c:invertIfNegative val="0"/>
          <c:cat>
            <c:numRef>
              <c:f>'Table 5.2'!$F$22:$AH$22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5.2'!$F$25:$AH$25</c:f>
              <c:numCache>
                <c:formatCode>0.0</c:formatCode>
                <c:ptCount val="29"/>
                <c:pt idx="0">
                  <c:v>5871.763834129576</c:v>
                </c:pt>
                <c:pt idx="1">
                  <c:v>5826.1085548033261</c:v>
                </c:pt>
                <c:pt idx="2">
                  <c:v>5727.6528663403906</c:v>
                </c:pt>
                <c:pt idx="3">
                  <c:v>5833.9245975971553</c:v>
                </c:pt>
                <c:pt idx="4">
                  <c:v>6053.1016746087344</c:v>
                </c:pt>
                <c:pt idx="5">
                  <c:v>6294.7279793349835</c:v>
                </c:pt>
                <c:pt idx="6">
                  <c:v>6318.8803819284267</c:v>
                </c:pt>
                <c:pt idx="7">
                  <c:v>6127.1861721512723</c:v>
                </c:pt>
                <c:pt idx="8">
                  <c:v>6460.418674348497</c:v>
                </c:pt>
                <c:pt idx="9">
                  <c:v>6449.5109855671453</c:v>
                </c:pt>
                <c:pt idx="10">
                  <c:v>6141.9390740719018</c:v>
                </c:pt>
                <c:pt idx="11">
                  <c:v>5847.1087848571979</c:v>
                </c:pt>
                <c:pt idx="12">
                  <c:v>5772.8661102891529</c:v>
                </c:pt>
                <c:pt idx="13">
                  <c:v>5937.1359705518398</c:v>
                </c:pt>
                <c:pt idx="14">
                  <c:v>5856.6868029971847</c:v>
                </c:pt>
                <c:pt idx="15">
                  <c:v>5678.5748307405229</c:v>
                </c:pt>
                <c:pt idx="16">
                  <c:v>5424.2478433911056</c:v>
                </c:pt>
                <c:pt idx="17">
                  <c:v>5264.7328612548381</c:v>
                </c:pt>
                <c:pt idx="18">
                  <c:v>5206.0520674585996</c:v>
                </c:pt>
                <c:pt idx="19">
                  <c:v>5068.889140858475</c:v>
                </c:pt>
                <c:pt idx="20">
                  <c:v>5344.510502482206</c:v>
                </c:pt>
                <c:pt idx="21">
                  <c:v>4964.0261765043915</c:v>
                </c:pt>
                <c:pt idx="22">
                  <c:v>5100.236277643673</c:v>
                </c:pt>
                <c:pt idx="23">
                  <c:v>5549.4298849081315</c:v>
                </c:pt>
                <c:pt idx="24">
                  <c:v>5376.687612743036</c:v>
                </c:pt>
                <c:pt idx="25">
                  <c:v>5362.8928412543955</c:v>
                </c:pt>
                <c:pt idx="26">
                  <c:v>5423.0398744768436</c:v>
                </c:pt>
                <c:pt idx="27">
                  <c:v>5694.9478733213891</c:v>
                </c:pt>
                <c:pt idx="28">
                  <c:v>5893.9152840166389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56-4E46-9E1A-EA1436544FA1}"/>
            </c:ext>
          </c:extLst>
        </c:ser>
        <c:ser>
          <c:idx val="3"/>
          <c:order val="3"/>
          <c:tx>
            <c:strRef>
              <c:f>'Table 5.2'!$C$26</c:f>
              <c:strCache>
                <c:ptCount val="1"/>
                <c:pt idx="0">
                  <c:v>Liming</c:v>
                </c:pt>
              </c:strCache>
            </c:strRef>
          </c:tx>
          <c:invertIfNegative val="0"/>
          <c:cat>
            <c:numRef>
              <c:f>'Table 5.2'!$F$22:$AH$22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5.2'!$F$26:$AH$26</c:f>
              <c:numCache>
                <c:formatCode>0.0</c:formatCode>
                <c:ptCount val="29"/>
                <c:pt idx="0">
                  <c:v>355.036</c:v>
                </c:pt>
                <c:pt idx="1">
                  <c:v>315.14515999999998</c:v>
                </c:pt>
                <c:pt idx="2">
                  <c:v>255.60083999999998</c:v>
                </c:pt>
                <c:pt idx="3">
                  <c:v>357.2998</c:v>
                </c:pt>
                <c:pt idx="4">
                  <c:v>269.64124000000004</c:v>
                </c:pt>
                <c:pt idx="5">
                  <c:v>494.59520000000003</c:v>
                </c:pt>
                <c:pt idx="6">
                  <c:v>484.03343999999993</c:v>
                </c:pt>
                <c:pt idx="7">
                  <c:v>423.48680000000002</c:v>
                </c:pt>
                <c:pt idx="8">
                  <c:v>305.58044000000001</c:v>
                </c:pt>
                <c:pt idx="9">
                  <c:v>383.22723999999999</c:v>
                </c:pt>
                <c:pt idx="10">
                  <c:v>366.38315999999998</c:v>
                </c:pt>
                <c:pt idx="11">
                  <c:v>385.28247999999996</c:v>
                </c:pt>
                <c:pt idx="12">
                  <c:v>273.89956000000001</c:v>
                </c:pt>
                <c:pt idx="13">
                  <c:v>386.76</c:v>
                </c:pt>
                <c:pt idx="14">
                  <c:v>240.79571999999996</c:v>
                </c:pt>
                <c:pt idx="15">
                  <c:v>266.73371999999995</c:v>
                </c:pt>
                <c:pt idx="16">
                  <c:v>254.85636</c:v>
                </c:pt>
                <c:pt idx="17">
                  <c:v>376.76671999999996</c:v>
                </c:pt>
                <c:pt idx="18">
                  <c:v>262.20744000000002</c:v>
                </c:pt>
                <c:pt idx="19">
                  <c:v>307.32239999999996</c:v>
                </c:pt>
                <c:pt idx="20">
                  <c:v>427.93387999999993</c:v>
                </c:pt>
                <c:pt idx="21">
                  <c:v>360.67856</c:v>
                </c:pt>
                <c:pt idx="22">
                  <c:v>229.39619999999999</c:v>
                </c:pt>
                <c:pt idx="23">
                  <c:v>515.69275999999991</c:v>
                </c:pt>
                <c:pt idx="24">
                  <c:v>391.07495680000005</c:v>
                </c:pt>
                <c:pt idx="25">
                  <c:v>401.14668</c:v>
                </c:pt>
                <c:pt idx="26">
                  <c:v>433.59887999999995</c:v>
                </c:pt>
                <c:pt idx="27">
                  <c:v>332.74735999999996</c:v>
                </c:pt>
                <c:pt idx="28">
                  <c:v>457.45171999999997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56-4E46-9E1A-EA1436544FA1}"/>
            </c:ext>
          </c:extLst>
        </c:ser>
        <c:ser>
          <c:idx val="4"/>
          <c:order val="4"/>
          <c:tx>
            <c:strRef>
              <c:f>'Table 5.2'!$C$27</c:f>
              <c:strCache>
                <c:ptCount val="1"/>
                <c:pt idx="0">
                  <c:v>Urea Application</c:v>
                </c:pt>
              </c:strCache>
            </c:strRef>
          </c:tx>
          <c:invertIfNegative val="0"/>
          <c:cat>
            <c:numRef>
              <c:f>'Table 5.2'!$F$22:$AH$22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5.2'!$F$27:$AH$27</c:f>
              <c:numCache>
                <c:formatCode>0.0</c:formatCode>
                <c:ptCount val="29"/>
                <c:pt idx="0">
                  <c:v>96.677023188405784</c:v>
                </c:pt>
                <c:pt idx="1">
                  <c:v>99.628382821946872</c:v>
                </c:pt>
                <c:pt idx="2">
                  <c:v>118.08579710144927</c:v>
                </c:pt>
                <c:pt idx="3">
                  <c:v>99.875217391304361</c:v>
                </c:pt>
                <c:pt idx="4">
                  <c:v>98.719420289855051</c:v>
                </c:pt>
                <c:pt idx="5">
                  <c:v>86.267101449275344</c:v>
                </c:pt>
                <c:pt idx="6">
                  <c:v>87.18695652173912</c:v>
                </c:pt>
                <c:pt idx="7">
                  <c:v>82.633913043478259</c:v>
                </c:pt>
                <c:pt idx="8">
                  <c:v>95.371594202898564</c:v>
                </c:pt>
                <c:pt idx="9">
                  <c:v>103.53391304347825</c:v>
                </c:pt>
                <c:pt idx="10">
                  <c:v>91.8436231884058</c:v>
                </c:pt>
                <c:pt idx="11">
                  <c:v>83.63666666666667</c:v>
                </c:pt>
                <c:pt idx="12">
                  <c:v>80.805362318840594</c:v>
                </c:pt>
                <c:pt idx="13">
                  <c:v>78.482608695652175</c:v>
                </c:pt>
                <c:pt idx="14">
                  <c:v>66.857681159420295</c:v>
                </c:pt>
                <c:pt idx="15">
                  <c:v>60.814599999999999</c:v>
                </c:pt>
                <c:pt idx="16">
                  <c:v>64.755533333333346</c:v>
                </c:pt>
                <c:pt idx="17">
                  <c:v>50.899933333333344</c:v>
                </c:pt>
                <c:pt idx="18">
                  <c:v>66.973133333333351</c:v>
                </c:pt>
                <c:pt idx="19">
                  <c:v>89.020800000000008</c:v>
                </c:pt>
                <c:pt idx="20">
                  <c:v>98.243200000000016</c:v>
                </c:pt>
                <c:pt idx="21">
                  <c:v>70.265799999999999</c:v>
                </c:pt>
                <c:pt idx="22">
                  <c:v>46.351066666666675</c:v>
                </c:pt>
                <c:pt idx="23">
                  <c:v>47.090266666666672</c:v>
                </c:pt>
                <c:pt idx="24">
                  <c:v>54.549733333333336</c:v>
                </c:pt>
                <c:pt idx="25">
                  <c:v>64.265666666666661</c:v>
                </c:pt>
                <c:pt idx="26">
                  <c:v>79.107600000000019</c:v>
                </c:pt>
                <c:pt idx="27">
                  <c:v>83.988666666666674</c:v>
                </c:pt>
                <c:pt idx="28">
                  <c:v>88.762666666666675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56-4E46-9E1A-EA1436544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01696"/>
        <c:axId val="175919872"/>
      </c:barChart>
      <c:catAx>
        <c:axId val="17590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19872"/>
        <c:crosses val="autoZero"/>
        <c:auto val="1"/>
        <c:lblAlgn val="ctr"/>
        <c:lblOffset val="100"/>
        <c:noMultiLvlLbl val="0"/>
      </c:catAx>
      <c:valAx>
        <c:axId val="1759198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kt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016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1706780469030663E-2"/>
          <c:y val="0.90879841411882722"/>
          <c:w val="0.85919671393139019"/>
          <c:h val="5.9674944422105441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'Table 5.2'!$D$58:$E$58</c:f>
              <c:strCache>
                <c:ptCount val="2"/>
                <c:pt idx="0">
                  <c:v>CO2</c:v>
                </c:pt>
              </c:strCache>
            </c:strRef>
          </c:tx>
          <c:invertIfNegative val="0"/>
          <c:cat>
            <c:numRef>
              <c:f>'Table 5.2'!$F$57:$AH$57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5.2'!$F$58:$AH$58</c:f>
              <c:numCache>
                <c:formatCode>0.0</c:formatCode>
                <c:ptCount val="29"/>
                <c:pt idx="0">
                  <c:v>451.71302318840577</c:v>
                </c:pt>
                <c:pt idx="1">
                  <c:v>414.77354282194688</c:v>
                </c:pt>
                <c:pt idx="2">
                  <c:v>373.68663710144926</c:v>
                </c:pt>
                <c:pt idx="3">
                  <c:v>457.17501739130438</c:v>
                </c:pt>
                <c:pt idx="4">
                  <c:v>368.3606602898551</c:v>
                </c:pt>
                <c:pt idx="5">
                  <c:v>580.86230144927538</c:v>
                </c:pt>
                <c:pt idx="6">
                  <c:v>571.22039652173908</c:v>
                </c:pt>
                <c:pt idx="7">
                  <c:v>506.1207130434783</c:v>
                </c:pt>
                <c:pt idx="8">
                  <c:v>400.95203420289857</c:v>
                </c:pt>
                <c:pt idx="9">
                  <c:v>486.76115304347826</c:v>
                </c:pt>
                <c:pt idx="10">
                  <c:v>458.22678318840576</c:v>
                </c:pt>
                <c:pt idx="11">
                  <c:v>468.91914666666662</c:v>
                </c:pt>
                <c:pt idx="12">
                  <c:v>354.7049223188406</c:v>
                </c:pt>
                <c:pt idx="13">
                  <c:v>465.24260869565217</c:v>
                </c:pt>
                <c:pt idx="14">
                  <c:v>307.65340115942024</c:v>
                </c:pt>
                <c:pt idx="15">
                  <c:v>327.54831999999993</c:v>
                </c:pt>
                <c:pt idx="16">
                  <c:v>319.61189333333334</c:v>
                </c:pt>
                <c:pt idx="17">
                  <c:v>427.66665333333333</c:v>
                </c:pt>
                <c:pt idx="18">
                  <c:v>329.18057333333337</c:v>
                </c:pt>
                <c:pt idx="19">
                  <c:v>396.34319999999997</c:v>
                </c:pt>
                <c:pt idx="20">
                  <c:v>526.17707999999993</c:v>
                </c:pt>
                <c:pt idx="21">
                  <c:v>430.94436000000002</c:v>
                </c:pt>
                <c:pt idx="22">
                  <c:v>275.74726666666669</c:v>
                </c:pt>
                <c:pt idx="23">
                  <c:v>562.78302666666661</c:v>
                </c:pt>
                <c:pt idx="24">
                  <c:v>445.62469013333339</c:v>
                </c:pt>
                <c:pt idx="25">
                  <c:v>465.41234666666668</c:v>
                </c:pt>
                <c:pt idx="26">
                  <c:v>512.70647999999994</c:v>
                </c:pt>
                <c:pt idx="27">
                  <c:v>416.73602666666665</c:v>
                </c:pt>
                <c:pt idx="28">
                  <c:v>546.21438666666666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9D-42CC-A647-304E79C6A62D}"/>
            </c:ext>
          </c:extLst>
        </c:ser>
        <c:ser>
          <c:idx val="2"/>
          <c:order val="1"/>
          <c:tx>
            <c:strRef>
              <c:f>'Table 5.2'!$D$60:$E$60</c:f>
              <c:strCache>
                <c:ptCount val="2"/>
                <c:pt idx="0">
                  <c:v>CH4</c:v>
                </c:pt>
              </c:strCache>
            </c:strRef>
          </c:tx>
          <c:invertIfNegative val="0"/>
          <c:cat>
            <c:numRef>
              <c:f>'Table 5.2'!$F$57:$AH$57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5.2'!$F$60:$AH$60</c:f>
              <c:numCache>
                <c:formatCode>0.0</c:formatCode>
                <c:ptCount val="29"/>
                <c:pt idx="0">
                  <c:v>12763.023930172478</c:v>
                </c:pt>
                <c:pt idx="1">
                  <c:v>12879.987231524181</c:v>
                </c:pt>
                <c:pt idx="2">
                  <c:v>12999.290260928241</c:v>
                </c:pt>
                <c:pt idx="3">
                  <c:v>12973.990180794073</c:v>
                </c:pt>
                <c:pt idx="4">
                  <c:v>12891.625260897916</c:v>
                </c:pt>
                <c:pt idx="5">
                  <c:v>12897.363775885042</c:v>
                </c:pt>
                <c:pt idx="6">
                  <c:v>13256.585650832274</c:v>
                </c:pt>
                <c:pt idx="7">
                  <c:v>13526.960850483254</c:v>
                </c:pt>
                <c:pt idx="8">
                  <c:v>13693.278050469407</c:v>
                </c:pt>
                <c:pt idx="9">
                  <c:v>13256.556157893952</c:v>
                </c:pt>
                <c:pt idx="10">
                  <c:v>12654.754425587185</c:v>
                </c:pt>
                <c:pt idx="11">
                  <c:v>12576.610532414717</c:v>
                </c:pt>
                <c:pt idx="12">
                  <c:v>12428.260656810144</c:v>
                </c:pt>
                <c:pt idx="13">
                  <c:v>12366.070739676758</c:v>
                </c:pt>
                <c:pt idx="14">
                  <c:v>12339.539515305587</c:v>
                </c:pt>
                <c:pt idx="15">
                  <c:v>12196.096234858987</c:v>
                </c:pt>
                <c:pt idx="16">
                  <c:v>12117.776429801555</c:v>
                </c:pt>
                <c:pt idx="17">
                  <c:v>11887.053452917045</c:v>
                </c:pt>
                <c:pt idx="18">
                  <c:v>11825.137807362678</c:v>
                </c:pt>
                <c:pt idx="19">
                  <c:v>11646.479876894928</c:v>
                </c:pt>
                <c:pt idx="20">
                  <c:v>11407.13752191676</c:v>
                </c:pt>
                <c:pt idx="21">
                  <c:v>11297.221779218413</c:v>
                </c:pt>
                <c:pt idx="22">
                  <c:v>11681.53165768259</c:v>
                </c:pt>
                <c:pt idx="23">
                  <c:v>11850.158040527189</c:v>
                </c:pt>
                <c:pt idx="24">
                  <c:v>11985.521261006486</c:v>
                </c:pt>
                <c:pt idx="25">
                  <c:v>12234.087973024301</c:v>
                </c:pt>
                <c:pt idx="26">
                  <c:v>12609.601355008646</c:v>
                </c:pt>
                <c:pt idx="27">
                  <c:v>12963.011923690041</c:v>
                </c:pt>
                <c:pt idx="28">
                  <c:v>12970.088527744605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9D-42CC-A647-304E79C6A62D}"/>
            </c:ext>
          </c:extLst>
        </c:ser>
        <c:ser>
          <c:idx val="1"/>
          <c:order val="2"/>
          <c:tx>
            <c:strRef>
              <c:f>'Table 5.2'!$D$59:$E$59</c:f>
              <c:strCache>
                <c:ptCount val="2"/>
                <c:pt idx="0">
                  <c:v>N2O</c:v>
                </c:pt>
              </c:strCache>
            </c:strRef>
          </c:tx>
          <c:invertIfNegative val="0"/>
          <c:cat>
            <c:numRef>
              <c:f>'Table 5.2'!$F$57:$AH$57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5.2'!$F$59:$AH$59</c:f>
              <c:numCache>
                <c:formatCode>0.0</c:formatCode>
                <c:ptCount val="29"/>
                <c:pt idx="0">
                  <c:v>6370.240917308055</c:v>
                </c:pt>
                <c:pt idx="1">
                  <c:v>6334.8638322110692</c:v>
                </c:pt>
                <c:pt idx="2">
                  <c:v>6239.6132482948506</c:v>
                </c:pt>
                <c:pt idx="3">
                  <c:v>6348.2432638673181</c:v>
                </c:pt>
                <c:pt idx="4">
                  <c:v>6568.7234928024473</c:v>
                </c:pt>
                <c:pt idx="5">
                  <c:v>6814.5879695135827</c:v>
                </c:pt>
                <c:pt idx="6">
                  <c:v>6859.0219150334915</c:v>
                </c:pt>
                <c:pt idx="7">
                  <c:v>6686.3209461439992</c:v>
                </c:pt>
                <c:pt idx="8">
                  <c:v>7031.7839600826101</c:v>
                </c:pt>
                <c:pt idx="9">
                  <c:v>6998.5681176234893</c:v>
                </c:pt>
                <c:pt idx="10">
                  <c:v>6664.2275660464684</c:v>
                </c:pt>
                <c:pt idx="11">
                  <c:v>6372.8931181714388</c:v>
                </c:pt>
                <c:pt idx="12">
                  <c:v>6298.9999637581841</c:v>
                </c:pt>
                <c:pt idx="13">
                  <c:v>6459.4146004447293</c:v>
                </c:pt>
                <c:pt idx="14">
                  <c:v>6378.7775493544086</c:v>
                </c:pt>
                <c:pt idx="15">
                  <c:v>6207.3844437186553</c:v>
                </c:pt>
                <c:pt idx="16">
                  <c:v>5941.8790805820108</c:v>
                </c:pt>
                <c:pt idx="17">
                  <c:v>5774.1708634289098</c:v>
                </c:pt>
                <c:pt idx="18">
                  <c:v>5717.3947339394836</c:v>
                </c:pt>
                <c:pt idx="19">
                  <c:v>5574.3245185508595</c:v>
                </c:pt>
                <c:pt idx="20">
                  <c:v>5832.302917959144</c:v>
                </c:pt>
                <c:pt idx="21">
                  <c:v>5448.1739941183723</c:v>
                </c:pt>
                <c:pt idx="22">
                  <c:v>5610.7603886986744</c:v>
                </c:pt>
                <c:pt idx="23">
                  <c:v>6064.216788235346</c:v>
                </c:pt>
                <c:pt idx="24">
                  <c:v>5887.2769512593495</c:v>
                </c:pt>
                <c:pt idx="25">
                  <c:v>5881.5020000387512</c:v>
                </c:pt>
                <c:pt idx="26">
                  <c:v>5962.3692819852022</c:v>
                </c:pt>
                <c:pt idx="27">
                  <c:v>6242.1727794160233</c:v>
                </c:pt>
                <c:pt idx="28">
                  <c:v>6436.7670458694847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9D-42CC-A647-304E79C6A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5958656"/>
        <c:axId val="178323840"/>
      </c:barChart>
      <c:catAx>
        <c:axId val="17595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8323840"/>
        <c:crosses val="autoZero"/>
        <c:auto val="1"/>
        <c:lblAlgn val="ctr"/>
        <c:lblOffset val="100"/>
        <c:noMultiLvlLbl val="0"/>
      </c:catAx>
      <c:valAx>
        <c:axId val="1783238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kt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7595865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6812686092446186"/>
          <c:y val="0.92639414759194383"/>
          <c:w val="0.72756156753318257"/>
          <c:h val="5.526774242223329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'3.3.E N excretion'!$B$4</c:f>
              <c:strCache>
                <c:ptCount val="1"/>
                <c:pt idx="0">
                  <c:v>Dairy Cows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excretion'!$C$4:$AE$4</c:f>
              <c:numCache>
                <c:formatCode>0.0</c:formatCode>
                <c:ptCount val="29"/>
                <c:pt idx="0">
                  <c:v>95.538389063050943</c:v>
                </c:pt>
                <c:pt idx="1">
                  <c:v>95.894785729978636</c:v>
                </c:pt>
                <c:pt idx="2">
                  <c:v>96.25118239690633</c:v>
                </c:pt>
                <c:pt idx="3">
                  <c:v>96.607579063834024</c:v>
                </c:pt>
                <c:pt idx="4">
                  <c:v>96.963975730761717</c:v>
                </c:pt>
                <c:pt idx="5">
                  <c:v>97.320372397689411</c:v>
                </c:pt>
                <c:pt idx="6">
                  <c:v>97.676769064617105</c:v>
                </c:pt>
                <c:pt idx="7">
                  <c:v>98.033165731544798</c:v>
                </c:pt>
                <c:pt idx="8">
                  <c:v>98.389562398472492</c:v>
                </c:pt>
                <c:pt idx="9">
                  <c:v>98.745959065400186</c:v>
                </c:pt>
                <c:pt idx="10">
                  <c:v>99.102355732327879</c:v>
                </c:pt>
                <c:pt idx="11">
                  <c:v>99.458752399255573</c:v>
                </c:pt>
                <c:pt idx="12">
                  <c:v>99.815149066183267</c:v>
                </c:pt>
                <c:pt idx="13">
                  <c:v>100.17154573311099</c:v>
                </c:pt>
                <c:pt idx="14">
                  <c:v>99.977746902163517</c:v>
                </c:pt>
                <c:pt idx="15">
                  <c:v>102.06796630756273</c:v>
                </c:pt>
                <c:pt idx="16">
                  <c:v>102.03909918879906</c:v>
                </c:pt>
                <c:pt idx="17">
                  <c:v>101.67901489504759</c:v>
                </c:pt>
                <c:pt idx="18">
                  <c:v>100.70827564267445</c:v>
                </c:pt>
                <c:pt idx="19">
                  <c:v>99.587600542619739</c:v>
                </c:pt>
                <c:pt idx="20">
                  <c:v>102.27710785235774</c:v>
                </c:pt>
                <c:pt idx="21">
                  <c:v>102.42552392667203</c:v>
                </c:pt>
                <c:pt idx="22">
                  <c:v>100.83856113988691</c:v>
                </c:pt>
                <c:pt idx="23">
                  <c:v>100.87355381499528</c:v>
                </c:pt>
                <c:pt idx="24">
                  <c:v>100.39240422862389</c:v>
                </c:pt>
                <c:pt idx="25">
                  <c:v>101.39711938850702</c:v>
                </c:pt>
                <c:pt idx="26">
                  <c:v>100.97230945885265</c:v>
                </c:pt>
                <c:pt idx="27">
                  <c:v>102.8086368253268</c:v>
                </c:pt>
                <c:pt idx="28">
                  <c:v>103.34050092549261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7B-4BDF-99F4-2BD05E2594E0}"/>
            </c:ext>
          </c:extLst>
        </c:ser>
        <c:ser>
          <c:idx val="2"/>
          <c:order val="1"/>
          <c:tx>
            <c:strRef>
              <c:f>'3.3.E N excretion'!$B$5</c:f>
              <c:strCache>
                <c:ptCount val="1"/>
                <c:pt idx="0">
                  <c:v>Suckler Cows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excretion'!$C$5:$AE$5</c:f>
              <c:numCache>
                <c:formatCode>0.0</c:formatCode>
                <c:ptCount val="29"/>
                <c:pt idx="0">
                  <c:v>76.489304524505556</c:v>
                </c:pt>
                <c:pt idx="1">
                  <c:v>76.495291554272271</c:v>
                </c:pt>
                <c:pt idx="2">
                  <c:v>76.501278584038985</c:v>
                </c:pt>
                <c:pt idx="3">
                  <c:v>76.5072656138057</c:v>
                </c:pt>
                <c:pt idx="4">
                  <c:v>76.513252643572415</c:v>
                </c:pt>
                <c:pt idx="5">
                  <c:v>76.519239673339129</c:v>
                </c:pt>
                <c:pt idx="6">
                  <c:v>76.525226703105844</c:v>
                </c:pt>
                <c:pt idx="7">
                  <c:v>76.531213732872558</c:v>
                </c:pt>
                <c:pt idx="8">
                  <c:v>76.537200762639273</c:v>
                </c:pt>
                <c:pt idx="9">
                  <c:v>76.543187792405988</c:v>
                </c:pt>
                <c:pt idx="10">
                  <c:v>76.549174822172702</c:v>
                </c:pt>
                <c:pt idx="11">
                  <c:v>76.555161851939417</c:v>
                </c:pt>
                <c:pt idx="12">
                  <c:v>76.561148881706131</c:v>
                </c:pt>
                <c:pt idx="13">
                  <c:v>76.567135911472846</c:v>
                </c:pt>
                <c:pt idx="14">
                  <c:v>76.811031139823186</c:v>
                </c:pt>
                <c:pt idx="15">
                  <c:v>77.702201211503606</c:v>
                </c:pt>
                <c:pt idx="16">
                  <c:v>76.67110274647608</c:v>
                </c:pt>
                <c:pt idx="17">
                  <c:v>75.709083346462222</c:v>
                </c:pt>
                <c:pt idx="18">
                  <c:v>77.231551782050119</c:v>
                </c:pt>
                <c:pt idx="19">
                  <c:v>75.326367802154721</c:v>
                </c:pt>
                <c:pt idx="20">
                  <c:v>75.465479658764238</c:v>
                </c:pt>
                <c:pt idx="21">
                  <c:v>76.456918164335889</c:v>
                </c:pt>
                <c:pt idx="22">
                  <c:v>77.760525177025741</c:v>
                </c:pt>
                <c:pt idx="23">
                  <c:v>75.629776091959044</c:v>
                </c:pt>
                <c:pt idx="24">
                  <c:v>76.14659787187388</c:v>
                </c:pt>
                <c:pt idx="25">
                  <c:v>77.062685194120334</c:v>
                </c:pt>
                <c:pt idx="26">
                  <c:v>76.660972252746262</c:v>
                </c:pt>
                <c:pt idx="27">
                  <c:v>76.734070833750451</c:v>
                </c:pt>
                <c:pt idx="28">
                  <c:v>76.268560483888479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7B-4BDF-99F4-2BD05E2594E0}"/>
            </c:ext>
          </c:extLst>
        </c:ser>
        <c:ser>
          <c:idx val="3"/>
          <c:order val="2"/>
          <c:tx>
            <c:strRef>
              <c:f>'3.3.E N excretion'!$B$6</c:f>
              <c:strCache>
                <c:ptCount val="1"/>
                <c:pt idx="0">
                  <c:v>Dairy Heifer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excretion'!$C$6:$AE$6</c:f>
              <c:numCache>
                <c:formatCode>0.0</c:formatCode>
                <c:ptCount val="29"/>
                <c:pt idx="0">
                  <c:v>70.69905994311307</c:v>
                </c:pt>
                <c:pt idx="1">
                  <c:v>70.616563300007883</c:v>
                </c:pt>
                <c:pt idx="2">
                  <c:v>70.534066656902695</c:v>
                </c:pt>
                <c:pt idx="3">
                  <c:v>70.451570013797507</c:v>
                </c:pt>
                <c:pt idx="4">
                  <c:v>70.36907337069232</c:v>
                </c:pt>
                <c:pt idx="5">
                  <c:v>70.286576727587132</c:v>
                </c:pt>
                <c:pt idx="6">
                  <c:v>70.204080084481944</c:v>
                </c:pt>
                <c:pt idx="7">
                  <c:v>70.121583441376757</c:v>
                </c:pt>
                <c:pt idx="8">
                  <c:v>70.039086798271569</c:v>
                </c:pt>
                <c:pt idx="9">
                  <c:v>69.956590155166381</c:v>
                </c:pt>
                <c:pt idx="10">
                  <c:v>69.874093512061194</c:v>
                </c:pt>
                <c:pt idx="11">
                  <c:v>69.791596868956006</c:v>
                </c:pt>
                <c:pt idx="12">
                  <c:v>69.709100225850818</c:v>
                </c:pt>
                <c:pt idx="13">
                  <c:v>69.626603582745616</c:v>
                </c:pt>
                <c:pt idx="14">
                  <c:v>69.626603582745616</c:v>
                </c:pt>
                <c:pt idx="15">
                  <c:v>69.626603582745616</c:v>
                </c:pt>
                <c:pt idx="16">
                  <c:v>69.626603582745616</c:v>
                </c:pt>
                <c:pt idx="17">
                  <c:v>69.626603582745616</c:v>
                </c:pt>
                <c:pt idx="18">
                  <c:v>69.626603582745616</c:v>
                </c:pt>
                <c:pt idx="19">
                  <c:v>69.626603582745616</c:v>
                </c:pt>
                <c:pt idx="20">
                  <c:v>69.626603582745616</c:v>
                </c:pt>
                <c:pt idx="21">
                  <c:v>69.626603582745616</c:v>
                </c:pt>
                <c:pt idx="22">
                  <c:v>69.626603582745616</c:v>
                </c:pt>
                <c:pt idx="23">
                  <c:v>69.626603582745616</c:v>
                </c:pt>
                <c:pt idx="24">
                  <c:v>69.626603582745616</c:v>
                </c:pt>
                <c:pt idx="25">
                  <c:v>69.626603582745616</c:v>
                </c:pt>
                <c:pt idx="26">
                  <c:v>69.626603582745616</c:v>
                </c:pt>
                <c:pt idx="27">
                  <c:v>69.626603582745616</c:v>
                </c:pt>
                <c:pt idx="28">
                  <c:v>69.626603582745616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7B-4BDF-99F4-2BD05E2594E0}"/>
            </c:ext>
          </c:extLst>
        </c:ser>
        <c:ser>
          <c:idx val="4"/>
          <c:order val="3"/>
          <c:tx>
            <c:strRef>
              <c:f>'3.3.E N excretion'!$B$7</c:f>
              <c:strCache>
                <c:ptCount val="1"/>
                <c:pt idx="0">
                  <c:v>Other Heifer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excretion'!$C$7:$AE$7</c:f>
              <c:numCache>
                <c:formatCode>0.0</c:formatCode>
                <c:ptCount val="29"/>
                <c:pt idx="0">
                  <c:v>75.115664064551254</c:v>
                </c:pt>
                <c:pt idx="1">
                  <c:v>75.01643127438831</c:v>
                </c:pt>
                <c:pt idx="2">
                  <c:v>74.917198484225366</c:v>
                </c:pt>
                <c:pt idx="3">
                  <c:v>74.817965694062423</c:v>
                </c:pt>
                <c:pt idx="4">
                  <c:v>74.718732903899479</c:v>
                </c:pt>
                <c:pt idx="5">
                  <c:v>74.619500113736535</c:v>
                </c:pt>
                <c:pt idx="6">
                  <c:v>74.520267323573592</c:v>
                </c:pt>
                <c:pt idx="7">
                  <c:v>74.421034533410648</c:v>
                </c:pt>
                <c:pt idx="8">
                  <c:v>74.321801743247704</c:v>
                </c:pt>
                <c:pt idx="9">
                  <c:v>74.22256895308476</c:v>
                </c:pt>
                <c:pt idx="10">
                  <c:v>74.123336162921817</c:v>
                </c:pt>
                <c:pt idx="11">
                  <c:v>74.024103372758873</c:v>
                </c:pt>
                <c:pt idx="12">
                  <c:v>73.924870582595929</c:v>
                </c:pt>
                <c:pt idx="13">
                  <c:v>73.825637792432929</c:v>
                </c:pt>
                <c:pt idx="14">
                  <c:v>73.825637792432929</c:v>
                </c:pt>
                <c:pt idx="15">
                  <c:v>73.825637792432929</c:v>
                </c:pt>
                <c:pt idx="16">
                  <c:v>73.825637792432929</c:v>
                </c:pt>
                <c:pt idx="17">
                  <c:v>73.825637792432929</c:v>
                </c:pt>
                <c:pt idx="18">
                  <c:v>73.825637792432929</c:v>
                </c:pt>
                <c:pt idx="19">
                  <c:v>73.825637792432929</c:v>
                </c:pt>
                <c:pt idx="20">
                  <c:v>73.825637792432929</c:v>
                </c:pt>
                <c:pt idx="21">
                  <c:v>73.825637792432929</c:v>
                </c:pt>
                <c:pt idx="22">
                  <c:v>73.825637792432929</c:v>
                </c:pt>
                <c:pt idx="23">
                  <c:v>73.825637792432929</c:v>
                </c:pt>
                <c:pt idx="24">
                  <c:v>73.825637792432929</c:v>
                </c:pt>
                <c:pt idx="25">
                  <c:v>73.825637792432929</c:v>
                </c:pt>
                <c:pt idx="26">
                  <c:v>73.825637792432929</c:v>
                </c:pt>
                <c:pt idx="27">
                  <c:v>73.825637792432929</c:v>
                </c:pt>
                <c:pt idx="28">
                  <c:v>73.825637792432929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7B-4BDF-99F4-2BD05E2594E0}"/>
            </c:ext>
          </c:extLst>
        </c:ser>
        <c:ser>
          <c:idx val="5"/>
          <c:order val="4"/>
          <c:tx>
            <c:strRef>
              <c:f>'3.3.E N excretion'!$B$8</c:f>
              <c:strCache>
                <c:ptCount val="1"/>
                <c:pt idx="0">
                  <c:v>Under 1 yr male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excretion'!$C$8:$AE$8</c:f>
              <c:numCache>
                <c:formatCode>0.0</c:formatCode>
                <c:ptCount val="29"/>
                <c:pt idx="0">
                  <c:v>33.65054739924512</c:v>
                </c:pt>
                <c:pt idx="1">
                  <c:v>33.454633301033894</c:v>
                </c:pt>
                <c:pt idx="2">
                  <c:v>33.258719202822668</c:v>
                </c:pt>
                <c:pt idx="3">
                  <c:v>33.062805104611442</c:v>
                </c:pt>
                <c:pt idx="4">
                  <c:v>32.866891006400216</c:v>
                </c:pt>
                <c:pt idx="5">
                  <c:v>32.67097690818899</c:v>
                </c:pt>
                <c:pt idx="6">
                  <c:v>32.475062809977764</c:v>
                </c:pt>
                <c:pt idx="7">
                  <c:v>32.279148711766538</c:v>
                </c:pt>
                <c:pt idx="8">
                  <c:v>32.083234613555312</c:v>
                </c:pt>
                <c:pt idx="9">
                  <c:v>31.887320515344086</c:v>
                </c:pt>
                <c:pt idx="10">
                  <c:v>31.69140641713286</c:v>
                </c:pt>
                <c:pt idx="11">
                  <c:v>31.495492318921634</c:v>
                </c:pt>
                <c:pt idx="12">
                  <c:v>31.299578220710409</c:v>
                </c:pt>
                <c:pt idx="13">
                  <c:v>31.103664122499175</c:v>
                </c:pt>
                <c:pt idx="14">
                  <c:v>31.213868719907893</c:v>
                </c:pt>
                <c:pt idx="15">
                  <c:v>30.913563108871067</c:v>
                </c:pt>
                <c:pt idx="16">
                  <c:v>30.766118389829099</c:v>
                </c:pt>
                <c:pt idx="17">
                  <c:v>30.803618630869526</c:v>
                </c:pt>
                <c:pt idx="18">
                  <c:v>30.760232630948856</c:v>
                </c:pt>
                <c:pt idx="19">
                  <c:v>30.643733008936323</c:v>
                </c:pt>
                <c:pt idx="20">
                  <c:v>28.861581570430207</c:v>
                </c:pt>
                <c:pt idx="21">
                  <c:v>30.694989468964561</c:v>
                </c:pt>
                <c:pt idx="22">
                  <c:v>31.076910334970133</c:v>
                </c:pt>
                <c:pt idx="23">
                  <c:v>31.253977022236775</c:v>
                </c:pt>
                <c:pt idx="24">
                  <c:v>31.204518829983659</c:v>
                </c:pt>
                <c:pt idx="25">
                  <c:v>31.492563640123674</c:v>
                </c:pt>
                <c:pt idx="26">
                  <c:v>31.94237389476887</c:v>
                </c:pt>
                <c:pt idx="27">
                  <c:v>32.201030539093281</c:v>
                </c:pt>
                <c:pt idx="28">
                  <c:v>32.373013350842058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87B-4BDF-99F4-2BD05E2594E0}"/>
            </c:ext>
          </c:extLst>
        </c:ser>
        <c:ser>
          <c:idx val="6"/>
          <c:order val="5"/>
          <c:tx>
            <c:strRef>
              <c:f>'3.3.E N excretion'!$B$10</c:f>
              <c:strCache>
                <c:ptCount val="1"/>
                <c:pt idx="0">
                  <c:v>One to 2 yrs male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excretion'!$C$10:$AE$10</c:f>
              <c:numCache>
                <c:formatCode>0.0</c:formatCode>
                <c:ptCount val="29"/>
                <c:pt idx="0">
                  <c:v>75.076808732881901</c:v>
                </c:pt>
                <c:pt idx="1">
                  <c:v>74.765973089080376</c:v>
                </c:pt>
                <c:pt idx="2">
                  <c:v>74.455137445278851</c:v>
                </c:pt>
                <c:pt idx="3">
                  <c:v>74.144301801477326</c:v>
                </c:pt>
                <c:pt idx="4">
                  <c:v>73.833466157675801</c:v>
                </c:pt>
                <c:pt idx="5">
                  <c:v>73.522630513874276</c:v>
                </c:pt>
                <c:pt idx="6">
                  <c:v>73.211794870072751</c:v>
                </c:pt>
                <c:pt idx="7">
                  <c:v>72.900959226271226</c:v>
                </c:pt>
                <c:pt idx="8">
                  <c:v>72.590123582469701</c:v>
                </c:pt>
                <c:pt idx="9">
                  <c:v>72.279287938668176</c:v>
                </c:pt>
                <c:pt idx="10">
                  <c:v>71.968452294866651</c:v>
                </c:pt>
                <c:pt idx="11">
                  <c:v>71.657616651065126</c:v>
                </c:pt>
                <c:pt idx="12">
                  <c:v>71.346781007263601</c:v>
                </c:pt>
                <c:pt idx="13">
                  <c:v>71.035945363462119</c:v>
                </c:pt>
                <c:pt idx="14">
                  <c:v>71.212127530140762</c:v>
                </c:pt>
                <c:pt idx="15">
                  <c:v>70.282043533598241</c:v>
                </c:pt>
                <c:pt idx="16">
                  <c:v>70.069278460140467</c:v>
                </c:pt>
                <c:pt idx="17">
                  <c:v>70.080704562061456</c:v>
                </c:pt>
                <c:pt idx="18">
                  <c:v>70.409001965095911</c:v>
                </c:pt>
                <c:pt idx="19">
                  <c:v>70.227516095293197</c:v>
                </c:pt>
                <c:pt idx="20">
                  <c:v>71.044942785270308</c:v>
                </c:pt>
                <c:pt idx="21">
                  <c:v>70.889703139637291</c:v>
                </c:pt>
                <c:pt idx="22">
                  <c:v>71.512174508356011</c:v>
                </c:pt>
                <c:pt idx="23">
                  <c:v>71.505032261203382</c:v>
                </c:pt>
                <c:pt idx="24">
                  <c:v>71.09625403985045</c:v>
                </c:pt>
                <c:pt idx="25">
                  <c:v>71.257488807652265</c:v>
                </c:pt>
                <c:pt idx="26">
                  <c:v>71.805289340429013</c:v>
                </c:pt>
                <c:pt idx="27">
                  <c:v>71.816564151716108</c:v>
                </c:pt>
                <c:pt idx="28">
                  <c:v>71.601504022248037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87B-4BDF-99F4-2BD05E2594E0}"/>
            </c:ext>
          </c:extLst>
        </c:ser>
        <c:ser>
          <c:idx val="7"/>
          <c:order val="6"/>
          <c:tx>
            <c:strRef>
              <c:f>'3.3.E N excretion'!$B$12</c:f>
              <c:strCache>
                <c:ptCount val="1"/>
                <c:pt idx="0">
                  <c:v>Over 2 yrs male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excretion'!$C$12:$AE$12</c:f>
              <c:numCache>
                <c:formatCode>0.0</c:formatCode>
                <c:ptCount val="29"/>
                <c:pt idx="0">
                  <c:v>50.701311389413725</c:v>
                </c:pt>
                <c:pt idx="1">
                  <c:v>50.336082435096039</c:v>
                </c:pt>
                <c:pt idx="2">
                  <c:v>49.970853480778352</c:v>
                </c:pt>
                <c:pt idx="3">
                  <c:v>49.605624526460666</c:v>
                </c:pt>
                <c:pt idx="4">
                  <c:v>49.24039557214298</c:v>
                </c:pt>
                <c:pt idx="5">
                  <c:v>48.875166617825293</c:v>
                </c:pt>
                <c:pt idx="6">
                  <c:v>48.509937663507607</c:v>
                </c:pt>
                <c:pt idx="7">
                  <c:v>48.144708709189921</c:v>
                </c:pt>
                <c:pt idx="8">
                  <c:v>47.779479754872234</c:v>
                </c:pt>
                <c:pt idx="9">
                  <c:v>47.414250800554548</c:v>
                </c:pt>
                <c:pt idx="10">
                  <c:v>47.049021846236862</c:v>
                </c:pt>
                <c:pt idx="11">
                  <c:v>46.683792891919175</c:v>
                </c:pt>
                <c:pt idx="12">
                  <c:v>46.318563937601489</c:v>
                </c:pt>
                <c:pt idx="13">
                  <c:v>45.953334983283796</c:v>
                </c:pt>
                <c:pt idx="14">
                  <c:v>46.103475168708805</c:v>
                </c:pt>
                <c:pt idx="15">
                  <c:v>46.411414784366123</c:v>
                </c:pt>
                <c:pt idx="16">
                  <c:v>46.41895160407266</c:v>
                </c:pt>
                <c:pt idx="17">
                  <c:v>46.530965760707574</c:v>
                </c:pt>
                <c:pt idx="18">
                  <c:v>46.350803710147005</c:v>
                </c:pt>
                <c:pt idx="19">
                  <c:v>46.601178225952701</c:v>
                </c:pt>
                <c:pt idx="20">
                  <c:v>47.008115764277214</c:v>
                </c:pt>
                <c:pt idx="21">
                  <c:v>46.567597469261948</c:v>
                </c:pt>
                <c:pt idx="22">
                  <c:v>46.428363401409129</c:v>
                </c:pt>
                <c:pt idx="23">
                  <c:v>46.420069036026362</c:v>
                </c:pt>
                <c:pt idx="24">
                  <c:v>46.26711434597253</c:v>
                </c:pt>
                <c:pt idx="25">
                  <c:v>46.258335586266632</c:v>
                </c:pt>
                <c:pt idx="26">
                  <c:v>46.100685183341874</c:v>
                </c:pt>
                <c:pt idx="27">
                  <c:v>45.832053611767073</c:v>
                </c:pt>
                <c:pt idx="28">
                  <c:v>45.91351865982184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87B-4BDF-99F4-2BD05E2594E0}"/>
            </c:ext>
          </c:extLst>
        </c:ser>
        <c:ser>
          <c:idx val="8"/>
          <c:order val="7"/>
          <c:tx>
            <c:strRef>
              <c:f>'3.3.E N excretion'!$B$14</c:f>
              <c:strCache>
                <c:ptCount val="1"/>
                <c:pt idx="0">
                  <c:v>Bulls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excretion'!$C$14:$AE$14</c:f>
              <c:numCache>
                <c:formatCode>0.0</c:formatCode>
                <c:ptCount val="29"/>
                <c:pt idx="0">
                  <c:v>83.733704780209592</c:v>
                </c:pt>
                <c:pt idx="1">
                  <c:v>83.631271265720216</c:v>
                </c:pt>
                <c:pt idx="2">
                  <c:v>83.528837751230839</c:v>
                </c:pt>
                <c:pt idx="3">
                  <c:v>83.426404236741462</c:v>
                </c:pt>
                <c:pt idx="4">
                  <c:v>83.323970722252085</c:v>
                </c:pt>
                <c:pt idx="5">
                  <c:v>83.221537207762708</c:v>
                </c:pt>
                <c:pt idx="6">
                  <c:v>83.119103693273331</c:v>
                </c:pt>
                <c:pt idx="7">
                  <c:v>83.016670178783954</c:v>
                </c:pt>
                <c:pt idx="8">
                  <c:v>82.914236664294577</c:v>
                </c:pt>
                <c:pt idx="9">
                  <c:v>82.811803149805201</c:v>
                </c:pt>
                <c:pt idx="10">
                  <c:v>82.709369635315824</c:v>
                </c:pt>
                <c:pt idx="11">
                  <c:v>82.606936120826447</c:v>
                </c:pt>
                <c:pt idx="12">
                  <c:v>82.50450260633707</c:v>
                </c:pt>
                <c:pt idx="13">
                  <c:v>82.402069091847608</c:v>
                </c:pt>
                <c:pt idx="14">
                  <c:v>82.402069091847608</c:v>
                </c:pt>
                <c:pt idx="15">
                  <c:v>82.402069091847608</c:v>
                </c:pt>
                <c:pt idx="16">
                  <c:v>82.402069091847608</c:v>
                </c:pt>
                <c:pt idx="17">
                  <c:v>82.402069091847608</c:v>
                </c:pt>
                <c:pt idx="18">
                  <c:v>82.402069091847608</c:v>
                </c:pt>
                <c:pt idx="19">
                  <c:v>82.402069091847608</c:v>
                </c:pt>
                <c:pt idx="20">
                  <c:v>82.402069091847608</c:v>
                </c:pt>
                <c:pt idx="21">
                  <c:v>82.402069091847608</c:v>
                </c:pt>
                <c:pt idx="22">
                  <c:v>82.402069091847608</c:v>
                </c:pt>
                <c:pt idx="23">
                  <c:v>82.402069091847608</c:v>
                </c:pt>
                <c:pt idx="24">
                  <c:v>82.402069091847608</c:v>
                </c:pt>
                <c:pt idx="25">
                  <c:v>82.402069091847608</c:v>
                </c:pt>
                <c:pt idx="26">
                  <c:v>82.402069091847608</c:v>
                </c:pt>
                <c:pt idx="27">
                  <c:v>82.402069091847608</c:v>
                </c:pt>
                <c:pt idx="28">
                  <c:v>82.402069091847608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87B-4BDF-99F4-2BD05E2594E0}"/>
            </c:ext>
          </c:extLst>
        </c:ser>
        <c:ser>
          <c:idx val="17"/>
          <c:order val="8"/>
          <c:tx>
            <c:strRef>
              <c:f>'3.3.E N excretion'!$B$23</c:f>
              <c:strCache>
                <c:ptCount val="1"/>
                <c:pt idx="0">
                  <c:v>Gilts in pig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excretion'!$C$23:$AE$23</c:f>
              <c:numCache>
                <c:formatCode>0.0</c:formatCode>
                <c:ptCount val="2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487B-4BDF-99F4-2BD05E2594E0}"/>
            </c:ext>
          </c:extLst>
        </c:ser>
        <c:ser>
          <c:idx val="19"/>
          <c:order val="9"/>
          <c:tx>
            <c:strRef>
              <c:f>'3.3.E N excretion'!$B$25</c:f>
              <c:strCache>
                <c:ptCount val="1"/>
                <c:pt idx="0">
                  <c:v>Sows in pig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excretion'!$C$25:$AE$25</c:f>
              <c:numCache>
                <c:formatCode>0.0</c:formatCode>
                <c:ptCount val="2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87B-4BDF-99F4-2BD05E2594E0}"/>
            </c:ext>
          </c:extLst>
        </c:ser>
        <c:ser>
          <c:idx val="20"/>
          <c:order val="10"/>
          <c:tx>
            <c:strRef>
              <c:f>'3.3.E N excretion'!$B$26</c:f>
              <c:strCache>
                <c:ptCount val="1"/>
                <c:pt idx="0">
                  <c:v>Other breeding sows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excretion'!$C$26:$AE$26</c:f>
              <c:numCache>
                <c:formatCode>0.0</c:formatCode>
                <c:ptCount val="2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487B-4BDF-99F4-2BD05E2594E0}"/>
            </c:ext>
          </c:extLst>
        </c:ser>
        <c:ser>
          <c:idx val="29"/>
          <c:order val="11"/>
          <c:tx>
            <c:strRef>
              <c:f>'3.3.E N excretion'!$B$35</c:f>
              <c:strCache>
                <c:ptCount val="1"/>
                <c:pt idx="0">
                  <c:v>Horses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excretion'!$C$35:$AE$35</c:f>
              <c:numCache>
                <c:formatCode>0.0</c:formatCode>
                <c:ptCount val="29"/>
                <c:pt idx="0">
                  <c:v>48.4</c:v>
                </c:pt>
                <c:pt idx="1">
                  <c:v>48.4</c:v>
                </c:pt>
                <c:pt idx="2">
                  <c:v>48.4</c:v>
                </c:pt>
                <c:pt idx="3">
                  <c:v>48.4</c:v>
                </c:pt>
                <c:pt idx="4">
                  <c:v>48.4</c:v>
                </c:pt>
                <c:pt idx="5">
                  <c:v>48.4</c:v>
                </c:pt>
                <c:pt idx="6">
                  <c:v>48.4</c:v>
                </c:pt>
                <c:pt idx="7">
                  <c:v>48.4</c:v>
                </c:pt>
                <c:pt idx="8">
                  <c:v>48.4</c:v>
                </c:pt>
                <c:pt idx="9">
                  <c:v>48.4</c:v>
                </c:pt>
                <c:pt idx="10">
                  <c:v>48.4</c:v>
                </c:pt>
                <c:pt idx="11">
                  <c:v>48.4</c:v>
                </c:pt>
                <c:pt idx="12">
                  <c:v>48.4</c:v>
                </c:pt>
                <c:pt idx="13">
                  <c:v>48.4</c:v>
                </c:pt>
                <c:pt idx="14">
                  <c:v>48.4</c:v>
                </c:pt>
                <c:pt idx="15">
                  <c:v>48.4</c:v>
                </c:pt>
                <c:pt idx="16">
                  <c:v>48.4</c:v>
                </c:pt>
                <c:pt idx="17">
                  <c:v>48.4</c:v>
                </c:pt>
                <c:pt idx="18">
                  <c:v>48.4</c:v>
                </c:pt>
                <c:pt idx="19">
                  <c:v>48.4</c:v>
                </c:pt>
                <c:pt idx="20">
                  <c:v>48.4</c:v>
                </c:pt>
                <c:pt idx="21">
                  <c:v>48.4</c:v>
                </c:pt>
                <c:pt idx="22">
                  <c:v>48.4</c:v>
                </c:pt>
                <c:pt idx="23">
                  <c:v>48.4</c:v>
                </c:pt>
                <c:pt idx="24">
                  <c:v>48.4</c:v>
                </c:pt>
                <c:pt idx="25">
                  <c:v>48.4</c:v>
                </c:pt>
                <c:pt idx="26">
                  <c:v>48.4</c:v>
                </c:pt>
                <c:pt idx="27">
                  <c:v>48.4</c:v>
                </c:pt>
                <c:pt idx="28">
                  <c:v>48.4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487B-4BDF-99F4-2BD05E2594E0}"/>
            </c:ext>
          </c:extLst>
        </c:ser>
        <c:ser>
          <c:idx val="30"/>
          <c:order val="12"/>
          <c:tx>
            <c:strRef>
              <c:f>'3.3.E N excretion'!$B$36</c:f>
              <c:strCache>
                <c:ptCount val="1"/>
                <c:pt idx="0">
                  <c:v>Mules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excretion'!$C$36:$AE$36</c:f>
              <c:numCache>
                <c:formatCode>0.0</c:formatCode>
                <c:ptCount val="29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33</c:v>
                </c:pt>
                <c:pt idx="9">
                  <c:v>33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33</c:v>
                </c:pt>
                <c:pt idx="19">
                  <c:v>33</c:v>
                </c:pt>
                <c:pt idx="20">
                  <c:v>33</c:v>
                </c:pt>
                <c:pt idx="21">
                  <c:v>33</c:v>
                </c:pt>
                <c:pt idx="22">
                  <c:v>33</c:v>
                </c:pt>
                <c:pt idx="23">
                  <c:v>33</c:v>
                </c:pt>
                <c:pt idx="24">
                  <c:v>33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487B-4BDF-99F4-2BD05E2594E0}"/>
            </c:ext>
          </c:extLst>
        </c:ser>
        <c:ser>
          <c:idx val="33"/>
          <c:order val="13"/>
          <c:tx>
            <c:strRef>
              <c:f>'3.3.E N excretion'!$B$39</c:f>
              <c:strCache>
                <c:ptCount val="1"/>
                <c:pt idx="0">
                  <c:v>Deer (red)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excretion'!$C$39:$AE$39</c:f>
              <c:numCache>
                <c:formatCode>0.0</c:formatCode>
                <c:ptCount val="29"/>
                <c:pt idx="0">
                  <c:v>27.5</c:v>
                </c:pt>
                <c:pt idx="1">
                  <c:v>27.5</c:v>
                </c:pt>
                <c:pt idx="2">
                  <c:v>27.5</c:v>
                </c:pt>
                <c:pt idx="3">
                  <c:v>27.5</c:v>
                </c:pt>
                <c:pt idx="4">
                  <c:v>27.5</c:v>
                </c:pt>
                <c:pt idx="5">
                  <c:v>27.5</c:v>
                </c:pt>
                <c:pt idx="6">
                  <c:v>27.5</c:v>
                </c:pt>
                <c:pt idx="7">
                  <c:v>27.5</c:v>
                </c:pt>
                <c:pt idx="8">
                  <c:v>27.5</c:v>
                </c:pt>
                <c:pt idx="9">
                  <c:v>27.5</c:v>
                </c:pt>
                <c:pt idx="10">
                  <c:v>27.5</c:v>
                </c:pt>
                <c:pt idx="11">
                  <c:v>27.5</c:v>
                </c:pt>
                <c:pt idx="12">
                  <c:v>27.5</c:v>
                </c:pt>
                <c:pt idx="13">
                  <c:v>27.5</c:v>
                </c:pt>
                <c:pt idx="14">
                  <c:v>27.5</c:v>
                </c:pt>
                <c:pt idx="15">
                  <c:v>27.5</c:v>
                </c:pt>
                <c:pt idx="16">
                  <c:v>27.5</c:v>
                </c:pt>
                <c:pt idx="17">
                  <c:v>27.5</c:v>
                </c:pt>
                <c:pt idx="18">
                  <c:v>27.5</c:v>
                </c:pt>
                <c:pt idx="19">
                  <c:v>27.5</c:v>
                </c:pt>
                <c:pt idx="20">
                  <c:v>27.5</c:v>
                </c:pt>
                <c:pt idx="21">
                  <c:v>27.5</c:v>
                </c:pt>
                <c:pt idx="22">
                  <c:v>27.5</c:v>
                </c:pt>
                <c:pt idx="23">
                  <c:v>27.5</c:v>
                </c:pt>
                <c:pt idx="24">
                  <c:v>27.5</c:v>
                </c:pt>
                <c:pt idx="25">
                  <c:v>27.5</c:v>
                </c:pt>
                <c:pt idx="26">
                  <c:v>27.5</c:v>
                </c:pt>
                <c:pt idx="27">
                  <c:v>27.5</c:v>
                </c:pt>
                <c:pt idx="28">
                  <c:v>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487B-4BDF-99F4-2BD05E2594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2861184"/>
        <c:axId val="412863104"/>
      </c:lineChart>
      <c:catAx>
        <c:axId val="41286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12863104"/>
        <c:crosses val="autoZero"/>
        <c:auto val="1"/>
        <c:lblAlgn val="ctr"/>
        <c:lblOffset val="100"/>
        <c:noMultiLvlLbl val="0"/>
      </c:catAx>
      <c:valAx>
        <c:axId val="4128631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12861184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9346444905464661E-2"/>
          <c:y val="4.4548471763610195E-2"/>
          <c:w val="0.95851967325192133"/>
          <c:h val="0.68305985945305214"/>
        </c:manualLayout>
      </c:layout>
      <c:lineChart>
        <c:grouping val="standard"/>
        <c:varyColors val="0"/>
        <c:ser>
          <c:idx val="9"/>
          <c:order val="0"/>
          <c:tx>
            <c:strRef>
              <c:f>'3.3.E N excretion'!$B$15</c:f>
              <c:strCache>
                <c:ptCount val="1"/>
                <c:pt idx="0">
                  <c:v>Ewes  Lowland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excretion'!$C$15:$AE$15</c:f>
              <c:numCache>
                <c:formatCode>0.0</c:formatCode>
                <c:ptCount val="29"/>
                <c:pt idx="0">
                  <c:v>12.311360000000002</c:v>
                </c:pt>
                <c:pt idx="1">
                  <c:v>12.311360000000002</c:v>
                </c:pt>
                <c:pt idx="2">
                  <c:v>12.311360000000002</c:v>
                </c:pt>
                <c:pt idx="3">
                  <c:v>12.311360000000002</c:v>
                </c:pt>
                <c:pt idx="4">
                  <c:v>12.311360000000002</c:v>
                </c:pt>
                <c:pt idx="5">
                  <c:v>12.311360000000002</c:v>
                </c:pt>
                <c:pt idx="6">
                  <c:v>12.311360000000002</c:v>
                </c:pt>
                <c:pt idx="7">
                  <c:v>12.311360000000002</c:v>
                </c:pt>
                <c:pt idx="8">
                  <c:v>12.311360000000002</c:v>
                </c:pt>
                <c:pt idx="9">
                  <c:v>12.311360000000002</c:v>
                </c:pt>
                <c:pt idx="10">
                  <c:v>12.311360000000002</c:v>
                </c:pt>
                <c:pt idx="11">
                  <c:v>12.311360000000002</c:v>
                </c:pt>
                <c:pt idx="12">
                  <c:v>12.311360000000002</c:v>
                </c:pt>
                <c:pt idx="13">
                  <c:v>12.311360000000002</c:v>
                </c:pt>
                <c:pt idx="14">
                  <c:v>12.311360000000002</c:v>
                </c:pt>
                <c:pt idx="15">
                  <c:v>12.311360000000002</c:v>
                </c:pt>
                <c:pt idx="16">
                  <c:v>12.311360000000002</c:v>
                </c:pt>
                <c:pt idx="17">
                  <c:v>12.311360000000002</c:v>
                </c:pt>
                <c:pt idx="18">
                  <c:v>12.311360000000002</c:v>
                </c:pt>
                <c:pt idx="19">
                  <c:v>12.311360000000002</c:v>
                </c:pt>
                <c:pt idx="20">
                  <c:v>12.311360000000002</c:v>
                </c:pt>
                <c:pt idx="21">
                  <c:v>12.311360000000002</c:v>
                </c:pt>
                <c:pt idx="22">
                  <c:v>12.311360000000002</c:v>
                </c:pt>
                <c:pt idx="23">
                  <c:v>12.311360000000002</c:v>
                </c:pt>
                <c:pt idx="24">
                  <c:v>12.311360000000002</c:v>
                </c:pt>
                <c:pt idx="25">
                  <c:v>12.311360000000002</c:v>
                </c:pt>
                <c:pt idx="26">
                  <c:v>12.311360000000002</c:v>
                </c:pt>
                <c:pt idx="27">
                  <c:v>12.311360000000002</c:v>
                </c:pt>
                <c:pt idx="28">
                  <c:v>12.311360000000002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3D-4EF7-B342-6C07805E118D}"/>
            </c:ext>
          </c:extLst>
        </c:ser>
        <c:ser>
          <c:idx val="10"/>
          <c:order val="1"/>
          <c:tx>
            <c:strRef>
              <c:f>'3.3.E N excretion'!$B$16</c:f>
              <c:strCache>
                <c:ptCount val="1"/>
                <c:pt idx="0">
                  <c:v>Ewes Upland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excretion'!$C$16:$AE$16</c:f>
              <c:numCache>
                <c:formatCode>0.0</c:formatCode>
                <c:ptCount val="29"/>
                <c:pt idx="0">
                  <c:v>6.48916</c:v>
                </c:pt>
                <c:pt idx="1">
                  <c:v>6.48916</c:v>
                </c:pt>
                <c:pt idx="2">
                  <c:v>6.48916</c:v>
                </c:pt>
                <c:pt idx="3">
                  <c:v>6.48916</c:v>
                </c:pt>
                <c:pt idx="4">
                  <c:v>6.48916</c:v>
                </c:pt>
                <c:pt idx="5">
                  <c:v>6.48916</c:v>
                </c:pt>
                <c:pt idx="6">
                  <c:v>6.48916</c:v>
                </c:pt>
                <c:pt idx="7">
                  <c:v>6.48916</c:v>
                </c:pt>
                <c:pt idx="8">
                  <c:v>6.48916</c:v>
                </c:pt>
                <c:pt idx="9">
                  <c:v>6.48916</c:v>
                </c:pt>
                <c:pt idx="10">
                  <c:v>6.48916</c:v>
                </c:pt>
                <c:pt idx="11">
                  <c:v>6.48916</c:v>
                </c:pt>
                <c:pt idx="12">
                  <c:v>6.48916</c:v>
                </c:pt>
                <c:pt idx="13">
                  <c:v>6.48916</c:v>
                </c:pt>
                <c:pt idx="14">
                  <c:v>6.48916</c:v>
                </c:pt>
                <c:pt idx="15">
                  <c:v>6.48916</c:v>
                </c:pt>
                <c:pt idx="16">
                  <c:v>6.48916</c:v>
                </c:pt>
                <c:pt idx="17">
                  <c:v>6.48916</c:v>
                </c:pt>
                <c:pt idx="18">
                  <c:v>6.48916</c:v>
                </c:pt>
                <c:pt idx="19">
                  <c:v>6.48916</c:v>
                </c:pt>
                <c:pt idx="20">
                  <c:v>6.48916</c:v>
                </c:pt>
                <c:pt idx="21">
                  <c:v>6.48916</c:v>
                </c:pt>
                <c:pt idx="22">
                  <c:v>6.48916</c:v>
                </c:pt>
                <c:pt idx="23">
                  <c:v>6.48916</c:v>
                </c:pt>
                <c:pt idx="24">
                  <c:v>6.48916</c:v>
                </c:pt>
                <c:pt idx="25">
                  <c:v>6.48916</c:v>
                </c:pt>
                <c:pt idx="26">
                  <c:v>6.48916</c:v>
                </c:pt>
                <c:pt idx="27">
                  <c:v>6.48916</c:v>
                </c:pt>
                <c:pt idx="28">
                  <c:v>6.48916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3D-4EF7-B342-6C07805E118D}"/>
            </c:ext>
          </c:extLst>
        </c:ser>
        <c:ser>
          <c:idx val="11"/>
          <c:order val="2"/>
          <c:tx>
            <c:strRef>
              <c:f>'3.3.E N excretion'!$B$17</c:f>
              <c:strCache>
                <c:ptCount val="1"/>
                <c:pt idx="0">
                  <c:v>Rams - lowland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excretion'!$C$17:$AE$17</c:f>
              <c:numCache>
                <c:formatCode>0.0</c:formatCode>
                <c:ptCount val="2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3D-4EF7-B342-6C07805E118D}"/>
            </c:ext>
          </c:extLst>
        </c:ser>
        <c:ser>
          <c:idx val="12"/>
          <c:order val="3"/>
          <c:tx>
            <c:strRef>
              <c:f>'3.3.E N excretion'!$B$18</c:f>
              <c:strCache>
                <c:ptCount val="1"/>
                <c:pt idx="0">
                  <c:v>Rams - upland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excretion'!$C$18:$AE$18</c:f>
              <c:numCache>
                <c:formatCode>0.0</c:formatCode>
                <c:ptCount val="2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D3D-4EF7-B342-6C07805E118D}"/>
            </c:ext>
          </c:extLst>
        </c:ser>
        <c:ser>
          <c:idx val="13"/>
          <c:order val="4"/>
          <c:tx>
            <c:strRef>
              <c:f>'3.3.E N excretion'!$B$19</c:f>
              <c:strCache>
                <c:ptCount val="1"/>
                <c:pt idx="0">
                  <c:v>Other Sheep&gt;1 - lowland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excretion'!$C$19:$AE$19</c:f>
              <c:numCache>
                <c:formatCode>0.0</c:formatCode>
                <c:ptCount val="29"/>
                <c:pt idx="0">
                  <c:v>6.4784000000000015</c:v>
                </c:pt>
                <c:pt idx="1">
                  <c:v>6.4784000000000015</c:v>
                </c:pt>
                <c:pt idx="2">
                  <c:v>6.4784000000000015</c:v>
                </c:pt>
                <c:pt idx="3">
                  <c:v>6.4784000000000015</c:v>
                </c:pt>
                <c:pt idx="4">
                  <c:v>6.4784000000000015</c:v>
                </c:pt>
                <c:pt idx="5">
                  <c:v>6.4784000000000015</c:v>
                </c:pt>
                <c:pt idx="6">
                  <c:v>6.4784000000000015</c:v>
                </c:pt>
                <c:pt idx="7">
                  <c:v>6.4784000000000015</c:v>
                </c:pt>
                <c:pt idx="8">
                  <c:v>6.4784000000000015</c:v>
                </c:pt>
                <c:pt idx="9">
                  <c:v>6.4784000000000015</c:v>
                </c:pt>
                <c:pt idx="10">
                  <c:v>6.4784000000000015</c:v>
                </c:pt>
                <c:pt idx="11">
                  <c:v>6.4784000000000015</c:v>
                </c:pt>
                <c:pt idx="12">
                  <c:v>6.4784000000000015</c:v>
                </c:pt>
                <c:pt idx="13">
                  <c:v>6.4784000000000015</c:v>
                </c:pt>
                <c:pt idx="14">
                  <c:v>6.4784000000000015</c:v>
                </c:pt>
                <c:pt idx="15">
                  <c:v>6.4784000000000015</c:v>
                </c:pt>
                <c:pt idx="16">
                  <c:v>6.4784000000000015</c:v>
                </c:pt>
                <c:pt idx="17">
                  <c:v>6.4784000000000015</c:v>
                </c:pt>
                <c:pt idx="18">
                  <c:v>6.4784000000000015</c:v>
                </c:pt>
                <c:pt idx="19">
                  <c:v>6.4784000000000015</c:v>
                </c:pt>
                <c:pt idx="20">
                  <c:v>6.4784000000000015</c:v>
                </c:pt>
                <c:pt idx="21">
                  <c:v>6.4784000000000015</c:v>
                </c:pt>
                <c:pt idx="22">
                  <c:v>6.4784000000000015</c:v>
                </c:pt>
                <c:pt idx="23">
                  <c:v>6.4784000000000015</c:v>
                </c:pt>
                <c:pt idx="24">
                  <c:v>6.4784000000000015</c:v>
                </c:pt>
                <c:pt idx="25">
                  <c:v>6.4784000000000015</c:v>
                </c:pt>
                <c:pt idx="26">
                  <c:v>6.4784000000000015</c:v>
                </c:pt>
                <c:pt idx="27">
                  <c:v>6.4784000000000015</c:v>
                </c:pt>
                <c:pt idx="28">
                  <c:v>6.4784000000000015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3D-4EF7-B342-6C07805E118D}"/>
            </c:ext>
          </c:extLst>
        </c:ser>
        <c:ser>
          <c:idx val="14"/>
          <c:order val="5"/>
          <c:tx>
            <c:strRef>
              <c:f>'3.3.E N excretion'!$B$20</c:f>
              <c:strCache>
                <c:ptCount val="1"/>
                <c:pt idx="0">
                  <c:v>Other Sheep&gt;1 - upland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excretion'!$C$20:$AE$20</c:f>
              <c:numCache>
                <c:formatCode>0.0</c:formatCode>
                <c:ptCount val="29"/>
                <c:pt idx="0">
                  <c:v>4.2102399999999998</c:v>
                </c:pt>
                <c:pt idx="1">
                  <c:v>4.2102399999999998</c:v>
                </c:pt>
                <c:pt idx="2">
                  <c:v>4.2102399999999998</c:v>
                </c:pt>
                <c:pt idx="3">
                  <c:v>4.2102399999999998</c:v>
                </c:pt>
                <c:pt idx="4">
                  <c:v>4.2102399999999998</c:v>
                </c:pt>
                <c:pt idx="5">
                  <c:v>4.2102399999999998</c:v>
                </c:pt>
                <c:pt idx="6">
                  <c:v>4.2102399999999998</c:v>
                </c:pt>
                <c:pt idx="7">
                  <c:v>4.2102399999999998</c:v>
                </c:pt>
                <c:pt idx="8">
                  <c:v>4.2102399999999998</c:v>
                </c:pt>
                <c:pt idx="9">
                  <c:v>4.2102399999999998</c:v>
                </c:pt>
                <c:pt idx="10">
                  <c:v>4.2102399999999998</c:v>
                </c:pt>
                <c:pt idx="11">
                  <c:v>4.2102399999999998</c:v>
                </c:pt>
                <c:pt idx="12">
                  <c:v>4.2102399999999998</c:v>
                </c:pt>
                <c:pt idx="13">
                  <c:v>4.2102399999999998</c:v>
                </c:pt>
                <c:pt idx="14">
                  <c:v>4.2102399999999998</c:v>
                </c:pt>
                <c:pt idx="15">
                  <c:v>4.2102399999999998</c:v>
                </c:pt>
                <c:pt idx="16">
                  <c:v>4.2102399999999998</c:v>
                </c:pt>
                <c:pt idx="17">
                  <c:v>4.2102399999999998</c:v>
                </c:pt>
                <c:pt idx="18">
                  <c:v>4.2102399999999998</c:v>
                </c:pt>
                <c:pt idx="19">
                  <c:v>4.2102399999999998</c:v>
                </c:pt>
                <c:pt idx="20">
                  <c:v>4.2102399999999998</c:v>
                </c:pt>
                <c:pt idx="21">
                  <c:v>4.2102399999999998</c:v>
                </c:pt>
                <c:pt idx="22">
                  <c:v>4.2102399999999998</c:v>
                </c:pt>
                <c:pt idx="23">
                  <c:v>4.2102399999999998</c:v>
                </c:pt>
                <c:pt idx="24">
                  <c:v>4.2102399999999998</c:v>
                </c:pt>
                <c:pt idx="25">
                  <c:v>4.2102399999999998</c:v>
                </c:pt>
                <c:pt idx="26">
                  <c:v>4.2102399999999998</c:v>
                </c:pt>
                <c:pt idx="27">
                  <c:v>4.2102399999999998</c:v>
                </c:pt>
                <c:pt idx="28">
                  <c:v>4.2102399999999998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D3D-4EF7-B342-6C07805E118D}"/>
            </c:ext>
          </c:extLst>
        </c:ser>
        <c:ser>
          <c:idx val="15"/>
          <c:order val="6"/>
          <c:tx>
            <c:strRef>
              <c:f>'3.3.E N excretion'!$B$21</c:f>
              <c:strCache>
                <c:ptCount val="1"/>
                <c:pt idx="0">
                  <c:v>Lambs - lowland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excretion'!$C$21:$AE$21</c:f>
              <c:numCache>
                <c:formatCode>0.0</c:formatCode>
                <c:ptCount val="29"/>
                <c:pt idx="0">
                  <c:v>1.1584000000000001</c:v>
                </c:pt>
                <c:pt idx="1">
                  <c:v>1.1584000000000001</c:v>
                </c:pt>
                <c:pt idx="2">
                  <c:v>1.1584000000000001</c:v>
                </c:pt>
                <c:pt idx="3">
                  <c:v>1.1584000000000001</c:v>
                </c:pt>
                <c:pt idx="4">
                  <c:v>1.1584000000000001</c:v>
                </c:pt>
                <c:pt idx="5">
                  <c:v>1.1584000000000001</c:v>
                </c:pt>
                <c:pt idx="6">
                  <c:v>1.1584000000000001</c:v>
                </c:pt>
                <c:pt idx="7">
                  <c:v>1.1584000000000001</c:v>
                </c:pt>
                <c:pt idx="8">
                  <c:v>1.1584000000000001</c:v>
                </c:pt>
                <c:pt idx="9">
                  <c:v>1.1584000000000001</c:v>
                </c:pt>
                <c:pt idx="10">
                  <c:v>1.1584000000000001</c:v>
                </c:pt>
                <c:pt idx="11">
                  <c:v>1.1584000000000001</c:v>
                </c:pt>
                <c:pt idx="12">
                  <c:v>1.1584000000000001</c:v>
                </c:pt>
                <c:pt idx="13">
                  <c:v>1.1584000000000001</c:v>
                </c:pt>
                <c:pt idx="14">
                  <c:v>1.1584000000000001</c:v>
                </c:pt>
                <c:pt idx="15">
                  <c:v>1.1584000000000001</c:v>
                </c:pt>
                <c:pt idx="16">
                  <c:v>1.1584000000000001</c:v>
                </c:pt>
                <c:pt idx="17">
                  <c:v>1.1584000000000001</c:v>
                </c:pt>
                <c:pt idx="18">
                  <c:v>1.1584000000000001</c:v>
                </c:pt>
                <c:pt idx="19">
                  <c:v>1.1584000000000001</c:v>
                </c:pt>
                <c:pt idx="20">
                  <c:v>1.1584000000000001</c:v>
                </c:pt>
                <c:pt idx="21">
                  <c:v>1.1584000000000001</c:v>
                </c:pt>
                <c:pt idx="22">
                  <c:v>1.1584000000000001</c:v>
                </c:pt>
                <c:pt idx="23">
                  <c:v>1.1584000000000001</c:v>
                </c:pt>
                <c:pt idx="24">
                  <c:v>1.1584000000000001</c:v>
                </c:pt>
                <c:pt idx="25">
                  <c:v>1.1584000000000001</c:v>
                </c:pt>
                <c:pt idx="26">
                  <c:v>1.1584000000000001</c:v>
                </c:pt>
                <c:pt idx="27">
                  <c:v>1.1584000000000001</c:v>
                </c:pt>
                <c:pt idx="28">
                  <c:v>1.1584000000000001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D3D-4EF7-B342-6C07805E118D}"/>
            </c:ext>
          </c:extLst>
        </c:ser>
        <c:ser>
          <c:idx val="16"/>
          <c:order val="7"/>
          <c:tx>
            <c:strRef>
              <c:f>'3.3.E N excretion'!$B$22</c:f>
              <c:strCache>
                <c:ptCount val="1"/>
                <c:pt idx="0">
                  <c:v>Lambs - upland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excretion'!$C$22:$AE$22</c:f>
              <c:numCache>
                <c:formatCode>0.0</c:formatCode>
                <c:ptCount val="29"/>
                <c:pt idx="0">
                  <c:v>0.97740000000000005</c:v>
                </c:pt>
                <c:pt idx="1">
                  <c:v>0.97740000000000005</c:v>
                </c:pt>
                <c:pt idx="2">
                  <c:v>0.97740000000000005</c:v>
                </c:pt>
                <c:pt idx="3">
                  <c:v>0.97740000000000005</c:v>
                </c:pt>
                <c:pt idx="4">
                  <c:v>0.97740000000000005</c:v>
                </c:pt>
                <c:pt idx="5">
                  <c:v>0.97740000000000005</c:v>
                </c:pt>
                <c:pt idx="6">
                  <c:v>0.97740000000000005</c:v>
                </c:pt>
                <c:pt idx="7">
                  <c:v>0.97740000000000005</c:v>
                </c:pt>
                <c:pt idx="8">
                  <c:v>0.97740000000000005</c:v>
                </c:pt>
                <c:pt idx="9">
                  <c:v>0.97740000000000005</c:v>
                </c:pt>
                <c:pt idx="10">
                  <c:v>0.97740000000000005</c:v>
                </c:pt>
                <c:pt idx="11">
                  <c:v>0.97740000000000005</c:v>
                </c:pt>
                <c:pt idx="12">
                  <c:v>0.97740000000000005</c:v>
                </c:pt>
                <c:pt idx="13">
                  <c:v>0.97740000000000005</c:v>
                </c:pt>
                <c:pt idx="14">
                  <c:v>0.97740000000000005</c:v>
                </c:pt>
                <c:pt idx="15">
                  <c:v>0.97740000000000005</c:v>
                </c:pt>
                <c:pt idx="16">
                  <c:v>0.97740000000000005</c:v>
                </c:pt>
                <c:pt idx="17">
                  <c:v>0.97740000000000005</c:v>
                </c:pt>
                <c:pt idx="18">
                  <c:v>0.97740000000000005</c:v>
                </c:pt>
                <c:pt idx="19">
                  <c:v>0.97740000000000005</c:v>
                </c:pt>
                <c:pt idx="20">
                  <c:v>0.97740000000000005</c:v>
                </c:pt>
                <c:pt idx="21">
                  <c:v>0.97740000000000005</c:v>
                </c:pt>
                <c:pt idx="22">
                  <c:v>0.97740000000000005</c:v>
                </c:pt>
                <c:pt idx="23">
                  <c:v>0.97740000000000005</c:v>
                </c:pt>
                <c:pt idx="24">
                  <c:v>0.97740000000000005</c:v>
                </c:pt>
                <c:pt idx="25">
                  <c:v>0.97740000000000005</c:v>
                </c:pt>
                <c:pt idx="26">
                  <c:v>0.97740000000000005</c:v>
                </c:pt>
                <c:pt idx="27">
                  <c:v>0.97740000000000005</c:v>
                </c:pt>
                <c:pt idx="28">
                  <c:v>0.97740000000000005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D3D-4EF7-B342-6C07805E118D}"/>
            </c:ext>
          </c:extLst>
        </c:ser>
        <c:ser>
          <c:idx val="18"/>
          <c:order val="8"/>
          <c:tx>
            <c:strRef>
              <c:f>'3.3.E N excretion'!$B$24</c:f>
              <c:strCache>
                <c:ptCount val="1"/>
                <c:pt idx="0">
                  <c:v>Gilts not yet served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excretion'!$C$24:$AE$24</c:f>
              <c:numCache>
                <c:formatCode>0.0</c:formatCode>
                <c:ptCount val="29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  <c:pt idx="24">
                  <c:v>9.1999999999999993</c:v>
                </c:pt>
                <c:pt idx="25">
                  <c:v>9.1999999999999993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D3D-4EF7-B342-6C07805E118D}"/>
            </c:ext>
          </c:extLst>
        </c:ser>
        <c:ser>
          <c:idx val="21"/>
          <c:order val="9"/>
          <c:tx>
            <c:strRef>
              <c:f>'3.3.E N excretion'!$B$27</c:f>
              <c:strCache>
                <c:ptCount val="1"/>
                <c:pt idx="0">
                  <c:v>Boars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excretion'!$C$27:$AE$27</c:f>
              <c:numCache>
                <c:formatCode>0.0</c:formatCode>
                <c:ptCount val="29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D3D-4EF7-B342-6C07805E118D}"/>
            </c:ext>
          </c:extLst>
        </c:ser>
        <c:ser>
          <c:idx val="22"/>
          <c:order val="10"/>
          <c:tx>
            <c:strRef>
              <c:f>'3.3.E N excretion'!$B$28</c:f>
              <c:strCache>
                <c:ptCount val="1"/>
                <c:pt idx="0">
                  <c:v>Fatteners &gt; 20 kg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excretion'!$C$28:$AE$28</c:f>
              <c:numCache>
                <c:formatCode>0.0</c:formatCode>
                <c:ptCount val="29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  <c:pt idx="24">
                  <c:v>9.1999999999999993</c:v>
                </c:pt>
                <c:pt idx="25">
                  <c:v>9.1999999999999993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AD3D-4EF7-B342-6C07805E118D}"/>
            </c:ext>
          </c:extLst>
        </c:ser>
        <c:ser>
          <c:idx val="23"/>
          <c:order val="11"/>
          <c:tx>
            <c:strRef>
              <c:f>'3.3.E N excretion'!$B$29</c:f>
              <c:strCache>
                <c:ptCount val="1"/>
                <c:pt idx="0">
                  <c:v>Fatteners &lt; 20 kg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excretion'!$C$29:$AE$29</c:f>
              <c:numCache>
                <c:formatCode>0.0</c:formatCode>
                <c:ptCount val="2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D3D-4EF7-B342-6C07805E118D}"/>
            </c:ext>
          </c:extLst>
        </c:ser>
        <c:ser>
          <c:idx val="24"/>
          <c:order val="12"/>
          <c:tx>
            <c:strRef>
              <c:f>'3.3.E N excretion'!$B$30</c:f>
              <c:strCache>
                <c:ptCount val="1"/>
                <c:pt idx="0">
                  <c:v>Laying hen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excretion'!$C$30:$AE$30</c:f>
              <c:numCache>
                <c:formatCode>0.0</c:formatCode>
                <c:ptCount val="29"/>
                <c:pt idx="0">
                  <c:v>0.84486000000000017</c:v>
                </c:pt>
                <c:pt idx="1">
                  <c:v>0.84486000000000017</c:v>
                </c:pt>
                <c:pt idx="2">
                  <c:v>0.84486000000000017</c:v>
                </c:pt>
                <c:pt idx="3">
                  <c:v>0.84486000000000017</c:v>
                </c:pt>
                <c:pt idx="4">
                  <c:v>0.84486000000000017</c:v>
                </c:pt>
                <c:pt idx="5">
                  <c:v>0.84486000000000017</c:v>
                </c:pt>
                <c:pt idx="6">
                  <c:v>0.84486000000000017</c:v>
                </c:pt>
                <c:pt idx="7">
                  <c:v>0.84486000000000017</c:v>
                </c:pt>
                <c:pt idx="8">
                  <c:v>0.84486000000000017</c:v>
                </c:pt>
                <c:pt idx="9">
                  <c:v>0.84486000000000017</c:v>
                </c:pt>
                <c:pt idx="10">
                  <c:v>0.84486000000000017</c:v>
                </c:pt>
                <c:pt idx="11">
                  <c:v>0.84486000000000017</c:v>
                </c:pt>
                <c:pt idx="12">
                  <c:v>0.84486000000000017</c:v>
                </c:pt>
                <c:pt idx="13">
                  <c:v>0.84486000000000017</c:v>
                </c:pt>
                <c:pt idx="14">
                  <c:v>0.84486000000000017</c:v>
                </c:pt>
                <c:pt idx="15">
                  <c:v>0.84486000000000017</c:v>
                </c:pt>
                <c:pt idx="16">
                  <c:v>0.84486000000000017</c:v>
                </c:pt>
                <c:pt idx="17">
                  <c:v>0.84486000000000017</c:v>
                </c:pt>
                <c:pt idx="18">
                  <c:v>0.84486000000000017</c:v>
                </c:pt>
                <c:pt idx="19">
                  <c:v>0.84486000000000017</c:v>
                </c:pt>
                <c:pt idx="20">
                  <c:v>0.84486000000000017</c:v>
                </c:pt>
                <c:pt idx="21">
                  <c:v>0.84486000000000017</c:v>
                </c:pt>
                <c:pt idx="22">
                  <c:v>0.84486000000000017</c:v>
                </c:pt>
                <c:pt idx="23">
                  <c:v>0.84486000000000017</c:v>
                </c:pt>
                <c:pt idx="24">
                  <c:v>0.84486000000000017</c:v>
                </c:pt>
                <c:pt idx="25">
                  <c:v>0.84486000000000017</c:v>
                </c:pt>
                <c:pt idx="26">
                  <c:v>0.84486000000000017</c:v>
                </c:pt>
                <c:pt idx="27">
                  <c:v>0.84486000000000017</c:v>
                </c:pt>
                <c:pt idx="28">
                  <c:v>0.84486000000000017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AD3D-4EF7-B342-6C07805E118D}"/>
            </c:ext>
          </c:extLst>
        </c:ser>
        <c:ser>
          <c:idx val="25"/>
          <c:order val="13"/>
          <c:tx>
            <c:strRef>
              <c:f>'3.3.E N excretion'!$B$31</c:f>
              <c:strCache>
                <c:ptCount val="1"/>
                <c:pt idx="0">
                  <c:v>Broiler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excretion'!$C$31:$AE$31</c:f>
              <c:numCache>
                <c:formatCode>0.0</c:formatCode>
                <c:ptCount val="29"/>
                <c:pt idx="0">
                  <c:v>0.35460000000000003</c:v>
                </c:pt>
                <c:pt idx="1">
                  <c:v>0.35460000000000003</c:v>
                </c:pt>
                <c:pt idx="2">
                  <c:v>0.35460000000000003</c:v>
                </c:pt>
                <c:pt idx="3">
                  <c:v>0.35460000000000003</c:v>
                </c:pt>
                <c:pt idx="4">
                  <c:v>0.35460000000000003</c:v>
                </c:pt>
                <c:pt idx="5">
                  <c:v>0.35460000000000003</c:v>
                </c:pt>
                <c:pt idx="6">
                  <c:v>0.35460000000000003</c:v>
                </c:pt>
                <c:pt idx="7">
                  <c:v>0.35460000000000003</c:v>
                </c:pt>
                <c:pt idx="8">
                  <c:v>0.35460000000000003</c:v>
                </c:pt>
                <c:pt idx="9">
                  <c:v>0.35460000000000003</c:v>
                </c:pt>
                <c:pt idx="10">
                  <c:v>0.35460000000000003</c:v>
                </c:pt>
                <c:pt idx="11">
                  <c:v>0.35460000000000003</c:v>
                </c:pt>
                <c:pt idx="12">
                  <c:v>0.35460000000000003</c:v>
                </c:pt>
                <c:pt idx="13">
                  <c:v>0.35460000000000003</c:v>
                </c:pt>
                <c:pt idx="14">
                  <c:v>0.35460000000000003</c:v>
                </c:pt>
                <c:pt idx="15">
                  <c:v>0.35460000000000003</c:v>
                </c:pt>
                <c:pt idx="16">
                  <c:v>0.35460000000000003</c:v>
                </c:pt>
                <c:pt idx="17">
                  <c:v>0.35460000000000003</c:v>
                </c:pt>
                <c:pt idx="18">
                  <c:v>0.35460000000000003</c:v>
                </c:pt>
                <c:pt idx="19">
                  <c:v>0.35460000000000003</c:v>
                </c:pt>
                <c:pt idx="20">
                  <c:v>0.35460000000000003</c:v>
                </c:pt>
                <c:pt idx="21">
                  <c:v>0.35460000000000003</c:v>
                </c:pt>
                <c:pt idx="22">
                  <c:v>0.35460000000000003</c:v>
                </c:pt>
                <c:pt idx="23">
                  <c:v>0.35460000000000003</c:v>
                </c:pt>
                <c:pt idx="24">
                  <c:v>0.35460000000000003</c:v>
                </c:pt>
                <c:pt idx="25">
                  <c:v>0.35460000000000003</c:v>
                </c:pt>
                <c:pt idx="26">
                  <c:v>0.35460000000000003</c:v>
                </c:pt>
                <c:pt idx="27">
                  <c:v>0.35460000000000003</c:v>
                </c:pt>
                <c:pt idx="28">
                  <c:v>0.35460000000000003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D3D-4EF7-B342-6C07805E118D}"/>
            </c:ext>
          </c:extLst>
        </c:ser>
        <c:ser>
          <c:idx val="26"/>
          <c:order val="14"/>
          <c:tx>
            <c:strRef>
              <c:f>'3.3.E N excretion'!$B$32</c:f>
              <c:strCache>
                <c:ptCount val="1"/>
                <c:pt idx="0">
                  <c:v>Turkey per bird place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excretion'!$C$32:$AE$32</c:f>
              <c:numCache>
                <c:formatCode>0.0</c:formatCode>
                <c:ptCount val="29"/>
                <c:pt idx="0">
                  <c:v>1.5360000000000005</c:v>
                </c:pt>
                <c:pt idx="1">
                  <c:v>1.5360000000000005</c:v>
                </c:pt>
                <c:pt idx="2">
                  <c:v>1.5360000000000005</c:v>
                </c:pt>
                <c:pt idx="3">
                  <c:v>1.5360000000000005</c:v>
                </c:pt>
                <c:pt idx="4">
                  <c:v>1.5360000000000005</c:v>
                </c:pt>
                <c:pt idx="5">
                  <c:v>1.5360000000000005</c:v>
                </c:pt>
                <c:pt idx="6">
                  <c:v>1.5360000000000005</c:v>
                </c:pt>
                <c:pt idx="7">
                  <c:v>1.5360000000000005</c:v>
                </c:pt>
                <c:pt idx="8">
                  <c:v>1.5360000000000005</c:v>
                </c:pt>
                <c:pt idx="9">
                  <c:v>1.5360000000000005</c:v>
                </c:pt>
                <c:pt idx="10">
                  <c:v>1.5360000000000005</c:v>
                </c:pt>
                <c:pt idx="11">
                  <c:v>1.5360000000000005</c:v>
                </c:pt>
                <c:pt idx="12">
                  <c:v>1.5360000000000005</c:v>
                </c:pt>
                <c:pt idx="13">
                  <c:v>1.5360000000000005</c:v>
                </c:pt>
                <c:pt idx="14">
                  <c:v>1.5360000000000005</c:v>
                </c:pt>
                <c:pt idx="15">
                  <c:v>1.5360000000000005</c:v>
                </c:pt>
                <c:pt idx="16">
                  <c:v>1.5360000000000005</c:v>
                </c:pt>
                <c:pt idx="17">
                  <c:v>1.5360000000000005</c:v>
                </c:pt>
                <c:pt idx="18">
                  <c:v>1.5360000000000005</c:v>
                </c:pt>
                <c:pt idx="19">
                  <c:v>1.5360000000000005</c:v>
                </c:pt>
                <c:pt idx="20">
                  <c:v>1.5360000000000005</c:v>
                </c:pt>
                <c:pt idx="21">
                  <c:v>1.5360000000000005</c:v>
                </c:pt>
                <c:pt idx="22">
                  <c:v>1.5360000000000005</c:v>
                </c:pt>
                <c:pt idx="23">
                  <c:v>1.5360000000000005</c:v>
                </c:pt>
                <c:pt idx="24">
                  <c:v>1.5360000000000005</c:v>
                </c:pt>
                <c:pt idx="25">
                  <c:v>1.5360000000000005</c:v>
                </c:pt>
                <c:pt idx="26">
                  <c:v>1.5360000000000005</c:v>
                </c:pt>
                <c:pt idx="27">
                  <c:v>1.5360000000000005</c:v>
                </c:pt>
                <c:pt idx="28">
                  <c:v>1.5360000000000005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D3D-4EF7-B342-6C07805E118D}"/>
            </c:ext>
          </c:extLst>
        </c:ser>
        <c:ser>
          <c:idx val="27"/>
          <c:order val="15"/>
          <c:tx>
            <c:strRef>
              <c:f>'3.3.E N excretion'!$B$33</c:f>
              <c:strCache>
                <c:ptCount val="1"/>
                <c:pt idx="0">
                  <c:v>Ducks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excretion'!$C$33:$AE$33</c:f>
              <c:numCache>
                <c:formatCode>0.0</c:formatCode>
                <c:ptCount val="29"/>
                <c:pt idx="0">
                  <c:v>0.81796500000000016</c:v>
                </c:pt>
                <c:pt idx="1">
                  <c:v>0.81796500000000016</c:v>
                </c:pt>
                <c:pt idx="2">
                  <c:v>0.81796500000000016</c:v>
                </c:pt>
                <c:pt idx="3">
                  <c:v>0.81796500000000016</c:v>
                </c:pt>
                <c:pt idx="4">
                  <c:v>0.81796500000000016</c:v>
                </c:pt>
                <c:pt idx="5">
                  <c:v>0.81796500000000016</c:v>
                </c:pt>
                <c:pt idx="6">
                  <c:v>0.81796500000000016</c:v>
                </c:pt>
                <c:pt idx="7">
                  <c:v>0.81796500000000016</c:v>
                </c:pt>
                <c:pt idx="8">
                  <c:v>0.81796500000000016</c:v>
                </c:pt>
                <c:pt idx="9">
                  <c:v>0.81796500000000016</c:v>
                </c:pt>
                <c:pt idx="10">
                  <c:v>0.81796500000000016</c:v>
                </c:pt>
                <c:pt idx="11">
                  <c:v>0.81796500000000016</c:v>
                </c:pt>
                <c:pt idx="12">
                  <c:v>0.81796500000000016</c:v>
                </c:pt>
                <c:pt idx="13">
                  <c:v>0.81796500000000016</c:v>
                </c:pt>
                <c:pt idx="14">
                  <c:v>0.81796500000000016</c:v>
                </c:pt>
                <c:pt idx="15">
                  <c:v>0.81796500000000016</c:v>
                </c:pt>
                <c:pt idx="16">
                  <c:v>0.81796500000000016</c:v>
                </c:pt>
                <c:pt idx="17">
                  <c:v>0.81796500000000016</c:v>
                </c:pt>
                <c:pt idx="18">
                  <c:v>0.81796500000000016</c:v>
                </c:pt>
                <c:pt idx="19">
                  <c:v>0.81796500000000016</c:v>
                </c:pt>
                <c:pt idx="20">
                  <c:v>0.81796500000000016</c:v>
                </c:pt>
                <c:pt idx="21">
                  <c:v>0.81796500000000016</c:v>
                </c:pt>
                <c:pt idx="22">
                  <c:v>0.81796500000000016</c:v>
                </c:pt>
                <c:pt idx="23">
                  <c:v>0.81796500000000016</c:v>
                </c:pt>
                <c:pt idx="24">
                  <c:v>0.81796500000000016</c:v>
                </c:pt>
                <c:pt idx="25">
                  <c:v>0.81796500000000016</c:v>
                </c:pt>
                <c:pt idx="26">
                  <c:v>0.81796500000000016</c:v>
                </c:pt>
                <c:pt idx="27">
                  <c:v>0.81796500000000016</c:v>
                </c:pt>
                <c:pt idx="28">
                  <c:v>0.81796500000000016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AD3D-4EF7-B342-6C07805E118D}"/>
            </c:ext>
          </c:extLst>
        </c:ser>
        <c:ser>
          <c:idx val="28"/>
          <c:order val="16"/>
          <c:tx>
            <c:strRef>
              <c:f>'3.3.E N excretion'!$B$34</c:f>
              <c:strCache>
                <c:ptCount val="1"/>
                <c:pt idx="0">
                  <c:v>Geese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excretion'!$C$34:$AE$34</c:f>
              <c:numCache>
                <c:formatCode>0.0</c:formatCode>
                <c:ptCount val="29"/>
                <c:pt idx="0">
                  <c:v>0.55000000000000004</c:v>
                </c:pt>
                <c:pt idx="1">
                  <c:v>0.55000000000000004</c:v>
                </c:pt>
                <c:pt idx="2">
                  <c:v>0.55000000000000004</c:v>
                </c:pt>
                <c:pt idx="3">
                  <c:v>0.55000000000000004</c:v>
                </c:pt>
                <c:pt idx="4">
                  <c:v>0.55000000000000004</c:v>
                </c:pt>
                <c:pt idx="5">
                  <c:v>0.55000000000000004</c:v>
                </c:pt>
                <c:pt idx="6">
                  <c:v>0.55000000000000004</c:v>
                </c:pt>
                <c:pt idx="7">
                  <c:v>0.55000000000000004</c:v>
                </c:pt>
                <c:pt idx="8">
                  <c:v>0.55000000000000004</c:v>
                </c:pt>
                <c:pt idx="9">
                  <c:v>0.55000000000000004</c:v>
                </c:pt>
                <c:pt idx="10">
                  <c:v>0.55000000000000004</c:v>
                </c:pt>
                <c:pt idx="11">
                  <c:v>0.55000000000000004</c:v>
                </c:pt>
                <c:pt idx="12">
                  <c:v>0.55000000000000004</c:v>
                </c:pt>
                <c:pt idx="13">
                  <c:v>0.55000000000000004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0.55000000000000004</c:v>
                </c:pt>
                <c:pt idx="17">
                  <c:v>0.55000000000000004</c:v>
                </c:pt>
                <c:pt idx="18">
                  <c:v>0.55000000000000004</c:v>
                </c:pt>
                <c:pt idx="19">
                  <c:v>0.55000000000000004</c:v>
                </c:pt>
                <c:pt idx="20">
                  <c:v>0.55000000000000004</c:v>
                </c:pt>
                <c:pt idx="21">
                  <c:v>0.55000000000000004</c:v>
                </c:pt>
                <c:pt idx="22">
                  <c:v>0.55000000000000004</c:v>
                </c:pt>
                <c:pt idx="23">
                  <c:v>0.55000000000000004</c:v>
                </c:pt>
                <c:pt idx="24">
                  <c:v>0.55000000000000004</c:v>
                </c:pt>
                <c:pt idx="25">
                  <c:v>0.55000000000000004</c:v>
                </c:pt>
                <c:pt idx="26">
                  <c:v>0.55000000000000004</c:v>
                </c:pt>
                <c:pt idx="27">
                  <c:v>0.55000000000000004</c:v>
                </c:pt>
                <c:pt idx="28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D3D-4EF7-B342-6C07805E118D}"/>
            </c:ext>
          </c:extLst>
        </c:ser>
        <c:ser>
          <c:idx val="31"/>
          <c:order val="17"/>
          <c:tx>
            <c:strRef>
              <c:f>'3.3.E N excretion'!$B$37</c:f>
              <c:strCache>
                <c:ptCount val="1"/>
                <c:pt idx="0">
                  <c:v>Goats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excretion'!$C$37:$AE$37</c:f>
              <c:numCache>
                <c:formatCode>0.0</c:formatCode>
                <c:ptCount val="29"/>
                <c:pt idx="0">
                  <c:v>12.934399999999997</c:v>
                </c:pt>
                <c:pt idx="1">
                  <c:v>12.934399999999997</c:v>
                </c:pt>
                <c:pt idx="2">
                  <c:v>12.934399999999997</c:v>
                </c:pt>
                <c:pt idx="3">
                  <c:v>12.934399999999997</c:v>
                </c:pt>
                <c:pt idx="4">
                  <c:v>12.934399999999997</c:v>
                </c:pt>
                <c:pt idx="5">
                  <c:v>12.934399999999997</c:v>
                </c:pt>
                <c:pt idx="6">
                  <c:v>12.934399999999997</c:v>
                </c:pt>
                <c:pt idx="7">
                  <c:v>12.934399999999997</c:v>
                </c:pt>
                <c:pt idx="8">
                  <c:v>12.934399999999997</c:v>
                </c:pt>
                <c:pt idx="9">
                  <c:v>12.934399999999997</c:v>
                </c:pt>
                <c:pt idx="10">
                  <c:v>12.934399999999997</c:v>
                </c:pt>
                <c:pt idx="11">
                  <c:v>12.934399999999997</c:v>
                </c:pt>
                <c:pt idx="12">
                  <c:v>12.934399999999997</c:v>
                </c:pt>
                <c:pt idx="13">
                  <c:v>12.934399999999997</c:v>
                </c:pt>
                <c:pt idx="14">
                  <c:v>12.934399999999997</c:v>
                </c:pt>
                <c:pt idx="15">
                  <c:v>12.934399999999997</c:v>
                </c:pt>
                <c:pt idx="16">
                  <c:v>12.934399999999997</c:v>
                </c:pt>
                <c:pt idx="17">
                  <c:v>12.934399999999997</c:v>
                </c:pt>
                <c:pt idx="18">
                  <c:v>12.934399999999997</c:v>
                </c:pt>
                <c:pt idx="19">
                  <c:v>12.934399999999997</c:v>
                </c:pt>
                <c:pt idx="20">
                  <c:v>12.934399999999997</c:v>
                </c:pt>
                <c:pt idx="21">
                  <c:v>12.934399999999997</c:v>
                </c:pt>
                <c:pt idx="22">
                  <c:v>12.934399999999997</c:v>
                </c:pt>
                <c:pt idx="23">
                  <c:v>12.934399999999997</c:v>
                </c:pt>
                <c:pt idx="24">
                  <c:v>12.934399999999997</c:v>
                </c:pt>
                <c:pt idx="25">
                  <c:v>12.934399999999997</c:v>
                </c:pt>
                <c:pt idx="26">
                  <c:v>12.934399999999997</c:v>
                </c:pt>
                <c:pt idx="27">
                  <c:v>12.934399999999997</c:v>
                </c:pt>
                <c:pt idx="28">
                  <c:v>12.934399999999997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AD3D-4EF7-B342-6C07805E118D}"/>
            </c:ext>
          </c:extLst>
        </c:ser>
        <c:ser>
          <c:idx val="32"/>
          <c:order val="18"/>
          <c:tx>
            <c:strRef>
              <c:f>'3.3.E N excretion'!$B$38</c:f>
              <c:strCache>
                <c:ptCount val="1"/>
                <c:pt idx="0">
                  <c:v>Deer (red) 6 months - 2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excretion'!$C$38:$AE$38</c:f>
              <c:numCache>
                <c:formatCode>0.0</c:formatCode>
                <c:ptCount val="29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</c:v>
                </c:pt>
                <c:pt idx="6">
                  <c:v>14.3</c:v>
                </c:pt>
                <c:pt idx="7">
                  <c:v>14.3</c:v>
                </c:pt>
                <c:pt idx="8">
                  <c:v>14.3</c:v>
                </c:pt>
                <c:pt idx="9">
                  <c:v>14.3</c:v>
                </c:pt>
                <c:pt idx="10">
                  <c:v>14.3</c:v>
                </c:pt>
                <c:pt idx="11">
                  <c:v>14.3</c:v>
                </c:pt>
                <c:pt idx="12">
                  <c:v>14.3</c:v>
                </c:pt>
                <c:pt idx="13">
                  <c:v>14.3</c:v>
                </c:pt>
                <c:pt idx="14">
                  <c:v>14.3</c:v>
                </c:pt>
                <c:pt idx="15">
                  <c:v>14.3</c:v>
                </c:pt>
                <c:pt idx="16">
                  <c:v>14.3</c:v>
                </c:pt>
                <c:pt idx="17">
                  <c:v>14.3</c:v>
                </c:pt>
                <c:pt idx="18">
                  <c:v>14.3</c:v>
                </c:pt>
                <c:pt idx="19">
                  <c:v>14.3</c:v>
                </c:pt>
                <c:pt idx="20">
                  <c:v>14.3</c:v>
                </c:pt>
                <c:pt idx="21">
                  <c:v>14.3</c:v>
                </c:pt>
                <c:pt idx="22">
                  <c:v>14.3</c:v>
                </c:pt>
                <c:pt idx="23">
                  <c:v>14.3</c:v>
                </c:pt>
                <c:pt idx="24">
                  <c:v>14.3</c:v>
                </c:pt>
                <c:pt idx="25">
                  <c:v>14.3</c:v>
                </c:pt>
                <c:pt idx="26">
                  <c:v>14.3</c:v>
                </c:pt>
                <c:pt idx="27">
                  <c:v>14.3</c:v>
                </c:pt>
                <c:pt idx="28">
                  <c:v>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D3D-4EF7-B342-6C07805E118D}"/>
            </c:ext>
          </c:extLst>
        </c:ser>
        <c:ser>
          <c:idx val="34"/>
          <c:order val="19"/>
          <c:tx>
            <c:strRef>
              <c:f>'3.3.E N excretion'!$B$40</c:f>
              <c:strCache>
                <c:ptCount val="1"/>
                <c:pt idx="0">
                  <c:v>Deer (fallow) 6 months-2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excretion'!$C$40:$AE$40</c:f>
              <c:numCache>
                <c:formatCode>0.0</c:formatCode>
                <c:ptCount val="29"/>
                <c:pt idx="0">
                  <c:v>7.7</c:v>
                </c:pt>
                <c:pt idx="1">
                  <c:v>7.7</c:v>
                </c:pt>
                <c:pt idx="2">
                  <c:v>7.7</c:v>
                </c:pt>
                <c:pt idx="3">
                  <c:v>7.7</c:v>
                </c:pt>
                <c:pt idx="4">
                  <c:v>7.7</c:v>
                </c:pt>
                <c:pt idx="5">
                  <c:v>7.7</c:v>
                </c:pt>
                <c:pt idx="6">
                  <c:v>7.7</c:v>
                </c:pt>
                <c:pt idx="7">
                  <c:v>7.7</c:v>
                </c:pt>
                <c:pt idx="8">
                  <c:v>7.7</c:v>
                </c:pt>
                <c:pt idx="9">
                  <c:v>7.7</c:v>
                </c:pt>
                <c:pt idx="10">
                  <c:v>7.7</c:v>
                </c:pt>
                <c:pt idx="11">
                  <c:v>7.7</c:v>
                </c:pt>
                <c:pt idx="12">
                  <c:v>7.7</c:v>
                </c:pt>
                <c:pt idx="13">
                  <c:v>7.7</c:v>
                </c:pt>
                <c:pt idx="14">
                  <c:v>7.7</c:v>
                </c:pt>
                <c:pt idx="15">
                  <c:v>7.7</c:v>
                </c:pt>
                <c:pt idx="16">
                  <c:v>7.7</c:v>
                </c:pt>
                <c:pt idx="17">
                  <c:v>7.7</c:v>
                </c:pt>
                <c:pt idx="18">
                  <c:v>7.7</c:v>
                </c:pt>
                <c:pt idx="19">
                  <c:v>7.7</c:v>
                </c:pt>
                <c:pt idx="20">
                  <c:v>7.7</c:v>
                </c:pt>
                <c:pt idx="21">
                  <c:v>7.7</c:v>
                </c:pt>
                <c:pt idx="22">
                  <c:v>7.7</c:v>
                </c:pt>
                <c:pt idx="23">
                  <c:v>7.7</c:v>
                </c:pt>
                <c:pt idx="24">
                  <c:v>7.7</c:v>
                </c:pt>
                <c:pt idx="25">
                  <c:v>7.7</c:v>
                </c:pt>
                <c:pt idx="26">
                  <c:v>7.7</c:v>
                </c:pt>
                <c:pt idx="27">
                  <c:v>7.7</c:v>
                </c:pt>
                <c:pt idx="28">
                  <c:v>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D3D-4EF7-B342-6C07805E118D}"/>
            </c:ext>
          </c:extLst>
        </c:ser>
        <c:ser>
          <c:idx val="35"/>
          <c:order val="20"/>
          <c:tx>
            <c:strRef>
              <c:f>'3.3.E N excretion'!$B$41</c:f>
              <c:strCache>
                <c:ptCount val="1"/>
                <c:pt idx="0">
                  <c:v>Deer (fallow)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excretion'!$C$41:$AE$41</c:f>
              <c:numCache>
                <c:formatCode>0.0</c:formatCode>
                <c:ptCount val="29"/>
                <c:pt idx="0">
                  <c:v>14.3</c:v>
                </c:pt>
                <c:pt idx="1">
                  <c:v>14.3</c:v>
                </c:pt>
                <c:pt idx="2">
                  <c:v>14.3</c:v>
                </c:pt>
                <c:pt idx="3">
                  <c:v>14.3</c:v>
                </c:pt>
                <c:pt idx="4">
                  <c:v>14.3</c:v>
                </c:pt>
                <c:pt idx="5">
                  <c:v>14.3</c:v>
                </c:pt>
                <c:pt idx="6">
                  <c:v>14.3</c:v>
                </c:pt>
                <c:pt idx="7">
                  <c:v>14.3</c:v>
                </c:pt>
                <c:pt idx="8">
                  <c:v>14.3</c:v>
                </c:pt>
                <c:pt idx="9">
                  <c:v>14.3</c:v>
                </c:pt>
                <c:pt idx="10">
                  <c:v>14.3</c:v>
                </c:pt>
                <c:pt idx="11">
                  <c:v>14.3</c:v>
                </c:pt>
                <c:pt idx="12">
                  <c:v>14.3</c:v>
                </c:pt>
                <c:pt idx="13">
                  <c:v>14.3</c:v>
                </c:pt>
                <c:pt idx="14">
                  <c:v>14.3</c:v>
                </c:pt>
                <c:pt idx="15">
                  <c:v>14.3</c:v>
                </c:pt>
                <c:pt idx="16">
                  <c:v>14.3</c:v>
                </c:pt>
                <c:pt idx="17">
                  <c:v>14.3</c:v>
                </c:pt>
                <c:pt idx="18">
                  <c:v>14.3</c:v>
                </c:pt>
                <c:pt idx="19">
                  <c:v>14.3</c:v>
                </c:pt>
                <c:pt idx="20">
                  <c:v>14.3</c:v>
                </c:pt>
                <c:pt idx="21">
                  <c:v>14.3</c:v>
                </c:pt>
                <c:pt idx="22">
                  <c:v>14.3</c:v>
                </c:pt>
                <c:pt idx="23">
                  <c:v>14.3</c:v>
                </c:pt>
                <c:pt idx="24">
                  <c:v>14.3</c:v>
                </c:pt>
                <c:pt idx="25">
                  <c:v>14.3</c:v>
                </c:pt>
                <c:pt idx="26">
                  <c:v>14.3</c:v>
                </c:pt>
                <c:pt idx="27">
                  <c:v>14.3</c:v>
                </c:pt>
                <c:pt idx="28">
                  <c:v>14.3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AD3D-4EF7-B342-6C07805E118D}"/>
            </c:ext>
          </c:extLst>
        </c:ser>
        <c:ser>
          <c:idx val="36"/>
          <c:order val="21"/>
          <c:tx>
            <c:strRef>
              <c:f>'3.3.E N excretion'!$B$42</c:f>
              <c:strCache>
                <c:ptCount val="1"/>
                <c:pt idx="0">
                  <c:v>Deer (sika) 6 months - 2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excretion'!$C$42:$AE$42</c:f>
              <c:numCache>
                <c:formatCode>0.0</c:formatCode>
                <c:ptCount val="29"/>
                <c:pt idx="0">
                  <c:v>6.6</c:v>
                </c:pt>
                <c:pt idx="1">
                  <c:v>6.6</c:v>
                </c:pt>
                <c:pt idx="2">
                  <c:v>6.6</c:v>
                </c:pt>
                <c:pt idx="3">
                  <c:v>6.6</c:v>
                </c:pt>
                <c:pt idx="4">
                  <c:v>6.6</c:v>
                </c:pt>
                <c:pt idx="5">
                  <c:v>6.6</c:v>
                </c:pt>
                <c:pt idx="6">
                  <c:v>6.6</c:v>
                </c:pt>
                <c:pt idx="7">
                  <c:v>6.6</c:v>
                </c:pt>
                <c:pt idx="8">
                  <c:v>6.6</c:v>
                </c:pt>
                <c:pt idx="9">
                  <c:v>6.6</c:v>
                </c:pt>
                <c:pt idx="10">
                  <c:v>6.6</c:v>
                </c:pt>
                <c:pt idx="11">
                  <c:v>6.6</c:v>
                </c:pt>
                <c:pt idx="12">
                  <c:v>6.6</c:v>
                </c:pt>
                <c:pt idx="13">
                  <c:v>6.6</c:v>
                </c:pt>
                <c:pt idx="14">
                  <c:v>6.6</c:v>
                </c:pt>
                <c:pt idx="15">
                  <c:v>6.6</c:v>
                </c:pt>
                <c:pt idx="16">
                  <c:v>6.6</c:v>
                </c:pt>
                <c:pt idx="17">
                  <c:v>6.6</c:v>
                </c:pt>
                <c:pt idx="18">
                  <c:v>6.6</c:v>
                </c:pt>
                <c:pt idx="19">
                  <c:v>6.6</c:v>
                </c:pt>
                <c:pt idx="20">
                  <c:v>6.6</c:v>
                </c:pt>
                <c:pt idx="21">
                  <c:v>6.6</c:v>
                </c:pt>
                <c:pt idx="22">
                  <c:v>6.6</c:v>
                </c:pt>
                <c:pt idx="23">
                  <c:v>6.6</c:v>
                </c:pt>
                <c:pt idx="24">
                  <c:v>6.6</c:v>
                </c:pt>
                <c:pt idx="25">
                  <c:v>6.6</c:v>
                </c:pt>
                <c:pt idx="26">
                  <c:v>6.6</c:v>
                </c:pt>
                <c:pt idx="27">
                  <c:v>6.6</c:v>
                </c:pt>
                <c:pt idx="28">
                  <c:v>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AD3D-4EF7-B342-6C07805E118D}"/>
            </c:ext>
          </c:extLst>
        </c:ser>
        <c:ser>
          <c:idx val="37"/>
          <c:order val="22"/>
          <c:tx>
            <c:strRef>
              <c:f>'3.3.E N excretion'!$B$43</c:f>
              <c:strCache>
                <c:ptCount val="1"/>
                <c:pt idx="0">
                  <c:v>Deer (sika) &gt; 2 years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excretion'!$C$43:$AE$43</c:f>
              <c:numCache>
                <c:formatCode>0.0</c:formatCode>
                <c:ptCount val="29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11</c:v>
                </c:pt>
                <c:pt idx="28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AD3D-4EF7-B342-6C07805E118D}"/>
            </c:ext>
          </c:extLst>
        </c:ser>
        <c:ser>
          <c:idx val="38"/>
          <c:order val="23"/>
          <c:tx>
            <c:strRef>
              <c:f>'3.3.E N excretion'!$B$44</c:f>
              <c:strCache>
                <c:ptCount val="1"/>
                <c:pt idx="0">
                  <c:v>Mink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excretion'!$C$44:$AE$44</c:f>
              <c:numCache>
                <c:formatCode>0.0</c:formatCode>
                <c:ptCount val="29"/>
                <c:pt idx="0">
                  <c:v>4.59</c:v>
                </c:pt>
                <c:pt idx="1">
                  <c:v>4.59</c:v>
                </c:pt>
                <c:pt idx="2">
                  <c:v>4.59</c:v>
                </c:pt>
                <c:pt idx="3">
                  <c:v>4.59</c:v>
                </c:pt>
                <c:pt idx="4">
                  <c:v>4.59</c:v>
                </c:pt>
                <c:pt idx="5">
                  <c:v>4.59</c:v>
                </c:pt>
                <c:pt idx="6">
                  <c:v>4.59</c:v>
                </c:pt>
                <c:pt idx="7">
                  <c:v>4.59</c:v>
                </c:pt>
                <c:pt idx="8">
                  <c:v>4.59</c:v>
                </c:pt>
                <c:pt idx="9">
                  <c:v>4.59</c:v>
                </c:pt>
                <c:pt idx="10">
                  <c:v>4.59</c:v>
                </c:pt>
                <c:pt idx="11">
                  <c:v>4.59</c:v>
                </c:pt>
                <c:pt idx="12">
                  <c:v>4.59</c:v>
                </c:pt>
                <c:pt idx="13">
                  <c:v>4.59</c:v>
                </c:pt>
                <c:pt idx="14">
                  <c:v>4.59</c:v>
                </c:pt>
                <c:pt idx="15">
                  <c:v>4.59</c:v>
                </c:pt>
                <c:pt idx="16">
                  <c:v>4.59</c:v>
                </c:pt>
                <c:pt idx="17">
                  <c:v>4.59</c:v>
                </c:pt>
                <c:pt idx="18">
                  <c:v>4.59</c:v>
                </c:pt>
                <c:pt idx="19">
                  <c:v>4.59</c:v>
                </c:pt>
                <c:pt idx="20">
                  <c:v>4.59</c:v>
                </c:pt>
                <c:pt idx="21">
                  <c:v>4.59</c:v>
                </c:pt>
                <c:pt idx="22">
                  <c:v>4.59</c:v>
                </c:pt>
                <c:pt idx="23">
                  <c:v>4.59</c:v>
                </c:pt>
                <c:pt idx="24">
                  <c:v>4.59</c:v>
                </c:pt>
                <c:pt idx="25">
                  <c:v>4.59</c:v>
                </c:pt>
                <c:pt idx="26">
                  <c:v>4.59</c:v>
                </c:pt>
                <c:pt idx="27">
                  <c:v>4.59</c:v>
                </c:pt>
                <c:pt idx="28">
                  <c:v>4.59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AD3D-4EF7-B342-6C07805E118D}"/>
            </c:ext>
          </c:extLst>
        </c:ser>
        <c:ser>
          <c:idx val="39"/>
          <c:order val="24"/>
          <c:tx>
            <c:strRef>
              <c:f>'3.3.E N excretion'!$B$45</c:f>
              <c:strCache>
                <c:ptCount val="1"/>
                <c:pt idx="0">
                  <c:v>Fox</c:v>
                </c:pt>
              </c:strCache>
            </c:strRef>
          </c:tx>
          <c:marker>
            <c:symbol val="none"/>
          </c:marker>
          <c:cat>
            <c:numRef>
              <c:f>'3.3.E N excretion'!$C$3:$AE$3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'3.3.E N excretion'!$C$45:$AE$45</c:f>
              <c:numCache>
                <c:formatCode>0.0</c:formatCode>
                <c:ptCount val="29"/>
                <c:pt idx="0">
                  <c:v>12.09</c:v>
                </c:pt>
                <c:pt idx="1">
                  <c:v>12.09</c:v>
                </c:pt>
                <c:pt idx="2">
                  <c:v>12.09</c:v>
                </c:pt>
                <c:pt idx="3">
                  <c:v>12.09</c:v>
                </c:pt>
                <c:pt idx="4">
                  <c:v>12.09</c:v>
                </c:pt>
                <c:pt idx="5">
                  <c:v>12.09</c:v>
                </c:pt>
                <c:pt idx="6">
                  <c:v>12.09</c:v>
                </c:pt>
                <c:pt idx="7">
                  <c:v>12.09</c:v>
                </c:pt>
                <c:pt idx="8">
                  <c:v>12.09</c:v>
                </c:pt>
                <c:pt idx="9">
                  <c:v>12.09</c:v>
                </c:pt>
                <c:pt idx="10">
                  <c:v>12.09</c:v>
                </c:pt>
                <c:pt idx="11">
                  <c:v>12.09</c:v>
                </c:pt>
                <c:pt idx="12">
                  <c:v>12.09</c:v>
                </c:pt>
                <c:pt idx="13">
                  <c:v>12.09</c:v>
                </c:pt>
                <c:pt idx="14">
                  <c:v>12.09</c:v>
                </c:pt>
                <c:pt idx="15">
                  <c:v>12.09</c:v>
                </c:pt>
                <c:pt idx="16">
                  <c:v>12.09</c:v>
                </c:pt>
                <c:pt idx="17">
                  <c:v>12.09</c:v>
                </c:pt>
                <c:pt idx="18">
                  <c:v>12.09</c:v>
                </c:pt>
                <c:pt idx="19">
                  <c:v>12.09</c:v>
                </c:pt>
                <c:pt idx="20">
                  <c:v>12.09</c:v>
                </c:pt>
                <c:pt idx="21">
                  <c:v>12.09</c:v>
                </c:pt>
                <c:pt idx="22">
                  <c:v>12.09</c:v>
                </c:pt>
                <c:pt idx="23">
                  <c:v>12.09</c:v>
                </c:pt>
                <c:pt idx="24">
                  <c:v>12.09</c:v>
                </c:pt>
                <c:pt idx="25">
                  <c:v>12.09</c:v>
                </c:pt>
                <c:pt idx="26">
                  <c:v>12.09</c:v>
                </c:pt>
                <c:pt idx="27">
                  <c:v>12.09</c:v>
                </c:pt>
                <c:pt idx="28">
                  <c:v>12.09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D3D-4EF7-B342-6C07805E1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5721216"/>
        <c:axId val="431410560"/>
      </c:lineChart>
      <c:catAx>
        <c:axId val="42572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31410560"/>
        <c:crosses val="autoZero"/>
        <c:auto val="1"/>
        <c:lblAlgn val="ctr"/>
        <c:lblOffset val="100"/>
        <c:noMultiLvlLbl val="0"/>
      </c:catAx>
      <c:valAx>
        <c:axId val="4314105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42572121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3.606896668338791E-2"/>
          <c:y val="0.7976591313182626"/>
          <c:w val="0.94289427851582963"/>
          <c:h val="0.18788299043264753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1831973</xdr:colOff>
      <xdr:row>32</xdr:row>
      <xdr:rowOff>26724</xdr:rowOff>
    </xdr:from>
    <xdr:to>
      <xdr:col>33</xdr:col>
      <xdr:colOff>368300</xdr:colOff>
      <xdr:row>53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F17BA8-E2A8-44C0-ABD2-6C0F149D5B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1790700</xdr:colOff>
      <xdr:row>62</xdr:row>
      <xdr:rowOff>34131</xdr:rowOff>
    </xdr:from>
    <xdr:to>
      <xdr:col>33</xdr:col>
      <xdr:colOff>292100</xdr:colOff>
      <xdr:row>83</xdr:row>
      <xdr:rowOff>188912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C98B32C-B39B-43F8-B25C-9AB961263F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46</xdr:row>
      <xdr:rowOff>34924</xdr:rowOff>
    </xdr:from>
    <xdr:to>
      <xdr:col>31</xdr:col>
      <xdr:colOff>50800</xdr:colOff>
      <xdr:row>67</xdr:row>
      <xdr:rowOff>34924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1727200</xdr:colOff>
      <xdr:row>68</xdr:row>
      <xdr:rowOff>88900</xdr:rowOff>
    </xdr:from>
    <xdr:to>
      <xdr:col>30</xdr:col>
      <xdr:colOff>139700</xdr:colOff>
      <xdr:row>99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EFAC5-CE02-4487-8615-02DBB5398FAF}">
  <sheetPr>
    <tabColor rgb="FF92D050"/>
  </sheetPr>
  <dimension ref="B1:F26"/>
  <sheetViews>
    <sheetView tabSelected="1" zoomScale="75" zoomScaleNormal="75" workbookViewId="0">
      <pane ySplit="1" topLeftCell="A2" activePane="bottomLeft" state="frozen"/>
      <selection pane="bottomLeft" activeCell="H10" sqref="H10"/>
    </sheetView>
  </sheetViews>
  <sheetFormatPr defaultRowHeight="15" x14ac:dyDescent="0.25"/>
  <cols>
    <col min="1" max="1" width="3.28515625" style="257" customWidth="1"/>
    <col min="2" max="2" width="48.5703125" style="257" customWidth="1"/>
    <col min="3" max="5" width="23" style="257" customWidth="1"/>
    <col min="6" max="16384" width="9.140625" style="257"/>
  </cols>
  <sheetData>
    <row r="1" spans="2:6" x14ac:dyDescent="0.25">
      <c r="B1" s="184" t="s">
        <v>163</v>
      </c>
    </row>
    <row r="3" spans="2:6" ht="18" x14ac:dyDescent="0.25">
      <c r="B3" s="148" t="s">
        <v>164</v>
      </c>
      <c r="C3" s="169" t="s">
        <v>347</v>
      </c>
      <c r="D3" s="169" t="s">
        <v>348</v>
      </c>
      <c r="E3" s="169" t="s">
        <v>349</v>
      </c>
    </row>
    <row r="4" spans="2:6" x14ac:dyDescent="0.25">
      <c r="B4" s="167" t="s">
        <v>165</v>
      </c>
      <c r="C4" s="188"/>
      <c r="D4" s="188"/>
      <c r="E4" s="188"/>
    </row>
    <row r="5" spans="2:6" x14ac:dyDescent="0.25">
      <c r="B5" s="258" t="s">
        <v>166</v>
      </c>
      <c r="C5" s="259" t="s">
        <v>30</v>
      </c>
      <c r="D5" s="259" t="s">
        <v>167</v>
      </c>
      <c r="E5" s="259" t="s">
        <v>30</v>
      </c>
    </row>
    <row r="6" spans="2:6" x14ac:dyDescent="0.25">
      <c r="B6" s="258" t="s">
        <v>168</v>
      </c>
      <c r="C6" s="259" t="s">
        <v>30</v>
      </c>
      <c r="D6" s="259" t="s">
        <v>169</v>
      </c>
      <c r="E6" s="259" t="s">
        <v>30</v>
      </c>
    </row>
    <row r="7" spans="2:6" x14ac:dyDescent="0.25">
      <c r="B7" s="258" t="s">
        <v>170</v>
      </c>
      <c r="C7" s="259" t="s">
        <v>30</v>
      </c>
      <c r="D7" s="259" t="s">
        <v>171</v>
      </c>
      <c r="E7" s="259" t="s">
        <v>30</v>
      </c>
    </row>
    <row r="8" spans="2:6" x14ac:dyDescent="0.25">
      <c r="B8" s="258" t="s">
        <v>172</v>
      </c>
      <c r="C8" s="259" t="s">
        <v>30</v>
      </c>
      <c r="D8" s="259" t="s">
        <v>171</v>
      </c>
      <c r="E8" s="259" t="s">
        <v>30</v>
      </c>
    </row>
    <row r="9" spans="2:6" x14ac:dyDescent="0.25">
      <c r="B9" s="167" t="s">
        <v>173</v>
      </c>
      <c r="C9" s="259"/>
      <c r="D9" s="259"/>
      <c r="E9" s="259"/>
    </row>
    <row r="10" spans="2:6" x14ac:dyDescent="0.25">
      <c r="B10" s="258" t="s">
        <v>174</v>
      </c>
      <c r="C10" s="259" t="s">
        <v>30</v>
      </c>
      <c r="D10" s="259" t="s">
        <v>167</v>
      </c>
      <c r="E10" s="259" t="s">
        <v>171</v>
      </c>
    </row>
    <row r="11" spans="2:6" x14ac:dyDescent="0.25">
      <c r="B11" s="258" t="s">
        <v>175</v>
      </c>
      <c r="C11" s="259" t="s">
        <v>30</v>
      </c>
      <c r="D11" s="259" t="s">
        <v>171</v>
      </c>
      <c r="E11" s="259" t="s">
        <v>176</v>
      </c>
      <c r="F11" s="146"/>
    </row>
    <row r="12" spans="2:6" x14ac:dyDescent="0.25">
      <c r="B12" s="258" t="s">
        <v>170</v>
      </c>
      <c r="C12" s="259" t="s">
        <v>30</v>
      </c>
      <c r="D12" s="259" t="s">
        <v>171</v>
      </c>
      <c r="E12" s="259" t="s">
        <v>176</v>
      </c>
      <c r="F12" s="146"/>
    </row>
    <row r="13" spans="2:6" x14ac:dyDescent="0.25">
      <c r="B13" s="258" t="s">
        <v>172</v>
      </c>
      <c r="C13" s="259" t="s">
        <v>30</v>
      </c>
      <c r="D13" s="259" t="s">
        <v>177</v>
      </c>
      <c r="E13" s="259" t="s">
        <v>176</v>
      </c>
    </row>
    <row r="14" spans="2:6" ht="18" x14ac:dyDescent="0.25">
      <c r="B14" s="258" t="s">
        <v>350</v>
      </c>
      <c r="C14" s="259" t="s">
        <v>30</v>
      </c>
      <c r="D14" s="259" t="s">
        <v>30</v>
      </c>
      <c r="E14" s="259" t="s">
        <v>167</v>
      </c>
    </row>
    <row r="15" spans="2:6" x14ac:dyDescent="0.25">
      <c r="B15" s="167" t="s">
        <v>178</v>
      </c>
      <c r="C15" s="259" t="s">
        <v>179</v>
      </c>
      <c r="D15" s="259" t="s">
        <v>179</v>
      </c>
      <c r="E15" s="259" t="s">
        <v>179</v>
      </c>
    </row>
    <row r="16" spans="2:6" x14ac:dyDescent="0.25">
      <c r="B16" s="167" t="s">
        <v>180</v>
      </c>
      <c r="C16" s="259"/>
      <c r="D16" s="259"/>
      <c r="E16" s="259"/>
    </row>
    <row r="17" spans="2:5" ht="18" x14ac:dyDescent="0.25">
      <c r="B17" s="258" t="s">
        <v>351</v>
      </c>
      <c r="C17" s="259" t="s">
        <v>30</v>
      </c>
      <c r="D17" s="259" t="s">
        <v>30</v>
      </c>
      <c r="E17" s="259" t="s">
        <v>169</v>
      </c>
    </row>
    <row r="18" spans="2:5" ht="18" x14ac:dyDescent="0.25">
      <c r="B18" s="258" t="s">
        <v>352</v>
      </c>
      <c r="C18" s="259" t="s">
        <v>30</v>
      </c>
      <c r="D18" s="259" t="s">
        <v>30</v>
      </c>
      <c r="E18" s="259" t="s">
        <v>169</v>
      </c>
    </row>
    <row r="19" spans="2:5" x14ac:dyDescent="0.25">
      <c r="B19" s="167" t="s">
        <v>181</v>
      </c>
      <c r="C19" s="259" t="s">
        <v>179</v>
      </c>
      <c r="D19" s="259" t="s">
        <v>179</v>
      </c>
      <c r="E19" s="259" t="s">
        <v>179</v>
      </c>
    </row>
    <row r="20" spans="2:5" ht="30" x14ac:dyDescent="0.25">
      <c r="B20" s="167" t="s">
        <v>182</v>
      </c>
      <c r="C20" s="259" t="s">
        <v>179</v>
      </c>
      <c r="D20" s="259" t="s">
        <v>30</v>
      </c>
      <c r="E20" s="259" t="s">
        <v>30</v>
      </c>
    </row>
    <row r="21" spans="2:5" x14ac:dyDescent="0.25">
      <c r="B21" s="167" t="s">
        <v>183</v>
      </c>
      <c r="C21" s="259" t="s">
        <v>169</v>
      </c>
      <c r="D21" s="259" t="s">
        <v>179</v>
      </c>
      <c r="E21" s="259" t="s">
        <v>179</v>
      </c>
    </row>
    <row r="22" spans="2:5" x14ac:dyDescent="0.25">
      <c r="B22" s="167" t="s">
        <v>184</v>
      </c>
      <c r="C22" s="259" t="s">
        <v>171</v>
      </c>
      <c r="D22" s="259" t="s">
        <v>179</v>
      </c>
      <c r="E22" s="259" t="s">
        <v>179</v>
      </c>
    </row>
    <row r="23" spans="2:5" x14ac:dyDescent="0.25">
      <c r="B23" s="167" t="s">
        <v>185</v>
      </c>
      <c r="C23" s="259" t="s">
        <v>30</v>
      </c>
      <c r="D23" s="259" t="s">
        <v>179</v>
      </c>
      <c r="E23" s="259" t="s">
        <v>179</v>
      </c>
    </row>
    <row r="24" spans="2:5" x14ac:dyDescent="0.25">
      <c r="B24" s="167" t="s">
        <v>186</v>
      </c>
      <c r="C24" s="259" t="s">
        <v>179</v>
      </c>
      <c r="D24" s="259" t="s">
        <v>179</v>
      </c>
      <c r="E24" s="259" t="s">
        <v>179</v>
      </c>
    </row>
    <row r="26" spans="2:5" x14ac:dyDescent="0.25">
      <c r="B26" s="260" t="s">
        <v>187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2A5A1-1AB4-4918-BD83-00861DAC3424}">
  <sheetPr>
    <tabColor rgb="FF00B0F0"/>
  </sheetPr>
  <dimension ref="B1:AE49"/>
  <sheetViews>
    <sheetView zoomScale="75" zoomScaleNormal="75" workbookViewId="0">
      <pane ySplit="1" topLeftCell="A2" activePane="bottomLeft" state="frozen"/>
      <selection pane="bottomLeft" activeCell="AG12" sqref="AG12"/>
    </sheetView>
  </sheetViews>
  <sheetFormatPr defaultRowHeight="15" x14ac:dyDescent="0.25"/>
  <cols>
    <col min="1" max="1" width="7" style="31" customWidth="1"/>
    <col min="2" max="2" width="39.42578125" style="31" bestFit="1" customWidth="1"/>
    <col min="3" max="31" width="8.5703125" style="31" customWidth="1"/>
    <col min="32" max="16384" width="9.140625" style="31"/>
  </cols>
  <sheetData>
    <row r="1" spans="2:31" x14ac:dyDescent="0.25">
      <c r="B1" s="227" t="s">
        <v>162</v>
      </c>
    </row>
    <row r="3" spans="2:31" s="230" customFormat="1" x14ac:dyDescent="0.25">
      <c r="B3" s="261" t="s">
        <v>31</v>
      </c>
      <c r="C3" s="262" t="s">
        <v>358</v>
      </c>
      <c r="D3" s="262" t="s">
        <v>359</v>
      </c>
      <c r="E3" s="262" t="s">
        <v>360</v>
      </c>
      <c r="F3" s="262" t="s">
        <v>361</v>
      </c>
      <c r="G3" s="262" t="s">
        <v>362</v>
      </c>
      <c r="H3" s="262" t="s">
        <v>363</v>
      </c>
      <c r="I3" s="262" t="s">
        <v>364</v>
      </c>
      <c r="J3" s="262" t="s">
        <v>365</v>
      </c>
      <c r="K3" s="262" t="s">
        <v>366</v>
      </c>
      <c r="L3" s="262" t="s">
        <v>367</v>
      </c>
      <c r="M3" s="262" t="s">
        <v>368</v>
      </c>
      <c r="N3" s="262" t="s">
        <v>369</v>
      </c>
      <c r="O3" s="262" t="s">
        <v>370</v>
      </c>
      <c r="P3" s="262" t="s">
        <v>371</v>
      </c>
      <c r="Q3" s="262">
        <v>2004</v>
      </c>
      <c r="R3" s="262">
        <v>2005</v>
      </c>
      <c r="S3" s="262">
        <v>2006</v>
      </c>
      <c r="T3" s="262">
        <v>2007</v>
      </c>
      <c r="U3" s="262">
        <v>2008</v>
      </c>
      <c r="V3" s="262">
        <v>2009</v>
      </c>
      <c r="W3" s="262">
        <v>2010</v>
      </c>
      <c r="X3" s="262">
        <v>2011</v>
      </c>
      <c r="Y3" s="262">
        <v>2012</v>
      </c>
      <c r="Z3" s="262">
        <v>2013</v>
      </c>
      <c r="AA3" s="262">
        <v>2014</v>
      </c>
      <c r="AB3" s="262">
        <v>2015</v>
      </c>
      <c r="AC3" s="262">
        <v>2016</v>
      </c>
      <c r="AD3" s="262">
        <v>2017</v>
      </c>
      <c r="AE3" s="262">
        <v>2018</v>
      </c>
    </row>
    <row r="4" spans="2:31" s="229" customFormat="1" x14ac:dyDescent="0.25">
      <c r="B4" s="229" t="s">
        <v>372</v>
      </c>
      <c r="C4" s="276">
        <v>6821.7999999999993</v>
      </c>
      <c r="D4" s="276">
        <v>6921.4500000000007</v>
      </c>
      <c r="E4" s="276">
        <v>6973.4000000000005</v>
      </c>
      <c r="F4" s="276">
        <v>6959.2999999999993</v>
      </c>
      <c r="G4" s="276">
        <v>6965.2000000000007</v>
      </c>
      <c r="H4" s="276">
        <v>7008.7499999999991</v>
      </c>
      <c r="I4" s="276">
        <v>7282.3</v>
      </c>
      <c r="J4" s="276">
        <v>7490.9500000000007</v>
      </c>
      <c r="K4" s="276">
        <v>7592.0999999999995</v>
      </c>
      <c r="L4" s="276">
        <v>7347.55</v>
      </c>
      <c r="M4" s="276">
        <v>7011.9499999999989</v>
      </c>
      <c r="N4" s="276">
        <v>7022.3</v>
      </c>
      <c r="O4" s="276">
        <v>6960.7999999999993</v>
      </c>
      <c r="P4" s="276">
        <v>6971.3000000000011</v>
      </c>
      <c r="Q4" s="276">
        <v>6972.7</v>
      </c>
      <c r="R4" s="276">
        <v>6951.1114999999991</v>
      </c>
      <c r="S4" s="276">
        <v>6925.2510000000002</v>
      </c>
      <c r="T4" s="276">
        <v>6826.9335000000001</v>
      </c>
      <c r="U4" s="276">
        <v>6827.5780000000013</v>
      </c>
      <c r="V4" s="276">
        <v>6812.9930000000004</v>
      </c>
      <c r="W4" s="276">
        <v>6543.3919999999998</v>
      </c>
      <c r="X4" s="276">
        <v>6427.8724999999995</v>
      </c>
      <c r="Y4" s="276">
        <v>6691</v>
      </c>
      <c r="Z4" s="276">
        <v>6828.728000000001</v>
      </c>
      <c r="AA4" s="276">
        <v>6839.9790000000003</v>
      </c>
      <c r="AB4" s="276">
        <v>6892.3490000000002</v>
      </c>
      <c r="AC4" s="276">
        <v>7137.8124999999991</v>
      </c>
      <c r="AD4" s="276">
        <v>7277.380000000001</v>
      </c>
      <c r="AE4" s="276">
        <v>7243.5974898476243</v>
      </c>
    </row>
    <row r="5" spans="2:31" s="229" customFormat="1" x14ac:dyDescent="0.25">
      <c r="B5" s="229" t="s">
        <v>12</v>
      </c>
      <c r="C5" s="276">
        <v>1340.95</v>
      </c>
      <c r="D5" s="276">
        <v>1309.4000000000001</v>
      </c>
      <c r="E5" s="276">
        <v>1262.0500000000002</v>
      </c>
      <c r="F5" s="276">
        <v>1255.9000000000001</v>
      </c>
      <c r="G5" s="276">
        <v>1246.8</v>
      </c>
      <c r="H5" s="276">
        <v>1238.5</v>
      </c>
      <c r="I5" s="276">
        <v>1241</v>
      </c>
      <c r="J5" s="276">
        <v>1226.5500000000002</v>
      </c>
      <c r="K5" s="276">
        <v>1216.3</v>
      </c>
      <c r="L5" s="276">
        <v>1187.1999999999998</v>
      </c>
      <c r="M5" s="276">
        <v>1165.1500000000001</v>
      </c>
      <c r="N5" s="276">
        <v>1165.25</v>
      </c>
      <c r="O5" s="276">
        <v>1146.4000000000001</v>
      </c>
      <c r="P5" s="276">
        <v>1145.6500000000001</v>
      </c>
      <c r="Q5" s="276">
        <v>1138.9499999999998</v>
      </c>
      <c r="R5" s="276">
        <v>1025.4499999999998</v>
      </c>
      <c r="S5" s="276">
        <v>1053.75</v>
      </c>
      <c r="T5" s="276">
        <v>1053.55</v>
      </c>
      <c r="U5" s="276">
        <v>1059.6500000000001</v>
      </c>
      <c r="V5" s="276">
        <v>1059.55</v>
      </c>
      <c r="W5" s="276">
        <v>1038.8499999999999</v>
      </c>
      <c r="X5" s="276">
        <v>1076.25</v>
      </c>
      <c r="Y5" s="276">
        <v>1100.55</v>
      </c>
      <c r="Z5" s="276">
        <v>1122.8499999999999</v>
      </c>
      <c r="AA5" s="276">
        <v>1177.0500000000002</v>
      </c>
      <c r="AB5" s="276">
        <v>1267.8499999999999</v>
      </c>
      <c r="AC5" s="276">
        <v>1346.5500000000002</v>
      </c>
      <c r="AD5" s="276">
        <v>1388</v>
      </c>
      <c r="AE5" s="276">
        <v>1425</v>
      </c>
    </row>
    <row r="6" spans="2:31" s="229" customFormat="1" x14ac:dyDescent="0.25">
      <c r="B6" s="229" t="s">
        <v>373</v>
      </c>
      <c r="C6" s="276">
        <v>5480.8499999999995</v>
      </c>
      <c r="D6" s="276">
        <v>5612.05</v>
      </c>
      <c r="E6" s="276">
        <v>5711.35</v>
      </c>
      <c r="F6" s="276">
        <v>5703.4</v>
      </c>
      <c r="G6" s="276">
        <v>5718.4000000000005</v>
      </c>
      <c r="H6" s="276">
        <v>5770.2499999999991</v>
      </c>
      <c r="I6" s="276">
        <v>6041.3</v>
      </c>
      <c r="J6" s="276">
        <v>6264.4000000000005</v>
      </c>
      <c r="K6" s="276">
        <v>6375.7999999999993</v>
      </c>
      <c r="L6" s="276">
        <v>6160.35</v>
      </c>
      <c r="M6" s="276">
        <v>5846.7999999999993</v>
      </c>
      <c r="N6" s="276">
        <v>5857.05</v>
      </c>
      <c r="O6" s="276">
        <v>5814.4</v>
      </c>
      <c r="P6" s="276">
        <v>5825.6500000000005</v>
      </c>
      <c r="Q6" s="276">
        <v>5833.75</v>
      </c>
      <c r="R6" s="276">
        <v>5925.6614999999993</v>
      </c>
      <c r="S6" s="276">
        <v>5871.5010000000002</v>
      </c>
      <c r="T6" s="276">
        <v>5773.3834999999999</v>
      </c>
      <c r="U6" s="276">
        <v>5767.9280000000008</v>
      </c>
      <c r="V6" s="276">
        <v>5753.4430000000002</v>
      </c>
      <c r="W6" s="276">
        <v>5504.5419999999995</v>
      </c>
      <c r="X6" s="276">
        <v>5351.6224999999995</v>
      </c>
      <c r="Y6" s="276">
        <v>5590.45</v>
      </c>
      <c r="Z6" s="276">
        <v>5705.8780000000006</v>
      </c>
      <c r="AA6" s="276">
        <v>5662.9290000000001</v>
      </c>
      <c r="AB6" s="276">
        <v>5624.4989999999998</v>
      </c>
      <c r="AC6" s="276">
        <v>5791.2624999999989</v>
      </c>
      <c r="AD6" s="276">
        <v>5889.380000000001</v>
      </c>
      <c r="AE6" s="276">
        <v>5818.5974898476243</v>
      </c>
    </row>
    <row r="7" spans="2:31" x14ac:dyDescent="0.25">
      <c r="B7" s="31" t="s">
        <v>374</v>
      </c>
      <c r="C7" s="277">
        <v>730.34999999999991</v>
      </c>
      <c r="D7" s="277">
        <v>800.65</v>
      </c>
      <c r="E7" s="277">
        <v>902.90000000000009</v>
      </c>
      <c r="F7" s="277">
        <v>958.15000000000009</v>
      </c>
      <c r="G7" s="277">
        <v>989.85</v>
      </c>
      <c r="H7" s="277">
        <v>1021.8499999999999</v>
      </c>
      <c r="I7" s="277">
        <v>1098.0500000000002</v>
      </c>
      <c r="J7" s="277">
        <v>1182.8499999999999</v>
      </c>
      <c r="K7" s="277">
        <v>1222.0500000000002</v>
      </c>
      <c r="L7" s="277">
        <v>1192.05</v>
      </c>
      <c r="M7" s="277">
        <v>1171.0999999999999</v>
      </c>
      <c r="N7" s="277">
        <v>1178.25</v>
      </c>
      <c r="O7" s="277">
        <v>1152.5</v>
      </c>
      <c r="P7" s="277">
        <v>1165.75</v>
      </c>
      <c r="Q7" s="277">
        <v>1178.9499999999998</v>
      </c>
      <c r="R7" s="277">
        <v>1121.2</v>
      </c>
      <c r="S7" s="277">
        <v>1170.75</v>
      </c>
      <c r="T7" s="277">
        <v>1185.05</v>
      </c>
      <c r="U7" s="277">
        <v>1197.55</v>
      </c>
      <c r="V7" s="277">
        <v>1169.3000000000002</v>
      </c>
      <c r="W7" s="277">
        <v>1124.5999999999999</v>
      </c>
      <c r="X7" s="277">
        <v>1103.1500000000001</v>
      </c>
      <c r="Y7" s="277">
        <v>1138.25</v>
      </c>
      <c r="Z7" s="277">
        <v>1117.6999999999998</v>
      </c>
      <c r="AA7" s="277">
        <v>1085.0999999999999</v>
      </c>
      <c r="AB7" s="277">
        <v>1064.5</v>
      </c>
      <c r="AC7" s="277">
        <v>1072.8499999999999</v>
      </c>
      <c r="AD7" s="277">
        <v>1049.6500000000001</v>
      </c>
      <c r="AE7" s="277">
        <v>1015.1</v>
      </c>
    </row>
    <row r="8" spans="2:31" x14ac:dyDescent="0.25">
      <c r="B8" s="31" t="s">
        <v>375</v>
      </c>
      <c r="C8" s="277">
        <v>171.95</v>
      </c>
      <c r="D8" s="277">
        <v>155.89999999999998</v>
      </c>
      <c r="E8" s="277">
        <v>186.6</v>
      </c>
      <c r="F8" s="277">
        <v>190.8</v>
      </c>
      <c r="G8" s="277">
        <v>206.65</v>
      </c>
      <c r="H8" s="277">
        <v>229.75</v>
      </c>
      <c r="I8" s="277">
        <v>237.60000000000002</v>
      </c>
      <c r="J8" s="277">
        <v>243.95</v>
      </c>
      <c r="K8" s="277">
        <v>226.3</v>
      </c>
      <c r="L8" s="277">
        <v>212</v>
      </c>
      <c r="M8" s="277">
        <v>204.7</v>
      </c>
      <c r="N8" s="277">
        <v>202.25</v>
      </c>
      <c r="O8" s="277">
        <v>223.25</v>
      </c>
      <c r="P8" s="277">
        <v>220.7</v>
      </c>
      <c r="Q8" s="277">
        <v>233.8</v>
      </c>
      <c r="R8" s="277">
        <v>214.0855</v>
      </c>
      <c r="S8" s="277">
        <v>204.07900000000001</v>
      </c>
      <c r="T8" s="277">
        <v>196.529</v>
      </c>
      <c r="U8" s="277">
        <v>194.74350000000001</v>
      </c>
      <c r="V8" s="277">
        <v>196.08999999999997</v>
      </c>
      <c r="W8" s="277">
        <v>233.79950000000002</v>
      </c>
      <c r="X8" s="277">
        <v>252.43099999999998</v>
      </c>
      <c r="Y8" s="277">
        <v>267.9205</v>
      </c>
      <c r="Z8" s="277">
        <v>271.16399999999999</v>
      </c>
      <c r="AA8" s="277">
        <v>317.08299999999997</v>
      </c>
      <c r="AB8" s="277">
        <v>306.54149999999998</v>
      </c>
      <c r="AC8" s="277">
        <v>303.11699999999996</v>
      </c>
      <c r="AD8" s="277">
        <v>311.34500000000003</v>
      </c>
      <c r="AE8" s="277">
        <v>323.11899924223212</v>
      </c>
    </row>
    <row r="9" spans="2:31" x14ac:dyDescent="0.25">
      <c r="B9" s="31" t="s">
        <v>376</v>
      </c>
      <c r="C9" s="277">
        <v>79.949999999999989</v>
      </c>
      <c r="D9" s="277">
        <v>70.900000000000006</v>
      </c>
      <c r="E9" s="277">
        <v>105.9</v>
      </c>
      <c r="F9" s="277">
        <v>116.45</v>
      </c>
      <c r="G9" s="277">
        <v>104.35</v>
      </c>
      <c r="H9" s="277">
        <v>123.19999999999999</v>
      </c>
      <c r="I9" s="277">
        <v>133.9</v>
      </c>
      <c r="J9" s="277">
        <v>148.75</v>
      </c>
      <c r="K9" s="277">
        <v>127.75</v>
      </c>
      <c r="L9" s="277">
        <v>120.85</v>
      </c>
      <c r="M9" s="277">
        <v>132.75</v>
      </c>
      <c r="N9" s="277">
        <v>140.15</v>
      </c>
      <c r="O9" s="277">
        <v>142.39999999999998</v>
      </c>
      <c r="P9" s="277">
        <v>138.94999999999999</v>
      </c>
      <c r="Q9" s="277">
        <v>141.6</v>
      </c>
      <c r="R9" s="277">
        <v>190.636</v>
      </c>
      <c r="S9" s="277">
        <v>192.91399999999999</v>
      </c>
      <c r="T9" s="277">
        <v>211.86149999999998</v>
      </c>
      <c r="U9" s="277">
        <v>180.01650000000001</v>
      </c>
      <c r="V9" s="277">
        <v>155.733</v>
      </c>
      <c r="W9" s="277">
        <v>170.29149999999998</v>
      </c>
      <c r="X9" s="277">
        <v>201.97149999999999</v>
      </c>
      <c r="Y9" s="277">
        <v>180.62950000000001</v>
      </c>
      <c r="Z9" s="277">
        <v>148.83199999999999</v>
      </c>
      <c r="AA9" s="277">
        <v>174.286</v>
      </c>
      <c r="AB9" s="277">
        <v>178.2165</v>
      </c>
      <c r="AC9" s="277">
        <v>163.40949999999998</v>
      </c>
      <c r="AD9" s="277">
        <v>160.50800000000001</v>
      </c>
      <c r="AE9" s="277">
        <v>166.593921661168</v>
      </c>
    </row>
    <row r="10" spans="2:31" x14ac:dyDescent="0.25">
      <c r="B10" s="31" t="s">
        <v>377</v>
      </c>
      <c r="C10" s="277">
        <v>1716.1</v>
      </c>
      <c r="D10" s="277">
        <v>1764.6</v>
      </c>
      <c r="E10" s="277">
        <v>1694.5</v>
      </c>
      <c r="F10" s="277">
        <v>1737.5</v>
      </c>
      <c r="G10" s="277">
        <v>1736.1999999999998</v>
      </c>
      <c r="H10" s="277">
        <v>1746</v>
      </c>
      <c r="I10" s="277">
        <v>1852.1</v>
      </c>
      <c r="J10" s="277">
        <v>1938.2</v>
      </c>
      <c r="K10" s="277">
        <v>1965.1</v>
      </c>
      <c r="L10" s="277">
        <v>1820.6</v>
      </c>
      <c r="M10" s="277">
        <v>1751.9</v>
      </c>
      <c r="N10" s="277">
        <v>1824.4</v>
      </c>
      <c r="O10" s="277">
        <v>1799.3000000000002</v>
      </c>
      <c r="P10" s="277">
        <v>1761.2</v>
      </c>
      <c r="Q10" s="277">
        <v>1771.4</v>
      </c>
      <c r="R10" s="277">
        <v>1962.3</v>
      </c>
      <c r="S10" s="277">
        <v>1952.8000000000002</v>
      </c>
      <c r="T10" s="277">
        <v>1941.1</v>
      </c>
      <c r="U10" s="277">
        <v>1959.3</v>
      </c>
      <c r="V10" s="277">
        <v>1889</v>
      </c>
      <c r="W10" s="277">
        <v>1761.3000000000002</v>
      </c>
      <c r="X10" s="277">
        <v>1845.5</v>
      </c>
      <c r="Y10" s="277">
        <v>2036</v>
      </c>
      <c r="Z10" s="277">
        <v>1968.5</v>
      </c>
      <c r="AA10" s="277">
        <v>1878.4</v>
      </c>
      <c r="AB10" s="277">
        <v>2042.1999999999998</v>
      </c>
      <c r="AC10" s="277">
        <v>2125.8999999999996</v>
      </c>
      <c r="AD10" s="277">
        <v>2130.9</v>
      </c>
      <c r="AE10" s="277">
        <v>2078.4</v>
      </c>
    </row>
    <row r="11" spans="2:31" x14ac:dyDescent="0.25">
      <c r="B11" s="31" t="s">
        <v>378</v>
      </c>
      <c r="C11" s="277">
        <v>903.2</v>
      </c>
      <c r="D11" s="277">
        <v>918.7</v>
      </c>
      <c r="E11" s="277">
        <v>888.9</v>
      </c>
      <c r="F11" s="277">
        <v>913.8</v>
      </c>
      <c r="G11" s="277">
        <v>903.8</v>
      </c>
      <c r="H11" s="277">
        <v>915.3</v>
      </c>
      <c r="I11" s="277">
        <v>974.3</v>
      </c>
      <c r="J11" s="277">
        <v>1023</v>
      </c>
      <c r="K11" s="277">
        <v>1054.8</v>
      </c>
      <c r="L11" s="277">
        <v>965.1</v>
      </c>
      <c r="M11" s="277">
        <v>919.4</v>
      </c>
      <c r="N11" s="277">
        <v>955.2</v>
      </c>
      <c r="O11" s="277">
        <v>953.1</v>
      </c>
      <c r="P11" s="277">
        <v>922.1</v>
      </c>
      <c r="Q11" s="277">
        <v>929.8</v>
      </c>
      <c r="R11" s="277">
        <v>957.5</v>
      </c>
      <c r="S11" s="277">
        <v>951.1</v>
      </c>
      <c r="T11" s="277">
        <v>947.1</v>
      </c>
      <c r="U11" s="277">
        <v>969.4</v>
      </c>
      <c r="V11" s="277">
        <v>918.2</v>
      </c>
      <c r="W11" s="277">
        <v>826.7</v>
      </c>
      <c r="X11" s="277">
        <v>891.9</v>
      </c>
      <c r="Y11" s="277">
        <v>1023.2</v>
      </c>
      <c r="Z11" s="277">
        <v>959.2</v>
      </c>
      <c r="AA11" s="277">
        <v>901.6</v>
      </c>
      <c r="AB11" s="277">
        <v>994.4</v>
      </c>
      <c r="AC11" s="277">
        <v>1045.5999999999999</v>
      </c>
      <c r="AD11" s="277">
        <v>1033.5</v>
      </c>
      <c r="AE11" s="277">
        <v>998.1</v>
      </c>
    </row>
    <row r="12" spans="2:31" x14ac:dyDescent="0.25">
      <c r="B12" s="31" t="s">
        <v>379</v>
      </c>
      <c r="C12" s="277">
        <v>812.9</v>
      </c>
      <c r="D12" s="277">
        <v>845.9</v>
      </c>
      <c r="E12" s="277">
        <v>805.6</v>
      </c>
      <c r="F12" s="277">
        <v>823.7</v>
      </c>
      <c r="G12" s="277">
        <v>832.4</v>
      </c>
      <c r="H12" s="277">
        <v>830.7</v>
      </c>
      <c r="I12" s="277">
        <v>877.8</v>
      </c>
      <c r="J12" s="277">
        <v>915.2</v>
      </c>
      <c r="K12" s="277">
        <v>910.3</v>
      </c>
      <c r="L12" s="277">
        <v>855.5</v>
      </c>
      <c r="M12" s="277">
        <v>832.5</v>
      </c>
      <c r="N12" s="277">
        <v>869.2</v>
      </c>
      <c r="O12" s="277">
        <v>846.2</v>
      </c>
      <c r="P12" s="277">
        <v>839.1</v>
      </c>
      <c r="Q12" s="277">
        <v>841.6</v>
      </c>
      <c r="R12" s="277">
        <v>1004.8</v>
      </c>
      <c r="S12" s="277">
        <v>1001.7</v>
      </c>
      <c r="T12" s="277">
        <v>994</v>
      </c>
      <c r="U12" s="277">
        <v>989.9</v>
      </c>
      <c r="V12" s="277">
        <v>970.8</v>
      </c>
      <c r="W12" s="277">
        <v>934.6</v>
      </c>
      <c r="X12" s="277">
        <v>953.6</v>
      </c>
      <c r="Y12" s="277">
        <v>1012.8</v>
      </c>
      <c r="Z12" s="277">
        <v>1009.3</v>
      </c>
      <c r="AA12" s="277">
        <v>976.8</v>
      </c>
      <c r="AB12" s="277">
        <v>1047.8</v>
      </c>
      <c r="AC12" s="277">
        <v>1080.3</v>
      </c>
      <c r="AD12" s="277">
        <v>1097.4000000000001</v>
      </c>
      <c r="AE12" s="277">
        <v>1080.3</v>
      </c>
    </row>
    <row r="13" spans="2:31" x14ac:dyDescent="0.25">
      <c r="B13" s="31" t="s">
        <v>380</v>
      </c>
      <c r="C13" s="277">
        <v>1663.1</v>
      </c>
      <c r="D13" s="277">
        <v>1692</v>
      </c>
      <c r="E13" s="277">
        <v>1637.7</v>
      </c>
      <c r="F13" s="277">
        <v>1587</v>
      </c>
      <c r="G13" s="277">
        <v>1585.7</v>
      </c>
      <c r="H13" s="277">
        <v>1586.1</v>
      </c>
      <c r="I13" s="277">
        <v>1639.4</v>
      </c>
      <c r="J13" s="277">
        <v>1717</v>
      </c>
      <c r="K13" s="277">
        <v>1782.6</v>
      </c>
      <c r="L13" s="277">
        <v>1706.1</v>
      </c>
      <c r="M13" s="277">
        <v>1517.1</v>
      </c>
      <c r="N13" s="277">
        <v>1515</v>
      </c>
      <c r="O13" s="277">
        <v>1593.1999999999998</v>
      </c>
      <c r="P13" s="277">
        <v>1577.1999999999998</v>
      </c>
      <c r="Q13" s="277">
        <v>1534.8</v>
      </c>
      <c r="R13" s="277">
        <v>1642.4780000000001</v>
      </c>
      <c r="S13" s="277">
        <v>1505.7570000000001</v>
      </c>
      <c r="T13" s="277">
        <v>1466.2809999999999</v>
      </c>
      <c r="U13" s="277">
        <v>1495.9170000000001</v>
      </c>
      <c r="V13" s="277">
        <v>1541.578</v>
      </c>
      <c r="W13" s="277">
        <v>1407.521</v>
      </c>
      <c r="X13" s="277">
        <v>1270.2660000000001</v>
      </c>
      <c r="Y13" s="277">
        <v>1376.2619999999999</v>
      </c>
      <c r="Z13" s="277">
        <v>1551.17</v>
      </c>
      <c r="AA13" s="277">
        <v>1468.819</v>
      </c>
      <c r="AB13" s="277">
        <v>1372.5839999999998</v>
      </c>
      <c r="AC13" s="277">
        <v>1519.3679999999999</v>
      </c>
      <c r="AD13" s="277">
        <v>1573.17</v>
      </c>
      <c r="AE13" s="277">
        <v>1560.4423695001663</v>
      </c>
    </row>
    <row r="14" spans="2:31" x14ac:dyDescent="0.25">
      <c r="B14" s="31" t="s">
        <v>381</v>
      </c>
      <c r="C14" s="277">
        <v>985.8</v>
      </c>
      <c r="D14" s="277">
        <v>981.1</v>
      </c>
      <c r="E14" s="277">
        <v>981.6</v>
      </c>
      <c r="F14" s="277">
        <v>957.5</v>
      </c>
      <c r="G14" s="277">
        <v>952</v>
      </c>
      <c r="H14" s="277">
        <v>964.4</v>
      </c>
      <c r="I14" s="277">
        <v>996.2</v>
      </c>
      <c r="J14" s="277">
        <v>1054.7</v>
      </c>
      <c r="K14" s="277">
        <v>1085.5999999999999</v>
      </c>
      <c r="L14" s="277">
        <v>1039</v>
      </c>
      <c r="M14" s="277">
        <v>912.4</v>
      </c>
      <c r="N14" s="277">
        <v>913.3</v>
      </c>
      <c r="O14" s="277">
        <v>991.8</v>
      </c>
      <c r="P14" s="277">
        <v>983.3</v>
      </c>
      <c r="Q14" s="277">
        <v>949.8</v>
      </c>
      <c r="R14" s="277">
        <v>972.1</v>
      </c>
      <c r="S14" s="277">
        <v>845.2</v>
      </c>
      <c r="T14" s="277">
        <v>817.9</v>
      </c>
      <c r="U14" s="277">
        <v>832.2</v>
      </c>
      <c r="V14" s="277">
        <v>851.4</v>
      </c>
      <c r="W14" s="277">
        <v>760.3</v>
      </c>
      <c r="X14" s="277">
        <v>673.4</v>
      </c>
      <c r="Y14" s="277">
        <v>770.2</v>
      </c>
      <c r="Z14" s="277">
        <v>872.7</v>
      </c>
      <c r="AA14" s="277">
        <v>820.5</v>
      </c>
      <c r="AB14" s="277">
        <v>789.6</v>
      </c>
      <c r="AC14" s="277">
        <v>872.7</v>
      </c>
      <c r="AD14" s="277">
        <v>902.3</v>
      </c>
      <c r="AE14" s="277">
        <v>895</v>
      </c>
    </row>
    <row r="15" spans="2:31" x14ac:dyDescent="0.25">
      <c r="B15" s="31" t="s">
        <v>382</v>
      </c>
      <c r="C15" s="277">
        <v>677.3</v>
      </c>
      <c r="D15" s="277">
        <v>710.9</v>
      </c>
      <c r="E15" s="277">
        <v>656.1</v>
      </c>
      <c r="F15" s="277">
        <v>629.5</v>
      </c>
      <c r="G15" s="277">
        <v>633.70000000000005</v>
      </c>
      <c r="H15" s="277">
        <v>621.70000000000005</v>
      </c>
      <c r="I15" s="277">
        <v>643.20000000000005</v>
      </c>
      <c r="J15" s="277">
        <v>662.3</v>
      </c>
      <c r="K15" s="277">
        <v>697</v>
      </c>
      <c r="L15" s="277">
        <v>667.1</v>
      </c>
      <c r="M15" s="277">
        <v>604.70000000000005</v>
      </c>
      <c r="N15" s="277">
        <v>601.70000000000005</v>
      </c>
      <c r="O15" s="277">
        <v>601.4</v>
      </c>
      <c r="P15" s="277">
        <v>593.9</v>
      </c>
      <c r="Q15" s="277">
        <v>585</v>
      </c>
      <c r="R15" s="277">
        <v>670.37799999999993</v>
      </c>
      <c r="S15" s="277">
        <v>660.55700000000002</v>
      </c>
      <c r="T15" s="277">
        <v>648.38100000000009</v>
      </c>
      <c r="U15" s="277">
        <v>663.7170000000001</v>
      </c>
      <c r="V15" s="277">
        <v>690.17800000000011</v>
      </c>
      <c r="W15" s="277">
        <v>647.221</v>
      </c>
      <c r="X15" s="277">
        <v>596.86599999999999</v>
      </c>
      <c r="Y15" s="277">
        <v>606.0619999999999</v>
      </c>
      <c r="Z15" s="277">
        <v>678.47</v>
      </c>
      <c r="AA15" s="277">
        <v>648.31900000000007</v>
      </c>
      <c r="AB15" s="277">
        <v>582.98399999999992</v>
      </c>
      <c r="AC15" s="277">
        <v>646.66800000000001</v>
      </c>
      <c r="AD15" s="277">
        <v>670.87</v>
      </c>
      <c r="AE15" s="277">
        <v>665.44236950016625</v>
      </c>
    </row>
    <row r="16" spans="2:31" x14ac:dyDescent="0.25">
      <c r="B16" s="31" t="s">
        <v>383</v>
      </c>
      <c r="C16" s="277">
        <v>1092.5999999999999</v>
      </c>
      <c r="D16" s="277">
        <v>1098.8</v>
      </c>
      <c r="E16" s="277">
        <v>1151.8</v>
      </c>
      <c r="F16" s="277">
        <v>1077.9000000000001</v>
      </c>
      <c r="G16" s="277">
        <v>1057.8</v>
      </c>
      <c r="H16" s="277">
        <v>1022.9000000000001</v>
      </c>
      <c r="I16" s="277">
        <v>1036.2</v>
      </c>
      <c r="J16" s="277">
        <v>985.80000000000007</v>
      </c>
      <c r="K16" s="277">
        <v>1002.1</v>
      </c>
      <c r="L16" s="277">
        <v>1057.7</v>
      </c>
      <c r="M16" s="277">
        <v>1016.3</v>
      </c>
      <c r="N16" s="277">
        <v>941.1</v>
      </c>
      <c r="O16" s="277">
        <v>844.7</v>
      </c>
      <c r="P16" s="277">
        <v>901.5</v>
      </c>
      <c r="Q16" s="277">
        <v>910.59999999999991</v>
      </c>
      <c r="R16" s="277">
        <v>733.76199999999994</v>
      </c>
      <c r="S16" s="277">
        <v>781.75099999999998</v>
      </c>
      <c r="T16" s="277">
        <v>715.26199999999994</v>
      </c>
      <c r="U16" s="277">
        <v>686.55100000000004</v>
      </c>
      <c r="V16" s="277">
        <v>749.74199999999996</v>
      </c>
      <c r="W16" s="277">
        <v>759.78</v>
      </c>
      <c r="X16" s="277">
        <v>639.904</v>
      </c>
      <c r="Y16" s="277">
        <v>553.93799999999999</v>
      </c>
      <c r="Z16" s="277">
        <v>609.16200000000003</v>
      </c>
      <c r="AA16" s="277">
        <v>700.89099999999996</v>
      </c>
      <c r="AB16" s="277">
        <v>627.85699999999997</v>
      </c>
      <c r="AC16" s="277">
        <v>584.36799999999994</v>
      </c>
      <c r="AD16" s="277">
        <v>648.95699999999999</v>
      </c>
      <c r="AE16" s="277">
        <v>665.19219944405836</v>
      </c>
    </row>
    <row r="17" spans="2:31" x14ac:dyDescent="0.25">
      <c r="B17" s="31" t="s">
        <v>384</v>
      </c>
      <c r="C17" s="277">
        <v>826.4</v>
      </c>
      <c r="D17" s="277">
        <v>797.5</v>
      </c>
      <c r="E17" s="277">
        <v>829.6</v>
      </c>
      <c r="F17" s="277">
        <v>773.2</v>
      </c>
      <c r="G17" s="277">
        <v>739.8</v>
      </c>
      <c r="H17" s="277">
        <v>711.6</v>
      </c>
      <c r="I17" s="277">
        <v>732.2</v>
      </c>
      <c r="J17" s="277">
        <v>690.2</v>
      </c>
      <c r="K17" s="277">
        <v>708.1</v>
      </c>
      <c r="L17" s="277">
        <v>736.7</v>
      </c>
      <c r="M17" s="277">
        <v>721.6</v>
      </c>
      <c r="N17" s="277">
        <v>642.1</v>
      </c>
      <c r="O17" s="277">
        <v>560.4</v>
      </c>
      <c r="P17" s="277">
        <v>598.70000000000005</v>
      </c>
      <c r="Q17" s="277">
        <v>605.4</v>
      </c>
      <c r="R17" s="277">
        <v>536.79999999999995</v>
      </c>
      <c r="S17" s="277">
        <v>565.1</v>
      </c>
      <c r="T17" s="277">
        <v>509.7</v>
      </c>
      <c r="U17" s="277">
        <v>475.8</v>
      </c>
      <c r="V17" s="277">
        <v>501.2</v>
      </c>
      <c r="W17" s="277">
        <v>506.2</v>
      </c>
      <c r="X17" s="277">
        <v>425.5</v>
      </c>
      <c r="Y17" s="277">
        <v>360.6</v>
      </c>
      <c r="Z17" s="277">
        <v>388.2</v>
      </c>
      <c r="AA17" s="277">
        <v>455.9</v>
      </c>
      <c r="AB17" s="277">
        <v>423.8</v>
      </c>
      <c r="AC17" s="277">
        <v>391.1</v>
      </c>
      <c r="AD17" s="277">
        <v>431.7</v>
      </c>
      <c r="AE17" s="277">
        <v>442.5</v>
      </c>
    </row>
    <row r="18" spans="2:31" x14ac:dyDescent="0.25">
      <c r="B18" s="31" t="s">
        <v>385</v>
      </c>
      <c r="C18" s="277">
        <v>266.2</v>
      </c>
      <c r="D18" s="277">
        <v>301.3</v>
      </c>
      <c r="E18" s="277">
        <v>322.2</v>
      </c>
      <c r="F18" s="277">
        <v>304.7</v>
      </c>
      <c r="G18" s="277">
        <v>318</v>
      </c>
      <c r="H18" s="277">
        <v>311.3</v>
      </c>
      <c r="I18" s="277">
        <v>304</v>
      </c>
      <c r="J18" s="277">
        <v>295.60000000000002</v>
      </c>
      <c r="K18" s="277">
        <v>294</v>
      </c>
      <c r="L18" s="277">
        <v>321</v>
      </c>
      <c r="M18" s="277">
        <v>294.7</v>
      </c>
      <c r="N18" s="277">
        <v>299</v>
      </c>
      <c r="O18" s="277">
        <v>284.3</v>
      </c>
      <c r="P18" s="277">
        <v>302.8</v>
      </c>
      <c r="Q18" s="277">
        <v>305.2</v>
      </c>
      <c r="R18" s="277">
        <v>196.96199999999999</v>
      </c>
      <c r="S18" s="277">
        <v>216.65100000000001</v>
      </c>
      <c r="T18" s="277">
        <v>205.56199999999998</v>
      </c>
      <c r="U18" s="277">
        <v>210.751</v>
      </c>
      <c r="V18" s="277">
        <v>248.542</v>
      </c>
      <c r="W18" s="277">
        <v>253.57999999999998</v>
      </c>
      <c r="X18" s="277">
        <v>214.40399999999997</v>
      </c>
      <c r="Y18" s="277">
        <v>193.33799999999999</v>
      </c>
      <c r="Z18" s="277">
        <v>220.96200000000002</v>
      </c>
      <c r="AA18" s="277">
        <v>244.99099999999999</v>
      </c>
      <c r="AB18" s="277">
        <v>204.05699999999999</v>
      </c>
      <c r="AC18" s="277">
        <v>193.26799999999997</v>
      </c>
      <c r="AD18" s="277">
        <v>217.25699999999998</v>
      </c>
      <c r="AE18" s="277">
        <v>222.69219944405833</v>
      </c>
    </row>
    <row r="19" spans="2:31" x14ac:dyDescent="0.25">
      <c r="B19" s="31" t="s">
        <v>14</v>
      </c>
      <c r="C19" s="277">
        <v>26.8</v>
      </c>
      <c r="D19" s="277">
        <v>29.2</v>
      </c>
      <c r="E19" s="277">
        <v>31.95</v>
      </c>
      <c r="F19" s="277">
        <v>35.6</v>
      </c>
      <c r="G19" s="277">
        <v>37.85</v>
      </c>
      <c r="H19" s="277">
        <v>40.450000000000003</v>
      </c>
      <c r="I19" s="277">
        <v>44.05</v>
      </c>
      <c r="J19" s="277">
        <v>47.849999999999994</v>
      </c>
      <c r="K19" s="277">
        <v>49.9</v>
      </c>
      <c r="L19" s="277">
        <v>51.05</v>
      </c>
      <c r="M19" s="277">
        <v>52.95</v>
      </c>
      <c r="N19" s="277">
        <v>55.9</v>
      </c>
      <c r="O19" s="277">
        <v>59.05</v>
      </c>
      <c r="P19" s="277">
        <v>60.349999999999994</v>
      </c>
      <c r="Q19" s="277">
        <v>62.6</v>
      </c>
      <c r="R19" s="277">
        <v>61.2</v>
      </c>
      <c r="S19" s="277">
        <v>63.45</v>
      </c>
      <c r="T19" s="277">
        <v>57.3</v>
      </c>
      <c r="U19" s="277">
        <v>53.85</v>
      </c>
      <c r="V19" s="277">
        <v>52</v>
      </c>
      <c r="W19" s="277">
        <v>47.25</v>
      </c>
      <c r="X19" s="277">
        <v>38.4</v>
      </c>
      <c r="Y19" s="277">
        <v>37.450000000000003</v>
      </c>
      <c r="Z19" s="277">
        <v>39.349999999999994</v>
      </c>
      <c r="AA19" s="277">
        <v>38.349999999999994</v>
      </c>
      <c r="AB19" s="277">
        <v>32.6</v>
      </c>
      <c r="AC19" s="277">
        <v>22.25</v>
      </c>
      <c r="AD19" s="277">
        <v>14.85</v>
      </c>
      <c r="AE19" s="277">
        <v>9.75</v>
      </c>
    </row>
    <row r="20" spans="2:31" s="229" customFormat="1" x14ac:dyDescent="0.25">
      <c r="B20" s="229" t="s">
        <v>386</v>
      </c>
      <c r="C20" s="276">
        <v>8020.9820000000009</v>
      </c>
      <c r="D20" s="276">
        <v>8483.6545000000006</v>
      </c>
      <c r="E20" s="276">
        <v>8735.7510000000002</v>
      </c>
      <c r="F20" s="276">
        <v>8977.2210000000014</v>
      </c>
      <c r="G20" s="276">
        <v>8559.0594999999994</v>
      </c>
      <c r="H20" s="276">
        <v>8363.8275000000012</v>
      </c>
      <c r="I20" s="276">
        <v>8329.0380000000005</v>
      </c>
      <c r="J20" s="276">
        <v>8050.8739999999998</v>
      </c>
      <c r="K20" s="276">
        <v>8572.2070000000003</v>
      </c>
      <c r="L20" s="276">
        <v>8547.1470000000008</v>
      </c>
      <c r="M20" s="276">
        <v>7957.3384999999998</v>
      </c>
      <c r="N20" s="276">
        <v>7454.7880000000005</v>
      </c>
      <c r="O20" s="276">
        <v>6682.4054999999998</v>
      </c>
      <c r="P20" s="276">
        <v>6480.6999999999989</v>
      </c>
      <c r="Q20" s="276">
        <v>6703.3264999999992</v>
      </c>
      <c r="R20" s="276">
        <v>6431.3210000000008</v>
      </c>
      <c r="S20" s="276">
        <v>6187.1505000000006</v>
      </c>
      <c r="T20" s="276">
        <v>5655.572000000001</v>
      </c>
      <c r="U20" s="276">
        <v>5105.4129999999996</v>
      </c>
      <c r="V20" s="276">
        <v>4726.976999999999</v>
      </c>
      <c r="W20" s="276">
        <v>4328.1229999999996</v>
      </c>
      <c r="X20" s="276">
        <v>4429.0530000000008</v>
      </c>
      <c r="Y20" s="276">
        <v>4842.5651252198122</v>
      </c>
      <c r="Z20" s="276">
        <v>4918.4809999999998</v>
      </c>
      <c r="AA20" s="276">
        <v>5018.5014694793572</v>
      </c>
      <c r="AB20" s="276">
        <v>4869.673499999999</v>
      </c>
      <c r="AC20" s="276">
        <v>4844.125</v>
      </c>
      <c r="AD20" s="276">
        <v>5229.7150000000001</v>
      </c>
      <c r="AE20" s="276">
        <v>5139.8241234525976</v>
      </c>
    </row>
    <row r="21" spans="2:31" x14ac:dyDescent="0.25">
      <c r="B21" s="31" t="s">
        <v>387</v>
      </c>
      <c r="C21" s="277">
        <v>2396.5975000000008</v>
      </c>
      <c r="D21" s="277">
        <v>2542.5400000000004</v>
      </c>
      <c r="E21" s="277">
        <v>2621.9875000000002</v>
      </c>
      <c r="F21" s="277">
        <v>2576.4475000000002</v>
      </c>
      <c r="G21" s="277">
        <v>2511.1075000000001</v>
      </c>
      <c r="H21" s="277">
        <v>2426.9850000000001</v>
      </c>
      <c r="I21" s="277">
        <v>2369.0700000000002</v>
      </c>
      <c r="J21" s="277">
        <v>2389.75</v>
      </c>
      <c r="K21" s="277">
        <v>3056.41</v>
      </c>
      <c r="L21" s="277">
        <v>2936.1150000000002</v>
      </c>
      <c r="M21" s="277">
        <v>2814.2449999999999</v>
      </c>
      <c r="N21" s="277">
        <v>2704.31</v>
      </c>
      <c r="O21" s="277">
        <v>2637.25</v>
      </c>
      <c r="P21" s="277">
        <v>2552.3399999999997</v>
      </c>
      <c r="Q21" s="277">
        <v>2463.7899999999995</v>
      </c>
      <c r="R21" s="277">
        <v>2626.72</v>
      </c>
      <c r="S21" s="277">
        <v>2414.3200000000002</v>
      </c>
      <c r="T21" s="277">
        <v>2206.84</v>
      </c>
      <c r="U21" s="277">
        <v>2056.56</v>
      </c>
      <c r="V21" s="277">
        <v>1928.1599999999999</v>
      </c>
      <c r="W21" s="277">
        <v>1919.96</v>
      </c>
      <c r="X21" s="277">
        <v>1954.4</v>
      </c>
      <c r="Y21" s="277">
        <v>2036.0800000000004</v>
      </c>
      <c r="Z21" s="277">
        <v>2016.4</v>
      </c>
      <c r="AA21" s="277">
        <v>1977.6400000000003</v>
      </c>
      <c r="AB21" s="277">
        <v>1960.1599999999999</v>
      </c>
      <c r="AC21" s="277">
        <v>1964.08</v>
      </c>
      <c r="AD21" s="277">
        <v>2095.4</v>
      </c>
      <c r="AE21" s="277">
        <v>2044.76</v>
      </c>
    </row>
    <row r="22" spans="2:31" x14ac:dyDescent="0.25">
      <c r="B22" s="31" t="s">
        <v>40</v>
      </c>
      <c r="C22" s="277">
        <v>1960.8525000000004</v>
      </c>
      <c r="D22" s="277">
        <v>2080.2600000000002</v>
      </c>
      <c r="E22" s="277">
        <v>2145.2625000000003</v>
      </c>
      <c r="F22" s="277">
        <v>2108.0025000000001</v>
      </c>
      <c r="G22" s="277">
        <v>2054.5425</v>
      </c>
      <c r="H22" s="277">
        <v>1985.7149999999999</v>
      </c>
      <c r="I22" s="277">
        <v>1938.33</v>
      </c>
      <c r="J22" s="277">
        <v>1955.25</v>
      </c>
      <c r="K22" s="277">
        <v>1309.8900000000001</v>
      </c>
      <c r="L22" s="277">
        <v>1258.3350000000003</v>
      </c>
      <c r="M22" s="277">
        <v>1206.105</v>
      </c>
      <c r="N22" s="277">
        <v>1158.99</v>
      </c>
      <c r="O22" s="277">
        <v>1130.25</v>
      </c>
      <c r="P22" s="277">
        <v>1093.8599999999999</v>
      </c>
      <c r="Q22" s="277">
        <v>1055.9099999999999</v>
      </c>
      <c r="R22" s="277">
        <v>656.68</v>
      </c>
      <c r="S22" s="277">
        <v>603.58000000000004</v>
      </c>
      <c r="T22" s="277">
        <v>551.71</v>
      </c>
      <c r="U22" s="277">
        <v>514.14</v>
      </c>
      <c r="V22" s="277">
        <v>482.03999999999996</v>
      </c>
      <c r="W22" s="277">
        <v>479.99</v>
      </c>
      <c r="X22" s="277">
        <v>488.6</v>
      </c>
      <c r="Y22" s="277">
        <v>509.0200000000001</v>
      </c>
      <c r="Z22" s="277">
        <v>504.1</v>
      </c>
      <c r="AA22" s="277">
        <v>494.41000000000008</v>
      </c>
      <c r="AB22" s="277">
        <v>490.03999999999996</v>
      </c>
      <c r="AC22" s="277">
        <v>491.02</v>
      </c>
      <c r="AD22" s="277">
        <v>523.85</v>
      </c>
      <c r="AE22" s="277">
        <v>511.19</v>
      </c>
    </row>
    <row r="23" spans="2:31" x14ac:dyDescent="0.25">
      <c r="B23" s="31" t="s">
        <v>388</v>
      </c>
      <c r="C23" s="277">
        <v>64.267499999999998</v>
      </c>
      <c r="D23" s="277">
        <v>67.402500000000018</v>
      </c>
      <c r="E23" s="277">
        <v>69.547500000000014</v>
      </c>
      <c r="F23" s="277">
        <v>68.777500000000003</v>
      </c>
      <c r="G23" s="277">
        <v>67.127499999999998</v>
      </c>
      <c r="H23" s="277">
        <v>66</v>
      </c>
      <c r="I23" s="277">
        <v>62.232500000000009</v>
      </c>
      <c r="J23" s="277">
        <v>63.525000000000006</v>
      </c>
      <c r="K23" s="277">
        <v>80.989999999999981</v>
      </c>
      <c r="L23" s="277">
        <v>79.274999999999991</v>
      </c>
      <c r="M23" s="277">
        <v>77.454999999999998</v>
      </c>
      <c r="N23" s="277">
        <v>74.585000000000008</v>
      </c>
      <c r="O23" s="277">
        <v>73.254999999999995</v>
      </c>
      <c r="P23" s="277">
        <v>71.644999999999996</v>
      </c>
      <c r="Q23" s="277">
        <v>70</v>
      </c>
      <c r="R23" s="277">
        <v>77</v>
      </c>
      <c r="S23" s="277">
        <v>74.160000000000011</v>
      </c>
      <c r="T23" s="277">
        <v>68.600000000000009</v>
      </c>
      <c r="U23" s="277">
        <v>62.959999999999994</v>
      </c>
      <c r="V23" s="277">
        <v>57.800000000000004</v>
      </c>
      <c r="W23" s="277">
        <v>59.48</v>
      </c>
      <c r="X23" s="277">
        <v>58.840000000000011</v>
      </c>
      <c r="Y23" s="277">
        <v>61.240000000000009</v>
      </c>
      <c r="Z23" s="277">
        <v>61.52000000000001</v>
      </c>
      <c r="AA23" s="277">
        <v>60.360000000000007</v>
      </c>
      <c r="AB23" s="277">
        <v>59.720000000000006</v>
      </c>
      <c r="AC23" s="277">
        <v>60.959999999999994</v>
      </c>
      <c r="AD23" s="277">
        <v>65.640000000000015</v>
      </c>
      <c r="AE23" s="277">
        <v>62.48</v>
      </c>
    </row>
    <row r="24" spans="2:31" x14ac:dyDescent="0.25">
      <c r="B24" s="31" t="s">
        <v>389</v>
      </c>
      <c r="C24" s="277">
        <v>52.582499999999996</v>
      </c>
      <c r="D24" s="277">
        <v>55.147500000000008</v>
      </c>
      <c r="E24" s="277">
        <v>56.902500000000003</v>
      </c>
      <c r="F24" s="277">
        <v>56.272500000000001</v>
      </c>
      <c r="G24" s="277">
        <v>54.922499999999999</v>
      </c>
      <c r="H24" s="277">
        <v>54</v>
      </c>
      <c r="I24" s="277">
        <v>50.917500000000004</v>
      </c>
      <c r="J24" s="277">
        <v>51.975000000000001</v>
      </c>
      <c r="K24" s="277">
        <v>34.709999999999994</v>
      </c>
      <c r="L24" s="277">
        <v>33.975000000000001</v>
      </c>
      <c r="M24" s="277">
        <v>33.195</v>
      </c>
      <c r="N24" s="277">
        <v>31.965000000000003</v>
      </c>
      <c r="O24" s="277">
        <v>31.395</v>
      </c>
      <c r="P24" s="277">
        <v>30.704999999999998</v>
      </c>
      <c r="Q24" s="277">
        <v>30</v>
      </c>
      <c r="R24" s="277">
        <v>19.25</v>
      </c>
      <c r="S24" s="277">
        <v>18.540000000000003</v>
      </c>
      <c r="T24" s="277">
        <v>17.150000000000002</v>
      </c>
      <c r="U24" s="277">
        <v>15.739999999999998</v>
      </c>
      <c r="V24" s="277">
        <v>14.450000000000001</v>
      </c>
      <c r="W24" s="277">
        <v>14.87</v>
      </c>
      <c r="X24" s="277">
        <v>14.710000000000003</v>
      </c>
      <c r="Y24" s="277">
        <v>15.310000000000002</v>
      </c>
      <c r="Z24" s="277">
        <v>15.380000000000003</v>
      </c>
      <c r="AA24" s="277">
        <v>15.090000000000002</v>
      </c>
      <c r="AB24" s="277">
        <v>14.930000000000001</v>
      </c>
      <c r="AC24" s="277">
        <v>15.239999999999998</v>
      </c>
      <c r="AD24" s="277">
        <v>16.410000000000004</v>
      </c>
      <c r="AE24" s="277">
        <v>15.62</v>
      </c>
    </row>
    <row r="25" spans="2:31" x14ac:dyDescent="0.25">
      <c r="B25" s="31" t="s">
        <v>390</v>
      </c>
      <c r="C25" s="277">
        <v>164.1101000000001</v>
      </c>
      <c r="D25" s="277">
        <v>96.142474999999862</v>
      </c>
      <c r="E25" s="277">
        <v>88.74304999999994</v>
      </c>
      <c r="F25" s="277">
        <v>98.571550000000073</v>
      </c>
      <c r="G25" s="277">
        <v>107.17272499999996</v>
      </c>
      <c r="H25" s="277">
        <v>112.93012500000006</v>
      </c>
      <c r="I25" s="277">
        <v>105.70340000000006</v>
      </c>
      <c r="J25" s="277">
        <v>118.45569999999989</v>
      </c>
      <c r="K25" s="277">
        <v>171.64489999999995</v>
      </c>
      <c r="L25" s="277">
        <v>152.84290000000004</v>
      </c>
      <c r="M25" s="277">
        <v>143.31695000000005</v>
      </c>
      <c r="N25" s="277">
        <v>127.54140000000002</v>
      </c>
      <c r="O25" s="277">
        <v>129.12165000000002</v>
      </c>
      <c r="P25" s="277">
        <v>144.01660000000004</v>
      </c>
      <c r="Q25" s="277">
        <v>139.60555000000008</v>
      </c>
      <c r="R25" s="277">
        <v>124.10400000000014</v>
      </c>
      <c r="S25" s="277">
        <v>122.20599999999996</v>
      </c>
      <c r="T25" s="277">
        <v>109.44000000000001</v>
      </c>
      <c r="U25" s="277">
        <v>112.28000000000003</v>
      </c>
      <c r="V25" s="277">
        <v>102.68000000000002</v>
      </c>
      <c r="W25" s="277">
        <v>96.223200000000006</v>
      </c>
      <c r="X25" s="277">
        <v>101.4432</v>
      </c>
      <c r="Y25" s="277">
        <v>115.95290017584995</v>
      </c>
      <c r="Z25" s="277">
        <v>111.64000000000001</v>
      </c>
      <c r="AA25" s="277">
        <v>96.765175583485515</v>
      </c>
      <c r="AB25" s="277">
        <v>109.50520000000002</v>
      </c>
      <c r="AC25" s="277">
        <v>128.75039999999998</v>
      </c>
      <c r="AD25" s="277">
        <v>121.6568</v>
      </c>
      <c r="AE25" s="277">
        <v>120.94009876207861</v>
      </c>
    </row>
    <row r="26" spans="2:31" x14ac:dyDescent="0.25">
      <c r="B26" s="31" t="s">
        <v>391</v>
      </c>
      <c r="C26" s="277">
        <v>134.27190000000007</v>
      </c>
      <c r="D26" s="277">
        <v>78.662024999999886</v>
      </c>
      <c r="E26" s="277">
        <v>72.607949999999946</v>
      </c>
      <c r="F26" s="277">
        <v>80.649450000000058</v>
      </c>
      <c r="G26" s="277">
        <v>87.686774999999969</v>
      </c>
      <c r="H26" s="277">
        <v>92.397375000000054</v>
      </c>
      <c r="I26" s="277">
        <v>86.484600000000043</v>
      </c>
      <c r="J26" s="277">
        <v>96.918299999999917</v>
      </c>
      <c r="K26" s="277">
        <v>73.562099999999973</v>
      </c>
      <c r="L26" s="277">
        <v>65.504100000000022</v>
      </c>
      <c r="M26" s="277">
        <v>61.421550000000025</v>
      </c>
      <c r="N26" s="277">
        <v>54.660600000000017</v>
      </c>
      <c r="O26" s="277">
        <v>55.33785000000001</v>
      </c>
      <c r="P26" s="277">
        <v>61.721400000000017</v>
      </c>
      <c r="Q26" s="277">
        <v>59.830950000000037</v>
      </c>
      <c r="R26" s="277">
        <v>31.026000000000035</v>
      </c>
      <c r="S26" s="277">
        <v>30.55149999999999</v>
      </c>
      <c r="T26" s="277">
        <v>27.360000000000003</v>
      </c>
      <c r="U26" s="277">
        <v>28.070000000000007</v>
      </c>
      <c r="V26" s="277">
        <v>25.670000000000005</v>
      </c>
      <c r="W26" s="277">
        <v>24.055800000000001</v>
      </c>
      <c r="X26" s="277">
        <v>25.360800000000001</v>
      </c>
      <c r="Y26" s="277">
        <v>28.988225043962487</v>
      </c>
      <c r="Z26" s="277">
        <v>27.910000000000004</v>
      </c>
      <c r="AA26" s="277">
        <v>24.191293895871379</v>
      </c>
      <c r="AB26" s="277">
        <v>27.376300000000004</v>
      </c>
      <c r="AC26" s="277">
        <v>32.187599999999996</v>
      </c>
      <c r="AD26" s="277">
        <v>30.414200000000001</v>
      </c>
      <c r="AE26" s="277">
        <v>30.235024690519651</v>
      </c>
    </row>
    <row r="27" spans="2:31" x14ac:dyDescent="0.25">
      <c r="B27" s="31" t="s">
        <v>392</v>
      </c>
      <c r="C27" s="277">
        <v>1786.5650000000001</v>
      </c>
      <c r="D27" s="277">
        <v>1959.9250000000002</v>
      </c>
      <c r="E27" s="277">
        <v>2024.385</v>
      </c>
      <c r="F27" s="277">
        <v>2193.6750000000002</v>
      </c>
      <c r="G27" s="277">
        <v>2022.0750000000003</v>
      </c>
      <c r="H27" s="277">
        <v>1994.19</v>
      </c>
      <c r="I27" s="277">
        <v>2043.9650000000006</v>
      </c>
      <c r="J27" s="277">
        <v>1856.2500000000005</v>
      </c>
      <c r="K27" s="277">
        <v>2691.5</v>
      </c>
      <c r="L27" s="277">
        <v>2814.77</v>
      </c>
      <c r="M27" s="277">
        <v>2535.12</v>
      </c>
      <c r="N27" s="277">
        <v>2311.9151999999999</v>
      </c>
      <c r="O27" s="277">
        <v>1838.0572</v>
      </c>
      <c r="P27" s="277">
        <v>1768.4883999999997</v>
      </c>
      <c r="Q27" s="277">
        <v>2018.933</v>
      </c>
      <c r="R27" s="277">
        <v>2317.2328000000002</v>
      </c>
      <c r="S27" s="277">
        <v>2339.0344000000005</v>
      </c>
      <c r="T27" s="277">
        <v>2139.5776000000005</v>
      </c>
      <c r="U27" s="277">
        <v>1852.5303999999996</v>
      </c>
      <c r="V27" s="277">
        <v>1692.9416000000001</v>
      </c>
      <c r="W27" s="277">
        <v>1386.8352</v>
      </c>
      <c r="X27" s="277">
        <v>1428.5592000000001</v>
      </c>
      <c r="Y27" s="277">
        <v>1660.7791999999999</v>
      </c>
      <c r="Z27" s="277">
        <v>1745.2248</v>
      </c>
      <c r="AA27" s="277">
        <v>1880.0359999999998</v>
      </c>
      <c r="AB27" s="277">
        <v>1766.3536000000001</v>
      </c>
      <c r="AC27" s="277">
        <v>1721.5095999999999</v>
      </c>
      <c r="AD27" s="277">
        <v>1901.0752000000002</v>
      </c>
      <c r="AE27" s="277">
        <v>1883.6791999999998</v>
      </c>
    </row>
    <row r="28" spans="2:31" x14ac:dyDescent="0.25">
      <c r="B28" s="31" t="s">
        <v>393</v>
      </c>
      <c r="C28" s="277">
        <v>1461.7349999999999</v>
      </c>
      <c r="D28" s="277">
        <v>1603.575</v>
      </c>
      <c r="E28" s="277">
        <v>1656.3150000000001</v>
      </c>
      <c r="F28" s="277">
        <v>1794.825</v>
      </c>
      <c r="G28" s="277">
        <v>1654.425</v>
      </c>
      <c r="H28" s="277">
        <v>1631.61</v>
      </c>
      <c r="I28" s="277">
        <v>1672.3350000000003</v>
      </c>
      <c r="J28" s="277">
        <v>1518.7500000000002</v>
      </c>
      <c r="K28" s="277">
        <v>1153.5</v>
      </c>
      <c r="L28" s="277">
        <v>1206.3300000000002</v>
      </c>
      <c r="M28" s="277">
        <v>1086.48</v>
      </c>
      <c r="N28" s="277">
        <v>990.82079999999996</v>
      </c>
      <c r="O28" s="277">
        <v>787.73880000000008</v>
      </c>
      <c r="P28" s="277">
        <v>757.92359999999996</v>
      </c>
      <c r="Q28" s="277">
        <v>865.25699999999995</v>
      </c>
      <c r="R28" s="277">
        <v>579.30820000000006</v>
      </c>
      <c r="S28" s="277">
        <v>584.75860000000011</v>
      </c>
      <c r="T28" s="277">
        <v>534.89440000000013</v>
      </c>
      <c r="U28" s="277">
        <v>463.13259999999991</v>
      </c>
      <c r="V28" s="277">
        <v>423.23540000000003</v>
      </c>
      <c r="W28" s="277">
        <v>346.7088</v>
      </c>
      <c r="X28" s="277">
        <v>357.13980000000004</v>
      </c>
      <c r="Y28" s="277">
        <v>415.19479999999999</v>
      </c>
      <c r="Z28" s="277">
        <v>436.30619999999999</v>
      </c>
      <c r="AA28" s="277">
        <v>470.00899999999996</v>
      </c>
      <c r="AB28" s="277">
        <v>441.58840000000004</v>
      </c>
      <c r="AC28" s="277">
        <v>430.37739999999997</v>
      </c>
      <c r="AD28" s="277">
        <v>475.26880000000006</v>
      </c>
      <c r="AE28" s="277">
        <v>470.91979999999995</v>
      </c>
    </row>
    <row r="29" spans="2:31" s="229" customFormat="1" x14ac:dyDescent="0.25">
      <c r="B29" s="229" t="s">
        <v>0</v>
      </c>
      <c r="C29" s="276">
        <v>1221.5999999999999</v>
      </c>
      <c r="D29" s="276">
        <v>1324.6</v>
      </c>
      <c r="E29" s="276">
        <v>1404.25</v>
      </c>
      <c r="F29" s="276">
        <v>1504.4500000000003</v>
      </c>
      <c r="G29" s="276">
        <v>1514.35</v>
      </c>
      <c r="H29" s="276">
        <v>1546.35</v>
      </c>
      <c r="I29" s="276">
        <v>1642.8000000000002</v>
      </c>
      <c r="J29" s="276">
        <v>1708.3000000000002</v>
      </c>
      <c r="K29" s="276">
        <v>1809.75</v>
      </c>
      <c r="L29" s="276">
        <v>1774.95</v>
      </c>
      <c r="M29" s="276">
        <v>1726.8000000000002</v>
      </c>
      <c r="N29" s="276">
        <v>1760.3999999999999</v>
      </c>
      <c r="O29" s="276">
        <v>1790.8000000000002</v>
      </c>
      <c r="P29" s="276">
        <v>1728.6999999999998</v>
      </c>
      <c r="Q29" s="276">
        <v>1703.75</v>
      </c>
      <c r="R29" s="276">
        <v>1679.1999999999998</v>
      </c>
      <c r="S29" s="276">
        <v>1631.6</v>
      </c>
      <c r="T29" s="276">
        <v>1544.1000000000001</v>
      </c>
      <c r="U29" s="276">
        <v>1486.45</v>
      </c>
      <c r="V29" s="276">
        <v>1443.6</v>
      </c>
      <c r="W29" s="276">
        <v>1508.3500000000001</v>
      </c>
      <c r="X29" s="276">
        <v>1550.9500000000003</v>
      </c>
      <c r="Y29" s="276">
        <v>1532.25</v>
      </c>
      <c r="Z29" s="276">
        <v>1510.8</v>
      </c>
      <c r="AA29" s="276">
        <v>1530.3</v>
      </c>
      <c r="AB29" s="276">
        <v>1505.75</v>
      </c>
      <c r="AC29" s="276">
        <v>1561.05</v>
      </c>
      <c r="AD29" s="276">
        <v>1586.6000000000001</v>
      </c>
      <c r="AE29" s="276">
        <v>1597.0500000000002</v>
      </c>
    </row>
    <row r="30" spans="2:31" x14ac:dyDescent="0.25">
      <c r="B30" s="31" t="s">
        <v>394</v>
      </c>
      <c r="C30" s="277">
        <v>21.1</v>
      </c>
      <c r="D30" s="277">
        <v>21.85</v>
      </c>
      <c r="E30" s="277">
        <v>25.450000000000003</v>
      </c>
      <c r="F30" s="277">
        <v>23.2</v>
      </c>
      <c r="G30" s="277">
        <v>21.65</v>
      </c>
      <c r="H30" s="277">
        <v>23.7</v>
      </c>
      <c r="I30" s="277">
        <v>24.5</v>
      </c>
      <c r="J30" s="277">
        <v>26.85</v>
      </c>
      <c r="K30" s="277">
        <v>25.6</v>
      </c>
      <c r="L30" s="277">
        <v>24.85</v>
      </c>
      <c r="M30" s="277">
        <v>21.25</v>
      </c>
      <c r="N30" s="277">
        <v>22.65</v>
      </c>
      <c r="O30" s="277">
        <v>20.049999999999997</v>
      </c>
      <c r="P30" s="277">
        <v>20</v>
      </c>
      <c r="Q30" s="277">
        <v>21.55</v>
      </c>
      <c r="R30" s="277">
        <v>19.75</v>
      </c>
      <c r="S30" s="277">
        <v>21.65</v>
      </c>
      <c r="T30" s="277">
        <v>21.45</v>
      </c>
      <c r="U30" s="277">
        <v>21.2</v>
      </c>
      <c r="V30" s="277">
        <v>20.350000000000001</v>
      </c>
      <c r="W30" s="277">
        <v>19.3</v>
      </c>
      <c r="X30" s="277">
        <v>18.5</v>
      </c>
      <c r="Y30" s="277">
        <v>20.399999999999999</v>
      </c>
      <c r="Z30" s="277">
        <v>19.149999999999999</v>
      </c>
      <c r="AA30" s="277">
        <v>19.55</v>
      </c>
      <c r="AB30" s="277">
        <v>19.600000000000001</v>
      </c>
      <c r="AC30" s="277">
        <v>18.899999999999999</v>
      </c>
      <c r="AD30" s="277">
        <v>20.05</v>
      </c>
      <c r="AE30" s="277">
        <v>19.600000000000001</v>
      </c>
    </row>
    <row r="31" spans="2:31" x14ac:dyDescent="0.25">
      <c r="B31" s="31" t="s">
        <v>395</v>
      </c>
      <c r="C31" s="277">
        <v>12.100000000000001</v>
      </c>
      <c r="D31" s="277">
        <v>13.9</v>
      </c>
      <c r="E31" s="277">
        <v>14.55</v>
      </c>
      <c r="F31" s="277">
        <v>14.350000000000001</v>
      </c>
      <c r="G31" s="277">
        <v>14.7</v>
      </c>
      <c r="H31" s="277">
        <v>17.549999999999997</v>
      </c>
      <c r="I31" s="277">
        <v>16.850000000000001</v>
      </c>
      <c r="J31" s="277">
        <v>17.7</v>
      </c>
      <c r="K31" s="277">
        <v>18.700000000000003</v>
      </c>
      <c r="L31" s="277">
        <v>16.2</v>
      </c>
      <c r="M31" s="277">
        <v>17.850000000000001</v>
      </c>
      <c r="N31" s="277">
        <v>18.95</v>
      </c>
      <c r="O31" s="277">
        <v>19.55</v>
      </c>
      <c r="P31" s="277">
        <v>17.8</v>
      </c>
      <c r="Q31" s="277">
        <v>19</v>
      </c>
      <c r="R31" s="277">
        <v>19.55</v>
      </c>
      <c r="S31" s="277">
        <v>18.649999999999999</v>
      </c>
      <c r="T31" s="277">
        <v>16.100000000000001</v>
      </c>
      <c r="U31" s="277">
        <v>15.8</v>
      </c>
      <c r="V31" s="277">
        <v>17.3</v>
      </c>
      <c r="W31" s="277">
        <v>14.7</v>
      </c>
      <c r="X31" s="277">
        <v>15.45</v>
      </c>
      <c r="Y31" s="277">
        <v>15.2</v>
      </c>
      <c r="Z31" s="277">
        <v>15.45</v>
      </c>
      <c r="AA31" s="277">
        <v>15.35</v>
      </c>
      <c r="AB31" s="277">
        <v>14.75</v>
      </c>
      <c r="AC31" s="277">
        <v>16.049999999999997</v>
      </c>
      <c r="AD31" s="277">
        <v>14.9</v>
      </c>
      <c r="AE31" s="277">
        <v>15.100000000000001</v>
      </c>
    </row>
    <row r="32" spans="2:31" x14ac:dyDescent="0.25">
      <c r="B32" s="31" t="s">
        <v>396</v>
      </c>
      <c r="C32" s="277">
        <v>83.45</v>
      </c>
      <c r="D32" s="277">
        <v>90.25</v>
      </c>
      <c r="E32" s="277">
        <v>96.15</v>
      </c>
      <c r="F32" s="277">
        <v>100.75</v>
      </c>
      <c r="G32" s="277">
        <v>99.4</v>
      </c>
      <c r="H32" s="277">
        <v>100.30000000000001</v>
      </c>
      <c r="I32" s="277">
        <v>103.2</v>
      </c>
      <c r="J32" s="277">
        <v>107.95</v>
      </c>
      <c r="K32" s="277">
        <v>109.1</v>
      </c>
      <c r="L32" s="277">
        <v>108.6</v>
      </c>
      <c r="M32" s="277">
        <v>109.65</v>
      </c>
      <c r="N32" s="277">
        <v>107.3</v>
      </c>
      <c r="O32" s="277">
        <v>110</v>
      </c>
      <c r="P32" s="277">
        <v>103.94999999999999</v>
      </c>
      <c r="Q32" s="277">
        <v>102.25</v>
      </c>
      <c r="R32" s="277">
        <v>99.800000000000011</v>
      </c>
      <c r="S32" s="277">
        <v>96.4</v>
      </c>
      <c r="T32" s="277">
        <v>95.55</v>
      </c>
      <c r="U32" s="277">
        <v>91.15</v>
      </c>
      <c r="V32" s="277">
        <v>88.6</v>
      </c>
      <c r="W32" s="277">
        <v>91.85</v>
      </c>
      <c r="X32" s="277">
        <v>89.75</v>
      </c>
      <c r="Y32" s="277">
        <v>83.6</v>
      </c>
      <c r="Z32" s="277">
        <v>81.800000000000011</v>
      </c>
      <c r="AA32" s="277">
        <v>82.85</v>
      </c>
      <c r="AB32" s="277">
        <v>82.15</v>
      </c>
      <c r="AC32" s="277">
        <v>81.599999999999994</v>
      </c>
      <c r="AD32" s="277">
        <v>81.7</v>
      </c>
      <c r="AE32" s="277">
        <v>80.2</v>
      </c>
    </row>
    <row r="33" spans="2:31" x14ac:dyDescent="0.25">
      <c r="B33" s="31" t="s">
        <v>397</v>
      </c>
      <c r="C33" s="277">
        <v>30.5</v>
      </c>
      <c r="D33" s="277">
        <v>31.200000000000003</v>
      </c>
      <c r="E33" s="277">
        <v>33.1</v>
      </c>
      <c r="F33" s="277">
        <v>32.75</v>
      </c>
      <c r="G33" s="277">
        <v>30</v>
      </c>
      <c r="H33" s="277">
        <v>30.9</v>
      </c>
      <c r="I33" s="277">
        <v>35.799999999999997</v>
      </c>
      <c r="J33" s="277">
        <v>37.049999999999997</v>
      </c>
      <c r="K33" s="277">
        <v>38</v>
      </c>
      <c r="L33" s="277">
        <v>37.700000000000003</v>
      </c>
      <c r="M33" s="277">
        <v>32</v>
      </c>
      <c r="N33" s="277">
        <v>36.5</v>
      </c>
      <c r="O33" s="277">
        <v>32.849999999999994</v>
      </c>
      <c r="P33" s="277">
        <v>32.299999999999997</v>
      </c>
      <c r="Q33" s="277">
        <v>30.400000000000002</v>
      </c>
      <c r="R33" s="277">
        <v>33.6</v>
      </c>
      <c r="S33" s="277">
        <v>30.5</v>
      </c>
      <c r="T33" s="277">
        <v>28</v>
      </c>
      <c r="U33" s="277">
        <v>25.1</v>
      </c>
      <c r="V33" s="277">
        <v>26.55</v>
      </c>
      <c r="W33" s="277">
        <v>28.75</v>
      </c>
      <c r="X33" s="277">
        <v>26.95</v>
      </c>
      <c r="Y33" s="277">
        <v>25.2</v>
      </c>
      <c r="Z33" s="277">
        <v>29</v>
      </c>
      <c r="AA33" s="277">
        <v>30.1</v>
      </c>
      <c r="AB33" s="277">
        <v>26.9</v>
      </c>
      <c r="AC33" s="277">
        <v>30.4</v>
      </c>
      <c r="AD33" s="277">
        <v>29.5</v>
      </c>
      <c r="AE33" s="277">
        <v>29.65</v>
      </c>
    </row>
    <row r="34" spans="2:31" x14ac:dyDescent="0.25">
      <c r="B34" s="31" t="s">
        <v>19</v>
      </c>
      <c r="C34" s="277">
        <v>6.25</v>
      </c>
      <c r="D34" s="277">
        <v>6.65</v>
      </c>
      <c r="E34" s="277">
        <v>6.55</v>
      </c>
      <c r="F34" s="277">
        <v>6.35</v>
      </c>
      <c r="G34" s="277">
        <v>5.65</v>
      </c>
      <c r="H34" s="277">
        <v>5.3</v>
      </c>
      <c r="I34" s="277">
        <v>5.0999999999999996</v>
      </c>
      <c r="J34" s="277">
        <v>5.0999999999999996</v>
      </c>
      <c r="K34" s="277">
        <v>4.75</v>
      </c>
      <c r="L34" s="277">
        <v>4.1999999999999993</v>
      </c>
      <c r="M34" s="277">
        <v>4</v>
      </c>
      <c r="N34" s="277">
        <v>3.55</v>
      </c>
      <c r="O34" s="277">
        <v>3.3</v>
      </c>
      <c r="P34" s="277">
        <v>3</v>
      </c>
      <c r="Q34" s="277">
        <v>2.75</v>
      </c>
      <c r="R34" s="277">
        <v>2.4500000000000002</v>
      </c>
      <c r="S34" s="277">
        <v>1.95</v>
      </c>
      <c r="T34" s="277">
        <v>1.7000000000000002</v>
      </c>
      <c r="U34" s="277">
        <v>1.5</v>
      </c>
      <c r="V34" s="277">
        <v>1.6</v>
      </c>
      <c r="W34" s="277">
        <v>1.5499999999999998</v>
      </c>
      <c r="X34" s="277">
        <v>1.25</v>
      </c>
      <c r="Y34" s="277">
        <v>1.45</v>
      </c>
      <c r="Z34" s="277">
        <v>1.45</v>
      </c>
      <c r="AA34" s="277">
        <v>1.45</v>
      </c>
      <c r="AB34" s="277">
        <v>1.35</v>
      </c>
      <c r="AC34" s="277">
        <v>1.2999999999999998</v>
      </c>
      <c r="AD34" s="277">
        <v>1.25</v>
      </c>
      <c r="AE34" s="277">
        <v>1.25</v>
      </c>
    </row>
    <row r="35" spans="2:31" x14ac:dyDescent="0.25">
      <c r="B35" s="31" t="s">
        <v>398</v>
      </c>
      <c r="C35" s="277">
        <v>749.19999999999993</v>
      </c>
      <c r="D35" s="277">
        <v>802.64999999999986</v>
      </c>
      <c r="E35" s="277">
        <v>836.5</v>
      </c>
      <c r="F35" s="277">
        <v>904.95</v>
      </c>
      <c r="G35" s="277">
        <v>917.65</v>
      </c>
      <c r="H35" s="277">
        <v>951.95</v>
      </c>
      <c r="I35" s="277">
        <v>1015.8000000000002</v>
      </c>
      <c r="J35" s="277">
        <v>1063.9000000000001</v>
      </c>
      <c r="K35" s="277">
        <v>1144.3499999999999</v>
      </c>
      <c r="L35" s="277">
        <v>1094.1500000000001</v>
      </c>
      <c r="M35" s="277">
        <v>1037.9000000000001</v>
      </c>
      <c r="N35" s="277">
        <v>1036.1999999999998</v>
      </c>
      <c r="O35" s="277">
        <v>1061.95</v>
      </c>
      <c r="P35" s="277">
        <v>1043.25</v>
      </c>
      <c r="Q35" s="277">
        <v>1027.8</v>
      </c>
      <c r="R35" s="277">
        <v>1010.2999999999998</v>
      </c>
      <c r="S35" s="277">
        <v>1033.95</v>
      </c>
      <c r="T35" s="277">
        <v>938.50000000000011</v>
      </c>
      <c r="U35" s="277">
        <v>932</v>
      </c>
      <c r="V35" s="277">
        <v>910.89999999999986</v>
      </c>
      <c r="W35" s="277">
        <v>952.65000000000009</v>
      </c>
      <c r="X35" s="277">
        <v>964.7</v>
      </c>
      <c r="Y35" s="277">
        <v>960.4</v>
      </c>
      <c r="Z35" s="277">
        <v>925.95</v>
      </c>
      <c r="AA35" s="277">
        <v>941</v>
      </c>
      <c r="AB35" s="277">
        <v>934.05</v>
      </c>
      <c r="AC35" s="277">
        <v>977.05</v>
      </c>
      <c r="AD35" s="277">
        <v>1009.2</v>
      </c>
      <c r="AE35" s="277">
        <v>1006.85</v>
      </c>
    </row>
    <row r="36" spans="2:31" x14ac:dyDescent="0.25">
      <c r="B36" s="31" t="s">
        <v>399</v>
      </c>
      <c r="C36" s="277">
        <v>319</v>
      </c>
      <c r="D36" s="277">
        <v>358.1</v>
      </c>
      <c r="E36" s="277">
        <v>391.95000000000005</v>
      </c>
      <c r="F36" s="277">
        <v>422.1</v>
      </c>
      <c r="G36" s="277">
        <v>425.3</v>
      </c>
      <c r="H36" s="277">
        <v>416.65</v>
      </c>
      <c r="I36" s="277">
        <v>441.55</v>
      </c>
      <c r="J36" s="277">
        <v>449.75</v>
      </c>
      <c r="K36" s="277">
        <v>469.25</v>
      </c>
      <c r="L36" s="277">
        <v>489.25</v>
      </c>
      <c r="M36" s="277">
        <v>504.15</v>
      </c>
      <c r="N36" s="277">
        <v>535.25</v>
      </c>
      <c r="O36" s="277">
        <v>543.1</v>
      </c>
      <c r="P36" s="277">
        <v>508.4</v>
      </c>
      <c r="Q36" s="277">
        <v>500</v>
      </c>
      <c r="R36" s="277">
        <v>493.75</v>
      </c>
      <c r="S36" s="277">
        <v>428.5</v>
      </c>
      <c r="T36" s="277">
        <v>442.79999999999995</v>
      </c>
      <c r="U36" s="277">
        <v>399.7</v>
      </c>
      <c r="V36" s="277">
        <v>378.3</v>
      </c>
      <c r="W36" s="277">
        <v>399.54999999999995</v>
      </c>
      <c r="X36" s="277">
        <v>434.35</v>
      </c>
      <c r="Y36" s="277">
        <v>426</v>
      </c>
      <c r="Z36" s="277">
        <v>438</v>
      </c>
      <c r="AA36" s="277">
        <v>440</v>
      </c>
      <c r="AB36" s="277">
        <v>426.95</v>
      </c>
      <c r="AC36" s="277">
        <v>435.75</v>
      </c>
      <c r="AD36" s="277">
        <v>430</v>
      </c>
      <c r="AE36" s="277">
        <v>444.4</v>
      </c>
    </row>
    <row r="37" spans="2:31" s="229" customFormat="1" x14ac:dyDescent="0.25">
      <c r="B37" s="229" t="s">
        <v>1</v>
      </c>
      <c r="C37" s="276">
        <v>11772.159381818183</v>
      </c>
      <c r="D37" s="276">
        <v>12697.53789090909</v>
      </c>
      <c r="E37" s="276">
        <v>13272.404981818181</v>
      </c>
      <c r="F37" s="276">
        <v>13071.742218181818</v>
      </c>
      <c r="G37" s="276">
        <v>14033.886563636364</v>
      </c>
      <c r="H37" s="276">
        <v>14437.779999999999</v>
      </c>
      <c r="I37" s="276">
        <v>15374.956727272727</v>
      </c>
      <c r="J37" s="276">
        <v>15548.376145454547</v>
      </c>
      <c r="K37" s="276">
        <v>15686.291290909092</v>
      </c>
      <c r="L37" s="276">
        <v>15489.810345454543</v>
      </c>
      <c r="M37" s="276">
        <v>15679.835454545453</v>
      </c>
      <c r="N37" s="276">
        <v>16023.959130606063</v>
      </c>
      <c r="O37" s="276">
        <v>15544.845752121211</v>
      </c>
      <c r="P37" s="276">
        <v>16151.618009999997</v>
      </c>
      <c r="Q37" s="276">
        <v>17189.955996818182</v>
      </c>
      <c r="R37" s="276">
        <v>16572.74100181818</v>
      </c>
      <c r="S37" s="276">
        <v>15933.820292727269</v>
      </c>
      <c r="T37" s="276">
        <v>13323.637620000001</v>
      </c>
      <c r="U37" s="276">
        <v>13258.328079999999</v>
      </c>
      <c r="V37" s="276">
        <v>15277.118540000001</v>
      </c>
      <c r="W37" s="276">
        <v>15211.809000000001</v>
      </c>
      <c r="X37" s="276">
        <v>15026.258666666667</v>
      </c>
      <c r="Y37" s="276">
        <v>15619.548333333334</v>
      </c>
      <c r="Z37" s="276">
        <v>14988.702339999998</v>
      </c>
      <c r="AA37" s="276">
        <v>16522.2219</v>
      </c>
      <c r="AB37" s="276">
        <v>17028.98126</v>
      </c>
      <c r="AC37" s="276">
        <v>17234.462619999998</v>
      </c>
      <c r="AD37" s="276">
        <v>17231.318113333331</v>
      </c>
      <c r="AE37" s="276">
        <v>17313.987666666664</v>
      </c>
    </row>
    <row r="38" spans="2:31" x14ac:dyDescent="0.25">
      <c r="B38" s="31" t="s">
        <v>400</v>
      </c>
      <c r="C38" s="277">
        <v>1868.25</v>
      </c>
      <c r="D38" s="277">
        <v>1800</v>
      </c>
      <c r="E38" s="277">
        <v>2231</v>
      </c>
      <c r="F38" s="277">
        <v>1831.5</v>
      </c>
      <c r="G38" s="277">
        <v>1730</v>
      </c>
      <c r="H38" s="277">
        <v>1370.5</v>
      </c>
      <c r="I38" s="277">
        <v>1701</v>
      </c>
      <c r="J38" s="277">
        <v>1580</v>
      </c>
      <c r="K38" s="277">
        <v>1558.5</v>
      </c>
      <c r="L38" s="277">
        <v>1537</v>
      </c>
      <c r="M38" s="277">
        <v>1572</v>
      </c>
      <c r="N38" s="277">
        <v>1676</v>
      </c>
      <c r="O38" s="277">
        <v>1613</v>
      </c>
      <c r="P38" s="277">
        <v>1906.6</v>
      </c>
      <c r="Q38" s="277">
        <v>1906.27</v>
      </c>
      <c r="R38" s="277">
        <v>1950</v>
      </c>
      <c r="S38" s="277">
        <v>1970</v>
      </c>
      <c r="T38" s="277">
        <v>1813</v>
      </c>
      <c r="U38" s="277">
        <v>1813</v>
      </c>
      <c r="V38" s="277">
        <v>2145</v>
      </c>
      <c r="W38" s="277">
        <v>2145</v>
      </c>
      <c r="X38" s="277">
        <v>2145</v>
      </c>
      <c r="Y38" s="277">
        <v>2600</v>
      </c>
      <c r="Z38" s="277">
        <v>2827.527</v>
      </c>
      <c r="AA38" s="277">
        <v>2916.6320000000001</v>
      </c>
      <c r="AB38" s="277">
        <v>3268</v>
      </c>
      <c r="AC38" s="277">
        <v>3318.09</v>
      </c>
      <c r="AD38" s="277">
        <v>3470.6640000000002</v>
      </c>
      <c r="AE38" s="277">
        <v>3601.8130000000001</v>
      </c>
    </row>
    <row r="39" spans="2:31" x14ac:dyDescent="0.25">
      <c r="B39" s="31" t="s">
        <v>133</v>
      </c>
      <c r="C39" s="277">
        <v>8035.1301818181819</v>
      </c>
      <c r="D39" s="277">
        <v>8904.9010909090903</v>
      </c>
      <c r="E39" s="277">
        <v>9066.8161818181816</v>
      </c>
      <c r="F39" s="277">
        <v>9522.4738181818175</v>
      </c>
      <c r="G39" s="277">
        <v>10392.544363636363</v>
      </c>
      <c r="H39" s="277">
        <v>11092.175999999999</v>
      </c>
      <c r="I39" s="277">
        <v>11729.882727272727</v>
      </c>
      <c r="J39" s="277">
        <v>12096.342545454547</v>
      </c>
      <c r="K39" s="277">
        <v>12286.789090909091</v>
      </c>
      <c r="L39" s="277">
        <v>12200.106545454544</v>
      </c>
      <c r="M39" s="277">
        <v>12426.095454545453</v>
      </c>
      <c r="N39" s="277">
        <v>12628.892727272729</v>
      </c>
      <c r="O39" s="277">
        <v>12321.964545454544</v>
      </c>
      <c r="P39" s="277">
        <v>12672.209999999997</v>
      </c>
      <c r="Q39" s="277">
        <v>13375.11018181818</v>
      </c>
      <c r="R39" s="277">
        <v>12817.65818181818</v>
      </c>
      <c r="S39" s="277">
        <v>12359.59927272727</v>
      </c>
      <c r="T39" s="277">
        <v>9696</v>
      </c>
      <c r="U39" s="277">
        <v>9696</v>
      </c>
      <c r="V39" s="277">
        <v>11904</v>
      </c>
      <c r="W39" s="277">
        <v>11904</v>
      </c>
      <c r="X39" s="277">
        <v>11520</v>
      </c>
      <c r="Y39" s="277">
        <v>11520</v>
      </c>
      <c r="Z39" s="277">
        <v>10764.311039999999</v>
      </c>
      <c r="AA39" s="277">
        <v>12127.031999999999</v>
      </c>
      <c r="AB39" s="277">
        <v>12222.56784</v>
      </c>
      <c r="AC39" s="277">
        <v>12318.10368</v>
      </c>
      <c r="AD39" s="277">
        <v>12162.385173333334</v>
      </c>
      <c r="AE39" s="277">
        <v>12006.666666666666</v>
      </c>
    </row>
    <row r="40" spans="2:31" x14ac:dyDescent="0.25">
      <c r="B40" s="31" t="s">
        <v>134</v>
      </c>
      <c r="C40" s="277">
        <v>1509.4472000000001</v>
      </c>
      <c r="D40" s="277">
        <v>1633.3048000000001</v>
      </c>
      <c r="E40" s="277">
        <v>1615.2567999999999</v>
      </c>
      <c r="F40" s="277">
        <v>1358.4364</v>
      </c>
      <c r="G40" s="277">
        <v>1552.0101999999999</v>
      </c>
      <c r="H40" s="277">
        <v>1615.7719999999997</v>
      </c>
      <c r="I40" s="277">
        <v>1584.742</v>
      </c>
      <c r="J40" s="277">
        <v>1512.7015999999999</v>
      </c>
      <c r="K40" s="277">
        <v>1481.6702</v>
      </c>
      <c r="L40" s="277">
        <v>1393.3717999999999</v>
      </c>
      <c r="M40" s="277">
        <v>1322.4079999999999</v>
      </c>
      <c r="N40" s="277">
        <v>1358.2608</v>
      </c>
      <c r="O40" s="277">
        <v>1247.6019999999999</v>
      </c>
      <c r="P40" s="277">
        <v>1209.0551999999998</v>
      </c>
      <c r="Q40" s="277">
        <v>1461.4015999999999</v>
      </c>
      <c r="R40" s="277">
        <v>1274.4872</v>
      </c>
      <c r="S40" s="277">
        <v>1096.6543999999999</v>
      </c>
      <c r="T40" s="277">
        <v>1330.1</v>
      </c>
      <c r="U40" s="277">
        <v>1330.1</v>
      </c>
      <c r="V40" s="277">
        <v>874.2</v>
      </c>
      <c r="W40" s="277">
        <v>874.2</v>
      </c>
      <c r="X40" s="277">
        <v>1078.1799999999998</v>
      </c>
      <c r="Y40" s="277">
        <v>1222</v>
      </c>
      <c r="Z40" s="277">
        <v>1124.8462999999999</v>
      </c>
      <c r="AA40" s="277">
        <v>1188.7099000000001</v>
      </c>
      <c r="AB40" s="277">
        <v>1230.73542</v>
      </c>
      <c r="AC40" s="277">
        <v>1272.7609399999999</v>
      </c>
      <c r="AD40" s="277">
        <v>1272.7609399999999</v>
      </c>
      <c r="AE40" s="277">
        <v>1379.9999999999998</v>
      </c>
    </row>
    <row r="41" spans="2:31" x14ac:dyDescent="0.25">
      <c r="B41" s="31" t="s">
        <v>61</v>
      </c>
      <c r="C41" s="277">
        <v>347.19600000000003</v>
      </c>
      <c r="D41" s="277">
        <v>347.19600000000003</v>
      </c>
      <c r="E41" s="277">
        <v>347.19600000000003</v>
      </c>
      <c r="F41" s="277">
        <v>347.19600000000003</v>
      </c>
      <c r="G41" s="277">
        <v>347.19600000000003</v>
      </c>
      <c r="H41" s="277">
        <v>347.19600000000003</v>
      </c>
      <c r="I41" s="277">
        <v>347.19600000000003</v>
      </c>
      <c r="J41" s="277">
        <v>347.19600000000003</v>
      </c>
      <c r="K41" s="277">
        <v>347.19600000000003</v>
      </c>
      <c r="L41" s="277">
        <v>347.19600000000003</v>
      </c>
      <c r="M41" s="277">
        <v>347.19600000000003</v>
      </c>
      <c r="N41" s="277">
        <v>348.28158333333334</v>
      </c>
      <c r="O41" s="277">
        <v>349.36716666666666</v>
      </c>
      <c r="P41" s="277">
        <v>350.45274999999998</v>
      </c>
      <c r="Q41" s="277">
        <v>435.02378499999998</v>
      </c>
      <c r="R41" s="277">
        <v>519.59482000000003</v>
      </c>
      <c r="S41" s="277">
        <v>497.07386000000002</v>
      </c>
      <c r="T41" s="277">
        <v>474.55290000000002</v>
      </c>
      <c r="U41" s="277">
        <v>409.32326666666665</v>
      </c>
      <c r="V41" s="277">
        <v>344.09363333333329</v>
      </c>
      <c r="W41" s="277">
        <v>278.86399999999998</v>
      </c>
      <c r="X41" s="277">
        <v>274.08466666666664</v>
      </c>
      <c r="Y41" s="277">
        <v>269.30533333333329</v>
      </c>
      <c r="Z41" s="277">
        <v>264.52600000000001</v>
      </c>
      <c r="AA41" s="277">
        <v>282.06233333333336</v>
      </c>
      <c r="AB41" s="277">
        <v>299.5986666666667</v>
      </c>
      <c r="AC41" s="277">
        <v>317.13499999999999</v>
      </c>
      <c r="AD41" s="277">
        <v>317.13499999999999</v>
      </c>
      <c r="AE41" s="277">
        <v>317.13499999999999</v>
      </c>
    </row>
    <row r="42" spans="2:31" x14ac:dyDescent="0.25">
      <c r="B42" s="31" t="s">
        <v>62</v>
      </c>
      <c r="C42" s="277">
        <v>12.135999999999999</v>
      </c>
      <c r="D42" s="277">
        <v>12.135999999999999</v>
      </c>
      <c r="E42" s="277">
        <v>12.135999999999999</v>
      </c>
      <c r="F42" s="277">
        <v>12.135999999999999</v>
      </c>
      <c r="G42" s="277">
        <v>12.135999999999999</v>
      </c>
      <c r="H42" s="277">
        <v>12.135999999999999</v>
      </c>
      <c r="I42" s="277">
        <v>12.135999999999999</v>
      </c>
      <c r="J42" s="277">
        <v>12.135999999999999</v>
      </c>
      <c r="K42" s="277">
        <v>12.135999999999999</v>
      </c>
      <c r="L42" s="277">
        <v>12.135999999999999</v>
      </c>
      <c r="M42" s="277">
        <v>12.135999999999999</v>
      </c>
      <c r="N42" s="277">
        <v>12.52402</v>
      </c>
      <c r="O42" s="277">
        <v>12.912040000000001</v>
      </c>
      <c r="P42" s="277">
        <v>13.30006</v>
      </c>
      <c r="Q42" s="277">
        <v>12.15043</v>
      </c>
      <c r="R42" s="277">
        <v>11.0008</v>
      </c>
      <c r="S42" s="277">
        <v>10.492760000000001</v>
      </c>
      <c r="T42" s="277">
        <v>9.9847199999999994</v>
      </c>
      <c r="U42" s="277">
        <v>9.9048133333333332</v>
      </c>
      <c r="V42" s="277">
        <v>9.8249066666666671</v>
      </c>
      <c r="W42" s="277">
        <v>9.7449999999999992</v>
      </c>
      <c r="X42" s="277">
        <v>8.9939999999999998</v>
      </c>
      <c r="Y42" s="277">
        <v>8.2430000000000003</v>
      </c>
      <c r="Z42" s="277">
        <v>7.492</v>
      </c>
      <c r="AA42" s="277">
        <v>7.7856666666666667</v>
      </c>
      <c r="AB42" s="277">
        <v>8.0793333333333326</v>
      </c>
      <c r="AC42" s="277">
        <v>8.3729999999999993</v>
      </c>
      <c r="AD42" s="277">
        <v>8.3729999999999993</v>
      </c>
      <c r="AE42" s="277">
        <v>8.3729999999999993</v>
      </c>
    </row>
    <row r="43" spans="2:31" s="229" customFormat="1" x14ac:dyDescent="0.25">
      <c r="B43" s="229" t="s">
        <v>25</v>
      </c>
      <c r="C43" s="276">
        <v>61.6</v>
      </c>
      <c r="D43" s="276">
        <v>63.1</v>
      </c>
      <c r="E43" s="276">
        <v>65.099999999999994</v>
      </c>
      <c r="F43" s="276">
        <v>66.2</v>
      </c>
      <c r="G43" s="276">
        <v>67</v>
      </c>
      <c r="H43" s="276">
        <v>68</v>
      </c>
      <c r="I43" s="276">
        <v>69.900000000000006</v>
      </c>
      <c r="J43" s="276">
        <v>71.900000000000006</v>
      </c>
      <c r="K43" s="276">
        <v>72.8</v>
      </c>
      <c r="L43" s="276">
        <v>75.5</v>
      </c>
      <c r="M43" s="276">
        <v>69.900000000000006</v>
      </c>
      <c r="N43" s="276">
        <v>71</v>
      </c>
      <c r="O43" s="276">
        <v>72.599999999999994</v>
      </c>
      <c r="P43" s="276">
        <v>70.400000000000006</v>
      </c>
      <c r="Q43" s="276">
        <v>72.8</v>
      </c>
      <c r="R43" s="276">
        <v>79.900000000000006</v>
      </c>
      <c r="S43" s="276">
        <v>86.6</v>
      </c>
      <c r="T43" s="276">
        <v>89.2</v>
      </c>
      <c r="U43" s="276">
        <v>95.7</v>
      </c>
      <c r="V43" s="276">
        <v>98.1</v>
      </c>
      <c r="W43" s="276">
        <v>106</v>
      </c>
      <c r="X43" s="276">
        <v>106</v>
      </c>
      <c r="Y43" s="276">
        <v>111.1</v>
      </c>
      <c r="Z43" s="276">
        <v>101.6</v>
      </c>
      <c r="AA43" s="276">
        <v>95</v>
      </c>
      <c r="AB43" s="276">
        <v>93.1</v>
      </c>
      <c r="AC43" s="276">
        <v>92.2</v>
      </c>
      <c r="AD43" s="276">
        <v>84.9</v>
      </c>
      <c r="AE43" s="276">
        <v>84.3</v>
      </c>
    </row>
    <row r="44" spans="2:31" s="229" customFormat="1" x14ac:dyDescent="0.25">
      <c r="B44" s="229" t="s">
        <v>53</v>
      </c>
      <c r="C44" s="276">
        <v>8.3000000000000007</v>
      </c>
      <c r="D44" s="276">
        <v>7.3</v>
      </c>
      <c r="E44" s="276">
        <v>8</v>
      </c>
      <c r="F44" s="276">
        <v>8.5</v>
      </c>
      <c r="G44" s="276">
        <v>7.8</v>
      </c>
      <c r="H44" s="276">
        <v>7</v>
      </c>
      <c r="I44" s="276">
        <v>7.6</v>
      </c>
      <c r="J44" s="276">
        <v>7.1</v>
      </c>
      <c r="K44" s="276">
        <v>7.5</v>
      </c>
      <c r="L44" s="276">
        <v>7.3</v>
      </c>
      <c r="M44" s="276">
        <v>5</v>
      </c>
      <c r="N44" s="276">
        <v>4.9000000000000004</v>
      </c>
      <c r="O44" s="276">
        <v>4.7</v>
      </c>
      <c r="P44" s="276">
        <v>5.8</v>
      </c>
      <c r="Q44" s="276">
        <v>5.7</v>
      </c>
      <c r="R44" s="276">
        <v>6</v>
      </c>
      <c r="S44" s="276">
        <v>7</v>
      </c>
      <c r="T44" s="276">
        <v>7.2</v>
      </c>
      <c r="U44" s="276">
        <v>8.8000000000000007</v>
      </c>
      <c r="V44" s="276">
        <v>8.8000000000000007</v>
      </c>
      <c r="W44" s="276">
        <v>7.5</v>
      </c>
      <c r="X44" s="276">
        <v>8.6999999999999993</v>
      </c>
      <c r="Y44" s="276">
        <v>9.8000000000000007</v>
      </c>
      <c r="Z44" s="276">
        <v>8.1999999999999993</v>
      </c>
      <c r="AA44" s="276">
        <v>8.1</v>
      </c>
      <c r="AB44" s="276">
        <v>8.9</v>
      </c>
      <c r="AC44" s="276">
        <v>9.1999999999999993</v>
      </c>
      <c r="AD44" s="276">
        <v>10.8</v>
      </c>
      <c r="AE44" s="276">
        <v>9.1999999999999993</v>
      </c>
    </row>
    <row r="45" spans="2:31" s="229" customFormat="1" x14ac:dyDescent="0.25">
      <c r="B45" s="229" t="s">
        <v>26</v>
      </c>
      <c r="C45" s="276">
        <v>17.399999999999999</v>
      </c>
      <c r="D45" s="276">
        <v>17.399999999999999</v>
      </c>
      <c r="E45" s="276">
        <v>17.8</v>
      </c>
      <c r="F45" s="276">
        <v>17.600000000000001</v>
      </c>
      <c r="G45" s="276">
        <v>16.100000000000001</v>
      </c>
      <c r="H45" s="276">
        <v>15.6</v>
      </c>
      <c r="I45" s="276">
        <v>14.9</v>
      </c>
      <c r="J45" s="276">
        <v>15.2</v>
      </c>
      <c r="K45" s="276">
        <v>15.1</v>
      </c>
      <c r="L45" s="276">
        <v>13.5</v>
      </c>
      <c r="M45" s="276">
        <v>8.1</v>
      </c>
      <c r="N45" s="276">
        <v>7.8</v>
      </c>
      <c r="O45" s="276">
        <v>7.7</v>
      </c>
      <c r="P45" s="276">
        <v>7.6</v>
      </c>
      <c r="Q45" s="276">
        <v>7.5</v>
      </c>
      <c r="R45" s="276">
        <v>7.3</v>
      </c>
      <c r="S45" s="276">
        <v>6.7</v>
      </c>
      <c r="T45" s="276">
        <v>7.3</v>
      </c>
      <c r="U45" s="276">
        <v>8.9</v>
      </c>
      <c r="V45" s="276">
        <v>10.1</v>
      </c>
      <c r="W45" s="276">
        <v>10.5</v>
      </c>
      <c r="X45" s="276">
        <v>11.4</v>
      </c>
      <c r="Y45" s="276">
        <v>10.3</v>
      </c>
      <c r="Z45" s="276">
        <v>8.6999999999999993</v>
      </c>
      <c r="AA45" s="276">
        <v>8.6</v>
      </c>
      <c r="AB45" s="276">
        <v>10.8</v>
      </c>
      <c r="AC45" s="276">
        <v>9.9</v>
      </c>
      <c r="AD45" s="276">
        <v>8.3000000000000007</v>
      </c>
      <c r="AE45" s="276">
        <v>9.3000000000000007</v>
      </c>
    </row>
    <row r="46" spans="2:31" s="229" customFormat="1" x14ac:dyDescent="0.25">
      <c r="B46" s="229" t="s">
        <v>401</v>
      </c>
      <c r="C46" s="276">
        <v>11.800000000000002</v>
      </c>
      <c r="D46" s="276">
        <v>11.800000000000002</v>
      </c>
      <c r="E46" s="276">
        <v>12.500000000000002</v>
      </c>
      <c r="F46" s="276">
        <v>15.2</v>
      </c>
      <c r="G46" s="276">
        <v>15</v>
      </c>
      <c r="H46" s="276">
        <v>15.899999999999999</v>
      </c>
      <c r="I46" s="276">
        <v>15.799999999999999</v>
      </c>
      <c r="J46" s="276">
        <v>17.899999999999995</v>
      </c>
      <c r="K46" s="276">
        <v>16.699999999999996</v>
      </c>
      <c r="L46" s="276">
        <v>16.100000000000001</v>
      </c>
      <c r="M46" s="276">
        <v>12.099999999999998</v>
      </c>
      <c r="N46" s="276">
        <v>12.099999999999998</v>
      </c>
      <c r="O46" s="276">
        <v>11.6</v>
      </c>
      <c r="P46" s="276">
        <v>11.2</v>
      </c>
      <c r="Q46" s="276">
        <v>10.6</v>
      </c>
      <c r="R46" s="276">
        <v>10.1</v>
      </c>
      <c r="S46" s="276">
        <v>9.2999999999999989</v>
      </c>
      <c r="T46" s="276">
        <v>9.6</v>
      </c>
      <c r="U46" s="276">
        <v>9.7000000000000011</v>
      </c>
      <c r="V46" s="276">
        <v>9.2270000000000003</v>
      </c>
      <c r="W46" s="276">
        <v>5.2</v>
      </c>
      <c r="X46" s="276">
        <v>2.8000000000000003</v>
      </c>
      <c r="Y46" s="276">
        <v>2.0989999999999998</v>
      </c>
      <c r="Z46" s="276">
        <v>1.5</v>
      </c>
      <c r="AA46" s="276">
        <v>2.2999999999999998</v>
      </c>
      <c r="AB46" s="276">
        <v>1.0999999999999999</v>
      </c>
      <c r="AC46" s="276">
        <v>1.1999999999999997</v>
      </c>
      <c r="AD46" s="276">
        <v>1.1999999999999997</v>
      </c>
      <c r="AE46" s="276">
        <v>1.1999999999999997</v>
      </c>
    </row>
    <row r="47" spans="2:31" s="229" customFormat="1" x14ac:dyDescent="0.25">
      <c r="B47" s="229" t="s">
        <v>69</v>
      </c>
      <c r="C47" s="276">
        <v>185</v>
      </c>
      <c r="D47" s="276">
        <v>143.33333333333331</v>
      </c>
      <c r="E47" s="276">
        <v>130.33333333333331</v>
      </c>
      <c r="F47" s="276">
        <v>123.66666666666667</v>
      </c>
      <c r="G47" s="276">
        <v>123.66666666666667</v>
      </c>
      <c r="H47" s="276">
        <v>123.66666666666667</v>
      </c>
      <c r="I47" s="276">
        <v>133.33333333333331</v>
      </c>
      <c r="J47" s="276">
        <v>142.857</v>
      </c>
      <c r="K47" s="276">
        <v>142.857</v>
      </c>
      <c r="L47" s="276">
        <v>142.857</v>
      </c>
      <c r="M47" s="276">
        <v>145.714</v>
      </c>
      <c r="N47" s="276">
        <v>145.714</v>
      </c>
      <c r="O47" s="276">
        <v>145.714</v>
      </c>
      <c r="P47" s="276">
        <v>145.714</v>
      </c>
      <c r="Q47" s="276">
        <v>145.714</v>
      </c>
      <c r="R47" s="276">
        <v>148.571</v>
      </c>
      <c r="S47" s="276">
        <v>148.571</v>
      </c>
      <c r="T47" s="276">
        <v>148.571</v>
      </c>
      <c r="U47" s="276">
        <v>148.571</v>
      </c>
      <c r="V47" s="276">
        <v>190</v>
      </c>
      <c r="W47" s="276">
        <v>183.33333333333334</v>
      </c>
      <c r="X47" s="276">
        <v>183.33333333333334</v>
      </c>
      <c r="Y47" s="276">
        <v>197.66666666666666</v>
      </c>
      <c r="Z47" s="276">
        <v>197.66666666666666</v>
      </c>
      <c r="AA47" s="276">
        <v>197.66666666666666</v>
      </c>
      <c r="AB47" s="276">
        <v>197.66666666666666</v>
      </c>
      <c r="AC47" s="276">
        <v>197.66666666666666</v>
      </c>
      <c r="AD47" s="276">
        <v>197.66666666666666</v>
      </c>
      <c r="AE47" s="276">
        <v>197.66666666666666</v>
      </c>
    </row>
    <row r="48" spans="2:31" s="229" customFormat="1" x14ac:dyDescent="0.25">
      <c r="B48" s="229" t="s">
        <v>70</v>
      </c>
      <c r="C48" s="276">
        <v>26</v>
      </c>
      <c r="D48" s="276">
        <v>21.666666666666668</v>
      </c>
      <c r="E48" s="276">
        <v>13</v>
      </c>
      <c r="F48" s="276">
        <v>8.6666666666666679</v>
      </c>
      <c r="G48" s="276">
        <v>6.9333333333333327</v>
      </c>
      <c r="H48" s="276">
        <v>6.9333333333333327</v>
      </c>
      <c r="I48" s="276">
        <v>7.8</v>
      </c>
      <c r="J48" s="276">
        <v>7.8</v>
      </c>
      <c r="K48" s="276">
        <v>8.6666666666666679</v>
      </c>
      <c r="L48" s="276">
        <v>8.6666666666666679</v>
      </c>
      <c r="M48" s="276">
        <v>4.3333333333333339</v>
      </c>
      <c r="N48" s="276">
        <v>4.3333333333333339</v>
      </c>
      <c r="O48" s="276">
        <v>4.3333333333333339</v>
      </c>
      <c r="P48" s="276">
        <v>4.3333333333333339</v>
      </c>
      <c r="Q48" s="276">
        <v>4.3333333333333339</v>
      </c>
      <c r="R48" s="276">
        <v>2.166666666666667</v>
      </c>
      <c r="S48" s="276">
        <v>2.166666666666667</v>
      </c>
      <c r="T48" s="276">
        <v>2.6</v>
      </c>
      <c r="U48" s="276">
        <v>0.66666666666666663</v>
      </c>
      <c r="V48" s="276">
        <v>0.3666666666666667</v>
      </c>
      <c r="W48" s="276">
        <v>4.3333333333333335E-2</v>
      </c>
      <c r="X48" s="276">
        <v>0.05</v>
      </c>
      <c r="Y48" s="276" t="s">
        <v>179</v>
      </c>
      <c r="Z48" s="276" t="s">
        <v>179</v>
      </c>
      <c r="AA48" s="276" t="s">
        <v>179</v>
      </c>
      <c r="AB48" s="276" t="s">
        <v>179</v>
      </c>
      <c r="AC48" s="276" t="s">
        <v>179</v>
      </c>
      <c r="AD48" s="276" t="s">
        <v>179</v>
      </c>
      <c r="AE48" s="276" t="s">
        <v>179</v>
      </c>
    </row>
    <row r="49" spans="2:31" s="229" customFormat="1" x14ac:dyDescent="0.25">
      <c r="B49" s="229" t="s">
        <v>60</v>
      </c>
      <c r="C49" s="276">
        <v>379.31099999999998</v>
      </c>
      <c r="D49" s="276">
        <v>370.12099999999998</v>
      </c>
      <c r="E49" s="276">
        <v>358.30200000000002</v>
      </c>
      <c r="F49" s="276">
        <v>377.98500000000001</v>
      </c>
      <c r="G49" s="276">
        <v>404.81099999999998</v>
      </c>
      <c r="H49" s="276">
        <v>428.82600000000002</v>
      </c>
      <c r="I49" s="276">
        <v>416.91800000000001</v>
      </c>
      <c r="J49" s="276">
        <v>380.35</v>
      </c>
      <c r="K49" s="276">
        <v>431.99900000000002</v>
      </c>
      <c r="L49" s="276">
        <v>442.916</v>
      </c>
      <c r="M49" s="276">
        <v>407.59800000000001</v>
      </c>
      <c r="N49" s="276">
        <v>368.66699999999997</v>
      </c>
      <c r="O49" s="276">
        <v>363.51299999999998</v>
      </c>
      <c r="P49" s="276">
        <v>388.08</v>
      </c>
      <c r="Q49" s="276">
        <v>362.52499999999998</v>
      </c>
      <c r="R49" s="276">
        <v>352.16500000000002</v>
      </c>
      <c r="S49" s="276">
        <v>342.137</v>
      </c>
      <c r="T49" s="276">
        <v>321.553</v>
      </c>
      <c r="U49" s="276">
        <v>308.95999999999998</v>
      </c>
      <c r="V49" s="276">
        <v>306.80599999999998</v>
      </c>
      <c r="W49" s="276">
        <v>362.39499999999998</v>
      </c>
      <c r="X49" s="276">
        <v>295.79500000000002</v>
      </c>
      <c r="Y49" s="276">
        <v>296.536</v>
      </c>
      <c r="Z49" s="276">
        <v>353.04399999999998</v>
      </c>
      <c r="AA49" s="276">
        <v>331.78199999999998</v>
      </c>
      <c r="AB49" s="276">
        <v>330.959</v>
      </c>
      <c r="AC49" s="276">
        <v>339.10399999999998</v>
      </c>
      <c r="AD49" s="276">
        <v>369.089</v>
      </c>
      <c r="AE49" s="276">
        <v>408.495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47"/>
  <sheetViews>
    <sheetView showGridLines="0" zoomScale="70" zoomScaleNormal="70" workbookViewId="0">
      <selection activeCell="E1" sqref="E1"/>
    </sheetView>
  </sheetViews>
  <sheetFormatPr defaultRowHeight="12.75" x14ac:dyDescent="0.2"/>
  <cols>
    <col min="1" max="1" width="4.5703125" customWidth="1"/>
    <col min="2" max="2" width="25.7109375" style="1" customWidth="1"/>
    <col min="3" max="4" width="11.28515625" style="1" bestFit="1" customWidth="1"/>
    <col min="5" max="6" width="11.5703125" style="1" bestFit="1" customWidth="1"/>
    <col min="7" max="7" width="11.28515625" style="1" bestFit="1" customWidth="1"/>
    <col min="8" max="8" width="11.5703125" style="1" bestFit="1" customWidth="1"/>
    <col min="9" max="9" width="11.28515625" style="1" bestFit="1" customWidth="1"/>
    <col min="10" max="10" width="11.5703125" style="1" bestFit="1" customWidth="1"/>
    <col min="11" max="12" width="11.28515625" style="1" bestFit="1" customWidth="1"/>
    <col min="13" max="14" width="11.5703125" style="1" bestFit="1" customWidth="1"/>
    <col min="15" max="15" width="11.28515625" style="1" bestFit="1" customWidth="1"/>
    <col min="16" max="17" width="11.5703125" style="1" bestFit="1" customWidth="1"/>
    <col min="18" max="20" width="11.28515625" style="1" bestFit="1" customWidth="1"/>
    <col min="21" max="21" width="11.5703125" style="1" bestFit="1" customWidth="1"/>
    <col min="22" max="23" width="11.5703125" bestFit="1" customWidth="1"/>
  </cols>
  <sheetData>
    <row r="1" spans="2:23" ht="18" x14ac:dyDescent="0.25">
      <c r="B1" s="5" t="s">
        <v>37</v>
      </c>
      <c r="D1" s="26" t="s">
        <v>54</v>
      </c>
    </row>
    <row r="2" spans="2:23" s="6" customFormat="1" x14ac:dyDescent="0.2">
      <c r="B2" s="4" t="s">
        <v>29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2:23" s="9" customFormat="1" x14ac:dyDescent="0.2">
      <c r="B3" s="7" t="s">
        <v>31</v>
      </c>
      <c r="C3" s="8">
        <v>8.3000000000000007</v>
      </c>
      <c r="D3" s="8">
        <v>7.3</v>
      </c>
      <c r="E3" s="8">
        <v>8</v>
      </c>
      <c r="F3" s="8">
        <v>8.5</v>
      </c>
      <c r="G3" s="8">
        <v>7.8</v>
      </c>
      <c r="H3" s="8">
        <v>7</v>
      </c>
      <c r="I3" s="8">
        <v>7.6</v>
      </c>
      <c r="J3" s="8">
        <v>7.1</v>
      </c>
      <c r="K3" s="8">
        <v>7.5</v>
      </c>
      <c r="L3" s="8">
        <v>7.3</v>
      </c>
      <c r="M3" s="8">
        <v>5</v>
      </c>
      <c r="N3" s="8">
        <v>4.9000000000000004</v>
      </c>
      <c r="O3" s="8">
        <v>4.7</v>
      </c>
      <c r="P3" s="8">
        <v>5.8</v>
      </c>
      <c r="Q3" s="8">
        <v>5.7</v>
      </c>
      <c r="R3" s="8">
        <v>6</v>
      </c>
      <c r="S3" s="8">
        <v>7</v>
      </c>
      <c r="T3" s="8">
        <v>7.2</v>
      </c>
      <c r="U3" s="8">
        <v>8.8000000000000007</v>
      </c>
      <c r="V3" s="8">
        <v>8.8000000000000007</v>
      </c>
      <c r="W3" s="8">
        <v>7.5</v>
      </c>
    </row>
    <row r="4" spans="2:23" ht="19.5" customHeight="1" x14ac:dyDescent="0.2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13.5" thickBot="1" x14ac:dyDescent="0.25">
      <c r="B5" s="2" t="s">
        <v>401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8.75" customHeight="1" thickBot="1" x14ac:dyDescent="0.25">
      <c r="B6" s="10" t="s">
        <v>31</v>
      </c>
      <c r="C6" s="27">
        <v>3.5096237623762376</v>
      </c>
      <c r="D6" s="27">
        <v>3.5096237623762376</v>
      </c>
      <c r="E6" s="27">
        <v>3.7178217821782176</v>
      </c>
      <c r="F6" s="27">
        <v>4.5208712871287124</v>
      </c>
      <c r="G6" s="27">
        <v>4.4613861386138609</v>
      </c>
      <c r="H6" s="27">
        <v>4.7290693069306933</v>
      </c>
      <c r="I6" s="27">
        <v>4.6993267326732671</v>
      </c>
      <c r="J6" s="27">
        <v>5.3239207920792069</v>
      </c>
      <c r="K6" s="27">
        <v>4.9670099009900985</v>
      </c>
      <c r="L6" s="27">
        <v>4.7885544554455448</v>
      </c>
      <c r="M6" s="27">
        <v>3.5988514851485145</v>
      </c>
      <c r="N6" s="27">
        <v>3.5988514851485145</v>
      </c>
      <c r="O6" s="27">
        <v>3.4501386138613861</v>
      </c>
      <c r="P6" s="27">
        <v>3.331168316831683</v>
      </c>
      <c r="Q6" s="27">
        <v>3.1527128712871284</v>
      </c>
      <c r="R6" s="27">
        <v>3.004</v>
      </c>
      <c r="S6" s="27">
        <v>2.7669999999999999</v>
      </c>
      <c r="T6" s="27">
        <v>2.8559999999999999</v>
      </c>
      <c r="U6" s="27">
        <v>2.8860000000000001</v>
      </c>
      <c r="V6" s="27">
        <v>2.7370000000000001</v>
      </c>
      <c r="W6" s="28">
        <v>1.5469999999999999</v>
      </c>
    </row>
    <row r="7" spans="2:23" ht="19.5" customHeight="1" x14ac:dyDescent="0.2">
      <c r="B7" s="11" t="s">
        <v>64</v>
      </c>
      <c r="C7" s="20">
        <v>4.7503762376237626</v>
      </c>
      <c r="D7" s="20">
        <v>4.7503762376237626</v>
      </c>
      <c r="E7" s="20">
        <v>5.032178217821782</v>
      </c>
      <c r="F7" s="20">
        <v>6.1191287128712863</v>
      </c>
      <c r="G7" s="20">
        <v>6.0386138613861382</v>
      </c>
      <c r="H7" s="20">
        <v>6.4009306930693066</v>
      </c>
      <c r="I7" s="20">
        <v>6.3606732673267325</v>
      </c>
      <c r="J7" s="20">
        <v>7.2060792079207907</v>
      </c>
      <c r="K7" s="20">
        <v>6.7229900990099001</v>
      </c>
      <c r="L7" s="20">
        <v>6.4814455445544557</v>
      </c>
      <c r="M7" s="20">
        <v>4.8711485148514848</v>
      </c>
      <c r="N7" s="20">
        <v>4.8711485148514848</v>
      </c>
      <c r="O7" s="20">
        <v>4.6698613861386136</v>
      </c>
      <c r="P7" s="20">
        <v>4.5088316831683164</v>
      </c>
      <c r="Q7" s="20">
        <v>4.2672871287128711</v>
      </c>
      <c r="R7" s="20">
        <v>4.0659999999999998</v>
      </c>
      <c r="S7" s="20">
        <v>3.7429999999999999</v>
      </c>
      <c r="T7" s="20">
        <v>3.8639999999999999</v>
      </c>
      <c r="U7" s="20">
        <v>3.9039999999999999</v>
      </c>
      <c r="V7" s="20">
        <v>3.73</v>
      </c>
      <c r="W7" s="12">
        <v>2.093</v>
      </c>
    </row>
    <row r="8" spans="2:23" x14ac:dyDescent="0.2">
      <c r="B8" s="13" t="s">
        <v>65</v>
      </c>
      <c r="C8" s="21">
        <v>1.0035841584158418</v>
      </c>
      <c r="D8" s="21">
        <v>1.0035841584158418</v>
      </c>
      <c r="E8" s="21">
        <v>1.0631188118811883</v>
      </c>
      <c r="F8" s="21">
        <v>1.292752475247525</v>
      </c>
      <c r="G8" s="21">
        <v>1.275742574257426</v>
      </c>
      <c r="H8" s="21">
        <v>1.3522871287128717</v>
      </c>
      <c r="I8" s="21">
        <v>1.3437821782178221</v>
      </c>
      <c r="J8" s="21">
        <v>1.5223861386138615</v>
      </c>
      <c r="K8" s="21">
        <v>1.4203267326732676</v>
      </c>
      <c r="L8" s="21">
        <v>1.3692970297029707</v>
      </c>
      <c r="M8" s="21">
        <v>1.0290990099009902</v>
      </c>
      <c r="N8" s="21">
        <v>1.0290990099009902</v>
      </c>
      <c r="O8" s="21">
        <v>0.98657425742574256</v>
      </c>
      <c r="P8" s="21">
        <v>0.95255445544554451</v>
      </c>
      <c r="Q8" s="21">
        <v>0.90152475247524755</v>
      </c>
      <c r="R8" s="21">
        <v>0.85899999999999999</v>
      </c>
      <c r="S8" s="21">
        <v>0.79</v>
      </c>
      <c r="T8" s="21">
        <v>0.81599999999999995</v>
      </c>
      <c r="U8" s="21">
        <v>0.82499999999999996</v>
      </c>
      <c r="V8" s="21">
        <v>0.78200000000000003</v>
      </c>
      <c r="W8" s="14">
        <v>0.442</v>
      </c>
    </row>
    <row r="9" spans="2:23" x14ac:dyDescent="0.2">
      <c r="B9" s="13" t="s">
        <v>66</v>
      </c>
      <c r="C9" s="21">
        <v>1.3564158415841585</v>
      </c>
      <c r="D9" s="21">
        <v>1.3564158415841585</v>
      </c>
      <c r="E9" s="21">
        <v>1.4368811881188119</v>
      </c>
      <c r="F9" s="21">
        <v>1.7472475247524752</v>
      </c>
      <c r="G9" s="21">
        <v>1.7242574257425742</v>
      </c>
      <c r="H9" s="21">
        <v>1.8277128712871287</v>
      </c>
      <c r="I9" s="21">
        <v>1.8162178217821781</v>
      </c>
      <c r="J9" s="21">
        <v>2.0576138613861383</v>
      </c>
      <c r="K9" s="21">
        <v>1.9196732673267327</v>
      </c>
      <c r="L9" s="21">
        <v>1.8507029702970299</v>
      </c>
      <c r="M9" s="21">
        <v>1.3909009900990099</v>
      </c>
      <c r="N9" s="21">
        <v>1.3909009900990099</v>
      </c>
      <c r="O9" s="21">
        <v>1.3334257425742575</v>
      </c>
      <c r="P9" s="21">
        <v>1.2874455445544555</v>
      </c>
      <c r="Q9" s="21">
        <v>1.2184752475247524</v>
      </c>
      <c r="R9" s="21">
        <v>1.161</v>
      </c>
      <c r="S9" s="21">
        <v>1.07</v>
      </c>
      <c r="T9" s="21">
        <v>1.1040000000000001</v>
      </c>
      <c r="U9" s="21">
        <v>1.115</v>
      </c>
      <c r="V9" s="21">
        <v>1.0580000000000001</v>
      </c>
      <c r="W9" s="14">
        <v>0.59799999999999998</v>
      </c>
    </row>
    <row r="10" spans="2:23" x14ac:dyDescent="0.2">
      <c r="B10" s="15" t="s">
        <v>67</v>
      </c>
      <c r="C10" s="21">
        <v>0.50120792079207932</v>
      </c>
      <c r="D10" s="21">
        <v>0.50120792079207932</v>
      </c>
      <c r="E10" s="21">
        <v>0.53094059405940597</v>
      </c>
      <c r="F10" s="21">
        <v>0.64562376237623764</v>
      </c>
      <c r="G10" s="21">
        <v>0.63712871287128714</v>
      </c>
      <c r="H10" s="21">
        <v>0.6753564356435644</v>
      </c>
      <c r="I10" s="21">
        <v>0.67110891089108915</v>
      </c>
      <c r="J10" s="21">
        <v>0.76030693069306932</v>
      </c>
      <c r="K10" s="21">
        <v>0.70933663366336641</v>
      </c>
      <c r="L10" s="21">
        <v>0.68385148514851501</v>
      </c>
      <c r="M10" s="21">
        <v>0.51395049504950496</v>
      </c>
      <c r="N10" s="21">
        <v>0.51395049504950496</v>
      </c>
      <c r="O10" s="21">
        <v>0.49271287128712871</v>
      </c>
      <c r="P10" s="21">
        <v>0.4757227722772277</v>
      </c>
      <c r="Q10" s="21">
        <v>0.45023762376237625</v>
      </c>
      <c r="R10" s="21">
        <v>0.42899999999999999</v>
      </c>
      <c r="S10" s="21">
        <v>0.39500000000000002</v>
      </c>
      <c r="T10" s="21">
        <v>0.40799999999999997</v>
      </c>
      <c r="U10" s="21">
        <v>0.41199999999999998</v>
      </c>
      <c r="V10" s="21">
        <v>0.39100000000000001</v>
      </c>
      <c r="W10" s="14">
        <v>0.221</v>
      </c>
    </row>
    <row r="11" spans="2:23" x14ac:dyDescent="0.2">
      <c r="B11" s="15" t="s">
        <v>68</v>
      </c>
      <c r="C11" s="21">
        <v>0.67879207920792095</v>
      </c>
      <c r="D11" s="21">
        <v>0.67879207920792095</v>
      </c>
      <c r="E11" s="21">
        <v>0.71905940594059414</v>
      </c>
      <c r="F11" s="21">
        <v>0.87437623762376249</v>
      </c>
      <c r="G11" s="21">
        <v>0.86287128712871297</v>
      </c>
      <c r="H11" s="21">
        <v>0.91464356435643579</v>
      </c>
      <c r="I11" s="21">
        <v>0.90889108910891103</v>
      </c>
      <c r="J11" s="21">
        <v>1.0296930693069308</v>
      </c>
      <c r="K11" s="21">
        <v>0.96066336633663374</v>
      </c>
      <c r="L11" s="21">
        <v>0.92614851485148542</v>
      </c>
      <c r="M11" s="21">
        <v>0.69604950495049511</v>
      </c>
      <c r="N11" s="21">
        <v>0.69604950495049511</v>
      </c>
      <c r="O11" s="21">
        <v>0.66728712871287132</v>
      </c>
      <c r="P11" s="21">
        <v>0.64427722772277229</v>
      </c>
      <c r="Q11" s="21">
        <v>0.60976237623762375</v>
      </c>
      <c r="R11" s="21">
        <v>0.58099999999999996</v>
      </c>
      <c r="S11" s="21">
        <v>0.53500000000000003</v>
      </c>
      <c r="T11" s="21">
        <v>0.55200000000000005</v>
      </c>
      <c r="U11" s="21">
        <v>0.55800000000000005</v>
      </c>
      <c r="V11" s="21">
        <v>0.52900000000000003</v>
      </c>
      <c r="W11" s="14">
        <v>0.29899999999999999</v>
      </c>
    </row>
    <row r="12" spans="2:23" x14ac:dyDescent="0.2">
      <c r="B12" s="15" t="s">
        <v>69</v>
      </c>
      <c r="C12" s="21">
        <v>185</v>
      </c>
      <c r="D12" s="21">
        <v>143.33333333333331</v>
      </c>
      <c r="E12" s="21">
        <v>130.33333333333331</v>
      </c>
      <c r="F12" s="21">
        <v>123.66666666666667</v>
      </c>
      <c r="G12" s="21">
        <v>123.66666666666667</v>
      </c>
      <c r="H12" s="21">
        <v>123.66666666666667</v>
      </c>
      <c r="I12" s="21">
        <v>133.33333333333331</v>
      </c>
      <c r="J12" s="21">
        <v>142.857</v>
      </c>
      <c r="K12" s="21">
        <v>142.857</v>
      </c>
      <c r="L12" s="21">
        <v>142.857</v>
      </c>
      <c r="M12" s="21">
        <v>145.714</v>
      </c>
      <c r="N12" s="21">
        <v>145.714</v>
      </c>
      <c r="O12" s="21">
        <v>145.714</v>
      </c>
      <c r="P12" s="21">
        <v>145.714</v>
      </c>
      <c r="Q12" s="21">
        <v>145.714</v>
      </c>
      <c r="R12" s="21">
        <v>148.571</v>
      </c>
      <c r="S12" s="21">
        <v>148.571</v>
      </c>
      <c r="T12" s="21">
        <v>148.571</v>
      </c>
      <c r="U12" s="21">
        <v>148.571</v>
      </c>
      <c r="V12" s="21">
        <v>190</v>
      </c>
      <c r="W12" s="14">
        <v>183.33333333333334</v>
      </c>
    </row>
    <row r="13" spans="2:23" x14ac:dyDescent="0.2">
      <c r="B13" s="15" t="s">
        <v>70</v>
      </c>
      <c r="C13" s="21">
        <v>26</v>
      </c>
      <c r="D13" s="21">
        <v>21.666666666666668</v>
      </c>
      <c r="E13" s="21">
        <v>13</v>
      </c>
      <c r="F13" s="21">
        <v>8.6666666666666679</v>
      </c>
      <c r="G13" s="21">
        <v>6.9333333333333327</v>
      </c>
      <c r="H13" s="21">
        <v>6.9333333333333327</v>
      </c>
      <c r="I13" s="21">
        <v>7.8</v>
      </c>
      <c r="J13" s="21">
        <v>7.8</v>
      </c>
      <c r="K13" s="21">
        <v>8.6666666666666679</v>
      </c>
      <c r="L13" s="21">
        <v>8.6666666666666679</v>
      </c>
      <c r="M13" s="21">
        <v>4.3333333333333339</v>
      </c>
      <c r="N13" s="21">
        <v>4.3333333333333339</v>
      </c>
      <c r="O13" s="21">
        <v>4.3333333333333339</v>
      </c>
      <c r="P13" s="21">
        <v>4.3333333333333339</v>
      </c>
      <c r="Q13" s="21">
        <v>4.3333333333333339</v>
      </c>
      <c r="R13" s="21">
        <v>2.166666666666667</v>
      </c>
      <c r="S13" s="21">
        <v>2.166666666666667</v>
      </c>
      <c r="T13" s="21">
        <v>2.6</v>
      </c>
      <c r="U13" s="21">
        <v>0.66666666666666663</v>
      </c>
      <c r="V13" s="21">
        <v>0.3666666666666667</v>
      </c>
      <c r="W13" s="14">
        <v>4.3333333333333335E-2</v>
      </c>
    </row>
    <row r="14" spans="2:23" x14ac:dyDescent="0.2">
      <c r="B14" s="15" t="s">
        <v>402</v>
      </c>
      <c r="C14" s="21">
        <v>379311</v>
      </c>
      <c r="D14" s="21">
        <v>370121</v>
      </c>
      <c r="E14" s="21">
        <v>358302</v>
      </c>
      <c r="F14" s="21">
        <v>377985</v>
      </c>
      <c r="G14" s="21">
        <v>404811</v>
      </c>
      <c r="H14" s="21">
        <v>428826</v>
      </c>
      <c r="I14" s="21">
        <v>416918</v>
      </c>
      <c r="J14" s="21">
        <v>380350</v>
      </c>
      <c r="K14" s="21">
        <v>431999</v>
      </c>
      <c r="L14" s="21">
        <v>442916</v>
      </c>
      <c r="M14" s="21">
        <v>407598</v>
      </c>
      <c r="N14" s="21">
        <v>368667</v>
      </c>
      <c r="O14" s="21">
        <v>363513</v>
      </c>
      <c r="P14" s="21">
        <v>388080</v>
      </c>
      <c r="Q14" s="21">
        <v>362525</v>
      </c>
      <c r="R14" s="21">
        <v>352165</v>
      </c>
      <c r="S14" s="21">
        <v>342137</v>
      </c>
      <c r="T14" s="21">
        <v>321553</v>
      </c>
      <c r="U14" s="21">
        <v>308960</v>
      </c>
      <c r="V14" s="21">
        <v>306806</v>
      </c>
      <c r="W14" s="14">
        <v>362395</v>
      </c>
    </row>
    <row r="15" spans="2:23" x14ac:dyDescent="0.2">
      <c r="B15" s="15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14">
        <v>0</v>
      </c>
    </row>
    <row r="16" spans="2:23" x14ac:dyDescent="0.2">
      <c r="B16" s="15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14">
        <v>0</v>
      </c>
    </row>
    <row r="17" spans="2:23" x14ac:dyDescent="0.2">
      <c r="B17" s="15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21">
        <v>0</v>
      </c>
      <c r="W17" s="14">
        <v>0</v>
      </c>
    </row>
    <row r="18" spans="2:23" x14ac:dyDescent="0.2">
      <c r="B18" s="15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14">
        <v>0</v>
      </c>
    </row>
    <row r="19" spans="2:23" x14ac:dyDescent="0.2">
      <c r="B19" s="15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14">
        <v>0</v>
      </c>
    </row>
    <row r="20" spans="2:23" x14ac:dyDescent="0.2">
      <c r="B20" s="15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14">
        <v>0</v>
      </c>
    </row>
    <row r="21" spans="2:23" x14ac:dyDescent="0.2">
      <c r="B21" s="15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14">
        <v>0</v>
      </c>
    </row>
    <row r="22" spans="2:23" ht="13.5" thickBot="1" x14ac:dyDescent="0.25">
      <c r="B22" s="16">
        <v>0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17">
        <v>0</v>
      </c>
    </row>
    <row r="23" spans="2:23" x14ac:dyDescent="0.2">
      <c r="B23" s="11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2">
        <v>0</v>
      </c>
    </row>
    <row r="24" spans="2:23" x14ac:dyDescent="0.2">
      <c r="B24" s="15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14">
        <v>0</v>
      </c>
    </row>
    <row r="25" spans="2:23" x14ac:dyDescent="0.2">
      <c r="B25" s="15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14">
        <v>0</v>
      </c>
    </row>
    <row r="26" spans="2:23" x14ac:dyDescent="0.2">
      <c r="B26" s="15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14">
        <v>0</v>
      </c>
    </row>
    <row r="27" spans="2:23" x14ac:dyDescent="0.2">
      <c r="B27" s="15"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14">
        <v>0</v>
      </c>
    </row>
    <row r="28" spans="2:23" ht="13.5" thickBot="1" x14ac:dyDescent="0.25">
      <c r="B28" s="16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17">
        <v>0</v>
      </c>
    </row>
    <row r="29" spans="2:23" x14ac:dyDescent="0.2">
      <c r="B29" s="11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2">
        <v>0</v>
      </c>
    </row>
    <row r="30" spans="2:23" x14ac:dyDescent="0.2">
      <c r="B30" s="18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14">
        <v>0</v>
      </c>
    </row>
    <row r="31" spans="2:23" x14ac:dyDescent="0.2">
      <c r="B31" s="18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14">
        <v>0</v>
      </c>
    </row>
    <row r="32" spans="2:23" x14ac:dyDescent="0.2">
      <c r="B32" s="18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14">
        <v>0</v>
      </c>
    </row>
    <row r="33" spans="2:23" x14ac:dyDescent="0.2">
      <c r="B33" s="18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14">
        <v>0</v>
      </c>
    </row>
    <row r="34" spans="2:23" x14ac:dyDescent="0.2">
      <c r="B34" s="18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14">
        <v>0</v>
      </c>
    </row>
    <row r="35" spans="2:23" x14ac:dyDescent="0.2">
      <c r="B35" s="18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14">
        <v>0</v>
      </c>
    </row>
    <row r="36" spans="2:23" ht="13.5" thickBot="1" x14ac:dyDescent="0.25">
      <c r="B36" s="19">
        <v>0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17">
        <v>0</v>
      </c>
    </row>
    <row r="37" spans="2:23" x14ac:dyDescent="0.2">
      <c r="B37" s="11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2">
        <v>0</v>
      </c>
    </row>
    <row r="38" spans="2:23" x14ac:dyDescent="0.2">
      <c r="B38" s="15">
        <v>0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14">
        <v>0</v>
      </c>
    </row>
    <row r="39" spans="2:23" x14ac:dyDescent="0.2">
      <c r="B39" s="15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14">
        <v>0</v>
      </c>
    </row>
    <row r="40" spans="2:23" x14ac:dyDescent="0.2">
      <c r="B40" s="15">
        <v>0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14">
        <v>0</v>
      </c>
    </row>
    <row r="41" spans="2:23" x14ac:dyDescent="0.2">
      <c r="B41" s="15">
        <v>0</v>
      </c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14">
        <v>0</v>
      </c>
    </row>
    <row r="42" spans="2:23" x14ac:dyDescent="0.2">
      <c r="B42" s="15">
        <v>0</v>
      </c>
      <c r="C42" s="21">
        <v>0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14">
        <v>0</v>
      </c>
    </row>
    <row r="43" spans="2:23" ht="13.5" thickBot="1" x14ac:dyDescent="0.25">
      <c r="B43" s="16">
        <v>0</v>
      </c>
      <c r="C43" s="22">
        <v>0</v>
      </c>
      <c r="D43" s="22">
        <v>0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17">
        <v>0</v>
      </c>
    </row>
    <row r="44" spans="2:23" x14ac:dyDescent="0.2">
      <c r="B44" s="11">
        <v>0</v>
      </c>
      <c r="C44" s="20">
        <v>0</v>
      </c>
      <c r="D44" s="20">
        <v>0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2">
        <v>0</v>
      </c>
    </row>
    <row r="45" spans="2:23" x14ac:dyDescent="0.2">
      <c r="B45" s="13">
        <v>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14">
        <v>0</v>
      </c>
    </row>
    <row r="46" spans="2:23" x14ac:dyDescent="0.2">
      <c r="B46" s="13">
        <v>0</v>
      </c>
      <c r="C46" s="21">
        <v>0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14">
        <v>0</v>
      </c>
    </row>
    <row r="47" spans="2:23" ht="13.5" thickBot="1" x14ac:dyDescent="0.25">
      <c r="B47" s="24"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5">
        <v>0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AF39"/>
  <sheetViews>
    <sheetView zoomScale="75" zoomScaleNormal="75" workbookViewId="0">
      <pane ySplit="1" topLeftCell="A2" activePane="bottomLeft" state="frozen"/>
      <selection pane="bottomLeft" activeCell="AJ20" sqref="AJ20"/>
    </sheetView>
  </sheetViews>
  <sheetFormatPr defaultRowHeight="15" x14ac:dyDescent="0.2"/>
  <cols>
    <col min="1" max="1" width="4.5703125" style="38" customWidth="1"/>
    <col min="2" max="2" width="36.85546875" style="128" customWidth="1"/>
    <col min="3" max="3" width="14.7109375" style="87" bestFit="1" customWidth="1"/>
    <col min="4" max="4" width="6.42578125" style="123" bestFit="1" customWidth="1"/>
    <col min="5" max="8" width="6.42578125" style="123" customWidth="1"/>
    <col min="9" max="9" width="6.42578125" style="123" bestFit="1" customWidth="1"/>
    <col min="10" max="13" width="6.42578125" style="123" customWidth="1"/>
    <col min="14" max="14" width="6.42578125" style="123" bestFit="1" customWidth="1"/>
    <col min="15" max="19" width="6.42578125" style="123" customWidth="1"/>
    <col min="20" max="29" width="6.42578125" style="123" bestFit="1" customWidth="1"/>
    <col min="30" max="32" width="6.42578125" style="38" bestFit="1" customWidth="1"/>
    <col min="33" max="16384" width="9.140625" style="38"/>
  </cols>
  <sheetData>
    <row r="1" spans="2:32" ht="18" x14ac:dyDescent="0.2">
      <c r="B1" s="124" t="s">
        <v>155</v>
      </c>
    </row>
    <row r="2" spans="2:32" x14ac:dyDescent="0.2">
      <c r="B2" s="125"/>
      <c r="C2" s="105"/>
    </row>
    <row r="3" spans="2:32" s="87" customFormat="1" x14ac:dyDescent="0.2">
      <c r="B3" s="126" t="s">
        <v>100</v>
      </c>
      <c r="C3" s="88" t="s">
        <v>105</v>
      </c>
      <c r="D3" s="104">
        <v>1990</v>
      </c>
      <c r="E3" s="104">
        <v>1991</v>
      </c>
      <c r="F3" s="104">
        <v>1992</v>
      </c>
      <c r="G3" s="104">
        <v>1993</v>
      </c>
      <c r="H3" s="104">
        <v>1994</v>
      </c>
      <c r="I3" s="104">
        <v>1995</v>
      </c>
      <c r="J3" s="104">
        <v>1996</v>
      </c>
      <c r="K3" s="104">
        <v>1997</v>
      </c>
      <c r="L3" s="104">
        <v>1998</v>
      </c>
      <c r="M3" s="104">
        <v>1999</v>
      </c>
      <c r="N3" s="104">
        <v>2000</v>
      </c>
      <c r="O3" s="104">
        <v>2001</v>
      </c>
      <c r="P3" s="104">
        <v>2002</v>
      </c>
      <c r="Q3" s="104">
        <v>2003</v>
      </c>
      <c r="R3" s="104">
        <v>2004</v>
      </c>
      <c r="S3" s="104">
        <v>2005</v>
      </c>
      <c r="T3" s="104">
        <v>2006</v>
      </c>
      <c r="U3" s="104">
        <v>2007</v>
      </c>
      <c r="V3" s="104">
        <v>2008</v>
      </c>
      <c r="W3" s="104">
        <v>2009</v>
      </c>
      <c r="X3" s="104">
        <v>2010</v>
      </c>
      <c r="Y3" s="104">
        <v>2011</v>
      </c>
      <c r="Z3" s="104">
        <v>2012</v>
      </c>
      <c r="AA3" s="104">
        <v>2013</v>
      </c>
      <c r="AB3" s="104">
        <v>2014</v>
      </c>
      <c r="AC3" s="104">
        <v>2015</v>
      </c>
      <c r="AD3" s="104">
        <v>2016</v>
      </c>
      <c r="AE3" s="104">
        <v>2017</v>
      </c>
      <c r="AF3" s="104">
        <v>2018</v>
      </c>
    </row>
    <row r="4" spans="2:32" x14ac:dyDescent="0.2">
      <c r="B4" s="125" t="s">
        <v>10</v>
      </c>
      <c r="C4" s="105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</row>
    <row r="5" spans="2:32" x14ac:dyDescent="0.2">
      <c r="B5" s="128" t="s">
        <v>234</v>
      </c>
      <c r="C5" s="79">
        <v>535</v>
      </c>
      <c r="D5" s="129">
        <v>101.38489035122299</v>
      </c>
      <c r="E5" s="129">
        <v>101.92868516715461</v>
      </c>
      <c r="F5" s="129">
        <v>102.47247998308623</v>
      </c>
      <c r="G5" s="129">
        <v>103.01627479901785</v>
      </c>
      <c r="H5" s="129">
        <v>103.56006961494947</v>
      </c>
      <c r="I5" s="129">
        <v>104.10386443088109</v>
      </c>
      <c r="J5" s="129">
        <v>104.64765924681271</v>
      </c>
      <c r="K5" s="129">
        <v>105.19145406274433</v>
      </c>
      <c r="L5" s="129">
        <v>105.73524887867595</v>
      </c>
      <c r="M5" s="129">
        <v>106.27904369460757</v>
      </c>
      <c r="N5" s="129">
        <v>106.82283851053919</v>
      </c>
      <c r="O5" s="129">
        <v>107.3666333264708</v>
      </c>
      <c r="P5" s="129">
        <v>107.91042814240242</v>
      </c>
      <c r="Q5" s="129">
        <v>108.45422295833404</v>
      </c>
      <c r="R5" s="129">
        <v>108.36889604242108</v>
      </c>
      <c r="S5" s="129">
        <v>111.31601151764053</v>
      </c>
      <c r="T5" s="129">
        <v>111.3575160635576</v>
      </c>
      <c r="U5" s="129">
        <v>111.29208208280498</v>
      </c>
      <c r="V5" s="129">
        <v>109.93335099953602</v>
      </c>
      <c r="W5" s="129">
        <v>108.37142521252576</v>
      </c>
      <c r="X5" s="129">
        <v>112.65432973551638</v>
      </c>
      <c r="Y5" s="129">
        <v>112.89320410004011</v>
      </c>
      <c r="Z5" s="129">
        <v>110.43295322552284</v>
      </c>
      <c r="AA5" s="129">
        <v>111.1176574107694</v>
      </c>
      <c r="AB5" s="129">
        <v>110.85351248409151</v>
      </c>
      <c r="AC5" s="129">
        <v>113.42522396371901</v>
      </c>
      <c r="AD5" s="129">
        <v>112.31443205399948</v>
      </c>
      <c r="AE5" s="129">
        <v>115.205803530903</v>
      </c>
      <c r="AF5" s="129">
        <v>116.05335056211185</v>
      </c>
    </row>
    <row r="6" spans="2:32" x14ac:dyDescent="0.2">
      <c r="B6" s="128" t="s">
        <v>403</v>
      </c>
      <c r="C6" s="79">
        <v>600</v>
      </c>
      <c r="D6" s="129">
        <v>74.026196626007049</v>
      </c>
      <c r="E6" s="129">
        <v>74.039702877188461</v>
      </c>
      <c r="F6" s="129">
        <v>74.053209128369872</v>
      </c>
      <c r="G6" s="129">
        <v>74.066715379551283</v>
      </c>
      <c r="H6" s="129">
        <v>74.080221630732694</v>
      </c>
      <c r="I6" s="129">
        <v>74.093727881914106</v>
      </c>
      <c r="J6" s="129">
        <v>74.107234133095517</v>
      </c>
      <c r="K6" s="129">
        <v>74.120740384276928</v>
      </c>
      <c r="L6" s="129">
        <v>74.134246635458339</v>
      </c>
      <c r="M6" s="129">
        <v>74.147752886639751</v>
      </c>
      <c r="N6" s="129">
        <v>74.161259137821162</v>
      </c>
      <c r="O6" s="129">
        <v>74.174765389002573</v>
      </c>
      <c r="P6" s="129">
        <v>74.188271640183984</v>
      </c>
      <c r="Q6" s="129">
        <v>74.201777891365367</v>
      </c>
      <c r="R6" s="129">
        <v>74.473543856921694</v>
      </c>
      <c r="S6" s="129">
        <v>75.473955010756953</v>
      </c>
      <c r="T6" s="129">
        <v>74.305105632366292</v>
      </c>
      <c r="U6" s="129">
        <v>73.21622727451448</v>
      </c>
      <c r="V6" s="129">
        <v>74.924792972150499</v>
      </c>
      <c r="W6" s="129">
        <v>72.784590528629352</v>
      </c>
      <c r="X6" s="129">
        <v>72.948345902472141</v>
      </c>
      <c r="Y6" s="129">
        <v>74.070102698879566</v>
      </c>
      <c r="Z6" s="129">
        <v>75.532101830136185</v>
      </c>
      <c r="AA6" s="129">
        <v>73.124320190398905</v>
      </c>
      <c r="AB6" s="129">
        <v>73.707809911394008</v>
      </c>
      <c r="AC6" s="129">
        <v>74.745905753951448</v>
      </c>
      <c r="AD6" s="129">
        <v>74.297996555249497</v>
      </c>
      <c r="AE6" s="129">
        <v>74.382118976956548</v>
      </c>
      <c r="AF6" s="129">
        <v>73.849978471159019</v>
      </c>
    </row>
    <row r="7" spans="2:32" x14ac:dyDescent="0.2">
      <c r="B7" s="128" t="s">
        <v>404</v>
      </c>
      <c r="C7" s="79">
        <v>388</v>
      </c>
      <c r="D7" s="129">
        <v>51.824362742923967</v>
      </c>
      <c r="E7" s="129">
        <v>51.696439709466382</v>
      </c>
      <c r="F7" s="129">
        <v>51.568516676008798</v>
      </c>
      <c r="G7" s="129">
        <v>51.440593642551214</v>
      </c>
      <c r="H7" s="129">
        <v>51.31267060909363</v>
      </c>
      <c r="I7" s="129">
        <v>51.184747575636045</v>
      </c>
      <c r="J7" s="129">
        <v>51.056824542178461</v>
      </c>
      <c r="K7" s="129">
        <v>50.928901508720877</v>
      </c>
      <c r="L7" s="129">
        <v>50.800978475263292</v>
      </c>
      <c r="M7" s="129">
        <v>50.673055441805708</v>
      </c>
      <c r="N7" s="129">
        <v>50.545132408348124</v>
      </c>
      <c r="O7" s="129">
        <v>50.41720937489054</v>
      </c>
      <c r="P7" s="129">
        <v>50.289286341432955</v>
      </c>
      <c r="Q7" s="129">
        <v>50.161363307975328</v>
      </c>
      <c r="R7" s="129">
        <v>50.161363307975328</v>
      </c>
      <c r="S7" s="129">
        <v>50.161363307975328</v>
      </c>
      <c r="T7" s="129">
        <v>50.161363307975328</v>
      </c>
      <c r="U7" s="129">
        <v>50.161363307975328</v>
      </c>
      <c r="V7" s="129">
        <v>50.161363307975328</v>
      </c>
      <c r="W7" s="129">
        <v>50.161363307975328</v>
      </c>
      <c r="X7" s="129">
        <v>50.161363307975328</v>
      </c>
      <c r="Y7" s="129">
        <v>50.161363307975328</v>
      </c>
      <c r="Z7" s="129">
        <v>50.161363307975328</v>
      </c>
      <c r="AA7" s="129">
        <v>50.161363307975328</v>
      </c>
      <c r="AB7" s="129">
        <v>50.161363307975328</v>
      </c>
      <c r="AC7" s="129">
        <v>50.161363307975328</v>
      </c>
      <c r="AD7" s="129">
        <v>50.161363307975328</v>
      </c>
      <c r="AE7" s="129">
        <v>50.161363307975328</v>
      </c>
      <c r="AF7" s="129">
        <v>50.161363307975328</v>
      </c>
    </row>
    <row r="8" spans="2:32" x14ac:dyDescent="0.2">
      <c r="B8" s="128" t="s">
        <v>405</v>
      </c>
      <c r="C8" s="79">
        <v>450</v>
      </c>
      <c r="D8" s="129">
        <v>55.419065626634776</v>
      </c>
      <c r="E8" s="129">
        <v>55.285454960651485</v>
      </c>
      <c r="F8" s="129">
        <v>55.151844294668194</v>
      </c>
      <c r="G8" s="129">
        <v>55.018233628684904</v>
      </c>
      <c r="H8" s="129">
        <v>54.884622962701613</v>
      </c>
      <c r="I8" s="129">
        <v>54.751012296718322</v>
      </c>
      <c r="J8" s="129">
        <v>54.617401630735031</v>
      </c>
      <c r="K8" s="129">
        <v>54.483790964751741</v>
      </c>
      <c r="L8" s="129">
        <v>54.35018029876845</v>
      </c>
      <c r="M8" s="129">
        <v>54.216569632785159</v>
      </c>
      <c r="N8" s="129">
        <v>54.082958966801868</v>
      </c>
      <c r="O8" s="129">
        <v>53.949348300818578</v>
      </c>
      <c r="P8" s="129">
        <v>53.815737634835287</v>
      </c>
      <c r="Q8" s="129">
        <v>53.682126968851961</v>
      </c>
      <c r="R8" s="129">
        <v>53.682126968851961</v>
      </c>
      <c r="S8" s="129">
        <v>53.682126968851961</v>
      </c>
      <c r="T8" s="129">
        <v>53.682126968851961</v>
      </c>
      <c r="U8" s="129">
        <v>53.682126968851961</v>
      </c>
      <c r="V8" s="129">
        <v>53.682126968851961</v>
      </c>
      <c r="W8" s="129">
        <v>53.682126968851961</v>
      </c>
      <c r="X8" s="129">
        <v>53.682126968851961</v>
      </c>
      <c r="Y8" s="129">
        <v>53.682126968851961</v>
      </c>
      <c r="Z8" s="129">
        <v>53.682126968851961</v>
      </c>
      <c r="AA8" s="129">
        <v>53.682126968851961</v>
      </c>
      <c r="AB8" s="129">
        <v>53.682126968851961</v>
      </c>
      <c r="AC8" s="129">
        <v>53.682126968851961</v>
      </c>
      <c r="AD8" s="129">
        <v>53.682126968851961</v>
      </c>
      <c r="AE8" s="129">
        <v>53.682126968851961</v>
      </c>
      <c r="AF8" s="129">
        <v>53.682126968851961</v>
      </c>
    </row>
    <row r="9" spans="2:32" x14ac:dyDescent="0.2">
      <c r="B9" s="128" t="s">
        <v>255</v>
      </c>
      <c r="C9" s="79">
        <v>500</v>
      </c>
      <c r="D9" s="129">
        <v>86.384274371205692</v>
      </c>
      <c r="E9" s="129">
        <v>86.012107163192638</v>
      </c>
      <c r="F9" s="129">
        <v>85.639939955179585</v>
      </c>
      <c r="G9" s="129">
        <v>85.267772747166532</v>
      </c>
      <c r="H9" s="129">
        <v>84.895605539153479</v>
      </c>
      <c r="I9" s="129">
        <v>84.523438331140426</v>
      </c>
      <c r="J9" s="129">
        <v>84.151271123127373</v>
      </c>
      <c r="K9" s="129">
        <v>83.77910391511432</v>
      </c>
      <c r="L9" s="129">
        <v>83.406936707101266</v>
      </c>
      <c r="M9" s="129">
        <v>83.034769499088213</v>
      </c>
      <c r="N9" s="129">
        <v>82.66260229107516</v>
      </c>
      <c r="O9" s="129">
        <v>82.290435083062107</v>
      </c>
      <c r="P9" s="129">
        <v>81.918267875049054</v>
      </c>
      <c r="Q9" s="129">
        <v>81.546100667035915</v>
      </c>
      <c r="R9" s="129">
        <v>81.546100667035915</v>
      </c>
      <c r="S9" s="129">
        <v>81.546100667035915</v>
      </c>
      <c r="T9" s="129">
        <v>81.546100667035915</v>
      </c>
      <c r="U9" s="129">
        <v>81.546100667035915</v>
      </c>
      <c r="V9" s="129">
        <v>81.546100667035915</v>
      </c>
      <c r="W9" s="129">
        <v>81.546100667035915</v>
      </c>
      <c r="X9" s="129">
        <v>81.546100667035915</v>
      </c>
      <c r="Y9" s="129">
        <v>81.546100667035915</v>
      </c>
      <c r="Z9" s="129">
        <v>81.546100667035915</v>
      </c>
      <c r="AA9" s="129">
        <v>81.546100667035915</v>
      </c>
      <c r="AB9" s="129">
        <v>81.546100667035915</v>
      </c>
      <c r="AC9" s="129">
        <v>81.546100667035915</v>
      </c>
      <c r="AD9" s="129">
        <v>81.546100667035915</v>
      </c>
      <c r="AE9" s="129">
        <v>81.546100667035915</v>
      </c>
      <c r="AF9" s="129">
        <v>81.546100667035915</v>
      </c>
    </row>
    <row r="10" spans="2:32" x14ac:dyDescent="0.2">
      <c r="B10" s="128" t="s">
        <v>381</v>
      </c>
      <c r="C10" s="7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</row>
    <row r="11" spans="2:32" x14ac:dyDescent="0.2">
      <c r="B11" s="128" t="s">
        <v>97</v>
      </c>
      <c r="C11" s="79">
        <v>140</v>
      </c>
      <c r="D11" s="129">
        <v>30.458231884722284</v>
      </c>
      <c r="E11" s="129">
        <v>30.385346110669222</v>
      </c>
      <c r="F11" s="129">
        <v>30.312460336616159</v>
      </c>
      <c r="G11" s="129">
        <v>30.239574562563096</v>
      </c>
      <c r="H11" s="129">
        <v>30.166688788510033</v>
      </c>
      <c r="I11" s="129">
        <v>30.09380301445697</v>
      </c>
      <c r="J11" s="129">
        <v>30.020917240403907</v>
      </c>
      <c r="K11" s="129">
        <v>29.948031466350844</v>
      </c>
      <c r="L11" s="129">
        <v>29.875145692297782</v>
      </c>
      <c r="M11" s="129">
        <v>29.802259918244719</v>
      </c>
      <c r="N11" s="129">
        <v>29.729374144191656</v>
      </c>
      <c r="O11" s="129">
        <v>29.656488370138593</v>
      </c>
      <c r="P11" s="129">
        <v>29.58360259608553</v>
      </c>
      <c r="Q11" s="129">
        <v>29.510716822032482</v>
      </c>
      <c r="R11" s="129">
        <v>29.697816052071527</v>
      </c>
      <c r="S11" s="129">
        <v>29.735560005275868</v>
      </c>
      <c r="T11" s="129">
        <v>29.609351973604912</v>
      </c>
      <c r="U11" s="129">
        <v>29.689308253590308</v>
      </c>
      <c r="V11" s="129">
        <v>29.712771783795421</v>
      </c>
      <c r="W11" s="129">
        <v>29.768824582157912</v>
      </c>
      <c r="X11" s="129">
        <v>29.11320055712406</v>
      </c>
      <c r="Y11" s="129">
        <v>29.819463862671903</v>
      </c>
      <c r="Z11" s="129">
        <v>30.147788179104516</v>
      </c>
      <c r="AA11" s="129">
        <v>30.257563181002784</v>
      </c>
      <c r="AB11" s="129">
        <v>30.005711088524045</v>
      </c>
      <c r="AC11" s="129">
        <v>30.067739772016765</v>
      </c>
      <c r="AD11" s="129">
        <v>30.402484213950448</v>
      </c>
      <c r="AE11" s="129">
        <v>30.483298579030595</v>
      </c>
      <c r="AF11" s="129">
        <v>30.648552736592581</v>
      </c>
    </row>
    <row r="12" spans="2:32" x14ac:dyDescent="0.2">
      <c r="B12" s="128" t="s">
        <v>98</v>
      </c>
      <c r="C12" s="79">
        <v>388</v>
      </c>
      <c r="D12" s="129">
        <v>62.218815616124289</v>
      </c>
      <c r="E12" s="129">
        <v>62.085566119675491</v>
      </c>
      <c r="F12" s="129">
        <v>61.952316623226693</v>
      </c>
      <c r="G12" s="129">
        <v>61.819067126777895</v>
      </c>
      <c r="H12" s="129">
        <v>61.685817630329097</v>
      </c>
      <c r="I12" s="129">
        <v>61.5525681338803</v>
      </c>
      <c r="J12" s="129">
        <v>61.419318637431502</v>
      </c>
      <c r="K12" s="129">
        <v>61.286069140982704</v>
      </c>
      <c r="L12" s="129">
        <v>61.152819644533906</v>
      </c>
      <c r="M12" s="129">
        <v>61.019570148085108</v>
      </c>
      <c r="N12" s="129">
        <v>60.886320651636311</v>
      </c>
      <c r="O12" s="129">
        <v>60.753071155187513</v>
      </c>
      <c r="P12" s="129">
        <v>60.619821658738715</v>
      </c>
      <c r="Q12" s="129">
        <v>60.486572162289882</v>
      </c>
      <c r="R12" s="129">
        <v>59.268475634739289</v>
      </c>
      <c r="S12" s="129">
        <v>58.940090675919294</v>
      </c>
      <c r="T12" s="129">
        <v>59.882124013278897</v>
      </c>
      <c r="U12" s="129">
        <v>59.185897785458423</v>
      </c>
      <c r="V12" s="129">
        <v>59.073614597590627</v>
      </c>
      <c r="W12" s="129">
        <v>58.571079265869976</v>
      </c>
      <c r="X12" s="129">
        <v>59.957678267488646</v>
      </c>
      <c r="Y12" s="129">
        <v>58.012949819561875</v>
      </c>
      <c r="Z12" s="129">
        <v>56.631761814511187</v>
      </c>
      <c r="AA12" s="129">
        <v>56.198417012425303</v>
      </c>
      <c r="AB12" s="129">
        <v>57.936046482328628</v>
      </c>
      <c r="AC12" s="129">
        <v>57.599312153448707</v>
      </c>
      <c r="AD12" s="129">
        <v>56.009332302756789</v>
      </c>
      <c r="AE12" s="129">
        <v>56.226002224187766</v>
      </c>
      <c r="AF12" s="129">
        <v>55.497189066357841</v>
      </c>
    </row>
    <row r="13" spans="2:32" x14ac:dyDescent="0.2">
      <c r="B13" s="128" t="s">
        <v>99</v>
      </c>
      <c r="C13" s="79">
        <v>500</v>
      </c>
      <c r="D13" s="129">
        <v>55.08414761091074</v>
      </c>
      <c r="E13" s="129">
        <v>53.470305451666754</v>
      </c>
      <c r="F13" s="129">
        <v>51.856463292422767</v>
      </c>
      <c r="G13" s="129">
        <v>50.24262113317878</v>
      </c>
      <c r="H13" s="129">
        <v>48.628778973934793</v>
      </c>
      <c r="I13" s="129">
        <v>47.014936814690806</v>
      </c>
      <c r="J13" s="129">
        <v>45.401094655446819</v>
      </c>
      <c r="K13" s="129">
        <v>43.787252496202832</v>
      </c>
      <c r="L13" s="129">
        <v>42.173410336958845</v>
      </c>
      <c r="M13" s="129">
        <v>40.559568177714858</v>
      </c>
      <c r="N13" s="129">
        <v>38.945726018470872</v>
      </c>
      <c r="O13" s="129">
        <v>37.331883859226885</v>
      </c>
      <c r="P13" s="129">
        <v>35.718041699982898</v>
      </c>
      <c r="Q13" s="129">
        <v>34.10419954073889</v>
      </c>
      <c r="R13" s="129">
        <v>35.236874578512705</v>
      </c>
      <c r="S13" s="129">
        <v>37.667012128136683</v>
      </c>
      <c r="T13" s="129">
        <v>37.782624130058537</v>
      </c>
      <c r="U13" s="129">
        <v>38.576770750284687</v>
      </c>
      <c r="V13" s="129">
        <v>36.976785645074173</v>
      </c>
      <c r="W13" s="129">
        <v>38.840419059404198</v>
      </c>
      <c r="X13" s="129">
        <v>39.793769798959595</v>
      </c>
      <c r="Y13" s="129">
        <v>38.293552124781066</v>
      </c>
      <c r="Z13" s="129">
        <v>37.246839600019413</v>
      </c>
      <c r="AA13" s="129">
        <v>37.322164083968865</v>
      </c>
      <c r="AB13" s="129">
        <v>36.399277108720561</v>
      </c>
      <c r="AC13" s="129">
        <v>36.54070469551219</v>
      </c>
      <c r="AD13" s="129">
        <v>35.463233906908144</v>
      </c>
      <c r="AE13" s="129">
        <v>33.619564604744298</v>
      </c>
      <c r="AF13" s="129">
        <v>34.449234119698147</v>
      </c>
    </row>
    <row r="14" spans="2:32" x14ac:dyDescent="0.2">
      <c r="B14" s="128" t="s">
        <v>385</v>
      </c>
      <c r="C14" s="7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</row>
    <row r="15" spans="2:32" x14ac:dyDescent="0.2">
      <c r="B15" s="128" t="s">
        <v>97</v>
      </c>
      <c r="C15" s="79">
        <v>140</v>
      </c>
      <c r="D15" s="129">
        <v>27.048079578533915</v>
      </c>
      <c r="E15" s="129">
        <v>27.105938438825014</v>
      </c>
      <c r="F15" s="129">
        <v>27.163797299116112</v>
      </c>
      <c r="G15" s="129">
        <v>27.22165615940721</v>
      </c>
      <c r="H15" s="129">
        <v>27.279515019698309</v>
      </c>
      <c r="I15" s="129">
        <v>27.337373879989407</v>
      </c>
      <c r="J15" s="129">
        <v>27.395232740280505</v>
      </c>
      <c r="K15" s="129">
        <v>27.453091600571604</v>
      </c>
      <c r="L15" s="129">
        <v>27.510950460862702</v>
      </c>
      <c r="M15" s="129">
        <v>27.5688093211538</v>
      </c>
      <c r="N15" s="129">
        <v>27.626668181444899</v>
      </c>
      <c r="O15" s="129">
        <v>27.684527041735997</v>
      </c>
      <c r="P15" s="129">
        <v>27.742385902027095</v>
      </c>
      <c r="Q15" s="129">
        <v>27.800244762318201</v>
      </c>
      <c r="R15" s="129">
        <v>27.877036193147131</v>
      </c>
      <c r="S15" s="129">
        <v>27.743289172578553</v>
      </c>
      <c r="T15" s="129">
        <v>27.658743073436426</v>
      </c>
      <c r="U15" s="129">
        <v>27.605115169162634</v>
      </c>
      <c r="V15" s="129">
        <v>27.601450373030598</v>
      </c>
      <c r="W15" s="129">
        <v>27.574364590635692</v>
      </c>
      <c r="X15" s="129">
        <v>27.547519988768386</v>
      </c>
      <c r="Y15" s="129">
        <v>27.601419702913478</v>
      </c>
      <c r="Z15" s="129">
        <v>27.697182477271294</v>
      </c>
      <c r="AA15" s="129">
        <v>27.732246346769042</v>
      </c>
      <c r="AB15" s="129">
        <v>27.58627735410996</v>
      </c>
      <c r="AC15" s="129">
        <v>27.697751997433983</v>
      </c>
      <c r="AD15" s="129">
        <v>27.755708595516456</v>
      </c>
      <c r="AE15" s="129">
        <v>27.752054725476494</v>
      </c>
      <c r="AF15" s="129">
        <v>27.779620654353984</v>
      </c>
    </row>
    <row r="16" spans="2:32" x14ac:dyDescent="0.2">
      <c r="B16" s="128" t="s">
        <v>98</v>
      </c>
      <c r="C16" s="79">
        <v>388</v>
      </c>
      <c r="D16" s="129">
        <v>53.540293324391669</v>
      </c>
      <c r="E16" s="129">
        <v>52.852845469616284</v>
      </c>
      <c r="F16" s="129">
        <v>52.165397614840899</v>
      </c>
      <c r="G16" s="129">
        <v>51.477949760065513</v>
      </c>
      <c r="H16" s="129">
        <v>50.790501905290128</v>
      </c>
      <c r="I16" s="129">
        <v>50.103054050514743</v>
      </c>
      <c r="J16" s="129">
        <v>49.415606195739358</v>
      </c>
      <c r="K16" s="129">
        <v>48.728158340963972</v>
      </c>
      <c r="L16" s="129">
        <v>48.040710486188587</v>
      </c>
      <c r="M16" s="129">
        <v>47.353262631413202</v>
      </c>
      <c r="N16" s="129">
        <v>46.665814776637816</v>
      </c>
      <c r="O16" s="129">
        <v>45.978366921862431</v>
      </c>
      <c r="P16" s="129">
        <v>45.290919067087046</v>
      </c>
      <c r="Q16" s="129">
        <v>44.603471212311625</v>
      </c>
      <c r="R16" s="129">
        <v>44.492299807518918</v>
      </c>
      <c r="S16" s="129">
        <v>45.610187802249598</v>
      </c>
      <c r="T16" s="129">
        <v>46.38966851817019</v>
      </c>
      <c r="U16" s="129">
        <v>46.601944690758131</v>
      </c>
      <c r="V16" s="129">
        <v>46.999439350236202</v>
      </c>
      <c r="W16" s="129">
        <v>47.706807255717592</v>
      </c>
      <c r="X16" s="129">
        <v>48.622228972805949</v>
      </c>
      <c r="Y16" s="129">
        <v>47.928436005330099</v>
      </c>
      <c r="Z16" s="129">
        <v>47.985389080631741</v>
      </c>
      <c r="AA16" s="129">
        <v>48.083571341500466</v>
      </c>
      <c r="AB16" s="129">
        <v>49.471628141830223</v>
      </c>
      <c r="AC16" s="129">
        <v>49.090318517271839</v>
      </c>
      <c r="AD16" s="129">
        <v>48.84802692256617</v>
      </c>
      <c r="AE16" s="129">
        <v>49.060920402365888</v>
      </c>
      <c r="AF16" s="129">
        <v>48.813440249550503</v>
      </c>
    </row>
    <row r="17" spans="2:32" x14ac:dyDescent="0.2">
      <c r="B17" s="128" t="s">
        <v>99</v>
      </c>
      <c r="C17" s="79">
        <v>500</v>
      </c>
      <c r="D17" s="129">
        <v>21.654762264150946</v>
      </c>
      <c r="E17" s="129">
        <v>21.716486244538011</v>
      </c>
      <c r="F17" s="129">
        <v>21.778210224925076</v>
      </c>
      <c r="G17" s="129">
        <v>21.83993420531214</v>
      </c>
      <c r="H17" s="129">
        <v>21.901658185699205</v>
      </c>
      <c r="I17" s="129">
        <v>21.963382166086269</v>
      </c>
      <c r="J17" s="129">
        <v>22.025106146473334</v>
      </c>
      <c r="K17" s="129">
        <v>22.086830126860399</v>
      </c>
      <c r="L17" s="129">
        <v>22.148554107247463</v>
      </c>
      <c r="M17" s="129">
        <v>22.210278087634528</v>
      </c>
      <c r="N17" s="129">
        <v>22.272002068021592</v>
      </c>
      <c r="O17" s="129">
        <v>22.333726048408657</v>
      </c>
      <c r="P17" s="129">
        <v>22.395450028795722</v>
      </c>
      <c r="Q17" s="129">
        <v>22.457174009182783</v>
      </c>
      <c r="R17" s="129">
        <v>22.46295208029635</v>
      </c>
      <c r="S17" s="129">
        <v>22.429348540374505</v>
      </c>
      <c r="T17" s="129">
        <v>22.37879777902447</v>
      </c>
      <c r="U17" s="129">
        <v>22.422407653758615</v>
      </c>
      <c r="V17" s="129">
        <v>22.547007728371995</v>
      </c>
      <c r="W17" s="129">
        <v>22.625270982259508</v>
      </c>
      <c r="X17" s="129">
        <v>22.625270982259515</v>
      </c>
      <c r="Y17" s="129">
        <v>22.723722334082094</v>
      </c>
      <c r="Z17" s="129">
        <v>22.727117906089305</v>
      </c>
      <c r="AA17" s="129">
        <v>22.644609360046879</v>
      </c>
      <c r="AB17" s="129">
        <v>22.483170841383316</v>
      </c>
      <c r="AC17" s="129">
        <v>22.346356118373127</v>
      </c>
      <c r="AD17" s="129">
        <v>22.280397985438167</v>
      </c>
      <c r="AE17" s="129">
        <v>22.128097482977072</v>
      </c>
      <c r="AF17" s="129">
        <v>22.052451890050186</v>
      </c>
    </row>
    <row r="18" spans="2:32" x14ac:dyDescent="0.2">
      <c r="B18" s="130" t="s">
        <v>9</v>
      </c>
      <c r="C18" s="139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</row>
    <row r="19" spans="2:32" x14ac:dyDescent="0.2">
      <c r="B19" s="128" t="s">
        <v>387</v>
      </c>
      <c r="C19" s="79"/>
      <c r="D19" s="129">
        <v>8</v>
      </c>
      <c r="E19" s="129">
        <v>8</v>
      </c>
      <c r="F19" s="129">
        <v>8</v>
      </c>
      <c r="G19" s="129">
        <v>8</v>
      </c>
      <c r="H19" s="129">
        <v>8</v>
      </c>
      <c r="I19" s="129">
        <v>8</v>
      </c>
      <c r="J19" s="129">
        <v>8</v>
      </c>
      <c r="K19" s="129">
        <v>8</v>
      </c>
      <c r="L19" s="129">
        <v>8</v>
      </c>
      <c r="M19" s="129">
        <v>8</v>
      </c>
      <c r="N19" s="129">
        <v>8</v>
      </c>
      <c r="O19" s="129">
        <v>8</v>
      </c>
      <c r="P19" s="129">
        <v>8</v>
      </c>
      <c r="Q19" s="129">
        <v>8</v>
      </c>
      <c r="R19" s="129">
        <v>8</v>
      </c>
      <c r="S19" s="129">
        <v>8</v>
      </c>
      <c r="T19" s="129">
        <v>8</v>
      </c>
      <c r="U19" s="129">
        <v>8</v>
      </c>
      <c r="V19" s="129">
        <v>8</v>
      </c>
      <c r="W19" s="129">
        <v>8</v>
      </c>
      <c r="X19" s="129">
        <v>8</v>
      </c>
      <c r="Y19" s="129">
        <v>8</v>
      </c>
      <c r="Z19" s="129">
        <v>8</v>
      </c>
      <c r="AA19" s="129">
        <v>8</v>
      </c>
      <c r="AB19" s="129">
        <v>8</v>
      </c>
      <c r="AC19" s="129">
        <v>8</v>
      </c>
      <c r="AD19" s="129">
        <v>8</v>
      </c>
      <c r="AE19" s="129">
        <v>8</v>
      </c>
      <c r="AF19" s="129">
        <v>8</v>
      </c>
    </row>
    <row r="20" spans="2:32" x14ac:dyDescent="0.2">
      <c r="B20" s="128" t="s">
        <v>40</v>
      </c>
      <c r="C20" s="79"/>
      <c r="D20" s="129">
        <v>8</v>
      </c>
      <c r="E20" s="129">
        <v>8</v>
      </c>
      <c r="F20" s="129">
        <v>8</v>
      </c>
      <c r="G20" s="129">
        <v>8</v>
      </c>
      <c r="H20" s="129">
        <v>8</v>
      </c>
      <c r="I20" s="129">
        <v>8</v>
      </c>
      <c r="J20" s="129">
        <v>8</v>
      </c>
      <c r="K20" s="129">
        <v>8</v>
      </c>
      <c r="L20" s="129">
        <v>8</v>
      </c>
      <c r="M20" s="129">
        <v>8</v>
      </c>
      <c r="N20" s="129">
        <v>8</v>
      </c>
      <c r="O20" s="129">
        <v>8</v>
      </c>
      <c r="P20" s="129">
        <v>8</v>
      </c>
      <c r="Q20" s="129">
        <v>8</v>
      </c>
      <c r="R20" s="129">
        <v>8</v>
      </c>
      <c r="S20" s="129">
        <v>8</v>
      </c>
      <c r="T20" s="129">
        <v>8</v>
      </c>
      <c r="U20" s="129">
        <v>8</v>
      </c>
      <c r="V20" s="129">
        <v>8</v>
      </c>
      <c r="W20" s="129">
        <v>8</v>
      </c>
      <c r="X20" s="129">
        <v>8</v>
      </c>
      <c r="Y20" s="129">
        <v>8</v>
      </c>
      <c r="Z20" s="129">
        <v>8</v>
      </c>
      <c r="AA20" s="129">
        <v>8</v>
      </c>
      <c r="AB20" s="129">
        <v>8</v>
      </c>
      <c r="AC20" s="129">
        <v>8</v>
      </c>
      <c r="AD20" s="129">
        <v>8</v>
      </c>
      <c r="AE20" s="129">
        <v>8</v>
      </c>
      <c r="AF20" s="129">
        <v>8</v>
      </c>
    </row>
    <row r="21" spans="2:32" x14ac:dyDescent="0.2">
      <c r="B21" s="128" t="s">
        <v>406</v>
      </c>
      <c r="C21" s="79"/>
      <c r="D21" s="129">
        <v>8</v>
      </c>
      <c r="E21" s="129">
        <v>8</v>
      </c>
      <c r="F21" s="129">
        <v>8</v>
      </c>
      <c r="G21" s="129">
        <v>8</v>
      </c>
      <c r="H21" s="129">
        <v>8</v>
      </c>
      <c r="I21" s="129">
        <v>8</v>
      </c>
      <c r="J21" s="129">
        <v>8</v>
      </c>
      <c r="K21" s="129">
        <v>8</v>
      </c>
      <c r="L21" s="129">
        <v>8</v>
      </c>
      <c r="M21" s="129">
        <v>8</v>
      </c>
      <c r="N21" s="129">
        <v>8</v>
      </c>
      <c r="O21" s="129">
        <v>8</v>
      </c>
      <c r="P21" s="129">
        <v>8</v>
      </c>
      <c r="Q21" s="129">
        <v>8</v>
      </c>
      <c r="R21" s="129">
        <v>8</v>
      </c>
      <c r="S21" s="129">
        <v>8</v>
      </c>
      <c r="T21" s="129">
        <v>8</v>
      </c>
      <c r="U21" s="129">
        <v>8</v>
      </c>
      <c r="V21" s="129">
        <v>8</v>
      </c>
      <c r="W21" s="129">
        <v>8</v>
      </c>
      <c r="X21" s="129">
        <v>8</v>
      </c>
      <c r="Y21" s="129">
        <v>8</v>
      </c>
      <c r="Z21" s="129">
        <v>8</v>
      </c>
      <c r="AA21" s="129">
        <v>8</v>
      </c>
      <c r="AB21" s="129">
        <v>8</v>
      </c>
      <c r="AC21" s="129">
        <v>8</v>
      </c>
      <c r="AD21" s="129">
        <v>8</v>
      </c>
      <c r="AE21" s="129">
        <v>8</v>
      </c>
      <c r="AF21" s="129">
        <v>8</v>
      </c>
    </row>
    <row r="22" spans="2:32" x14ac:dyDescent="0.2">
      <c r="B22" s="128" t="s">
        <v>407</v>
      </c>
      <c r="C22" s="79"/>
      <c r="D22" s="129">
        <v>8</v>
      </c>
      <c r="E22" s="129">
        <v>8</v>
      </c>
      <c r="F22" s="129">
        <v>8</v>
      </c>
      <c r="G22" s="129">
        <v>8</v>
      </c>
      <c r="H22" s="129">
        <v>8</v>
      </c>
      <c r="I22" s="129">
        <v>8</v>
      </c>
      <c r="J22" s="129">
        <v>8</v>
      </c>
      <c r="K22" s="129">
        <v>8</v>
      </c>
      <c r="L22" s="129">
        <v>8</v>
      </c>
      <c r="M22" s="129">
        <v>8</v>
      </c>
      <c r="N22" s="129">
        <v>8</v>
      </c>
      <c r="O22" s="129">
        <v>8</v>
      </c>
      <c r="P22" s="129">
        <v>8</v>
      </c>
      <c r="Q22" s="129">
        <v>8</v>
      </c>
      <c r="R22" s="129">
        <v>8</v>
      </c>
      <c r="S22" s="129">
        <v>8</v>
      </c>
      <c r="T22" s="129">
        <v>8</v>
      </c>
      <c r="U22" s="129">
        <v>8</v>
      </c>
      <c r="V22" s="129">
        <v>8</v>
      </c>
      <c r="W22" s="129">
        <v>8</v>
      </c>
      <c r="X22" s="129">
        <v>8</v>
      </c>
      <c r="Y22" s="129">
        <v>8</v>
      </c>
      <c r="Z22" s="129">
        <v>8</v>
      </c>
      <c r="AA22" s="129">
        <v>8</v>
      </c>
      <c r="AB22" s="129">
        <v>8</v>
      </c>
      <c r="AC22" s="129">
        <v>8</v>
      </c>
      <c r="AD22" s="129">
        <v>8</v>
      </c>
      <c r="AE22" s="129">
        <v>8</v>
      </c>
      <c r="AF22" s="129">
        <v>8</v>
      </c>
    </row>
    <row r="23" spans="2:32" x14ac:dyDescent="0.2">
      <c r="B23" s="128" t="s">
        <v>43</v>
      </c>
      <c r="C23" s="79"/>
      <c r="D23" s="129">
        <v>8</v>
      </c>
      <c r="E23" s="129">
        <v>8</v>
      </c>
      <c r="F23" s="129">
        <v>8</v>
      </c>
      <c r="G23" s="129">
        <v>8</v>
      </c>
      <c r="H23" s="129">
        <v>8</v>
      </c>
      <c r="I23" s="129">
        <v>8</v>
      </c>
      <c r="J23" s="129">
        <v>8</v>
      </c>
      <c r="K23" s="129">
        <v>8</v>
      </c>
      <c r="L23" s="129">
        <v>8</v>
      </c>
      <c r="M23" s="129">
        <v>8</v>
      </c>
      <c r="N23" s="129">
        <v>8</v>
      </c>
      <c r="O23" s="129">
        <v>8</v>
      </c>
      <c r="P23" s="129">
        <v>8</v>
      </c>
      <c r="Q23" s="129">
        <v>8</v>
      </c>
      <c r="R23" s="129">
        <v>8</v>
      </c>
      <c r="S23" s="129">
        <v>8</v>
      </c>
      <c r="T23" s="129">
        <v>8</v>
      </c>
      <c r="U23" s="129">
        <v>8</v>
      </c>
      <c r="V23" s="129">
        <v>8</v>
      </c>
      <c r="W23" s="129">
        <v>8</v>
      </c>
      <c r="X23" s="129">
        <v>8</v>
      </c>
      <c r="Y23" s="129">
        <v>8</v>
      </c>
      <c r="Z23" s="129">
        <v>8</v>
      </c>
      <c r="AA23" s="129">
        <v>8</v>
      </c>
      <c r="AB23" s="129">
        <v>8</v>
      </c>
      <c r="AC23" s="129">
        <v>8</v>
      </c>
      <c r="AD23" s="129">
        <v>8</v>
      </c>
      <c r="AE23" s="129">
        <v>8</v>
      </c>
      <c r="AF23" s="129">
        <v>8</v>
      </c>
    </row>
    <row r="24" spans="2:32" x14ac:dyDescent="0.2">
      <c r="B24" s="128" t="s">
        <v>44</v>
      </c>
      <c r="C24" s="140"/>
      <c r="D24" s="129">
        <v>8</v>
      </c>
      <c r="E24" s="129">
        <v>8</v>
      </c>
      <c r="F24" s="129">
        <v>8</v>
      </c>
      <c r="G24" s="129">
        <v>8</v>
      </c>
      <c r="H24" s="129">
        <v>8</v>
      </c>
      <c r="I24" s="129">
        <v>8</v>
      </c>
      <c r="J24" s="129">
        <v>8</v>
      </c>
      <c r="K24" s="129">
        <v>8</v>
      </c>
      <c r="L24" s="129">
        <v>8</v>
      </c>
      <c r="M24" s="129">
        <v>8</v>
      </c>
      <c r="N24" s="129">
        <v>8</v>
      </c>
      <c r="O24" s="129">
        <v>8</v>
      </c>
      <c r="P24" s="129">
        <v>8</v>
      </c>
      <c r="Q24" s="129">
        <v>8</v>
      </c>
      <c r="R24" s="129">
        <v>8</v>
      </c>
      <c r="S24" s="129">
        <v>8</v>
      </c>
      <c r="T24" s="129">
        <v>8</v>
      </c>
      <c r="U24" s="129">
        <v>8</v>
      </c>
      <c r="V24" s="129">
        <v>8</v>
      </c>
      <c r="W24" s="129">
        <v>8</v>
      </c>
      <c r="X24" s="129">
        <v>8</v>
      </c>
      <c r="Y24" s="129">
        <v>8</v>
      </c>
      <c r="Z24" s="129">
        <v>8</v>
      </c>
      <c r="AA24" s="129">
        <v>8</v>
      </c>
      <c r="AB24" s="129">
        <v>8</v>
      </c>
      <c r="AC24" s="129">
        <v>8</v>
      </c>
      <c r="AD24" s="129">
        <v>8</v>
      </c>
      <c r="AE24" s="129">
        <v>8</v>
      </c>
      <c r="AF24" s="129">
        <v>8</v>
      </c>
    </row>
    <row r="25" spans="2:32" x14ac:dyDescent="0.2">
      <c r="B25" s="128" t="s">
        <v>45</v>
      </c>
      <c r="C25" s="140"/>
      <c r="D25" s="129">
        <v>2.7312961011591148</v>
      </c>
      <c r="E25" s="129">
        <v>2.7312961011591148</v>
      </c>
      <c r="F25" s="129">
        <v>2.7312961011591148</v>
      </c>
      <c r="G25" s="129">
        <v>2.7312961011591148</v>
      </c>
      <c r="H25" s="129">
        <v>2.7312961011591148</v>
      </c>
      <c r="I25" s="129">
        <v>2.7312961011591148</v>
      </c>
      <c r="J25" s="129">
        <v>2.7312961011591148</v>
      </c>
      <c r="K25" s="129">
        <v>2.7312961011591148</v>
      </c>
      <c r="L25" s="129">
        <v>2.7312961011591148</v>
      </c>
      <c r="M25" s="129">
        <v>2.7312961011591148</v>
      </c>
      <c r="N25" s="129">
        <v>2.7312961011591148</v>
      </c>
      <c r="O25" s="129">
        <v>2.7312961011591148</v>
      </c>
      <c r="P25" s="129">
        <v>2.7312961011591148</v>
      </c>
      <c r="Q25" s="129">
        <v>2.7312961011591148</v>
      </c>
      <c r="R25" s="129">
        <v>2.7312961011591148</v>
      </c>
      <c r="S25" s="129">
        <v>2.7312961011591148</v>
      </c>
      <c r="T25" s="129">
        <v>2.7312961011591148</v>
      </c>
      <c r="U25" s="129">
        <v>2.7312961011591148</v>
      </c>
      <c r="V25" s="129">
        <v>2.7312961011591148</v>
      </c>
      <c r="W25" s="129">
        <v>2.7312961011591148</v>
      </c>
      <c r="X25" s="129">
        <v>2.7312961011591148</v>
      </c>
      <c r="Y25" s="129">
        <v>2.7312961011591148</v>
      </c>
      <c r="Z25" s="129">
        <v>2.7312961011591148</v>
      </c>
      <c r="AA25" s="129">
        <v>2.7312961011591148</v>
      </c>
      <c r="AB25" s="129">
        <v>2.7312961011591148</v>
      </c>
      <c r="AC25" s="129">
        <v>2.7312961011591148</v>
      </c>
      <c r="AD25" s="129">
        <v>2.7312961011591148</v>
      </c>
      <c r="AE25" s="129">
        <v>2.7312961011591148</v>
      </c>
      <c r="AF25" s="129">
        <v>2.7312961011591148</v>
      </c>
    </row>
    <row r="26" spans="2:32" x14ac:dyDescent="0.2">
      <c r="B26" s="132" t="s">
        <v>46</v>
      </c>
      <c r="C26" s="141"/>
      <c r="D26" s="133">
        <v>2.7312961011591148</v>
      </c>
      <c r="E26" s="133">
        <v>2.7312961011591148</v>
      </c>
      <c r="F26" s="133">
        <v>2.7312961011591148</v>
      </c>
      <c r="G26" s="133">
        <v>2.7312961011591148</v>
      </c>
      <c r="H26" s="133">
        <v>2.7312961011591148</v>
      </c>
      <c r="I26" s="133">
        <v>2.7312961011591148</v>
      </c>
      <c r="J26" s="133">
        <v>2.7312961011591148</v>
      </c>
      <c r="K26" s="133">
        <v>2.7312961011591148</v>
      </c>
      <c r="L26" s="133">
        <v>2.7312961011591148</v>
      </c>
      <c r="M26" s="133">
        <v>2.7312961011591148</v>
      </c>
      <c r="N26" s="133">
        <v>2.7312961011591148</v>
      </c>
      <c r="O26" s="133">
        <v>2.7312961011591148</v>
      </c>
      <c r="P26" s="133">
        <v>2.7312961011591148</v>
      </c>
      <c r="Q26" s="133">
        <v>2.7312961011591148</v>
      </c>
      <c r="R26" s="133">
        <v>2.7312961011591148</v>
      </c>
      <c r="S26" s="133">
        <v>2.7312961011591148</v>
      </c>
      <c r="T26" s="133">
        <v>2.7312961011591148</v>
      </c>
      <c r="U26" s="133">
        <v>2.7312961011591148</v>
      </c>
      <c r="V26" s="133">
        <v>2.7312961011591148</v>
      </c>
      <c r="W26" s="133">
        <v>2.7312961011591148</v>
      </c>
      <c r="X26" s="133">
        <v>2.7312961011591148</v>
      </c>
      <c r="Y26" s="133">
        <v>2.7312961011591148</v>
      </c>
      <c r="Z26" s="133">
        <v>2.7312961011591148</v>
      </c>
      <c r="AA26" s="133">
        <v>2.7312961011591148</v>
      </c>
      <c r="AB26" s="133">
        <v>2.7312961011591148</v>
      </c>
      <c r="AC26" s="133">
        <v>2.7312961011591148</v>
      </c>
      <c r="AD26" s="133">
        <v>2.7312961011591148</v>
      </c>
      <c r="AE26" s="133">
        <v>2.7312961011591148</v>
      </c>
      <c r="AF26" s="133">
        <v>2.7312961011591148</v>
      </c>
    </row>
    <row r="27" spans="2:32" x14ac:dyDescent="0.2">
      <c r="B27" s="125" t="s">
        <v>25</v>
      </c>
      <c r="C27" s="140"/>
      <c r="D27" s="131">
        <v>18</v>
      </c>
      <c r="E27" s="131">
        <v>18</v>
      </c>
      <c r="F27" s="131">
        <v>18</v>
      </c>
      <c r="G27" s="131">
        <v>18</v>
      </c>
      <c r="H27" s="131">
        <v>18</v>
      </c>
      <c r="I27" s="131">
        <v>18</v>
      </c>
      <c r="J27" s="131">
        <v>18</v>
      </c>
      <c r="K27" s="131">
        <v>18</v>
      </c>
      <c r="L27" s="131">
        <v>18</v>
      </c>
      <c r="M27" s="131">
        <v>18</v>
      </c>
      <c r="N27" s="131">
        <v>18</v>
      </c>
      <c r="O27" s="131">
        <v>18</v>
      </c>
      <c r="P27" s="131">
        <v>18</v>
      </c>
      <c r="Q27" s="131">
        <v>18</v>
      </c>
      <c r="R27" s="131">
        <v>18</v>
      </c>
      <c r="S27" s="131">
        <v>18</v>
      </c>
      <c r="T27" s="131">
        <v>18</v>
      </c>
      <c r="U27" s="131">
        <v>18</v>
      </c>
      <c r="V27" s="131">
        <v>18</v>
      </c>
      <c r="W27" s="131">
        <v>18</v>
      </c>
      <c r="X27" s="131">
        <v>18</v>
      </c>
      <c r="Y27" s="131">
        <v>18</v>
      </c>
      <c r="Z27" s="131">
        <v>18</v>
      </c>
      <c r="AA27" s="131">
        <v>18</v>
      </c>
      <c r="AB27" s="131">
        <v>18</v>
      </c>
      <c r="AC27" s="131">
        <v>18</v>
      </c>
      <c r="AD27" s="131">
        <v>18</v>
      </c>
      <c r="AE27" s="131">
        <v>18</v>
      </c>
      <c r="AF27" s="131">
        <v>18</v>
      </c>
    </row>
    <row r="28" spans="2:32" x14ac:dyDescent="0.2">
      <c r="B28" s="125" t="s">
        <v>53</v>
      </c>
      <c r="C28" s="140"/>
      <c r="D28" s="129">
        <v>10</v>
      </c>
      <c r="E28" s="129">
        <v>10</v>
      </c>
      <c r="F28" s="129">
        <v>10</v>
      </c>
      <c r="G28" s="129">
        <v>10</v>
      </c>
      <c r="H28" s="129">
        <v>10</v>
      </c>
      <c r="I28" s="129">
        <v>10</v>
      </c>
      <c r="J28" s="129">
        <v>10</v>
      </c>
      <c r="K28" s="129">
        <v>10</v>
      </c>
      <c r="L28" s="129">
        <v>10</v>
      </c>
      <c r="M28" s="129">
        <v>10</v>
      </c>
      <c r="N28" s="129">
        <v>10</v>
      </c>
      <c r="O28" s="129">
        <v>10</v>
      </c>
      <c r="P28" s="129">
        <v>10</v>
      </c>
      <c r="Q28" s="129">
        <v>10</v>
      </c>
      <c r="R28" s="129">
        <v>10</v>
      </c>
      <c r="S28" s="129">
        <v>10</v>
      </c>
      <c r="T28" s="129">
        <v>10</v>
      </c>
      <c r="U28" s="129">
        <v>10</v>
      </c>
      <c r="V28" s="129">
        <v>10</v>
      </c>
      <c r="W28" s="129">
        <v>10</v>
      </c>
      <c r="X28" s="129">
        <v>10</v>
      </c>
      <c r="Y28" s="129">
        <v>10</v>
      </c>
      <c r="Z28" s="129">
        <v>10</v>
      </c>
      <c r="AA28" s="129">
        <v>10</v>
      </c>
      <c r="AB28" s="129">
        <v>10</v>
      </c>
      <c r="AC28" s="129">
        <v>10</v>
      </c>
      <c r="AD28" s="129">
        <v>10</v>
      </c>
      <c r="AE28" s="129">
        <v>10</v>
      </c>
      <c r="AF28" s="129">
        <v>10</v>
      </c>
    </row>
    <row r="29" spans="2:32" x14ac:dyDescent="0.2">
      <c r="B29" s="134" t="s">
        <v>26</v>
      </c>
      <c r="C29" s="79"/>
      <c r="D29" s="129">
        <v>5</v>
      </c>
      <c r="E29" s="129">
        <v>5</v>
      </c>
      <c r="F29" s="129">
        <v>5</v>
      </c>
      <c r="G29" s="129">
        <v>5</v>
      </c>
      <c r="H29" s="129">
        <v>5</v>
      </c>
      <c r="I29" s="129">
        <v>5</v>
      </c>
      <c r="J29" s="129">
        <v>5</v>
      </c>
      <c r="K29" s="129">
        <v>5</v>
      </c>
      <c r="L29" s="129">
        <v>5</v>
      </c>
      <c r="M29" s="129">
        <v>5</v>
      </c>
      <c r="N29" s="129">
        <v>5</v>
      </c>
      <c r="O29" s="129">
        <v>5</v>
      </c>
      <c r="P29" s="129">
        <v>5</v>
      </c>
      <c r="Q29" s="129">
        <v>5</v>
      </c>
      <c r="R29" s="129">
        <v>5</v>
      </c>
      <c r="S29" s="129">
        <v>5</v>
      </c>
      <c r="T29" s="129">
        <v>5</v>
      </c>
      <c r="U29" s="129">
        <v>5</v>
      </c>
      <c r="V29" s="129">
        <v>5</v>
      </c>
      <c r="W29" s="129">
        <v>5</v>
      </c>
      <c r="X29" s="129">
        <v>5</v>
      </c>
      <c r="Y29" s="129">
        <v>5</v>
      </c>
      <c r="Z29" s="129">
        <v>5</v>
      </c>
      <c r="AA29" s="129">
        <v>5</v>
      </c>
      <c r="AB29" s="129">
        <v>5</v>
      </c>
      <c r="AC29" s="129">
        <v>5</v>
      </c>
      <c r="AD29" s="129">
        <v>5</v>
      </c>
      <c r="AE29" s="129">
        <v>5</v>
      </c>
      <c r="AF29" s="129">
        <v>5</v>
      </c>
    </row>
    <row r="30" spans="2:32" x14ac:dyDescent="0.2">
      <c r="B30" s="135" t="s">
        <v>83</v>
      </c>
      <c r="C30" s="82"/>
      <c r="D30" s="133">
        <v>20</v>
      </c>
      <c r="E30" s="133">
        <v>20</v>
      </c>
      <c r="F30" s="133">
        <v>20</v>
      </c>
      <c r="G30" s="133">
        <v>20</v>
      </c>
      <c r="H30" s="133">
        <v>20</v>
      </c>
      <c r="I30" s="133">
        <v>20</v>
      </c>
      <c r="J30" s="133">
        <v>20</v>
      </c>
      <c r="K30" s="133">
        <v>20</v>
      </c>
      <c r="L30" s="133">
        <v>20</v>
      </c>
      <c r="M30" s="133">
        <v>20</v>
      </c>
      <c r="N30" s="133">
        <v>20</v>
      </c>
      <c r="O30" s="133">
        <v>20</v>
      </c>
      <c r="P30" s="133">
        <v>20</v>
      </c>
      <c r="Q30" s="133">
        <v>20</v>
      </c>
      <c r="R30" s="133">
        <v>20</v>
      </c>
      <c r="S30" s="133">
        <v>20</v>
      </c>
      <c r="T30" s="133">
        <v>20</v>
      </c>
      <c r="U30" s="133">
        <v>20</v>
      </c>
      <c r="V30" s="133">
        <v>20</v>
      </c>
      <c r="W30" s="133">
        <v>20</v>
      </c>
      <c r="X30" s="133">
        <v>20</v>
      </c>
      <c r="Y30" s="133">
        <v>20</v>
      </c>
      <c r="Z30" s="133">
        <v>20</v>
      </c>
      <c r="AA30" s="133">
        <v>20</v>
      </c>
      <c r="AB30" s="133">
        <v>20</v>
      </c>
      <c r="AC30" s="133">
        <v>20</v>
      </c>
      <c r="AD30" s="133">
        <v>20</v>
      </c>
      <c r="AE30" s="133">
        <v>20</v>
      </c>
      <c r="AF30" s="133">
        <v>20</v>
      </c>
    </row>
    <row r="31" spans="2:32" x14ac:dyDescent="0.2">
      <c r="B31" s="134" t="s">
        <v>8</v>
      </c>
      <c r="C31" s="79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</row>
    <row r="32" spans="2:32" x14ac:dyDescent="0.2">
      <c r="B32" s="136" t="s">
        <v>394</v>
      </c>
      <c r="C32" s="79">
        <v>160</v>
      </c>
      <c r="D32" s="129">
        <v>1.2121212121212122</v>
      </c>
      <c r="E32" s="129">
        <v>1.2121212121212122</v>
      </c>
      <c r="F32" s="129">
        <v>1.2121212121212122</v>
      </c>
      <c r="G32" s="129">
        <v>1.2121212121212122</v>
      </c>
      <c r="H32" s="129">
        <v>1.2121212121212122</v>
      </c>
      <c r="I32" s="129">
        <v>1.2121212121212122</v>
      </c>
      <c r="J32" s="129">
        <v>1.2121212121212122</v>
      </c>
      <c r="K32" s="129">
        <v>1.2121212121212122</v>
      </c>
      <c r="L32" s="129">
        <v>1.2121212121212122</v>
      </c>
      <c r="M32" s="129">
        <v>1.2121212121212122</v>
      </c>
      <c r="N32" s="129">
        <v>1.2121212121212122</v>
      </c>
      <c r="O32" s="129">
        <v>1.2121212121212122</v>
      </c>
      <c r="P32" s="129">
        <v>1.2121212121212122</v>
      </c>
      <c r="Q32" s="129">
        <v>1.2121212121212122</v>
      </c>
      <c r="R32" s="129">
        <v>1.2121212121212122</v>
      </c>
      <c r="S32" s="129">
        <v>1.2121212121212122</v>
      </c>
      <c r="T32" s="129">
        <v>1.2121212121212122</v>
      </c>
      <c r="U32" s="129">
        <v>1.2121212121212122</v>
      </c>
      <c r="V32" s="129">
        <v>1.2121212121212122</v>
      </c>
      <c r="W32" s="129">
        <v>1.2121212121212122</v>
      </c>
      <c r="X32" s="129">
        <v>1.2121212121212122</v>
      </c>
      <c r="Y32" s="129">
        <v>1.2121212121212122</v>
      </c>
      <c r="Z32" s="129">
        <v>1.2121212121212122</v>
      </c>
      <c r="AA32" s="129">
        <v>1.2121212121212122</v>
      </c>
      <c r="AB32" s="129">
        <v>1.2121212121212122</v>
      </c>
      <c r="AC32" s="129">
        <v>1.2121212121212122</v>
      </c>
      <c r="AD32" s="129">
        <v>1.2121212121212122</v>
      </c>
      <c r="AE32" s="129">
        <v>1.2121212121212122</v>
      </c>
      <c r="AF32" s="129">
        <v>1.2121212121212122</v>
      </c>
    </row>
    <row r="33" spans="2:32" x14ac:dyDescent="0.2">
      <c r="B33" s="136" t="s">
        <v>395</v>
      </c>
      <c r="C33" s="79">
        <v>120</v>
      </c>
      <c r="D33" s="129">
        <v>0.90909090909090917</v>
      </c>
      <c r="E33" s="129">
        <v>0.90909090909090917</v>
      </c>
      <c r="F33" s="129">
        <v>0.90909090909090917</v>
      </c>
      <c r="G33" s="129">
        <v>0.90909090909090917</v>
      </c>
      <c r="H33" s="129">
        <v>0.90909090909090917</v>
      </c>
      <c r="I33" s="129">
        <v>0.90909090909090917</v>
      </c>
      <c r="J33" s="129">
        <v>0.90909090909090917</v>
      </c>
      <c r="K33" s="129">
        <v>0.90909090909090917</v>
      </c>
      <c r="L33" s="129">
        <v>0.90909090909090917</v>
      </c>
      <c r="M33" s="129">
        <v>0.90909090909090917</v>
      </c>
      <c r="N33" s="129">
        <v>0.90909090909090917</v>
      </c>
      <c r="O33" s="129">
        <v>0.90909090909090917</v>
      </c>
      <c r="P33" s="129">
        <v>0.90909090909090917</v>
      </c>
      <c r="Q33" s="129">
        <v>0.90909090909090917</v>
      </c>
      <c r="R33" s="129">
        <v>0.90909090909090917</v>
      </c>
      <c r="S33" s="129">
        <v>0.90909090909090917</v>
      </c>
      <c r="T33" s="129">
        <v>0.90909090909090917</v>
      </c>
      <c r="U33" s="129">
        <v>0.90909090909090917</v>
      </c>
      <c r="V33" s="129">
        <v>0.90909090909090917</v>
      </c>
      <c r="W33" s="129">
        <v>0.90909090909090917</v>
      </c>
      <c r="X33" s="129">
        <v>0.90909090909090917</v>
      </c>
      <c r="Y33" s="129">
        <v>0.90909090909090917</v>
      </c>
      <c r="Z33" s="129">
        <v>0.90909090909090917</v>
      </c>
      <c r="AA33" s="129">
        <v>0.90909090909090917</v>
      </c>
      <c r="AB33" s="129">
        <v>0.90909090909090917</v>
      </c>
      <c r="AC33" s="129">
        <v>0.90909090909090917</v>
      </c>
      <c r="AD33" s="129">
        <v>0.90909090909090917</v>
      </c>
      <c r="AE33" s="129">
        <v>0.90909090909090917</v>
      </c>
      <c r="AF33" s="129">
        <v>0.90909090909090917</v>
      </c>
    </row>
    <row r="34" spans="2:32" x14ac:dyDescent="0.2">
      <c r="B34" s="136" t="s">
        <v>396</v>
      </c>
      <c r="C34" s="79">
        <v>200</v>
      </c>
      <c r="D34" s="129">
        <v>1.5151515151515151</v>
      </c>
      <c r="E34" s="129">
        <v>1.5151515151515151</v>
      </c>
      <c r="F34" s="129">
        <v>1.5151515151515151</v>
      </c>
      <c r="G34" s="129">
        <v>1.5151515151515151</v>
      </c>
      <c r="H34" s="129">
        <v>1.5151515151515151</v>
      </c>
      <c r="I34" s="129">
        <v>1.5151515151515151</v>
      </c>
      <c r="J34" s="129">
        <v>1.5151515151515151</v>
      </c>
      <c r="K34" s="129">
        <v>1.5151515151515151</v>
      </c>
      <c r="L34" s="129">
        <v>1.5151515151515151</v>
      </c>
      <c r="M34" s="129">
        <v>1.5151515151515151</v>
      </c>
      <c r="N34" s="129">
        <v>1.5151515151515151</v>
      </c>
      <c r="O34" s="129">
        <v>1.5151515151515151</v>
      </c>
      <c r="P34" s="129">
        <v>1.5151515151515151</v>
      </c>
      <c r="Q34" s="129">
        <v>1.5151515151515151</v>
      </c>
      <c r="R34" s="129">
        <v>1.5151515151515151</v>
      </c>
      <c r="S34" s="129">
        <v>1.5151515151515151</v>
      </c>
      <c r="T34" s="129">
        <v>1.5151515151515151</v>
      </c>
      <c r="U34" s="129">
        <v>1.5151515151515151</v>
      </c>
      <c r="V34" s="129">
        <v>1.5151515151515151</v>
      </c>
      <c r="W34" s="129">
        <v>1.5151515151515151</v>
      </c>
      <c r="X34" s="129">
        <v>1.5151515151515151</v>
      </c>
      <c r="Y34" s="129">
        <v>1.5151515151515151</v>
      </c>
      <c r="Z34" s="129">
        <v>1.5151515151515151</v>
      </c>
      <c r="AA34" s="129">
        <v>1.5151515151515151</v>
      </c>
      <c r="AB34" s="129">
        <v>1.5151515151515151</v>
      </c>
      <c r="AC34" s="129">
        <v>1.5151515151515151</v>
      </c>
      <c r="AD34" s="129">
        <v>1.5151515151515151</v>
      </c>
      <c r="AE34" s="129">
        <v>1.5151515151515151</v>
      </c>
      <c r="AF34" s="129">
        <v>1.5151515151515151</v>
      </c>
    </row>
    <row r="35" spans="2:32" x14ac:dyDescent="0.2">
      <c r="B35" s="136" t="s">
        <v>397</v>
      </c>
      <c r="C35" s="79">
        <v>210</v>
      </c>
      <c r="D35" s="129">
        <v>1.5909090909090911</v>
      </c>
      <c r="E35" s="129">
        <v>1.5909090909090911</v>
      </c>
      <c r="F35" s="129">
        <v>1.5909090909090911</v>
      </c>
      <c r="G35" s="129">
        <v>1.5909090909090911</v>
      </c>
      <c r="H35" s="129">
        <v>1.5909090909090911</v>
      </c>
      <c r="I35" s="129">
        <v>1.5909090909090911</v>
      </c>
      <c r="J35" s="129">
        <v>1.5909090909090911</v>
      </c>
      <c r="K35" s="129">
        <v>1.5909090909090911</v>
      </c>
      <c r="L35" s="129">
        <v>1.5909090909090911</v>
      </c>
      <c r="M35" s="129">
        <v>1.5909090909090911</v>
      </c>
      <c r="N35" s="129">
        <v>1.5909090909090911</v>
      </c>
      <c r="O35" s="129">
        <v>1.5909090909090911</v>
      </c>
      <c r="P35" s="129">
        <v>1.5909090909090911</v>
      </c>
      <c r="Q35" s="129">
        <v>1.5909090909090911</v>
      </c>
      <c r="R35" s="129">
        <v>1.5909090909090911</v>
      </c>
      <c r="S35" s="129">
        <v>1.5909090909090911</v>
      </c>
      <c r="T35" s="129">
        <v>1.5909090909090911</v>
      </c>
      <c r="U35" s="129">
        <v>1.5909090909090911</v>
      </c>
      <c r="V35" s="129">
        <v>1.5909090909090911</v>
      </c>
      <c r="W35" s="129">
        <v>1.5909090909090911</v>
      </c>
      <c r="X35" s="129">
        <v>1.5909090909090911</v>
      </c>
      <c r="Y35" s="129">
        <v>1.5909090909090911</v>
      </c>
      <c r="Z35" s="129">
        <v>1.5909090909090911</v>
      </c>
      <c r="AA35" s="129">
        <v>1.5909090909090911</v>
      </c>
      <c r="AB35" s="129">
        <v>1.5909090909090911</v>
      </c>
      <c r="AC35" s="129">
        <v>1.5909090909090911</v>
      </c>
      <c r="AD35" s="129">
        <v>1.5909090909090911</v>
      </c>
      <c r="AE35" s="129">
        <v>1.5909090909090911</v>
      </c>
      <c r="AF35" s="129">
        <v>1.5909090909090911</v>
      </c>
    </row>
    <row r="36" spans="2:32" x14ac:dyDescent="0.2">
      <c r="B36" s="136" t="s">
        <v>19</v>
      </c>
      <c r="C36" s="79">
        <v>225</v>
      </c>
      <c r="D36" s="129">
        <v>1.7045454545454546</v>
      </c>
      <c r="E36" s="129">
        <v>1.7045454545454546</v>
      </c>
      <c r="F36" s="129">
        <v>1.7045454545454546</v>
      </c>
      <c r="G36" s="129">
        <v>1.7045454545454546</v>
      </c>
      <c r="H36" s="129">
        <v>1.7045454545454546</v>
      </c>
      <c r="I36" s="129">
        <v>1.7045454545454546</v>
      </c>
      <c r="J36" s="129">
        <v>1.7045454545454546</v>
      </c>
      <c r="K36" s="129">
        <v>1.7045454545454546</v>
      </c>
      <c r="L36" s="129">
        <v>1.7045454545454546</v>
      </c>
      <c r="M36" s="129">
        <v>1.7045454545454546</v>
      </c>
      <c r="N36" s="129">
        <v>1.7045454545454546</v>
      </c>
      <c r="O36" s="129">
        <v>1.7045454545454546</v>
      </c>
      <c r="P36" s="129">
        <v>1.7045454545454546</v>
      </c>
      <c r="Q36" s="129">
        <v>1.7045454545454546</v>
      </c>
      <c r="R36" s="129">
        <v>1.7045454545454546</v>
      </c>
      <c r="S36" s="129">
        <v>1.7045454545454546</v>
      </c>
      <c r="T36" s="129">
        <v>1.7045454545454546</v>
      </c>
      <c r="U36" s="129">
        <v>1.7045454545454546</v>
      </c>
      <c r="V36" s="129">
        <v>1.7045454545454546</v>
      </c>
      <c r="W36" s="129">
        <v>1.7045454545454546</v>
      </c>
      <c r="X36" s="129">
        <v>1.7045454545454546</v>
      </c>
      <c r="Y36" s="129">
        <v>1.7045454545454546</v>
      </c>
      <c r="Z36" s="129">
        <v>1.7045454545454546</v>
      </c>
      <c r="AA36" s="129">
        <v>1.7045454545454546</v>
      </c>
      <c r="AB36" s="129">
        <v>1.7045454545454546</v>
      </c>
      <c r="AC36" s="129">
        <v>1.7045454545454546</v>
      </c>
      <c r="AD36" s="129">
        <v>1.7045454545454546</v>
      </c>
      <c r="AE36" s="129">
        <v>1.7045454545454546</v>
      </c>
      <c r="AF36" s="129">
        <v>1.7045454545454546</v>
      </c>
    </row>
    <row r="37" spans="2:32" x14ac:dyDescent="0.2">
      <c r="B37" s="136" t="s">
        <v>408</v>
      </c>
      <c r="C37" s="79">
        <v>58</v>
      </c>
      <c r="D37" s="129">
        <v>1.74</v>
      </c>
      <c r="E37" s="129">
        <v>1.74</v>
      </c>
      <c r="F37" s="129">
        <v>1.74</v>
      </c>
      <c r="G37" s="129">
        <v>1.74</v>
      </c>
      <c r="H37" s="129">
        <v>1.74</v>
      </c>
      <c r="I37" s="129">
        <v>1.74</v>
      </c>
      <c r="J37" s="129">
        <v>1.74</v>
      </c>
      <c r="K37" s="129">
        <v>1.74</v>
      </c>
      <c r="L37" s="129">
        <v>1.74</v>
      </c>
      <c r="M37" s="129">
        <v>1.74</v>
      </c>
      <c r="N37" s="129">
        <v>1.74</v>
      </c>
      <c r="O37" s="129">
        <v>1.74</v>
      </c>
      <c r="P37" s="129">
        <v>1.74</v>
      </c>
      <c r="Q37" s="129">
        <v>1.74</v>
      </c>
      <c r="R37" s="129">
        <v>1.74</v>
      </c>
      <c r="S37" s="129">
        <v>1.74</v>
      </c>
      <c r="T37" s="129">
        <v>1.74</v>
      </c>
      <c r="U37" s="129">
        <v>1.74</v>
      </c>
      <c r="V37" s="129">
        <v>1.74</v>
      </c>
      <c r="W37" s="129">
        <v>1.74</v>
      </c>
      <c r="X37" s="129">
        <v>1.74</v>
      </c>
      <c r="Y37" s="129">
        <v>1.74</v>
      </c>
      <c r="Z37" s="129">
        <v>1.74</v>
      </c>
      <c r="AA37" s="129">
        <v>1.74</v>
      </c>
      <c r="AB37" s="129">
        <v>1.74</v>
      </c>
      <c r="AC37" s="129">
        <v>1.74</v>
      </c>
      <c r="AD37" s="129">
        <v>1.74</v>
      </c>
      <c r="AE37" s="129">
        <v>1.74</v>
      </c>
      <c r="AF37" s="129">
        <v>1.74</v>
      </c>
    </row>
    <row r="38" spans="2:32" x14ac:dyDescent="0.2">
      <c r="B38" s="136" t="s">
        <v>409</v>
      </c>
      <c r="C38" s="79">
        <v>13.5</v>
      </c>
      <c r="D38" s="129">
        <v>0.40499999999999997</v>
      </c>
      <c r="E38" s="129">
        <v>0.40499999999999997</v>
      </c>
      <c r="F38" s="129">
        <v>0.40499999999999997</v>
      </c>
      <c r="G38" s="129">
        <v>0.40499999999999997</v>
      </c>
      <c r="H38" s="129">
        <v>0.40499999999999997</v>
      </c>
      <c r="I38" s="129">
        <v>0.40499999999999997</v>
      </c>
      <c r="J38" s="129">
        <v>0.40499999999999997</v>
      </c>
      <c r="K38" s="129">
        <v>0.40499999999999997</v>
      </c>
      <c r="L38" s="129">
        <v>0.40499999999999997</v>
      </c>
      <c r="M38" s="129">
        <v>0.40499999999999997</v>
      </c>
      <c r="N38" s="129">
        <v>0.40499999999999997</v>
      </c>
      <c r="O38" s="129">
        <v>0.40499999999999997</v>
      </c>
      <c r="P38" s="129">
        <v>0.40499999999999997</v>
      </c>
      <c r="Q38" s="129">
        <v>0.40499999999999997</v>
      </c>
      <c r="R38" s="129">
        <v>0.40499999999999997</v>
      </c>
      <c r="S38" s="129">
        <v>0.40499999999999997</v>
      </c>
      <c r="T38" s="129">
        <v>0.40499999999999997</v>
      </c>
      <c r="U38" s="129">
        <v>0.40499999999999997</v>
      </c>
      <c r="V38" s="129">
        <v>0.40499999999999997</v>
      </c>
      <c r="W38" s="129">
        <v>0.40499999999999997</v>
      </c>
      <c r="X38" s="129">
        <v>0.40499999999999997</v>
      </c>
      <c r="Y38" s="129">
        <v>0.40499999999999997</v>
      </c>
      <c r="Z38" s="129">
        <v>0.40499999999999997</v>
      </c>
      <c r="AA38" s="129">
        <v>0.40499999999999997</v>
      </c>
      <c r="AB38" s="129">
        <v>0.40499999999999997</v>
      </c>
      <c r="AC38" s="129">
        <v>0.40499999999999997</v>
      </c>
      <c r="AD38" s="129">
        <v>0.40499999999999997</v>
      </c>
      <c r="AE38" s="129">
        <v>0.40499999999999997</v>
      </c>
      <c r="AF38" s="129">
        <v>0.40499999999999997</v>
      </c>
    </row>
    <row r="39" spans="2:32" x14ac:dyDescent="0.2">
      <c r="B39" s="137" t="s">
        <v>19</v>
      </c>
      <c r="C39" s="142">
        <v>2.3845587962985757</v>
      </c>
      <c r="D39" s="138" t="s">
        <v>2</v>
      </c>
      <c r="E39" s="138" t="s">
        <v>2</v>
      </c>
      <c r="F39" s="138" t="s">
        <v>2</v>
      </c>
      <c r="G39" s="138" t="s">
        <v>2</v>
      </c>
      <c r="H39" s="138" t="s">
        <v>2</v>
      </c>
      <c r="I39" s="138" t="s">
        <v>2</v>
      </c>
      <c r="J39" s="138" t="s">
        <v>2</v>
      </c>
      <c r="K39" s="138" t="s">
        <v>2</v>
      </c>
      <c r="L39" s="138" t="s">
        <v>2</v>
      </c>
      <c r="M39" s="138" t="s">
        <v>2</v>
      </c>
      <c r="N39" s="138" t="s">
        <v>2</v>
      </c>
      <c r="O39" s="138" t="s">
        <v>2</v>
      </c>
      <c r="P39" s="138" t="s">
        <v>2</v>
      </c>
      <c r="Q39" s="138" t="s">
        <v>2</v>
      </c>
      <c r="R39" s="138" t="s">
        <v>2</v>
      </c>
      <c r="S39" s="138" t="s">
        <v>2</v>
      </c>
      <c r="T39" s="138" t="s">
        <v>2</v>
      </c>
      <c r="U39" s="138" t="s">
        <v>2</v>
      </c>
      <c r="V39" s="138" t="s">
        <v>2</v>
      </c>
      <c r="W39" s="138" t="s">
        <v>2</v>
      </c>
      <c r="X39" s="138" t="s">
        <v>2</v>
      </c>
      <c r="Y39" s="138" t="s">
        <v>2</v>
      </c>
      <c r="Z39" s="138" t="s">
        <v>2</v>
      </c>
      <c r="AA39" s="138" t="s">
        <v>2</v>
      </c>
      <c r="AB39" s="138" t="s">
        <v>2</v>
      </c>
      <c r="AC39" s="138" t="s">
        <v>2</v>
      </c>
      <c r="AD39" s="138" t="s">
        <v>2</v>
      </c>
      <c r="AE39" s="138" t="s">
        <v>2</v>
      </c>
      <c r="AF39" s="138" t="s">
        <v>2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B1:AE48"/>
  <sheetViews>
    <sheetView zoomScale="75" zoomScaleNormal="75" workbookViewId="0">
      <pane ySplit="1" topLeftCell="A2" activePane="bottomLeft" state="frozen"/>
      <selection pane="bottomLeft" activeCell="M13" sqref="M13"/>
    </sheetView>
  </sheetViews>
  <sheetFormatPr defaultRowHeight="15" x14ac:dyDescent="0.25"/>
  <cols>
    <col min="1" max="1" width="4.5703125" style="31" customWidth="1"/>
    <col min="2" max="2" width="36.85546875" style="30" customWidth="1"/>
    <col min="3" max="21" width="8.5703125" style="110" customWidth="1"/>
    <col min="22" max="30" width="8.5703125" style="111" customWidth="1"/>
    <col min="31" max="31" width="8.5703125" style="31" customWidth="1"/>
    <col min="32" max="16384" width="9.140625" style="31"/>
  </cols>
  <sheetData>
    <row r="1" spans="2:31" ht="18" x14ac:dyDescent="0.25">
      <c r="B1" s="29" t="s">
        <v>154</v>
      </c>
    </row>
    <row r="2" spans="2:31" x14ac:dyDescent="0.25">
      <c r="B2" s="32"/>
    </row>
    <row r="3" spans="2:31" s="114" customFormat="1" x14ac:dyDescent="0.25">
      <c r="B3" s="112"/>
      <c r="C3" s="113">
        <v>1990</v>
      </c>
      <c r="D3" s="113">
        <v>1991</v>
      </c>
      <c r="E3" s="113">
        <v>1992</v>
      </c>
      <c r="F3" s="113">
        <v>1993</v>
      </c>
      <c r="G3" s="113">
        <v>1994</v>
      </c>
      <c r="H3" s="113">
        <v>1995</v>
      </c>
      <c r="I3" s="113">
        <v>1996</v>
      </c>
      <c r="J3" s="113">
        <v>1997</v>
      </c>
      <c r="K3" s="113">
        <v>1998</v>
      </c>
      <c r="L3" s="113">
        <v>1999</v>
      </c>
      <c r="M3" s="113">
        <v>2000</v>
      </c>
      <c r="N3" s="113">
        <v>2001</v>
      </c>
      <c r="O3" s="113">
        <v>2002</v>
      </c>
      <c r="P3" s="113">
        <v>2003</v>
      </c>
      <c r="Q3" s="113">
        <v>2004</v>
      </c>
      <c r="R3" s="113">
        <v>2005</v>
      </c>
      <c r="S3" s="113">
        <v>2006</v>
      </c>
      <c r="T3" s="113">
        <v>2007</v>
      </c>
      <c r="U3" s="113">
        <v>2008</v>
      </c>
      <c r="V3" s="113">
        <v>2009</v>
      </c>
      <c r="W3" s="113">
        <v>2010</v>
      </c>
      <c r="X3" s="113">
        <v>2011</v>
      </c>
      <c r="Y3" s="113">
        <v>2012</v>
      </c>
      <c r="Z3" s="113">
        <v>2013</v>
      </c>
      <c r="AA3" s="113">
        <v>2014</v>
      </c>
      <c r="AB3" s="113">
        <v>2015</v>
      </c>
      <c r="AC3" s="113">
        <v>2016</v>
      </c>
      <c r="AD3" s="113">
        <v>2017</v>
      </c>
      <c r="AE3" s="113">
        <v>2018</v>
      </c>
    </row>
    <row r="4" spans="2:31" x14ac:dyDescent="0.25">
      <c r="B4" s="115" t="s">
        <v>10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</row>
    <row r="5" spans="2:31" x14ac:dyDescent="0.25">
      <c r="B5" s="33" t="s">
        <v>234</v>
      </c>
      <c r="C5" s="117">
        <v>10.566107423841474</v>
      </c>
      <c r="D5" s="117">
        <v>10.531374924962766</v>
      </c>
      <c r="E5" s="117">
        <v>10.496642426084057</v>
      </c>
      <c r="F5" s="117">
        <v>10.461909927205348</v>
      </c>
      <c r="G5" s="117">
        <v>10.427177428326639</v>
      </c>
      <c r="H5" s="117">
        <v>10.39244492944793</v>
      </c>
      <c r="I5" s="117">
        <v>10.357712430569221</v>
      </c>
      <c r="J5" s="117">
        <v>10.322979931690512</v>
      </c>
      <c r="K5" s="117">
        <v>10.288247432811803</v>
      </c>
      <c r="L5" s="117">
        <v>10.253514933933094</v>
      </c>
      <c r="M5" s="117">
        <v>10.218782435054385</v>
      </c>
      <c r="N5" s="117">
        <v>10.184049936175676</v>
      </c>
      <c r="O5" s="117">
        <v>10.149317437296967</v>
      </c>
      <c r="P5" s="117">
        <v>10.114584938418261</v>
      </c>
      <c r="Q5" s="117">
        <v>10.101766545191126</v>
      </c>
      <c r="R5" s="117">
        <v>10.268023705688547</v>
      </c>
      <c r="S5" s="117">
        <v>10.262602437723437</v>
      </c>
      <c r="T5" s="117">
        <v>10.233689285720084</v>
      </c>
      <c r="U5" s="117">
        <v>10.173678345987742</v>
      </c>
      <c r="V5" s="117">
        <v>10.074074337093197</v>
      </c>
      <c r="W5" s="117">
        <v>10.296639620304116</v>
      </c>
      <c r="X5" s="117">
        <v>10.309531128292585</v>
      </c>
      <c r="Y5" s="117">
        <v>10.175246338824378</v>
      </c>
      <c r="Z5" s="117">
        <v>10.191114713251435</v>
      </c>
      <c r="AA5" s="117">
        <v>10.17763279360755</v>
      </c>
      <c r="AB5" s="117">
        <v>10.300187779471749</v>
      </c>
      <c r="AC5" s="117">
        <v>10.226880228709478</v>
      </c>
      <c r="AD5" s="117">
        <v>10.359682384906211</v>
      </c>
      <c r="AE5" s="117">
        <v>10.389527134916278</v>
      </c>
    </row>
    <row r="6" spans="2:31" x14ac:dyDescent="0.25">
      <c r="B6" s="33" t="s">
        <v>410</v>
      </c>
      <c r="C6" s="117">
        <v>6.5872657698399788</v>
      </c>
      <c r="D6" s="117">
        <v>6.5806541664202101</v>
      </c>
      <c r="E6" s="117">
        <v>6.5740425630004413</v>
      </c>
      <c r="F6" s="117">
        <v>6.5674309595806726</v>
      </c>
      <c r="G6" s="117">
        <v>6.5608193561609038</v>
      </c>
      <c r="H6" s="117">
        <v>6.5542077527411351</v>
      </c>
      <c r="I6" s="117">
        <v>6.5475961493213664</v>
      </c>
      <c r="J6" s="117">
        <v>6.5409845459015976</v>
      </c>
      <c r="K6" s="117">
        <v>6.5343729424818289</v>
      </c>
      <c r="L6" s="117">
        <v>6.5277613390620601</v>
      </c>
      <c r="M6" s="117">
        <v>6.5211497356422914</v>
      </c>
      <c r="N6" s="117">
        <v>6.5145381322225226</v>
      </c>
      <c r="O6" s="117">
        <v>6.5079265288027539</v>
      </c>
      <c r="P6" s="117">
        <v>6.5013149253829852</v>
      </c>
      <c r="Q6" s="117">
        <v>6.5206201181078436</v>
      </c>
      <c r="R6" s="117">
        <v>6.624721869585505</v>
      </c>
      <c r="S6" s="117">
        <v>6.5273691977983237</v>
      </c>
      <c r="T6" s="117">
        <v>6.4471948592079897</v>
      </c>
      <c r="U6" s="117">
        <v>6.6116110328646416</v>
      </c>
      <c r="V6" s="117">
        <v>6.3990139843296507</v>
      </c>
      <c r="W6" s="117">
        <v>6.4161210099580392</v>
      </c>
      <c r="X6" s="117">
        <v>6.526446437959164</v>
      </c>
      <c r="Y6" s="117">
        <v>6.6604397242118738</v>
      </c>
      <c r="Z6" s="117">
        <v>6.4389020664377465</v>
      </c>
      <c r="AA6" s="117">
        <v>6.4920025182776069</v>
      </c>
      <c r="AB6" s="117">
        <v>6.5918248620627979</v>
      </c>
      <c r="AC6" s="117">
        <v>6.5509061852815824</v>
      </c>
      <c r="AD6" s="117">
        <v>6.5526106367430295</v>
      </c>
      <c r="AE6" s="117">
        <v>6.514686432992697</v>
      </c>
    </row>
    <row r="7" spans="2:31" x14ac:dyDescent="0.25">
      <c r="B7" s="33" t="s">
        <v>404</v>
      </c>
      <c r="C7" s="117">
        <v>4.5895725604660935</v>
      </c>
      <c r="D7" s="117">
        <v>4.5276304382317782</v>
      </c>
      <c r="E7" s="117">
        <v>4.465688315997463</v>
      </c>
      <c r="F7" s="117">
        <v>4.4037461937631477</v>
      </c>
      <c r="G7" s="117">
        <v>4.3418040715288324</v>
      </c>
      <c r="H7" s="117">
        <v>4.2798619492945171</v>
      </c>
      <c r="I7" s="117">
        <v>4.2179198270602019</v>
      </c>
      <c r="J7" s="117">
        <v>4.1559777048258866</v>
      </c>
      <c r="K7" s="117">
        <v>4.0940355825915713</v>
      </c>
      <c r="L7" s="117">
        <v>4.032093460357256</v>
      </c>
      <c r="M7" s="117">
        <v>3.9701513381229412</v>
      </c>
      <c r="N7" s="117">
        <v>3.9082092158886264</v>
      </c>
      <c r="O7" s="117">
        <v>3.8462670936543115</v>
      </c>
      <c r="P7" s="117">
        <v>3.7843249714199994</v>
      </c>
      <c r="Q7" s="117">
        <v>3.7843249714199994</v>
      </c>
      <c r="R7" s="117">
        <v>3.7843249714199994</v>
      </c>
      <c r="S7" s="117">
        <v>3.7843249714199994</v>
      </c>
      <c r="T7" s="117">
        <v>3.7843249714199994</v>
      </c>
      <c r="U7" s="117">
        <v>3.7843249714199994</v>
      </c>
      <c r="V7" s="117">
        <v>3.7843249714199994</v>
      </c>
      <c r="W7" s="117">
        <v>3.7843249714199994</v>
      </c>
      <c r="X7" s="117">
        <v>3.7843249714199994</v>
      </c>
      <c r="Y7" s="117">
        <v>3.7843249714199994</v>
      </c>
      <c r="Z7" s="117">
        <v>3.7843249714199994</v>
      </c>
      <c r="AA7" s="117">
        <v>3.7843249714199994</v>
      </c>
      <c r="AB7" s="117">
        <v>3.7843249714199994</v>
      </c>
      <c r="AC7" s="117">
        <v>3.7843249714199994</v>
      </c>
      <c r="AD7" s="117">
        <v>3.7843249714199994</v>
      </c>
      <c r="AE7" s="117">
        <v>3.7843249714199994</v>
      </c>
    </row>
    <row r="8" spans="2:31" x14ac:dyDescent="0.25">
      <c r="B8" s="33" t="s">
        <v>405</v>
      </c>
      <c r="C8" s="117">
        <v>5.3212964292768659</v>
      </c>
      <c r="D8" s="117">
        <v>5.2524023875268453</v>
      </c>
      <c r="E8" s="117">
        <v>5.1835083457768247</v>
      </c>
      <c r="F8" s="117">
        <v>5.1146143040268042</v>
      </c>
      <c r="G8" s="117">
        <v>5.0457202622767836</v>
      </c>
      <c r="H8" s="117">
        <v>4.976826220526763</v>
      </c>
      <c r="I8" s="117">
        <v>4.9079321787767425</v>
      </c>
      <c r="J8" s="117">
        <v>4.8390381370267219</v>
      </c>
      <c r="K8" s="117">
        <v>4.7701440952767014</v>
      </c>
      <c r="L8" s="117">
        <v>4.7012500535266808</v>
      </c>
      <c r="M8" s="117">
        <v>4.6323560117766602</v>
      </c>
      <c r="N8" s="117">
        <v>4.5634619700266397</v>
      </c>
      <c r="O8" s="117">
        <v>4.4945679282766191</v>
      </c>
      <c r="P8" s="117">
        <v>4.4256738865266039</v>
      </c>
      <c r="Q8" s="117">
        <v>4.4256738865266039</v>
      </c>
      <c r="R8" s="117">
        <v>4.4256738865266039</v>
      </c>
      <c r="S8" s="117">
        <v>4.4256738865266039</v>
      </c>
      <c r="T8" s="117">
        <v>4.4256738865266039</v>
      </c>
      <c r="U8" s="117">
        <v>4.4256738865266039</v>
      </c>
      <c r="V8" s="117">
        <v>4.4256738865266039</v>
      </c>
      <c r="W8" s="117">
        <v>4.4256738865266039</v>
      </c>
      <c r="X8" s="117">
        <v>4.4256738865266039</v>
      </c>
      <c r="Y8" s="117">
        <v>4.4256738865266039</v>
      </c>
      <c r="Z8" s="117">
        <v>4.4256738865266039</v>
      </c>
      <c r="AA8" s="117">
        <v>4.4256738865266039</v>
      </c>
      <c r="AB8" s="117">
        <v>4.4256738865266039</v>
      </c>
      <c r="AC8" s="117">
        <v>4.4256738865266039</v>
      </c>
      <c r="AD8" s="117">
        <v>4.4256738865266039</v>
      </c>
      <c r="AE8" s="117">
        <v>4.4256738865266039</v>
      </c>
    </row>
    <row r="9" spans="2:31" x14ac:dyDescent="0.25">
      <c r="B9" s="33" t="s">
        <v>255</v>
      </c>
      <c r="C9" s="117">
        <v>10.475220312319573</v>
      </c>
      <c r="D9" s="117">
        <v>10.314390106782481</v>
      </c>
      <c r="E9" s="117">
        <v>10.153559901245389</v>
      </c>
      <c r="F9" s="117">
        <v>9.9927296957082969</v>
      </c>
      <c r="G9" s="117">
        <v>9.8318994901712049</v>
      </c>
      <c r="H9" s="117">
        <v>9.6710692846341129</v>
      </c>
      <c r="I9" s="117">
        <v>9.5102390790970208</v>
      </c>
      <c r="J9" s="117">
        <v>9.3494088735599288</v>
      </c>
      <c r="K9" s="117">
        <v>9.1885786680228367</v>
      </c>
      <c r="L9" s="117">
        <v>9.0277484624857447</v>
      </c>
      <c r="M9" s="117">
        <v>8.8669182569486527</v>
      </c>
      <c r="N9" s="117">
        <v>8.7060880514115606</v>
      </c>
      <c r="O9" s="117">
        <v>8.5452578458744686</v>
      </c>
      <c r="P9" s="117">
        <v>8.3844276403373748</v>
      </c>
      <c r="Q9" s="117">
        <v>8.3844276403373748</v>
      </c>
      <c r="R9" s="117">
        <v>8.3844276403373748</v>
      </c>
      <c r="S9" s="117">
        <v>8.3844276403373748</v>
      </c>
      <c r="T9" s="117">
        <v>8.3844276403373748</v>
      </c>
      <c r="U9" s="117">
        <v>8.3844276403373748</v>
      </c>
      <c r="V9" s="117">
        <v>8.3844276403373748</v>
      </c>
      <c r="W9" s="117">
        <v>8.3844276403373748</v>
      </c>
      <c r="X9" s="117">
        <v>8.3844276403373748</v>
      </c>
      <c r="Y9" s="117">
        <v>8.3844276403373748</v>
      </c>
      <c r="Z9" s="117">
        <v>8.3844276403373748</v>
      </c>
      <c r="AA9" s="117">
        <v>8.3844276403373748</v>
      </c>
      <c r="AB9" s="117">
        <v>8.3844276403373748</v>
      </c>
      <c r="AC9" s="117">
        <v>8.3844276403373748</v>
      </c>
      <c r="AD9" s="117">
        <v>8.3844276403373748</v>
      </c>
      <c r="AE9" s="117">
        <v>8.3844276403373748</v>
      </c>
    </row>
    <row r="10" spans="2:31" x14ac:dyDescent="0.25">
      <c r="B10" s="33" t="s">
        <v>411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</row>
    <row r="11" spans="2:31" x14ac:dyDescent="0.25">
      <c r="B11" s="33" t="s">
        <v>5</v>
      </c>
      <c r="C11" s="117">
        <v>4.4788739160334865</v>
      </c>
      <c r="D11" s="117">
        <v>4.4357544946429091</v>
      </c>
      <c r="E11" s="117">
        <v>4.3926350732523316</v>
      </c>
      <c r="F11" s="117">
        <v>4.3495156518617542</v>
      </c>
      <c r="G11" s="117">
        <v>4.3063962304711767</v>
      </c>
      <c r="H11" s="117">
        <v>4.2632768090805993</v>
      </c>
      <c r="I11" s="117">
        <v>4.2201573876900218</v>
      </c>
      <c r="J11" s="117">
        <v>4.1770379662994443</v>
      </c>
      <c r="K11" s="117">
        <v>4.1339185449088669</v>
      </c>
      <c r="L11" s="117">
        <v>4.0907991235182894</v>
      </c>
      <c r="M11" s="117">
        <v>4.047679702127712</v>
      </c>
      <c r="N11" s="117">
        <v>4.0045602807371345</v>
      </c>
      <c r="O11" s="117">
        <v>3.9614408593465575</v>
      </c>
      <c r="P11" s="117">
        <v>3.9183214379559832</v>
      </c>
      <c r="Q11" s="117">
        <v>3.9519222717632232</v>
      </c>
      <c r="R11" s="117">
        <v>3.958724675330878</v>
      </c>
      <c r="S11" s="117">
        <v>3.9290838162382786</v>
      </c>
      <c r="T11" s="117">
        <v>3.9572341307699581</v>
      </c>
      <c r="U11" s="117">
        <v>3.9744580226534216</v>
      </c>
      <c r="V11" s="117">
        <v>3.9957508434160718</v>
      </c>
      <c r="W11" s="117">
        <v>4.0819906668457913</v>
      </c>
      <c r="X11" s="117">
        <v>4.032823109046582</v>
      </c>
      <c r="Y11" s="117">
        <v>4.0854823952369212</v>
      </c>
      <c r="Z11" s="117">
        <v>4.0872519477623186</v>
      </c>
      <c r="AA11" s="117">
        <v>4.0150384528127523</v>
      </c>
      <c r="AB11" s="117">
        <v>4.012155068316571</v>
      </c>
      <c r="AC11" s="117">
        <v>4.0581196147410488</v>
      </c>
      <c r="AD11" s="117">
        <v>4.0372644589936204</v>
      </c>
      <c r="AE11" s="117">
        <v>4.0452712673744076</v>
      </c>
    </row>
    <row r="12" spans="2:31" x14ac:dyDescent="0.25">
      <c r="B12" s="33" t="s">
        <v>6</v>
      </c>
      <c r="C12" s="117">
        <v>7.0905226941296213</v>
      </c>
      <c r="D12" s="117">
        <v>7.0099940994932428</v>
      </c>
      <c r="E12" s="117">
        <v>6.9294655048568643</v>
      </c>
      <c r="F12" s="117">
        <v>6.8489369102204858</v>
      </c>
      <c r="G12" s="117">
        <v>6.7684083155841073</v>
      </c>
      <c r="H12" s="117">
        <v>6.6878797209477288</v>
      </c>
      <c r="I12" s="117">
        <v>6.6073511263113502</v>
      </c>
      <c r="J12" s="117">
        <v>6.5268225316749717</v>
      </c>
      <c r="K12" s="117">
        <v>6.4462939370385932</v>
      </c>
      <c r="L12" s="117">
        <v>6.3657653424022147</v>
      </c>
      <c r="M12" s="117">
        <v>6.2852367477658362</v>
      </c>
      <c r="N12" s="117">
        <v>6.2047081531294577</v>
      </c>
      <c r="O12" s="117">
        <v>6.1241795584930792</v>
      </c>
      <c r="P12" s="117">
        <v>6.0436509638566998</v>
      </c>
      <c r="Q12" s="117">
        <v>5.8746076859969065</v>
      </c>
      <c r="R12" s="117">
        <v>5.9000693688396462</v>
      </c>
      <c r="S12" s="117">
        <v>5.9979357258266663</v>
      </c>
      <c r="T12" s="117">
        <v>5.9122765873757031</v>
      </c>
      <c r="U12" s="117">
        <v>5.8866615077171209</v>
      </c>
      <c r="V12" s="117">
        <v>5.8541187427045696</v>
      </c>
      <c r="W12" s="117">
        <v>6.0110821566078307</v>
      </c>
      <c r="X12" s="117">
        <v>5.7118149703575227</v>
      </c>
      <c r="Y12" s="117">
        <v>5.4572500481645703</v>
      </c>
      <c r="Z12" s="117">
        <v>5.4123142509269275</v>
      </c>
      <c r="AA12" s="117">
        <v>5.6729767538320894</v>
      </c>
      <c r="AB12" s="117">
        <v>5.5845262242906895</v>
      </c>
      <c r="AC12" s="117">
        <v>5.3330212637608998</v>
      </c>
      <c r="AD12" s="117">
        <v>5.3615084216489493</v>
      </c>
      <c r="AE12" s="117">
        <v>5.2823802205885935</v>
      </c>
    </row>
    <row r="13" spans="2:31" x14ac:dyDescent="0.25">
      <c r="B13" s="33" t="s">
        <v>7</v>
      </c>
      <c r="C13" s="117">
        <v>2.9578310516501514</v>
      </c>
      <c r="D13" s="117">
        <v>2.8051767882051588</v>
      </c>
      <c r="E13" s="117">
        <v>2.6525225247601663</v>
      </c>
      <c r="F13" s="117">
        <v>2.4998682613151737</v>
      </c>
      <c r="G13" s="117">
        <v>2.3472139978701811</v>
      </c>
      <c r="H13" s="117">
        <v>2.1945597344251886</v>
      </c>
      <c r="I13" s="117">
        <v>2.041905470980196</v>
      </c>
      <c r="J13" s="117">
        <v>1.8892512075352035</v>
      </c>
      <c r="K13" s="117">
        <v>1.7365969440902109</v>
      </c>
      <c r="L13" s="117">
        <v>1.5839426806452184</v>
      </c>
      <c r="M13" s="117">
        <v>1.4312884172002258</v>
      </c>
      <c r="N13" s="117">
        <v>1.2786341537552333</v>
      </c>
      <c r="O13" s="117">
        <v>1.1259798903102407</v>
      </c>
      <c r="P13" s="117">
        <v>0.97332562686524782</v>
      </c>
      <c r="Q13" s="117">
        <v>1.0649420560276768</v>
      </c>
      <c r="R13" s="117">
        <v>1.2625070333988611</v>
      </c>
      <c r="S13" s="117">
        <v>1.2246054792023333</v>
      </c>
      <c r="T13" s="117">
        <v>1.3361690154558672</v>
      </c>
      <c r="U13" s="117">
        <v>1.2044625054200633</v>
      </c>
      <c r="V13" s="117">
        <v>1.3548761141246999</v>
      </c>
      <c r="W13" s="117">
        <v>1.4109070211950105</v>
      </c>
      <c r="X13" s="117">
        <v>1.3078136599840298</v>
      </c>
      <c r="Y13" s="117">
        <v>1.2232910255891869</v>
      </c>
      <c r="Z13" s="117">
        <v>1.2306921974932941</v>
      </c>
      <c r="AA13" s="117">
        <v>1.1582777258091399</v>
      </c>
      <c r="AB13" s="117">
        <v>1.1716678641439064</v>
      </c>
      <c r="AC13" s="117">
        <v>1.0855231209306506</v>
      </c>
      <c r="AD13" s="117">
        <v>0.9378862420741314</v>
      </c>
      <c r="AE13" s="117">
        <v>1.0070197507628702</v>
      </c>
    </row>
    <row r="14" spans="2:31" x14ac:dyDescent="0.25">
      <c r="B14" s="33" t="s">
        <v>412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</row>
    <row r="15" spans="2:31" x14ac:dyDescent="0.25">
      <c r="B15" s="33" t="s">
        <v>5</v>
      </c>
      <c r="C15" s="117">
        <v>4.0474703800366711</v>
      </c>
      <c r="D15" s="117">
        <v>4.0295086703682568</v>
      </c>
      <c r="E15" s="117">
        <v>4.0115469606998424</v>
      </c>
      <c r="F15" s="117">
        <v>3.9935852510314276</v>
      </c>
      <c r="G15" s="117">
        <v>3.9756235413630128</v>
      </c>
      <c r="H15" s="117">
        <v>3.957661831694598</v>
      </c>
      <c r="I15" s="117">
        <v>3.9397001220261831</v>
      </c>
      <c r="J15" s="117">
        <v>3.9217384123577683</v>
      </c>
      <c r="K15" s="117">
        <v>3.9037767026893535</v>
      </c>
      <c r="L15" s="117">
        <v>3.8858149930209387</v>
      </c>
      <c r="M15" s="117">
        <v>3.8678532833525239</v>
      </c>
      <c r="N15" s="117">
        <v>3.8498915736841091</v>
      </c>
      <c r="O15" s="117">
        <v>3.8319298640156942</v>
      </c>
      <c r="P15" s="117">
        <v>3.8139681543472794</v>
      </c>
      <c r="Q15" s="117">
        <v>3.8201290345913268</v>
      </c>
      <c r="R15" s="117">
        <v>3.8169013722153133</v>
      </c>
      <c r="S15" s="117">
        <v>3.8101298682067299</v>
      </c>
      <c r="T15" s="117">
        <v>3.8132285145641474</v>
      </c>
      <c r="U15" s="117">
        <v>3.812210856337277</v>
      </c>
      <c r="V15" s="117">
        <v>3.8053878315647904</v>
      </c>
      <c r="W15" s="117">
        <v>3.7976815764333964</v>
      </c>
      <c r="X15" s="117">
        <v>3.8135724984867627</v>
      </c>
      <c r="Y15" s="117">
        <v>3.8130436383493187</v>
      </c>
      <c r="Z15" s="117">
        <v>3.8058026901715811</v>
      </c>
      <c r="AA15" s="117">
        <v>3.7820650802103555</v>
      </c>
      <c r="AB15" s="117">
        <v>3.7849484879499551</v>
      </c>
      <c r="AC15" s="117">
        <v>3.7898869715268186</v>
      </c>
      <c r="AD15" s="117">
        <v>3.7808918246387391</v>
      </c>
      <c r="AE15" s="117">
        <v>3.7769128934270779</v>
      </c>
    </row>
    <row r="16" spans="2:31" x14ac:dyDescent="0.25">
      <c r="B16" s="33" t="s">
        <v>6</v>
      </c>
      <c r="C16" s="117">
        <v>6.2615675358166287</v>
      </c>
      <c r="D16" s="117">
        <v>6.0887118695019851</v>
      </c>
      <c r="E16" s="117">
        <v>5.9158562031873414</v>
      </c>
      <c r="F16" s="117">
        <v>5.7430005368726977</v>
      </c>
      <c r="G16" s="117">
        <v>5.5701448705580541</v>
      </c>
      <c r="H16" s="117">
        <v>5.3972892042434104</v>
      </c>
      <c r="I16" s="117">
        <v>5.2244335379287667</v>
      </c>
      <c r="J16" s="117">
        <v>5.0515778716141231</v>
      </c>
      <c r="K16" s="117">
        <v>4.8787222052994794</v>
      </c>
      <c r="L16" s="117">
        <v>4.7058665389848358</v>
      </c>
      <c r="M16" s="117">
        <v>4.5330108726701921</v>
      </c>
      <c r="N16" s="117">
        <v>4.3601552063555484</v>
      </c>
      <c r="O16" s="117">
        <v>4.1872995400409048</v>
      </c>
      <c r="P16" s="117">
        <v>4.0144438737262558</v>
      </c>
      <c r="Q16" s="117">
        <v>3.9153555702974661</v>
      </c>
      <c r="R16" s="117">
        <v>4.1312519390751197</v>
      </c>
      <c r="S16" s="117">
        <v>4.1881007229375466</v>
      </c>
      <c r="T16" s="117">
        <v>4.2038851955313277</v>
      </c>
      <c r="U16" s="117">
        <v>4.2718531103631783</v>
      </c>
      <c r="V16" s="117">
        <v>4.420712759912977</v>
      </c>
      <c r="W16" s="117">
        <v>4.5561776818227253</v>
      </c>
      <c r="X16" s="117">
        <v>4.3998590460380562</v>
      </c>
      <c r="Y16" s="117">
        <v>4.4228621862662143</v>
      </c>
      <c r="Z16" s="117">
        <v>4.4662478052605685</v>
      </c>
      <c r="AA16" s="117">
        <v>4.7100667269068222</v>
      </c>
      <c r="AB16" s="117">
        <v>4.5838526817173513</v>
      </c>
      <c r="AC16" s="117">
        <v>4.511609877836495</v>
      </c>
      <c r="AD16" s="117">
        <v>4.5814730270870587</v>
      </c>
      <c r="AE16" s="117">
        <v>4.5416770103229132</v>
      </c>
    </row>
    <row r="17" spans="2:31" x14ac:dyDescent="0.25">
      <c r="B17" s="118" t="s">
        <v>7</v>
      </c>
      <c r="C17" s="119">
        <v>0.2480105617919999</v>
      </c>
      <c r="D17" s="119">
        <v>0.24871748246215553</v>
      </c>
      <c r="E17" s="119">
        <v>0.24942440313231115</v>
      </c>
      <c r="F17" s="119">
        <v>0.25013132380246678</v>
      </c>
      <c r="G17" s="119">
        <v>0.25083824447262237</v>
      </c>
      <c r="H17" s="119">
        <v>0.25154516514277797</v>
      </c>
      <c r="I17" s="119">
        <v>0.25225208581293357</v>
      </c>
      <c r="J17" s="119">
        <v>0.25295900648308917</v>
      </c>
      <c r="K17" s="119">
        <v>0.25366592715324476</v>
      </c>
      <c r="L17" s="119">
        <v>0.25437284782340036</v>
      </c>
      <c r="M17" s="119">
        <v>0.25507976849355596</v>
      </c>
      <c r="N17" s="119">
        <v>0.25578668916371156</v>
      </c>
      <c r="O17" s="119">
        <v>0.25649360983386715</v>
      </c>
      <c r="P17" s="119">
        <v>0.25720053050402292</v>
      </c>
      <c r="Q17" s="119">
        <v>0.25726670637081245</v>
      </c>
      <c r="R17" s="119">
        <v>0.25688184724779106</v>
      </c>
      <c r="S17" s="119">
        <v>0.25630289271721235</v>
      </c>
      <c r="T17" s="119">
        <v>0.25680235373186411</v>
      </c>
      <c r="U17" s="119">
        <v>0.25822939015587254</v>
      </c>
      <c r="V17" s="119">
        <v>0.2591257340329165</v>
      </c>
      <c r="W17" s="119">
        <v>0.25912573403291655</v>
      </c>
      <c r="X17" s="119">
        <v>0.26025329086207283</v>
      </c>
      <c r="Y17" s="119">
        <v>0.26029218012397476</v>
      </c>
      <c r="Z17" s="119">
        <v>0.25934721519630616</v>
      </c>
      <c r="AA17" s="119">
        <v>0.25749827050597812</v>
      </c>
      <c r="AB17" s="119">
        <v>0.25593134052072747</v>
      </c>
      <c r="AC17" s="119">
        <v>0.25517592638113046</v>
      </c>
      <c r="AD17" s="119">
        <v>0.25343163878675162</v>
      </c>
      <c r="AE17" s="119">
        <v>0.25256527480777857</v>
      </c>
    </row>
    <row r="18" spans="2:31" x14ac:dyDescent="0.25">
      <c r="B18" s="62" t="s">
        <v>9</v>
      </c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</row>
    <row r="19" spans="2:31" x14ac:dyDescent="0.25">
      <c r="B19" s="33" t="s">
        <v>387</v>
      </c>
      <c r="C19" s="117">
        <v>0.55521112337602585</v>
      </c>
      <c r="D19" s="117">
        <v>0.55521112337602585</v>
      </c>
      <c r="E19" s="117">
        <v>0.55521112337602585</v>
      </c>
      <c r="F19" s="117">
        <v>0.55521112337602585</v>
      </c>
      <c r="G19" s="117">
        <v>0.55521112337602585</v>
      </c>
      <c r="H19" s="117">
        <v>0.55521112337602585</v>
      </c>
      <c r="I19" s="117">
        <v>0.55521112337602585</v>
      </c>
      <c r="J19" s="117">
        <v>0.55521112337602585</v>
      </c>
      <c r="K19" s="117">
        <v>0.55521112337602585</v>
      </c>
      <c r="L19" s="117">
        <v>0.55521112337602585</v>
      </c>
      <c r="M19" s="117">
        <v>0.55521112337602585</v>
      </c>
      <c r="N19" s="117">
        <v>0.55521112337602585</v>
      </c>
      <c r="O19" s="117">
        <v>0.55521112337602585</v>
      </c>
      <c r="P19" s="117">
        <v>0.55521112337602585</v>
      </c>
      <c r="Q19" s="117">
        <v>0.55521112337602585</v>
      </c>
      <c r="R19" s="117">
        <v>0.55521112337602585</v>
      </c>
      <c r="S19" s="117">
        <v>0.55521112337602585</v>
      </c>
      <c r="T19" s="117">
        <v>0.55521112337602585</v>
      </c>
      <c r="U19" s="117">
        <v>0.55521112337602585</v>
      </c>
      <c r="V19" s="117">
        <v>0.55521112337602585</v>
      </c>
      <c r="W19" s="117">
        <v>0.55521112337602585</v>
      </c>
      <c r="X19" s="117">
        <v>0.55521112337602585</v>
      </c>
      <c r="Y19" s="117">
        <v>0.55521112337602585</v>
      </c>
      <c r="Z19" s="117">
        <v>0.55521112337602585</v>
      </c>
      <c r="AA19" s="117">
        <v>0.55521112337602585</v>
      </c>
      <c r="AB19" s="117">
        <v>0.55521112337602585</v>
      </c>
      <c r="AC19" s="117">
        <v>0.55521112337602585</v>
      </c>
      <c r="AD19" s="117">
        <v>0.55521112337602585</v>
      </c>
      <c r="AE19" s="117">
        <v>0.55521112337602585</v>
      </c>
    </row>
    <row r="20" spans="2:31" x14ac:dyDescent="0.25">
      <c r="B20" s="33" t="s">
        <v>40</v>
      </c>
      <c r="C20" s="117">
        <v>0.53939750867988512</v>
      </c>
      <c r="D20" s="117">
        <v>0.53939750867988512</v>
      </c>
      <c r="E20" s="117">
        <v>0.53939750867988512</v>
      </c>
      <c r="F20" s="117">
        <v>0.53939750867988512</v>
      </c>
      <c r="G20" s="117">
        <v>0.53939750867988512</v>
      </c>
      <c r="H20" s="117">
        <v>0.53939750867988512</v>
      </c>
      <c r="I20" s="117">
        <v>0.53939750867988512</v>
      </c>
      <c r="J20" s="117">
        <v>0.53939750867988512</v>
      </c>
      <c r="K20" s="117">
        <v>0.53939750867988512</v>
      </c>
      <c r="L20" s="117">
        <v>0.53939750867988512</v>
      </c>
      <c r="M20" s="117">
        <v>0.53939750867988512</v>
      </c>
      <c r="N20" s="117">
        <v>0.53939750867988512</v>
      </c>
      <c r="O20" s="117">
        <v>0.53939750867988512</v>
      </c>
      <c r="P20" s="117">
        <v>0.53939750867988512</v>
      </c>
      <c r="Q20" s="117">
        <v>0.53939750867988512</v>
      </c>
      <c r="R20" s="117">
        <v>0.53939750867988512</v>
      </c>
      <c r="S20" s="117">
        <v>0.53939750867988512</v>
      </c>
      <c r="T20" s="117">
        <v>0.53939750867988512</v>
      </c>
      <c r="U20" s="117">
        <v>0.53939750867988512</v>
      </c>
      <c r="V20" s="117">
        <v>0.53939750867988512</v>
      </c>
      <c r="W20" s="117">
        <v>0.53939750867988512</v>
      </c>
      <c r="X20" s="117">
        <v>0.53939750867988512</v>
      </c>
      <c r="Y20" s="117">
        <v>0.53939750867988512</v>
      </c>
      <c r="Z20" s="117">
        <v>0.53939750867988512</v>
      </c>
      <c r="AA20" s="117">
        <v>0.53939750867988512</v>
      </c>
      <c r="AB20" s="117">
        <v>0.53939750867988512</v>
      </c>
      <c r="AC20" s="117">
        <v>0.53939750867988512</v>
      </c>
      <c r="AD20" s="117">
        <v>0.53939750867988512</v>
      </c>
      <c r="AE20" s="117">
        <v>0.53939750867988512</v>
      </c>
    </row>
    <row r="21" spans="2:31" x14ac:dyDescent="0.25">
      <c r="B21" s="33" t="s">
        <v>406</v>
      </c>
      <c r="C21" s="117">
        <v>0.31453501354260494</v>
      </c>
      <c r="D21" s="117">
        <v>0.31453501354260494</v>
      </c>
      <c r="E21" s="117">
        <v>0.31453501354260494</v>
      </c>
      <c r="F21" s="117">
        <v>0.31453501354260494</v>
      </c>
      <c r="G21" s="117">
        <v>0.31453501354260494</v>
      </c>
      <c r="H21" s="117">
        <v>0.31453501354260494</v>
      </c>
      <c r="I21" s="117">
        <v>0.31453501354260494</v>
      </c>
      <c r="J21" s="117">
        <v>0.31453501354260494</v>
      </c>
      <c r="K21" s="117">
        <v>0.31453501354260494</v>
      </c>
      <c r="L21" s="117">
        <v>0.31453501354260494</v>
      </c>
      <c r="M21" s="117">
        <v>0.31453501354260494</v>
      </c>
      <c r="N21" s="117">
        <v>0.31453501354260494</v>
      </c>
      <c r="O21" s="117">
        <v>0.31453501354260494</v>
      </c>
      <c r="P21" s="117">
        <v>0.31453501354260494</v>
      </c>
      <c r="Q21" s="117">
        <v>0.31453501354260494</v>
      </c>
      <c r="R21" s="117">
        <v>0.31453501354260494</v>
      </c>
      <c r="S21" s="117">
        <v>0.31453501354260494</v>
      </c>
      <c r="T21" s="117">
        <v>0.31453501354260494</v>
      </c>
      <c r="U21" s="117">
        <v>0.31453501354260494</v>
      </c>
      <c r="V21" s="117">
        <v>0.31453501354260494</v>
      </c>
      <c r="W21" s="117">
        <v>0.31453501354260494</v>
      </c>
      <c r="X21" s="117">
        <v>0.31453501354260494</v>
      </c>
      <c r="Y21" s="117">
        <v>0.31453501354260494</v>
      </c>
      <c r="Z21" s="117">
        <v>0.31453501354260494</v>
      </c>
      <c r="AA21" s="117">
        <v>0.31453501354260494</v>
      </c>
      <c r="AB21" s="117">
        <v>0.31453501354260494</v>
      </c>
      <c r="AC21" s="117">
        <v>0.31453501354260494</v>
      </c>
      <c r="AD21" s="117">
        <v>0.31453501354260494</v>
      </c>
      <c r="AE21" s="117">
        <v>0.31453501354260494</v>
      </c>
    </row>
    <row r="22" spans="2:31" x14ac:dyDescent="0.25">
      <c r="B22" s="33" t="s">
        <v>407</v>
      </c>
      <c r="C22" s="117">
        <v>0.31453501354260494</v>
      </c>
      <c r="D22" s="117">
        <v>0.31453501354260494</v>
      </c>
      <c r="E22" s="117">
        <v>0.31453501354260494</v>
      </c>
      <c r="F22" s="117">
        <v>0.31453501354260494</v>
      </c>
      <c r="G22" s="117">
        <v>0.31453501354260494</v>
      </c>
      <c r="H22" s="117">
        <v>0.31453501354260494</v>
      </c>
      <c r="I22" s="117">
        <v>0.31453501354260494</v>
      </c>
      <c r="J22" s="117">
        <v>0.31453501354260494</v>
      </c>
      <c r="K22" s="117">
        <v>0.31453501354260494</v>
      </c>
      <c r="L22" s="117">
        <v>0.31453501354260494</v>
      </c>
      <c r="M22" s="117">
        <v>0.31453501354260494</v>
      </c>
      <c r="N22" s="117">
        <v>0.31453501354260494</v>
      </c>
      <c r="O22" s="117">
        <v>0.31453501354260494</v>
      </c>
      <c r="P22" s="117">
        <v>0.31453501354260494</v>
      </c>
      <c r="Q22" s="117">
        <v>0.31453501354260494</v>
      </c>
      <c r="R22" s="117">
        <v>0.31453501354260494</v>
      </c>
      <c r="S22" s="117">
        <v>0.31453501354260494</v>
      </c>
      <c r="T22" s="117">
        <v>0.31453501354260494</v>
      </c>
      <c r="U22" s="117">
        <v>0.31453501354260494</v>
      </c>
      <c r="V22" s="117">
        <v>0.31453501354260494</v>
      </c>
      <c r="W22" s="117">
        <v>0.31453501354260494</v>
      </c>
      <c r="X22" s="117">
        <v>0.31453501354260494</v>
      </c>
      <c r="Y22" s="117">
        <v>0.31453501354260494</v>
      </c>
      <c r="Z22" s="117">
        <v>0.31453501354260494</v>
      </c>
      <c r="AA22" s="117">
        <v>0.31453501354260494</v>
      </c>
      <c r="AB22" s="117">
        <v>0.31453501354260494</v>
      </c>
      <c r="AC22" s="117">
        <v>0.31453501354260494</v>
      </c>
      <c r="AD22" s="117">
        <v>0.31453501354260494</v>
      </c>
      <c r="AE22" s="117">
        <v>0.31453501354260494</v>
      </c>
    </row>
    <row r="23" spans="2:31" x14ac:dyDescent="0.25">
      <c r="B23" s="33" t="s">
        <v>43</v>
      </c>
      <c r="C23" s="117">
        <v>0.24400285483622403</v>
      </c>
      <c r="D23" s="117">
        <v>0.24400285483622403</v>
      </c>
      <c r="E23" s="117">
        <v>0.24400285483622403</v>
      </c>
      <c r="F23" s="117">
        <v>0.24400285483622403</v>
      </c>
      <c r="G23" s="117">
        <v>0.24400285483622403</v>
      </c>
      <c r="H23" s="117">
        <v>0.24400285483622403</v>
      </c>
      <c r="I23" s="117">
        <v>0.24400285483622403</v>
      </c>
      <c r="J23" s="117">
        <v>0.24400285483622403</v>
      </c>
      <c r="K23" s="117">
        <v>0.24400285483622403</v>
      </c>
      <c r="L23" s="117">
        <v>0.24400285483622403</v>
      </c>
      <c r="M23" s="117">
        <v>0.24400285483622403</v>
      </c>
      <c r="N23" s="117">
        <v>0.24400285483622403</v>
      </c>
      <c r="O23" s="117">
        <v>0.24400285483622403</v>
      </c>
      <c r="P23" s="117">
        <v>0.24400285483622403</v>
      </c>
      <c r="Q23" s="117">
        <v>0.24400285483622403</v>
      </c>
      <c r="R23" s="117">
        <v>0.24400285483622403</v>
      </c>
      <c r="S23" s="117">
        <v>0.24400285483622403</v>
      </c>
      <c r="T23" s="117">
        <v>0.24400285483622403</v>
      </c>
      <c r="U23" s="117">
        <v>0.24400285483622403</v>
      </c>
      <c r="V23" s="117">
        <v>0.24400285483622403</v>
      </c>
      <c r="W23" s="117">
        <v>0.24400285483622403</v>
      </c>
      <c r="X23" s="117">
        <v>0.24400285483622403</v>
      </c>
      <c r="Y23" s="117">
        <v>0.24400285483622403</v>
      </c>
      <c r="Z23" s="117">
        <v>0.24400285483622403</v>
      </c>
      <c r="AA23" s="117">
        <v>0.24400285483622403</v>
      </c>
      <c r="AB23" s="117">
        <v>0.24400285483622403</v>
      </c>
      <c r="AC23" s="117">
        <v>0.24400285483622403</v>
      </c>
      <c r="AD23" s="117">
        <v>0.24400285483622403</v>
      </c>
      <c r="AE23" s="117">
        <v>0.24400285483622403</v>
      </c>
    </row>
    <row r="24" spans="2:31" x14ac:dyDescent="0.25">
      <c r="B24" s="33" t="s">
        <v>44</v>
      </c>
      <c r="C24" s="117">
        <v>0.24400285483622403</v>
      </c>
      <c r="D24" s="117">
        <v>0.24400285483622403</v>
      </c>
      <c r="E24" s="117">
        <v>0.24400285483622403</v>
      </c>
      <c r="F24" s="117">
        <v>0.24400285483622403</v>
      </c>
      <c r="G24" s="117">
        <v>0.24400285483622403</v>
      </c>
      <c r="H24" s="117">
        <v>0.24400285483622403</v>
      </c>
      <c r="I24" s="117">
        <v>0.24400285483622403</v>
      </c>
      <c r="J24" s="117">
        <v>0.24400285483622403</v>
      </c>
      <c r="K24" s="117">
        <v>0.24400285483622403</v>
      </c>
      <c r="L24" s="117">
        <v>0.24400285483622403</v>
      </c>
      <c r="M24" s="117">
        <v>0.24400285483622403</v>
      </c>
      <c r="N24" s="117">
        <v>0.24400285483622403</v>
      </c>
      <c r="O24" s="117">
        <v>0.24400285483622403</v>
      </c>
      <c r="P24" s="117">
        <v>0.24400285483622403</v>
      </c>
      <c r="Q24" s="117">
        <v>0.24400285483622403</v>
      </c>
      <c r="R24" s="117">
        <v>0.24400285483622403</v>
      </c>
      <c r="S24" s="117">
        <v>0.24400285483622403</v>
      </c>
      <c r="T24" s="117">
        <v>0.24400285483622403</v>
      </c>
      <c r="U24" s="117">
        <v>0.24400285483622403</v>
      </c>
      <c r="V24" s="117">
        <v>0.24400285483622403</v>
      </c>
      <c r="W24" s="117">
        <v>0.24400285483622403</v>
      </c>
      <c r="X24" s="117">
        <v>0.24400285483622403</v>
      </c>
      <c r="Y24" s="117">
        <v>0.24400285483622403</v>
      </c>
      <c r="Z24" s="117">
        <v>0.24400285483622403</v>
      </c>
      <c r="AA24" s="117">
        <v>0.24400285483622403</v>
      </c>
      <c r="AB24" s="117">
        <v>0.24400285483622403</v>
      </c>
      <c r="AC24" s="117">
        <v>0.24400285483622403</v>
      </c>
      <c r="AD24" s="117">
        <v>0.24400285483622403</v>
      </c>
      <c r="AE24" s="117">
        <v>0.24400285483622403</v>
      </c>
    </row>
    <row r="25" spans="2:31" x14ac:dyDescent="0.25">
      <c r="B25" s="33" t="s">
        <v>45</v>
      </c>
      <c r="C25" s="117">
        <v>0.45246314361600021</v>
      </c>
      <c r="D25" s="117">
        <v>0.45246314361600021</v>
      </c>
      <c r="E25" s="117">
        <v>0.45246314361600021</v>
      </c>
      <c r="F25" s="117">
        <v>0.45246314361600021</v>
      </c>
      <c r="G25" s="117">
        <v>0.45246314361600021</v>
      </c>
      <c r="H25" s="117">
        <v>0.45246314361600021</v>
      </c>
      <c r="I25" s="117">
        <v>0.45246314361600021</v>
      </c>
      <c r="J25" s="117">
        <v>0.45246314361600021</v>
      </c>
      <c r="K25" s="117">
        <v>0.45246314361600021</v>
      </c>
      <c r="L25" s="117">
        <v>0.45246314361600021</v>
      </c>
      <c r="M25" s="117">
        <v>0.45246314361600021</v>
      </c>
      <c r="N25" s="117">
        <v>0.45246314361600021</v>
      </c>
      <c r="O25" s="117">
        <v>0.45246314361600021</v>
      </c>
      <c r="P25" s="117">
        <v>0.45246314361600021</v>
      </c>
      <c r="Q25" s="117">
        <v>0.45246314361600021</v>
      </c>
      <c r="R25" s="117">
        <v>0.45246314361600021</v>
      </c>
      <c r="S25" s="117">
        <v>0.45246314361600021</v>
      </c>
      <c r="T25" s="117">
        <v>0.45246314361600021</v>
      </c>
      <c r="U25" s="117">
        <v>0.45246314361600021</v>
      </c>
      <c r="V25" s="117">
        <v>0.45246314361600021</v>
      </c>
      <c r="W25" s="117">
        <v>0.45246314361600021</v>
      </c>
      <c r="X25" s="117">
        <v>0.45246314361600021</v>
      </c>
      <c r="Y25" s="117">
        <v>0.45246314361600021</v>
      </c>
      <c r="Z25" s="117">
        <v>0.45246314361600021</v>
      </c>
      <c r="AA25" s="117">
        <v>0.45246314361600021</v>
      </c>
      <c r="AB25" s="117">
        <v>0.45246314361600021</v>
      </c>
      <c r="AC25" s="117">
        <v>0.45246314361600021</v>
      </c>
      <c r="AD25" s="117">
        <v>0.45246314361600021</v>
      </c>
      <c r="AE25" s="117">
        <v>0.45246314361600021</v>
      </c>
    </row>
    <row r="26" spans="2:31" x14ac:dyDescent="0.25">
      <c r="B26" s="33" t="s">
        <v>46</v>
      </c>
      <c r="C26" s="117">
        <v>0.45246314361600021</v>
      </c>
      <c r="D26" s="117">
        <v>0.45246314361600021</v>
      </c>
      <c r="E26" s="117">
        <v>0.45246314361600021</v>
      </c>
      <c r="F26" s="117">
        <v>0.45246314361600021</v>
      </c>
      <c r="G26" s="117">
        <v>0.45246314361600021</v>
      </c>
      <c r="H26" s="117">
        <v>0.45246314361600021</v>
      </c>
      <c r="I26" s="117">
        <v>0.45246314361600021</v>
      </c>
      <c r="J26" s="117">
        <v>0.45246314361600021</v>
      </c>
      <c r="K26" s="117">
        <v>0.45246314361600021</v>
      </c>
      <c r="L26" s="117">
        <v>0.45246314361600021</v>
      </c>
      <c r="M26" s="117">
        <v>0.45246314361600021</v>
      </c>
      <c r="N26" s="117">
        <v>0.45246314361600021</v>
      </c>
      <c r="O26" s="117">
        <v>0.45246314361600021</v>
      </c>
      <c r="P26" s="117">
        <v>0.45246314361600021</v>
      </c>
      <c r="Q26" s="117">
        <v>0.45246314361600021</v>
      </c>
      <c r="R26" s="117">
        <v>0.45246314361600021</v>
      </c>
      <c r="S26" s="117">
        <v>0.45246314361600021</v>
      </c>
      <c r="T26" s="117">
        <v>0.45246314361600021</v>
      </c>
      <c r="U26" s="117">
        <v>0.45246314361600021</v>
      </c>
      <c r="V26" s="117">
        <v>0.45246314361600021</v>
      </c>
      <c r="W26" s="117">
        <v>0.45246314361600021</v>
      </c>
      <c r="X26" s="117">
        <v>0.45246314361600021</v>
      </c>
      <c r="Y26" s="117">
        <v>0.45246314361600021</v>
      </c>
      <c r="Z26" s="117">
        <v>0.45246314361600021</v>
      </c>
      <c r="AA26" s="117">
        <v>0.45246314361600021</v>
      </c>
      <c r="AB26" s="117">
        <v>0.45246314361600021</v>
      </c>
      <c r="AC26" s="117">
        <v>0.45246314361600021</v>
      </c>
      <c r="AD26" s="117">
        <v>0.45246314361600021</v>
      </c>
      <c r="AE26" s="117">
        <v>0.45246314361600021</v>
      </c>
    </row>
    <row r="27" spans="2:31" x14ac:dyDescent="0.25">
      <c r="B27" s="115" t="s">
        <v>25</v>
      </c>
      <c r="C27" s="120">
        <v>2.1310270847999999</v>
      </c>
      <c r="D27" s="120">
        <v>2.1310270847999999</v>
      </c>
      <c r="E27" s="120">
        <v>2.1310270847999999</v>
      </c>
      <c r="F27" s="120">
        <v>2.1310270847999999</v>
      </c>
      <c r="G27" s="120">
        <v>2.1310270847999999</v>
      </c>
      <c r="H27" s="120">
        <v>2.1310270847999999</v>
      </c>
      <c r="I27" s="120">
        <v>2.1310270847999999</v>
      </c>
      <c r="J27" s="120">
        <v>2.1310270847999999</v>
      </c>
      <c r="K27" s="120">
        <v>2.1310270847999999</v>
      </c>
      <c r="L27" s="120">
        <v>2.1310270847999999</v>
      </c>
      <c r="M27" s="120">
        <v>2.1310270847999999</v>
      </c>
      <c r="N27" s="120">
        <v>2.1310270847999999</v>
      </c>
      <c r="O27" s="120">
        <v>2.1310270847999999</v>
      </c>
      <c r="P27" s="120">
        <v>2.1310270847999999</v>
      </c>
      <c r="Q27" s="120">
        <v>2.1310270847999999</v>
      </c>
      <c r="R27" s="120">
        <v>2.1310270847999999</v>
      </c>
      <c r="S27" s="120">
        <v>2.1310270847999999</v>
      </c>
      <c r="T27" s="120">
        <v>2.1310270847999999</v>
      </c>
      <c r="U27" s="120">
        <v>2.1310270847999999</v>
      </c>
      <c r="V27" s="120">
        <v>2.1310270847999999</v>
      </c>
      <c r="W27" s="120">
        <v>2.1310270847999999</v>
      </c>
      <c r="X27" s="120">
        <v>2.1310270847999999</v>
      </c>
      <c r="Y27" s="120">
        <v>2.1310270847999999</v>
      </c>
      <c r="Z27" s="120">
        <v>2.1310270847999999</v>
      </c>
      <c r="AA27" s="120">
        <v>2.1310270847999999</v>
      </c>
      <c r="AB27" s="120">
        <v>2.1310270847999999</v>
      </c>
      <c r="AC27" s="120">
        <v>2.1310270847999999</v>
      </c>
      <c r="AD27" s="120">
        <v>2.1310270847999999</v>
      </c>
      <c r="AE27" s="120">
        <v>2.1310270847999999</v>
      </c>
    </row>
    <row r="28" spans="2:31" x14ac:dyDescent="0.25">
      <c r="B28" s="62" t="s">
        <v>53</v>
      </c>
      <c r="C28" s="117">
        <v>0.76</v>
      </c>
      <c r="D28" s="117">
        <v>0.76</v>
      </c>
      <c r="E28" s="117">
        <v>0.76</v>
      </c>
      <c r="F28" s="117">
        <v>0.76</v>
      </c>
      <c r="G28" s="117">
        <v>0.76</v>
      </c>
      <c r="H28" s="117">
        <v>0.76</v>
      </c>
      <c r="I28" s="117">
        <v>0.76</v>
      </c>
      <c r="J28" s="117">
        <v>0.76</v>
      </c>
      <c r="K28" s="117">
        <v>0.76</v>
      </c>
      <c r="L28" s="117">
        <v>0.76</v>
      </c>
      <c r="M28" s="117">
        <v>0.76</v>
      </c>
      <c r="N28" s="117">
        <v>0.76</v>
      </c>
      <c r="O28" s="117">
        <v>0.76</v>
      </c>
      <c r="P28" s="117">
        <v>0.76</v>
      </c>
      <c r="Q28" s="117">
        <v>0.76</v>
      </c>
      <c r="R28" s="117">
        <v>0.76</v>
      </c>
      <c r="S28" s="117">
        <v>0.76</v>
      </c>
      <c r="T28" s="117">
        <v>0.76</v>
      </c>
      <c r="U28" s="117">
        <v>0.76</v>
      </c>
      <c r="V28" s="117">
        <v>0.76</v>
      </c>
      <c r="W28" s="117">
        <v>0.76</v>
      </c>
      <c r="X28" s="117">
        <v>0.76</v>
      </c>
      <c r="Y28" s="117">
        <v>0.76</v>
      </c>
      <c r="Z28" s="117">
        <v>0.76</v>
      </c>
      <c r="AA28" s="117">
        <v>0.76</v>
      </c>
      <c r="AB28" s="117">
        <v>0.76</v>
      </c>
      <c r="AC28" s="117">
        <v>0.76</v>
      </c>
      <c r="AD28" s="117">
        <v>0.76</v>
      </c>
      <c r="AE28" s="117">
        <v>0.76</v>
      </c>
    </row>
    <row r="29" spans="2:31" x14ac:dyDescent="0.25">
      <c r="B29" s="62" t="s">
        <v>26</v>
      </c>
      <c r="C29" s="117">
        <v>1.4681399420160002</v>
      </c>
      <c r="D29" s="117">
        <v>1.4681399420160002</v>
      </c>
      <c r="E29" s="117">
        <v>1.4681399420160002</v>
      </c>
      <c r="F29" s="117">
        <v>1.4681399420160002</v>
      </c>
      <c r="G29" s="117">
        <v>1.4681399420160002</v>
      </c>
      <c r="H29" s="117">
        <v>1.4681399420160002</v>
      </c>
      <c r="I29" s="117">
        <v>1.4681399420160002</v>
      </c>
      <c r="J29" s="117">
        <v>1.4681399420160002</v>
      </c>
      <c r="K29" s="117">
        <v>1.4681399420160002</v>
      </c>
      <c r="L29" s="117">
        <v>1.4681399420160002</v>
      </c>
      <c r="M29" s="117">
        <v>1.4681399420160002</v>
      </c>
      <c r="N29" s="117">
        <v>1.4681399420160002</v>
      </c>
      <c r="O29" s="117">
        <v>1.4681399420160002</v>
      </c>
      <c r="P29" s="117">
        <v>1.4681399420160002</v>
      </c>
      <c r="Q29" s="117">
        <v>1.4681399420160002</v>
      </c>
      <c r="R29" s="117">
        <v>1.4681399420160002</v>
      </c>
      <c r="S29" s="117">
        <v>1.4681399420160002</v>
      </c>
      <c r="T29" s="117">
        <v>1.4681399420160002</v>
      </c>
      <c r="U29" s="117">
        <v>1.4681399420160002</v>
      </c>
      <c r="V29" s="117">
        <v>1.4681399420160002</v>
      </c>
      <c r="W29" s="117">
        <v>1.4681399420160002</v>
      </c>
      <c r="X29" s="117">
        <v>1.4681399420160002</v>
      </c>
      <c r="Y29" s="117">
        <v>1.4681399420160002</v>
      </c>
      <c r="Z29" s="117">
        <v>1.4681399420160002</v>
      </c>
      <c r="AA29" s="117">
        <v>1.4681399420160002</v>
      </c>
      <c r="AB29" s="117">
        <v>1.4681399420160002</v>
      </c>
      <c r="AC29" s="117">
        <v>1.4681399420160002</v>
      </c>
      <c r="AD29" s="117">
        <v>1.4681399420160002</v>
      </c>
      <c r="AE29" s="117">
        <v>1.4681399420160002</v>
      </c>
    </row>
    <row r="30" spans="2:31" x14ac:dyDescent="0.25">
      <c r="B30" s="62" t="s">
        <v>83</v>
      </c>
      <c r="C30" s="117">
        <v>0.22</v>
      </c>
      <c r="D30" s="117">
        <v>0.22</v>
      </c>
      <c r="E30" s="117">
        <v>0.22</v>
      </c>
      <c r="F30" s="117">
        <v>0.22</v>
      </c>
      <c r="G30" s="117">
        <v>0.22</v>
      </c>
      <c r="H30" s="117">
        <v>0.22</v>
      </c>
      <c r="I30" s="117">
        <v>0.22</v>
      </c>
      <c r="J30" s="117">
        <v>0.22</v>
      </c>
      <c r="K30" s="117">
        <v>0.22</v>
      </c>
      <c r="L30" s="117">
        <v>0.22</v>
      </c>
      <c r="M30" s="117">
        <v>0.22</v>
      </c>
      <c r="N30" s="117">
        <v>0.22</v>
      </c>
      <c r="O30" s="117">
        <v>0.22</v>
      </c>
      <c r="P30" s="117">
        <v>0.22</v>
      </c>
      <c r="Q30" s="117">
        <v>0.22</v>
      </c>
      <c r="R30" s="117">
        <v>0.22</v>
      </c>
      <c r="S30" s="117">
        <v>0.22</v>
      </c>
      <c r="T30" s="117">
        <v>0.22</v>
      </c>
      <c r="U30" s="117">
        <v>0.22</v>
      </c>
      <c r="V30" s="117">
        <v>0.22</v>
      </c>
      <c r="W30" s="117">
        <v>0.22</v>
      </c>
      <c r="X30" s="117">
        <v>0.22</v>
      </c>
      <c r="Y30" s="117">
        <v>0.22</v>
      </c>
      <c r="Z30" s="117">
        <v>0.22</v>
      </c>
      <c r="AA30" s="117">
        <v>0.22</v>
      </c>
      <c r="AB30" s="117">
        <v>0.22</v>
      </c>
      <c r="AC30" s="117">
        <v>0.22</v>
      </c>
      <c r="AD30" s="117">
        <v>0.22</v>
      </c>
      <c r="AE30" s="117">
        <v>0.22</v>
      </c>
    </row>
    <row r="31" spans="2:31" x14ac:dyDescent="0.25">
      <c r="B31" s="62" t="s">
        <v>69</v>
      </c>
      <c r="C31" s="117">
        <v>0.68</v>
      </c>
      <c r="D31" s="117">
        <v>0.68</v>
      </c>
      <c r="E31" s="117">
        <v>0.68</v>
      </c>
      <c r="F31" s="117">
        <v>0.68</v>
      </c>
      <c r="G31" s="117">
        <v>0.68</v>
      </c>
      <c r="H31" s="117">
        <v>0.68</v>
      </c>
      <c r="I31" s="117">
        <v>0.68</v>
      </c>
      <c r="J31" s="117">
        <v>0.68</v>
      </c>
      <c r="K31" s="117">
        <v>0.68</v>
      </c>
      <c r="L31" s="117">
        <v>0.68</v>
      </c>
      <c r="M31" s="117">
        <v>0.68</v>
      </c>
      <c r="N31" s="117">
        <v>0.68</v>
      </c>
      <c r="O31" s="117">
        <v>0.68</v>
      </c>
      <c r="P31" s="117">
        <v>0.68</v>
      </c>
      <c r="Q31" s="117">
        <v>0.68</v>
      </c>
      <c r="R31" s="117">
        <v>0.68</v>
      </c>
      <c r="S31" s="117">
        <v>0.68</v>
      </c>
      <c r="T31" s="117">
        <v>0.68</v>
      </c>
      <c r="U31" s="117">
        <v>0.68</v>
      </c>
      <c r="V31" s="117">
        <v>0.68</v>
      </c>
      <c r="W31" s="117">
        <v>0.68</v>
      </c>
      <c r="X31" s="117">
        <v>0.68</v>
      </c>
      <c r="Y31" s="117">
        <v>0.68</v>
      </c>
      <c r="Z31" s="117">
        <v>0.68</v>
      </c>
      <c r="AA31" s="117">
        <v>0.68</v>
      </c>
      <c r="AB31" s="117">
        <v>0.68</v>
      </c>
      <c r="AC31" s="117">
        <v>0.68</v>
      </c>
      <c r="AD31" s="117">
        <v>0.68</v>
      </c>
      <c r="AE31" s="117">
        <v>0.68</v>
      </c>
    </row>
    <row r="32" spans="2:31" x14ac:dyDescent="0.25">
      <c r="B32" s="121" t="s">
        <v>70</v>
      </c>
      <c r="C32" s="119">
        <v>0.68</v>
      </c>
      <c r="D32" s="119">
        <v>0.68</v>
      </c>
      <c r="E32" s="119">
        <v>0.68</v>
      </c>
      <c r="F32" s="119">
        <v>0.68</v>
      </c>
      <c r="G32" s="119">
        <v>0.68</v>
      </c>
      <c r="H32" s="119">
        <v>0.68</v>
      </c>
      <c r="I32" s="119">
        <v>0.68</v>
      </c>
      <c r="J32" s="119">
        <v>0.68</v>
      </c>
      <c r="K32" s="119">
        <v>0.68</v>
      </c>
      <c r="L32" s="119">
        <v>0.68</v>
      </c>
      <c r="M32" s="119">
        <v>0.68</v>
      </c>
      <c r="N32" s="119">
        <v>0.68</v>
      </c>
      <c r="O32" s="119">
        <v>0.68</v>
      </c>
      <c r="P32" s="119">
        <v>0.68</v>
      </c>
      <c r="Q32" s="119">
        <v>0.68</v>
      </c>
      <c r="R32" s="119">
        <v>0.68</v>
      </c>
      <c r="S32" s="119">
        <v>0.68</v>
      </c>
      <c r="T32" s="119">
        <v>0.68</v>
      </c>
      <c r="U32" s="119">
        <v>0.68</v>
      </c>
      <c r="V32" s="119">
        <v>0.68</v>
      </c>
      <c r="W32" s="119">
        <v>0.68</v>
      </c>
      <c r="X32" s="119">
        <v>0.68</v>
      </c>
      <c r="Y32" s="119">
        <v>0.68</v>
      </c>
      <c r="Z32" s="119">
        <v>0.68</v>
      </c>
      <c r="AA32" s="119">
        <v>0.68</v>
      </c>
      <c r="AB32" s="119">
        <v>0.68</v>
      </c>
      <c r="AC32" s="119">
        <v>0.68</v>
      </c>
      <c r="AD32" s="119">
        <v>0.68</v>
      </c>
      <c r="AE32" s="119">
        <v>0.68</v>
      </c>
    </row>
    <row r="33" spans="2:31" x14ac:dyDescent="0.25">
      <c r="B33" s="62" t="s">
        <v>8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</row>
    <row r="34" spans="2:31" x14ac:dyDescent="0.25">
      <c r="B34" s="122" t="s">
        <v>394</v>
      </c>
      <c r="C34" s="117">
        <v>8.5260150585365864</v>
      </c>
      <c r="D34" s="117">
        <v>8.5260150585365864</v>
      </c>
      <c r="E34" s="117">
        <v>8.5260150585365864</v>
      </c>
      <c r="F34" s="117">
        <v>8.5260150585365864</v>
      </c>
      <c r="G34" s="117">
        <v>8.5260150585365864</v>
      </c>
      <c r="H34" s="117">
        <v>8.5260150585365864</v>
      </c>
      <c r="I34" s="117">
        <v>8.5260150585365864</v>
      </c>
      <c r="J34" s="117">
        <v>8.5260150585365864</v>
      </c>
      <c r="K34" s="117">
        <v>8.5260150585365864</v>
      </c>
      <c r="L34" s="117">
        <v>8.5260150585365864</v>
      </c>
      <c r="M34" s="117">
        <v>8.5260150585365864</v>
      </c>
      <c r="N34" s="117">
        <v>8.5260150585365864</v>
      </c>
      <c r="O34" s="117">
        <v>8.5260150585365864</v>
      </c>
      <c r="P34" s="117">
        <v>8.5260150585365864</v>
      </c>
      <c r="Q34" s="117">
        <v>8.5260150585365864</v>
      </c>
      <c r="R34" s="117">
        <v>8.5260150585365864</v>
      </c>
      <c r="S34" s="117">
        <v>8.5260150585365864</v>
      </c>
      <c r="T34" s="117">
        <v>8.5260150585365864</v>
      </c>
      <c r="U34" s="117">
        <v>8.5260150585365864</v>
      </c>
      <c r="V34" s="117">
        <v>8.5260150585365864</v>
      </c>
      <c r="W34" s="117">
        <v>8.5260150585365864</v>
      </c>
      <c r="X34" s="117">
        <v>8.5260150585365864</v>
      </c>
      <c r="Y34" s="117">
        <v>8.5260150585365864</v>
      </c>
      <c r="Z34" s="117">
        <v>8.5260150585365864</v>
      </c>
      <c r="AA34" s="117">
        <v>8.5260150585365864</v>
      </c>
      <c r="AB34" s="117">
        <v>8.5260150585365864</v>
      </c>
      <c r="AC34" s="117">
        <v>8.5260150585365864</v>
      </c>
      <c r="AD34" s="117">
        <v>8.5260150585365864</v>
      </c>
      <c r="AE34" s="117">
        <v>8.5260150585365864</v>
      </c>
    </row>
    <row r="35" spans="2:31" x14ac:dyDescent="0.25">
      <c r="B35" s="122" t="s">
        <v>395</v>
      </c>
      <c r="C35" s="117">
        <v>7.8155138036585381</v>
      </c>
      <c r="D35" s="117">
        <v>7.8155138036585381</v>
      </c>
      <c r="E35" s="117">
        <v>7.8155138036585381</v>
      </c>
      <c r="F35" s="117">
        <v>7.8155138036585381</v>
      </c>
      <c r="G35" s="117">
        <v>7.8155138036585381</v>
      </c>
      <c r="H35" s="117">
        <v>7.8155138036585381</v>
      </c>
      <c r="I35" s="117">
        <v>7.8155138036585381</v>
      </c>
      <c r="J35" s="117">
        <v>7.8155138036585381</v>
      </c>
      <c r="K35" s="117">
        <v>7.8155138036585381</v>
      </c>
      <c r="L35" s="117">
        <v>7.8155138036585381</v>
      </c>
      <c r="M35" s="117">
        <v>7.8155138036585381</v>
      </c>
      <c r="N35" s="117">
        <v>7.8155138036585381</v>
      </c>
      <c r="O35" s="117">
        <v>7.8155138036585381</v>
      </c>
      <c r="P35" s="117">
        <v>7.8155138036585381</v>
      </c>
      <c r="Q35" s="117">
        <v>7.8155138036585381</v>
      </c>
      <c r="R35" s="117">
        <v>7.8155138036585381</v>
      </c>
      <c r="S35" s="117">
        <v>7.8155138036585381</v>
      </c>
      <c r="T35" s="117">
        <v>7.8155138036585381</v>
      </c>
      <c r="U35" s="117">
        <v>7.8155138036585381</v>
      </c>
      <c r="V35" s="117">
        <v>7.8155138036585381</v>
      </c>
      <c r="W35" s="117">
        <v>7.8155138036585381</v>
      </c>
      <c r="X35" s="117">
        <v>7.8155138036585381</v>
      </c>
      <c r="Y35" s="117">
        <v>7.8155138036585381</v>
      </c>
      <c r="Z35" s="117">
        <v>7.8155138036585381</v>
      </c>
      <c r="AA35" s="117">
        <v>7.8155138036585381</v>
      </c>
      <c r="AB35" s="117">
        <v>7.8155138036585381</v>
      </c>
      <c r="AC35" s="117">
        <v>7.8155138036585381</v>
      </c>
      <c r="AD35" s="117">
        <v>7.8155138036585381</v>
      </c>
      <c r="AE35" s="117">
        <v>7.8155138036585381</v>
      </c>
    </row>
    <row r="36" spans="2:31" x14ac:dyDescent="0.25">
      <c r="B36" s="122" t="s">
        <v>396</v>
      </c>
      <c r="C36" s="117">
        <v>8.5260150585365864</v>
      </c>
      <c r="D36" s="117">
        <v>8.5260150585365864</v>
      </c>
      <c r="E36" s="117">
        <v>8.5260150585365864</v>
      </c>
      <c r="F36" s="117">
        <v>8.5260150585365864</v>
      </c>
      <c r="G36" s="117">
        <v>8.5260150585365864</v>
      </c>
      <c r="H36" s="117">
        <v>8.5260150585365864</v>
      </c>
      <c r="I36" s="117">
        <v>8.5260150585365864</v>
      </c>
      <c r="J36" s="117">
        <v>8.5260150585365864</v>
      </c>
      <c r="K36" s="117">
        <v>8.5260150585365864</v>
      </c>
      <c r="L36" s="117">
        <v>8.5260150585365864</v>
      </c>
      <c r="M36" s="117">
        <v>8.5260150585365864</v>
      </c>
      <c r="N36" s="117">
        <v>8.5260150585365864</v>
      </c>
      <c r="O36" s="117">
        <v>8.5260150585365864</v>
      </c>
      <c r="P36" s="117">
        <v>8.5260150585365864</v>
      </c>
      <c r="Q36" s="117">
        <v>8.5260150585365864</v>
      </c>
      <c r="R36" s="117">
        <v>8.5260150585365864</v>
      </c>
      <c r="S36" s="117">
        <v>8.5260150585365864</v>
      </c>
      <c r="T36" s="117">
        <v>8.5260150585365864</v>
      </c>
      <c r="U36" s="117">
        <v>8.5260150585365864</v>
      </c>
      <c r="V36" s="117">
        <v>8.5260150585365864</v>
      </c>
      <c r="W36" s="117">
        <v>8.5260150585365864</v>
      </c>
      <c r="X36" s="117">
        <v>8.5260150585365864</v>
      </c>
      <c r="Y36" s="117">
        <v>8.5260150585365864</v>
      </c>
      <c r="Z36" s="117">
        <v>8.5260150585365864</v>
      </c>
      <c r="AA36" s="117">
        <v>8.5260150585365864</v>
      </c>
      <c r="AB36" s="117">
        <v>8.5260150585365864</v>
      </c>
      <c r="AC36" s="117">
        <v>8.5260150585365864</v>
      </c>
      <c r="AD36" s="117">
        <v>8.5260150585365864</v>
      </c>
      <c r="AE36" s="117">
        <v>8.5260150585365864</v>
      </c>
    </row>
    <row r="37" spans="2:31" x14ac:dyDescent="0.25">
      <c r="B37" s="122" t="s">
        <v>397</v>
      </c>
      <c r="C37" s="117">
        <v>22.954655926829272</v>
      </c>
      <c r="D37" s="117">
        <v>22.954655926829272</v>
      </c>
      <c r="E37" s="117">
        <v>22.954655926829272</v>
      </c>
      <c r="F37" s="117">
        <v>22.954655926829272</v>
      </c>
      <c r="G37" s="117">
        <v>22.954655926829272</v>
      </c>
      <c r="H37" s="117">
        <v>22.954655926829272</v>
      </c>
      <c r="I37" s="117">
        <v>22.954655926829272</v>
      </c>
      <c r="J37" s="117">
        <v>22.954655926829272</v>
      </c>
      <c r="K37" s="117">
        <v>22.954655926829272</v>
      </c>
      <c r="L37" s="117">
        <v>22.954655926829272</v>
      </c>
      <c r="M37" s="117">
        <v>22.954655926829272</v>
      </c>
      <c r="N37" s="117">
        <v>22.954655926829272</v>
      </c>
      <c r="O37" s="117">
        <v>22.954655926829272</v>
      </c>
      <c r="P37" s="117">
        <v>22.954655926829272</v>
      </c>
      <c r="Q37" s="117">
        <v>22.954655926829272</v>
      </c>
      <c r="R37" s="117">
        <v>22.954655926829272</v>
      </c>
      <c r="S37" s="117">
        <v>22.954655926829272</v>
      </c>
      <c r="T37" s="117">
        <v>22.954655926829272</v>
      </c>
      <c r="U37" s="117">
        <v>22.954655926829272</v>
      </c>
      <c r="V37" s="117">
        <v>22.954655926829272</v>
      </c>
      <c r="W37" s="117">
        <v>22.954655926829272</v>
      </c>
      <c r="X37" s="117">
        <v>22.954655926829272</v>
      </c>
      <c r="Y37" s="117">
        <v>22.954655926829272</v>
      </c>
      <c r="Z37" s="117">
        <v>22.954655926829272</v>
      </c>
      <c r="AA37" s="117">
        <v>22.954655926829272</v>
      </c>
      <c r="AB37" s="117">
        <v>22.954655926829272</v>
      </c>
      <c r="AC37" s="117">
        <v>22.954655926829272</v>
      </c>
      <c r="AD37" s="117">
        <v>22.954655926829272</v>
      </c>
      <c r="AE37" s="117">
        <v>22.954655926829272</v>
      </c>
    </row>
    <row r="38" spans="2:31" x14ac:dyDescent="0.25">
      <c r="B38" s="122" t="s">
        <v>19</v>
      </c>
      <c r="C38" s="117">
        <v>8.8812656859756096</v>
      </c>
      <c r="D38" s="117">
        <v>8.8812656859756096</v>
      </c>
      <c r="E38" s="117">
        <v>8.8812656859756096</v>
      </c>
      <c r="F38" s="117">
        <v>8.8812656859756096</v>
      </c>
      <c r="G38" s="117">
        <v>8.8812656859756096</v>
      </c>
      <c r="H38" s="117">
        <v>8.8812656859756096</v>
      </c>
      <c r="I38" s="117">
        <v>8.8812656859756096</v>
      </c>
      <c r="J38" s="117">
        <v>8.8812656859756096</v>
      </c>
      <c r="K38" s="117">
        <v>8.8812656859756096</v>
      </c>
      <c r="L38" s="117">
        <v>8.8812656859756096</v>
      </c>
      <c r="M38" s="117">
        <v>8.8812656859756096</v>
      </c>
      <c r="N38" s="117">
        <v>8.8812656859756096</v>
      </c>
      <c r="O38" s="117">
        <v>8.8812656859756096</v>
      </c>
      <c r="P38" s="117">
        <v>8.8812656859756096</v>
      </c>
      <c r="Q38" s="117">
        <v>8.8812656859756096</v>
      </c>
      <c r="R38" s="117">
        <v>8.8812656859756096</v>
      </c>
      <c r="S38" s="117">
        <v>8.8812656859756096</v>
      </c>
      <c r="T38" s="117">
        <v>8.8812656859756096</v>
      </c>
      <c r="U38" s="117">
        <v>8.8812656859756096</v>
      </c>
      <c r="V38" s="117">
        <v>8.8812656859756096</v>
      </c>
      <c r="W38" s="117">
        <v>8.8812656859756096</v>
      </c>
      <c r="X38" s="117">
        <v>8.8812656859756096</v>
      </c>
      <c r="Y38" s="117">
        <v>8.8812656859756096</v>
      </c>
      <c r="Z38" s="117">
        <v>8.8812656859756096</v>
      </c>
      <c r="AA38" s="117">
        <v>8.8812656859756096</v>
      </c>
      <c r="AB38" s="117">
        <v>8.8812656859756096</v>
      </c>
      <c r="AC38" s="117">
        <v>8.8812656859756096</v>
      </c>
      <c r="AD38" s="117">
        <v>8.8812656859756096</v>
      </c>
      <c r="AE38" s="117">
        <v>8.8812656859756096</v>
      </c>
    </row>
    <row r="39" spans="2:31" x14ac:dyDescent="0.25">
      <c r="B39" s="122" t="s">
        <v>408</v>
      </c>
      <c r="C39" s="117">
        <v>4.5253464541463408</v>
      </c>
      <c r="D39" s="117">
        <v>4.5253464541463408</v>
      </c>
      <c r="E39" s="117">
        <v>4.5253464541463408</v>
      </c>
      <c r="F39" s="117">
        <v>4.5253464541463408</v>
      </c>
      <c r="G39" s="117">
        <v>4.5253464541463408</v>
      </c>
      <c r="H39" s="117">
        <v>4.5253464541463408</v>
      </c>
      <c r="I39" s="117">
        <v>4.5253464541463408</v>
      </c>
      <c r="J39" s="117">
        <v>4.5253464541463408</v>
      </c>
      <c r="K39" s="117">
        <v>4.5253464541463408</v>
      </c>
      <c r="L39" s="117">
        <v>4.5253464541463408</v>
      </c>
      <c r="M39" s="117">
        <v>4.5253464541463408</v>
      </c>
      <c r="N39" s="117">
        <v>4.5253464541463408</v>
      </c>
      <c r="O39" s="117">
        <v>4.5253464541463408</v>
      </c>
      <c r="P39" s="117">
        <v>4.5253464541463408</v>
      </c>
      <c r="Q39" s="117">
        <v>4.5253464541463408</v>
      </c>
      <c r="R39" s="117">
        <v>4.5253464541463408</v>
      </c>
      <c r="S39" s="117">
        <v>4.5253464541463408</v>
      </c>
      <c r="T39" s="117">
        <v>4.5253464541463408</v>
      </c>
      <c r="U39" s="117">
        <v>4.5253464541463408</v>
      </c>
      <c r="V39" s="117">
        <v>4.5253464541463408</v>
      </c>
      <c r="W39" s="117">
        <v>4.5253464541463408</v>
      </c>
      <c r="X39" s="117">
        <v>4.5253464541463408</v>
      </c>
      <c r="Y39" s="117">
        <v>4.5253464541463408</v>
      </c>
      <c r="Z39" s="117">
        <v>4.5253464541463408</v>
      </c>
      <c r="AA39" s="117">
        <v>4.5253464541463408</v>
      </c>
      <c r="AB39" s="117">
        <v>4.5253464541463408</v>
      </c>
      <c r="AC39" s="117">
        <v>4.5253464541463408</v>
      </c>
      <c r="AD39" s="117">
        <v>4.5253464541463408</v>
      </c>
      <c r="AE39" s="117">
        <v>4.5253464541463408</v>
      </c>
    </row>
    <row r="40" spans="2:31" x14ac:dyDescent="0.25">
      <c r="B40" s="122" t="s">
        <v>409</v>
      </c>
      <c r="C40" s="117">
        <v>9.8049173173170754</v>
      </c>
      <c r="D40" s="117">
        <v>9.8049173173170754</v>
      </c>
      <c r="E40" s="117">
        <v>9.8049173173170754</v>
      </c>
      <c r="F40" s="117">
        <v>9.8049173173170754</v>
      </c>
      <c r="G40" s="117">
        <v>9.8049173173170754</v>
      </c>
      <c r="H40" s="117">
        <v>9.8049173173170754</v>
      </c>
      <c r="I40" s="117">
        <v>9.8049173173170754</v>
      </c>
      <c r="J40" s="117">
        <v>9.8049173173170754</v>
      </c>
      <c r="K40" s="117">
        <v>9.8049173173170754</v>
      </c>
      <c r="L40" s="117">
        <v>9.8049173173170754</v>
      </c>
      <c r="M40" s="117">
        <v>9.8049173173170754</v>
      </c>
      <c r="N40" s="117">
        <v>9.8049173173170754</v>
      </c>
      <c r="O40" s="117">
        <v>9.8049173173170754</v>
      </c>
      <c r="P40" s="117">
        <v>9.8049173173170754</v>
      </c>
      <c r="Q40" s="117">
        <v>9.8049173173170754</v>
      </c>
      <c r="R40" s="117">
        <v>9.8049173173170754</v>
      </c>
      <c r="S40" s="117">
        <v>9.8049173173170754</v>
      </c>
      <c r="T40" s="117">
        <v>9.8049173173170754</v>
      </c>
      <c r="U40" s="117">
        <v>9.8049173173170754</v>
      </c>
      <c r="V40" s="117">
        <v>9.8049173173170754</v>
      </c>
      <c r="W40" s="117">
        <v>9.8049173173170754</v>
      </c>
      <c r="X40" s="117">
        <v>9.8049173173170754</v>
      </c>
      <c r="Y40" s="117">
        <v>9.8049173173170754</v>
      </c>
      <c r="Z40" s="117">
        <v>9.8049173173170754</v>
      </c>
      <c r="AA40" s="117">
        <v>9.8049173173170754</v>
      </c>
      <c r="AB40" s="117">
        <v>9.8049173173170754</v>
      </c>
      <c r="AC40" s="117">
        <v>9.8049173173170754</v>
      </c>
      <c r="AD40" s="117">
        <v>9.8049173173170754</v>
      </c>
      <c r="AE40" s="117">
        <v>9.8049173173170754</v>
      </c>
    </row>
    <row r="41" spans="2:31" x14ac:dyDescent="0.25">
      <c r="B41" s="115" t="s">
        <v>22</v>
      </c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</row>
    <row r="42" spans="2:31" x14ac:dyDescent="0.25">
      <c r="B42" s="33" t="s">
        <v>413</v>
      </c>
      <c r="C42" s="117">
        <v>0.92610470690400026</v>
      </c>
      <c r="D42" s="117">
        <v>0.92610470690400026</v>
      </c>
      <c r="E42" s="117">
        <v>0.92610470690400026</v>
      </c>
      <c r="F42" s="117">
        <v>0.92610470690400026</v>
      </c>
      <c r="G42" s="117">
        <v>0.92610470690400026</v>
      </c>
      <c r="H42" s="117">
        <v>0.92610470690400026</v>
      </c>
      <c r="I42" s="117">
        <v>0.92610470690400026</v>
      </c>
      <c r="J42" s="117">
        <v>0.92610470690400026</v>
      </c>
      <c r="K42" s="117">
        <v>0.92610470690400026</v>
      </c>
      <c r="L42" s="117">
        <v>0.92610470690400026</v>
      </c>
      <c r="M42" s="117">
        <v>0.92610470690400026</v>
      </c>
      <c r="N42" s="117">
        <v>0.92610470690400026</v>
      </c>
      <c r="O42" s="117">
        <v>0.92610470690400026</v>
      </c>
      <c r="P42" s="117">
        <v>0.92610470690400026</v>
      </c>
      <c r="Q42" s="117">
        <v>0.92610470690400026</v>
      </c>
      <c r="R42" s="117">
        <v>0.92610470690400026</v>
      </c>
      <c r="S42" s="117">
        <v>0.92610470690400026</v>
      </c>
      <c r="T42" s="117">
        <v>0.92610470690400026</v>
      </c>
      <c r="U42" s="117">
        <v>0.92610470690400026</v>
      </c>
      <c r="V42" s="117">
        <v>0.92610470690400026</v>
      </c>
      <c r="W42" s="117">
        <v>0.92610470690400026</v>
      </c>
      <c r="X42" s="117">
        <v>0.92610470690400026</v>
      </c>
      <c r="Y42" s="117">
        <v>0.92610470690400026</v>
      </c>
      <c r="Z42" s="117">
        <v>0.92610470690400026</v>
      </c>
      <c r="AA42" s="117">
        <v>0.92610470690400026</v>
      </c>
      <c r="AB42" s="117">
        <v>0.92610470690400026</v>
      </c>
      <c r="AC42" s="117">
        <v>0.92610470690400026</v>
      </c>
      <c r="AD42" s="117">
        <v>0.92610470690400026</v>
      </c>
      <c r="AE42" s="117">
        <v>0.92610470690400026</v>
      </c>
    </row>
    <row r="43" spans="2:31" x14ac:dyDescent="0.25">
      <c r="B43" s="33" t="s">
        <v>23</v>
      </c>
      <c r="C43" s="117">
        <v>1.3205699999999999E-2</v>
      </c>
      <c r="D43" s="117">
        <v>1.3205699999999999E-2</v>
      </c>
      <c r="E43" s="117">
        <v>1.3205699999999999E-2</v>
      </c>
      <c r="F43" s="117">
        <v>1.3205699999999999E-2</v>
      </c>
      <c r="G43" s="117">
        <v>1.3205699999999999E-2</v>
      </c>
      <c r="H43" s="117">
        <v>1.3205699999999999E-2</v>
      </c>
      <c r="I43" s="117">
        <v>1.3205699999999999E-2</v>
      </c>
      <c r="J43" s="117">
        <v>1.3205699999999999E-2</v>
      </c>
      <c r="K43" s="117">
        <v>1.3205699999999999E-2</v>
      </c>
      <c r="L43" s="117">
        <v>1.3205699999999999E-2</v>
      </c>
      <c r="M43" s="117">
        <v>1.3205699999999999E-2</v>
      </c>
      <c r="N43" s="117">
        <v>1.3205699999999999E-2</v>
      </c>
      <c r="O43" s="117">
        <v>1.3205699999999999E-2</v>
      </c>
      <c r="P43" s="117">
        <v>1.3205699999999999E-2</v>
      </c>
      <c r="Q43" s="117">
        <v>1.3205699999999999E-2</v>
      </c>
      <c r="R43" s="117">
        <v>1.3205699999999999E-2</v>
      </c>
      <c r="S43" s="117">
        <v>1.3205699999999999E-2</v>
      </c>
      <c r="T43" s="117">
        <v>1.3205699999999999E-2</v>
      </c>
      <c r="U43" s="117">
        <v>1.3205699999999999E-2</v>
      </c>
      <c r="V43" s="117">
        <v>1.3205699999999999E-2</v>
      </c>
      <c r="W43" s="117">
        <v>1.3205699999999999E-2</v>
      </c>
      <c r="X43" s="117">
        <v>1.3205699999999999E-2</v>
      </c>
      <c r="Y43" s="117">
        <v>1.3205699999999999E-2</v>
      </c>
      <c r="Z43" s="117">
        <v>1.3205699999999999E-2</v>
      </c>
      <c r="AA43" s="117">
        <v>1.3205699999999999E-2</v>
      </c>
      <c r="AB43" s="117">
        <v>1.3205699999999999E-2</v>
      </c>
      <c r="AC43" s="117">
        <v>1.3205699999999999E-2</v>
      </c>
      <c r="AD43" s="117">
        <v>1.3205699999999999E-2</v>
      </c>
      <c r="AE43" s="117">
        <v>1.3205699999999999E-2</v>
      </c>
    </row>
    <row r="44" spans="2:31" x14ac:dyDescent="0.25">
      <c r="B44" s="33" t="s">
        <v>24</v>
      </c>
      <c r="C44" s="117">
        <v>9.2439899999999992E-2</v>
      </c>
      <c r="D44" s="117">
        <v>9.2439899999999992E-2</v>
      </c>
      <c r="E44" s="117">
        <v>9.2439899999999992E-2</v>
      </c>
      <c r="F44" s="117">
        <v>9.2439899999999992E-2</v>
      </c>
      <c r="G44" s="117">
        <v>9.2439899999999992E-2</v>
      </c>
      <c r="H44" s="117">
        <v>9.2439899999999992E-2</v>
      </c>
      <c r="I44" s="117">
        <v>9.2439899999999992E-2</v>
      </c>
      <c r="J44" s="117">
        <v>9.2439899999999992E-2</v>
      </c>
      <c r="K44" s="117">
        <v>9.2439899999999992E-2</v>
      </c>
      <c r="L44" s="117">
        <v>9.2439899999999992E-2</v>
      </c>
      <c r="M44" s="117">
        <v>9.2439899999999992E-2</v>
      </c>
      <c r="N44" s="117">
        <v>9.2439899999999992E-2</v>
      </c>
      <c r="O44" s="117">
        <v>9.2439899999999992E-2</v>
      </c>
      <c r="P44" s="117">
        <v>9.2439899999999992E-2</v>
      </c>
      <c r="Q44" s="117">
        <v>9.2439899999999992E-2</v>
      </c>
      <c r="R44" s="117">
        <v>9.2439899999999992E-2</v>
      </c>
      <c r="S44" s="117">
        <v>9.2439899999999992E-2</v>
      </c>
      <c r="T44" s="117">
        <v>9.2439899999999992E-2</v>
      </c>
      <c r="U44" s="117">
        <v>9.2439899999999992E-2</v>
      </c>
      <c r="V44" s="117">
        <v>9.2439899999999992E-2</v>
      </c>
      <c r="W44" s="117">
        <v>9.2439899999999992E-2</v>
      </c>
      <c r="X44" s="117">
        <v>9.2439899999999992E-2</v>
      </c>
      <c r="Y44" s="117">
        <v>9.2439899999999992E-2</v>
      </c>
      <c r="Z44" s="117">
        <v>9.2439899999999992E-2</v>
      </c>
      <c r="AA44" s="117">
        <v>9.2439899999999992E-2</v>
      </c>
      <c r="AB44" s="117">
        <v>9.2439899999999992E-2</v>
      </c>
      <c r="AC44" s="117">
        <v>9.2439899999999992E-2</v>
      </c>
      <c r="AD44" s="117">
        <v>9.2439899999999992E-2</v>
      </c>
      <c r="AE44" s="117">
        <v>9.2439899999999992E-2</v>
      </c>
    </row>
    <row r="45" spans="2:31" x14ac:dyDescent="0.25">
      <c r="B45" s="33" t="s">
        <v>61</v>
      </c>
      <c r="C45" s="117">
        <v>0.50945956299726947</v>
      </c>
      <c r="D45" s="117">
        <v>0.50945956299726947</v>
      </c>
      <c r="E45" s="117">
        <v>0.50945956299726947</v>
      </c>
      <c r="F45" s="117">
        <v>0.50945956299726947</v>
      </c>
      <c r="G45" s="117">
        <v>0.50945956299726947</v>
      </c>
      <c r="H45" s="117">
        <v>0.50945956299726947</v>
      </c>
      <c r="I45" s="117">
        <v>0.50945956299726947</v>
      </c>
      <c r="J45" s="117">
        <v>0.50945956299726947</v>
      </c>
      <c r="K45" s="117">
        <v>0.50945956299726947</v>
      </c>
      <c r="L45" s="117">
        <v>0.50945956299726947</v>
      </c>
      <c r="M45" s="117">
        <v>0.50945956299726947</v>
      </c>
      <c r="N45" s="117">
        <v>0.50795391624463826</v>
      </c>
      <c r="O45" s="117">
        <v>0.50645762643894698</v>
      </c>
      <c r="P45" s="117">
        <v>0.50497060662628546</v>
      </c>
      <c r="Q45" s="117">
        <v>0.4119360443593883</v>
      </c>
      <c r="R45" s="117">
        <v>0.34918673097808789</v>
      </c>
      <c r="S45" s="117">
        <v>0.36381073538247216</v>
      </c>
      <c r="T45" s="117">
        <v>0.37982276889059147</v>
      </c>
      <c r="U45" s="117">
        <v>0.43614229891950113</v>
      </c>
      <c r="V45" s="117">
        <v>0.51381475116149111</v>
      </c>
      <c r="W45" s="117">
        <v>0.62782423923346153</v>
      </c>
      <c r="X45" s="117">
        <v>0.63831133602949952</v>
      </c>
      <c r="Y45" s="117">
        <v>0.64917065962600073</v>
      </c>
      <c r="Z45" s="117">
        <v>0.66042238568760714</v>
      </c>
      <c r="AA45" s="117">
        <v>0.62100475820569201</v>
      </c>
      <c r="AB45" s="117">
        <v>0.58620157485614066</v>
      </c>
      <c r="AC45" s="117">
        <v>0.55524735314298324</v>
      </c>
      <c r="AD45" s="117">
        <v>0.55524735314298324</v>
      </c>
      <c r="AE45" s="117">
        <v>0.55524735314298324</v>
      </c>
    </row>
    <row r="46" spans="2:31" x14ac:dyDescent="0.25">
      <c r="B46" s="118" t="s">
        <v>62</v>
      </c>
      <c r="C46" s="119">
        <v>9.2439899999999992E-2</v>
      </c>
      <c r="D46" s="119">
        <v>9.2439899999999992E-2</v>
      </c>
      <c r="E46" s="119">
        <v>9.2439899999999992E-2</v>
      </c>
      <c r="F46" s="119">
        <v>9.2439899999999992E-2</v>
      </c>
      <c r="G46" s="119">
        <v>9.2439899999999992E-2</v>
      </c>
      <c r="H46" s="119">
        <v>9.2439899999999992E-2</v>
      </c>
      <c r="I46" s="119">
        <v>9.2439899999999992E-2</v>
      </c>
      <c r="J46" s="119">
        <v>9.2439899999999992E-2</v>
      </c>
      <c r="K46" s="119">
        <v>9.2439899999999992E-2</v>
      </c>
      <c r="L46" s="119">
        <v>9.2439899999999992E-2</v>
      </c>
      <c r="M46" s="119">
        <v>9.2439899999999992E-2</v>
      </c>
      <c r="N46" s="119">
        <v>9.2439899999999992E-2</v>
      </c>
      <c r="O46" s="119">
        <v>9.2439899999999992E-2</v>
      </c>
      <c r="P46" s="119">
        <v>9.2439899999999992E-2</v>
      </c>
      <c r="Q46" s="119">
        <v>9.2439899999999992E-2</v>
      </c>
      <c r="R46" s="119">
        <v>9.2439899999999992E-2</v>
      </c>
      <c r="S46" s="119">
        <v>9.2439899999999992E-2</v>
      </c>
      <c r="T46" s="119">
        <v>9.2439899999999992E-2</v>
      </c>
      <c r="U46" s="119">
        <v>9.2439899999999992E-2</v>
      </c>
      <c r="V46" s="119">
        <v>9.2439899999999992E-2</v>
      </c>
      <c r="W46" s="119">
        <v>9.2439899999999992E-2</v>
      </c>
      <c r="X46" s="119">
        <v>9.2439899999999992E-2</v>
      </c>
      <c r="Y46" s="119">
        <v>9.2439899999999992E-2</v>
      </c>
      <c r="Z46" s="119">
        <v>9.2439899999999992E-2</v>
      </c>
      <c r="AA46" s="119">
        <v>9.2439899999999992E-2</v>
      </c>
      <c r="AB46" s="119">
        <v>9.2439899999999992E-2</v>
      </c>
      <c r="AC46" s="119">
        <v>9.2439899999999992E-2</v>
      </c>
      <c r="AD46" s="119">
        <v>9.2439899999999992E-2</v>
      </c>
      <c r="AE46" s="119">
        <v>9.2439899999999992E-2</v>
      </c>
    </row>
    <row r="48" spans="2:31" x14ac:dyDescent="0.25">
      <c r="B48" s="30" t="s">
        <v>11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B1:AE72"/>
  <sheetViews>
    <sheetView zoomScale="75" zoomScaleNormal="75" workbookViewId="0">
      <pane ySplit="1" topLeftCell="A2" activePane="bottomLeft" state="frozen"/>
      <selection pane="bottomLeft" activeCell="AL17" sqref="AL17"/>
    </sheetView>
  </sheetViews>
  <sheetFormatPr defaultRowHeight="15" x14ac:dyDescent="0.2"/>
  <cols>
    <col min="1" max="1" width="9.140625" style="84"/>
    <col min="2" max="2" width="36.85546875" style="84" customWidth="1"/>
    <col min="3" max="31" width="7.5703125" style="84" customWidth="1"/>
    <col min="32" max="16384" width="9.140625" style="84"/>
  </cols>
  <sheetData>
    <row r="1" spans="2:31" x14ac:dyDescent="0.2">
      <c r="B1" s="86" t="s">
        <v>87</v>
      </c>
    </row>
    <row r="3" spans="2:31" x14ac:dyDescent="0.2">
      <c r="B3" s="77" t="s">
        <v>10</v>
      </c>
      <c r="C3" s="36">
        <v>1990</v>
      </c>
      <c r="D3" s="36">
        <v>1991</v>
      </c>
      <c r="E3" s="36">
        <v>1992</v>
      </c>
      <c r="F3" s="36">
        <v>1993</v>
      </c>
      <c r="G3" s="36">
        <v>1994</v>
      </c>
      <c r="H3" s="36">
        <v>1995</v>
      </c>
      <c r="I3" s="36">
        <v>1996</v>
      </c>
      <c r="J3" s="36">
        <v>1997</v>
      </c>
      <c r="K3" s="36">
        <v>1998</v>
      </c>
      <c r="L3" s="36">
        <v>1999</v>
      </c>
      <c r="M3" s="36">
        <v>2000</v>
      </c>
      <c r="N3" s="36">
        <v>2001</v>
      </c>
      <c r="O3" s="36">
        <v>2002</v>
      </c>
      <c r="P3" s="36">
        <v>2003</v>
      </c>
      <c r="Q3" s="36">
        <v>2004</v>
      </c>
      <c r="R3" s="36">
        <v>2005</v>
      </c>
      <c r="S3" s="36">
        <v>2006</v>
      </c>
      <c r="T3" s="36">
        <v>2007</v>
      </c>
      <c r="U3" s="36">
        <v>2008</v>
      </c>
      <c r="V3" s="36">
        <v>2009</v>
      </c>
      <c r="W3" s="36">
        <v>2010</v>
      </c>
      <c r="X3" s="36">
        <v>2011</v>
      </c>
      <c r="Y3" s="36">
        <v>2012</v>
      </c>
      <c r="Z3" s="36">
        <v>2013</v>
      </c>
      <c r="AA3" s="36">
        <v>2014</v>
      </c>
      <c r="AB3" s="36">
        <v>2015</v>
      </c>
      <c r="AC3" s="36">
        <v>2016</v>
      </c>
      <c r="AD3" s="36">
        <v>2017</v>
      </c>
      <c r="AE3" s="36">
        <v>2018</v>
      </c>
    </row>
    <row r="4" spans="2:31" ht="12.75" customHeight="1" x14ac:dyDescent="0.2">
      <c r="B4" s="37" t="s">
        <v>33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</row>
    <row r="5" spans="2:31" x14ac:dyDescent="0.2">
      <c r="B5" s="38" t="s">
        <v>12</v>
      </c>
      <c r="C5" s="92">
        <v>117.53968919081406</v>
      </c>
      <c r="D5" s="92">
        <v>117.53968919081406</v>
      </c>
      <c r="E5" s="92">
        <v>117.53968919081406</v>
      </c>
      <c r="F5" s="92">
        <v>117.53968919081406</v>
      </c>
      <c r="G5" s="92">
        <v>117.53968919081406</v>
      </c>
      <c r="H5" s="92">
        <v>117.53968919081406</v>
      </c>
      <c r="I5" s="92">
        <v>117.53968919081406</v>
      </c>
      <c r="J5" s="92">
        <v>117.53968919081406</v>
      </c>
      <c r="K5" s="92">
        <v>117.53968919081406</v>
      </c>
      <c r="L5" s="92">
        <v>117.53968919081406</v>
      </c>
      <c r="M5" s="92">
        <v>117.53968919081406</v>
      </c>
      <c r="N5" s="92">
        <v>117.53968919081406</v>
      </c>
      <c r="O5" s="92">
        <v>117.53968919081406</v>
      </c>
      <c r="P5" s="92">
        <v>117.539689190814</v>
      </c>
      <c r="Q5" s="92">
        <v>117.59319114479494</v>
      </c>
      <c r="R5" s="92">
        <v>117.54561311951235</v>
      </c>
      <c r="S5" s="92">
        <v>117.51239595618412</v>
      </c>
      <c r="T5" s="92">
        <v>117.48648619954433</v>
      </c>
      <c r="U5" s="92">
        <v>117.35259731422097</v>
      </c>
      <c r="V5" s="92">
        <v>117.4029922859026</v>
      </c>
      <c r="W5" s="92">
        <v>117.13337095542951</v>
      </c>
      <c r="X5" s="92">
        <v>117.08573584632586</v>
      </c>
      <c r="Y5" s="92">
        <v>117.07078383162349</v>
      </c>
      <c r="Z5" s="92">
        <v>117.17184344904247</v>
      </c>
      <c r="AA5" s="92">
        <v>117.13894514758859</v>
      </c>
      <c r="AB5" s="92">
        <v>117.09740165522591</v>
      </c>
      <c r="AC5" s="92">
        <v>117.09054650355576</v>
      </c>
      <c r="AD5" s="92">
        <v>117.00677084708246</v>
      </c>
      <c r="AE5" s="92">
        <v>116.97590155941317</v>
      </c>
    </row>
    <row r="6" spans="2:31" x14ac:dyDescent="0.2">
      <c r="B6" s="38" t="s">
        <v>13</v>
      </c>
      <c r="C6" s="92">
        <v>141.1295984281241</v>
      </c>
      <c r="D6" s="92">
        <v>141.12466141192954</v>
      </c>
      <c r="E6" s="92">
        <v>141.11972439573498</v>
      </c>
      <c r="F6" s="92">
        <v>141.11478737954042</v>
      </c>
      <c r="G6" s="92">
        <v>141.10985036334586</v>
      </c>
      <c r="H6" s="92">
        <v>141.1049133471513</v>
      </c>
      <c r="I6" s="92">
        <v>141.09997633095674</v>
      </c>
      <c r="J6" s="92">
        <v>141.09503931476218</v>
      </c>
      <c r="K6" s="92">
        <v>141.09010229856761</v>
      </c>
      <c r="L6" s="92">
        <v>141.08516528237305</v>
      </c>
      <c r="M6" s="92">
        <v>141.08022826617849</v>
      </c>
      <c r="N6" s="92">
        <v>141.07529124998393</v>
      </c>
      <c r="O6" s="92">
        <v>141.07035423378937</v>
      </c>
      <c r="P6" s="92">
        <v>141.1937796386535</v>
      </c>
      <c r="Q6" s="92">
        <v>141.18566865041956</v>
      </c>
      <c r="R6" s="92">
        <v>141.53623953398744</v>
      </c>
      <c r="S6" s="92">
        <v>141.21080508026279</v>
      </c>
      <c r="T6" s="92">
        <v>140.97174211007285</v>
      </c>
      <c r="U6" s="92">
        <v>141.42161141183746</v>
      </c>
      <c r="V6" s="92">
        <v>140.81186884565184</v>
      </c>
      <c r="W6" s="92">
        <v>140.92151236206576</v>
      </c>
      <c r="X6" s="92">
        <v>141.35285372908098</v>
      </c>
      <c r="Y6" s="92">
        <v>141.68932242012963</v>
      </c>
      <c r="Z6" s="92">
        <v>140.9284247310998</v>
      </c>
      <c r="AA6" s="92">
        <v>141.15277984678619</v>
      </c>
      <c r="AB6" s="92">
        <v>141.53127492927339</v>
      </c>
      <c r="AC6" s="92">
        <v>141.47275593221747</v>
      </c>
      <c r="AD6" s="92">
        <v>141.4874970408799</v>
      </c>
      <c r="AE6" s="92">
        <v>141.31044983273588</v>
      </c>
    </row>
    <row r="7" spans="2:31" x14ac:dyDescent="0.2">
      <c r="B7" s="38" t="s">
        <v>35</v>
      </c>
      <c r="C7" s="92">
        <v>128.10230842893924</v>
      </c>
      <c r="D7" s="92">
        <v>128.10230842893924</v>
      </c>
      <c r="E7" s="92">
        <v>128.10230842893924</v>
      </c>
      <c r="F7" s="92">
        <v>128.10230842893924</v>
      </c>
      <c r="G7" s="92">
        <v>128.10230842893924</v>
      </c>
      <c r="H7" s="92">
        <v>128.10230842893924</v>
      </c>
      <c r="I7" s="92">
        <v>128.10230842893924</v>
      </c>
      <c r="J7" s="92">
        <v>128.10230842893924</v>
      </c>
      <c r="K7" s="92">
        <v>128.10230842893924</v>
      </c>
      <c r="L7" s="92">
        <v>128.10230842893924</v>
      </c>
      <c r="M7" s="92">
        <v>128.10230842893924</v>
      </c>
      <c r="N7" s="92">
        <v>128.10230842893924</v>
      </c>
      <c r="O7" s="92">
        <v>128.10230842893924</v>
      </c>
      <c r="P7" s="92">
        <v>128.10230842893924</v>
      </c>
      <c r="Q7" s="92">
        <v>128.10230842893924</v>
      </c>
      <c r="R7" s="92">
        <v>128.10230842893924</v>
      </c>
      <c r="S7" s="92">
        <v>128.10230842893924</v>
      </c>
      <c r="T7" s="92">
        <v>128.10230842893924</v>
      </c>
      <c r="U7" s="92">
        <v>128.10230842893924</v>
      </c>
      <c r="V7" s="92">
        <v>128.10230842893924</v>
      </c>
      <c r="W7" s="92">
        <v>128.10230842893924</v>
      </c>
      <c r="X7" s="92">
        <v>128.10230842893924</v>
      </c>
      <c r="Y7" s="92">
        <v>128.10230842893924</v>
      </c>
      <c r="Z7" s="92">
        <v>128.10230842893924</v>
      </c>
      <c r="AA7" s="92">
        <v>128.10230842893924</v>
      </c>
      <c r="AB7" s="92">
        <v>128.10230842893924</v>
      </c>
      <c r="AC7" s="92">
        <v>128.10230842893924</v>
      </c>
      <c r="AD7" s="92">
        <v>128.10230842893924</v>
      </c>
      <c r="AE7" s="92">
        <v>128.10230842893924</v>
      </c>
    </row>
    <row r="8" spans="2:31" x14ac:dyDescent="0.2">
      <c r="B8" s="38" t="s">
        <v>36</v>
      </c>
      <c r="C8" s="92">
        <v>139.19346055575897</v>
      </c>
      <c r="D8" s="92">
        <v>139.19346055575897</v>
      </c>
      <c r="E8" s="92">
        <v>139.19346055575897</v>
      </c>
      <c r="F8" s="92">
        <v>139.19346055575897</v>
      </c>
      <c r="G8" s="92">
        <v>139.19346055575897</v>
      </c>
      <c r="H8" s="92">
        <v>139.19346055575897</v>
      </c>
      <c r="I8" s="92">
        <v>139.19346055575897</v>
      </c>
      <c r="J8" s="92">
        <v>139.19346055575897</v>
      </c>
      <c r="K8" s="92">
        <v>139.19346055575897</v>
      </c>
      <c r="L8" s="92">
        <v>139.19346055575897</v>
      </c>
      <c r="M8" s="92">
        <v>139.19346055575897</v>
      </c>
      <c r="N8" s="92">
        <v>139.19346055575897</v>
      </c>
      <c r="O8" s="92">
        <v>139.19346055575897</v>
      </c>
      <c r="P8" s="92">
        <v>139.19346055575897</v>
      </c>
      <c r="Q8" s="92">
        <v>139.19346055575897</v>
      </c>
      <c r="R8" s="92">
        <v>139.19346055575897</v>
      </c>
      <c r="S8" s="92">
        <v>139.19346055575897</v>
      </c>
      <c r="T8" s="92">
        <v>139.19346055575897</v>
      </c>
      <c r="U8" s="92">
        <v>139.19346055575897</v>
      </c>
      <c r="V8" s="92">
        <v>139.19346055575897</v>
      </c>
      <c r="W8" s="92">
        <v>139.19346055575897</v>
      </c>
      <c r="X8" s="92">
        <v>139.19346055575897</v>
      </c>
      <c r="Y8" s="92">
        <v>139.19346055575897</v>
      </c>
      <c r="Z8" s="92">
        <v>139.19346055575897</v>
      </c>
      <c r="AA8" s="92">
        <v>139.19346055575897</v>
      </c>
      <c r="AB8" s="92">
        <v>139.19346055575897</v>
      </c>
      <c r="AC8" s="92">
        <v>139.19346055575897</v>
      </c>
      <c r="AD8" s="92">
        <v>139.19346055575897</v>
      </c>
      <c r="AE8" s="92">
        <v>139.19346055575897</v>
      </c>
    </row>
    <row r="9" spans="2:31" x14ac:dyDescent="0.2">
      <c r="B9" s="38" t="s">
        <v>156</v>
      </c>
      <c r="C9" s="92">
        <v>221.15691115498589</v>
      </c>
      <c r="D9" s="92">
        <v>221.15691115498589</v>
      </c>
      <c r="E9" s="92">
        <v>221.15691115498589</v>
      </c>
      <c r="F9" s="92">
        <v>221.15691115498589</v>
      </c>
      <c r="G9" s="92">
        <v>221.15691115498589</v>
      </c>
      <c r="H9" s="92">
        <v>221.15691115498589</v>
      </c>
      <c r="I9" s="92">
        <v>221.15691115498589</v>
      </c>
      <c r="J9" s="92">
        <v>221.15691115498589</v>
      </c>
      <c r="K9" s="92">
        <v>221.15691115498589</v>
      </c>
      <c r="L9" s="92">
        <v>221.15691115498589</v>
      </c>
      <c r="M9" s="92">
        <v>221.15691115498589</v>
      </c>
      <c r="N9" s="92">
        <v>221.15691115498589</v>
      </c>
      <c r="O9" s="92">
        <v>221.15691115498589</v>
      </c>
      <c r="P9" s="92">
        <v>221.15691115498589</v>
      </c>
      <c r="Q9" s="92">
        <v>221.34626542052177</v>
      </c>
      <c r="R9" s="92">
        <v>221.92792784214996</v>
      </c>
      <c r="S9" s="92">
        <v>221.56243649016781</v>
      </c>
      <c r="T9" s="92">
        <v>222.44086772591467</v>
      </c>
      <c r="U9" s="92">
        <v>222.83671180070442</v>
      </c>
      <c r="V9" s="92">
        <v>223.08204562085984</v>
      </c>
      <c r="W9" s="92">
        <v>227.36701835040367</v>
      </c>
      <c r="X9" s="92">
        <v>223.93841459887275</v>
      </c>
      <c r="Y9" s="92">
        <v>223.90401570940924</v>
      </c>
      <c r="Z9" s="92">
        <v>223.25044203585085</v>
      </c>
      <c r="AA9" s="92">
        <v>221.92007113040771</v>
      </c>
      <c r="AB9" s="92">
        <v>221.22768190257867</v>
      </c>
      <c r="AC9" s="92">
        <v>221.24073294174295</v>
      </c>
      <c r="AD9" s="92">
        <v>220.1677302222717</v>
      </c>
      <c r="AE9" s="92">
        <v>219.69466460522975</v>
      </c>
    </row>
    <row r="10" spans="2:31" x14ac:dyDescent="0.2">
      <c r="B10" s="38" t="s">
        <v>157</v>
      </c>
      <c r="C10" s="92">
        <v>156.15947476880902</v>
      </c>
      <c r="D10" s="92">
        <v>156.15947476880902</v>
      </c>
      <c r="E10" s="92">
        <v>156.15947476880902</v>
      </c>
      <c r="F10" s="92">
        <v>156.15947476880902</v>
      </c>
      <c r="G10" s="92">
        <v>156.15947476880902</v>
      </c>
      <c r="H10" s="92">
        <v>156.15947476880902</v>
      </c>
      <c r="I10" s="92">
        <v>156.15947476880902</v>
      </c>
      <c r="J10" s="92">
        <v>156.15947476880902</v>
      </c>
      <c r="K10" s="92">
        <v>156.15947476880902</v>
      </c>
      <c r="L10" s="92">
        <v>156.15947476880902</v>
      </c>
      <c r="M10" s="92">
        <v>156.15947476880902</v>
      </c>
      <c r="N10" s="92">
        <v>156.15947476880902</v>
      </c>
      <c r="O10" s="92">
        <v>156.15947476880902</v>
      </c>
      <c r="P10" s="92">
        <v>156.15947476880902</v>
      </c>
      <c r="Q10" s="92">
        <v>154.2494844104767</v>
      </c>
      <c r="R10" s="92">
        <v>154.81926945814959</v>
      </c>
      <c r="S10" s="92">
        <v>154.26738152184282</v>
      </c>
      <c r="T10" s="92">
        <v>153.95535101026471</v>
      </c>
      <c r="U10" s="92">
        <v>154.3441863702154</v>
      </c>
      <c r="V10" s="92">
        <v>155.86202714692112</v>
      </c>
      <c r="W10" s="92">
        <v>156.59513785613427</v>
      </c>
      <c r="X10" s="92">
        <v>153.70552819808404</v>
      </c>
      <c r="Y10" s="92">
        <v>152.85686921754763</v>
      </c>
      <c r="Z10" s="92">
        <v>153.48072783089731</v>
      </c>
      <c r="AA10" s="92">
        <v>156.49110533542986</v>
      </c>
      <c r="AB10" s="92">
        <v>155.22732429071024</v>
      </c>
      <c r="AC10" s="92">
        <v>153.19304013199064</v>
      </c>
      <c r="AD10" s="92">
        <v>153.9770514521575</v>
      </c>
      <c r="AE10" s="92">
        <v>153.55881177893122</v>
      </c>
    </row>
    <row r="11" spans="2:31" x14ac:dyDescent="0.2">
      <c r="B11" s="38" t="s">
        <v>158</v>
      </c>
      <c r="C11" s="92">
        <v>22.591036011179668</v>
      </c>
      <c r="D11" s="92">
        <v>22.591036011179668</v>
      </c>
      <c r="E11" s="92">
        <v>22.591036011179668</v>
      </c>
      <c r="F11" s="92">
        <v>22.591036011179668</v>
      </c>
      <c r="G11" s="92">
        <v>22.591036011179668</v>
      </c>
      <c r="H11" s="92">
        <v>22.591036011179668</v>
      </c>
      <c r="I11" s="92">
        <v>22.591036011179668</v>
      </c>
      <c r="J11" s="92">
        <v>22.591036011179668</v>
      </c>
      <c r="K11" s="92">
        <v>22.591036011179668</v>
      </c>
      <c r="L11" s="92">
        <v>22.591036011179668</v>
      </c>
      <c r="M11" s="92">
        <v>22.591036011179668</v>
      </c>
      <c r="N11" s="92">
        <v>22.591036011179668</v>
      </c>
      <c r="O11" s="92">
        <v>22.591036011179668</v>
      </c>
      <c r="P11" s="92">
        <v>22.591036011179668</v>
      </c>
      <c r="Q11" s="92">
        <v>24.841873364479859</v>
      </c>
      <c r="R11" s="92">
        <v>25.900985053342954</v>
      </c>
      <c r="S11" s="92">
        <v>24.408791786226256</v>
      </c>
      <c r="T11" s="92">
        <v>25.95993915458229</v>
      </c>
      <c r="U11" s="92">
        <v>23.097402083819354</v>
      </c>
      <c r="V11" s="92">
        <v>25.673879368618053</v>
      </c>
      <c r="W11" s="92">
        <v>25.940798361834304</v>
      </c>
      <c r="X11" s="92">
        <v>22.960122666745907</v>
      </c>
      <c r="Y11" s="92">
        <v>20.959007701816809</v>
      </c>
      <c r="Z11" s="92">
        <v>21.647418521895268</v>
      </c>
      <c r="AA11" s="92">
        <v>22.112072119053035</v>
      </c>
      <c r="AB11" s="92">
        <v>27.696080367155272</v>
      </c>
      <c r="AC11" s="92">
        <v>25.741695421372736</v>
      </c>
      <c r="AD11" s="92">
        <v>22.097402119865741</v>
      </c>
      <c r="AE11" s="92">
        <v>23.349113398626951</v>
      </c>
    </row>
    <row r="12" spans="2:31" x14ac:dyDescent="0.2">
      <c r="B12" s="38" t="s">
        <v>14</v>
      </c>
      <c r="C12" s="92">
        <v>156.15947476880902</v>
      </c>
      <c r="D12" s="92">
        <v>156.15947476880902</v>
      </c>
      <c r="E12" s="92">
        <v>156.15947476880902</v>
      </c>
      <c r="F12" s="92">
        <v>156.15947476880902</v>
      </c>
      <c r="G12" s="92">
        <v>156.15947476880902</v>
      </c>
      <c r="H12" s="92">
        <v>156.15947476880902</v>
      </c>
      <c r="I12" s="92">
        <v>156.15947476880902</v>
      </c>
      <c r="J12" s="92">
        <v>156.15947476880902</v>
      </c>
      <c r="K12" s="92">
        <v>156.15947476880902</v>
      </c>
      <c r="L12" s="92">
        <v>156.15947476880902</v>
      </c>
      <c r="M12" s="92">
        <v>156.15947476880902</v>
      </c>
      <c r="N12" s="92">
        <v>156.15947476880902</v>
      </c>
      <c r="O12" s="92">
        <v>156.15947476880902</v>
      </c>
      <c r="P12" s="92">
        <v>156.15947476880902</v>
      </c>
      <c r="Q12" s="92">
        <v>154.2494844104767</v>
      </c>
      <c r="R12" s="92">
        <v>154.81926945814959</v>
      </c>
      <c r="S12" s="92">
        <v>154.26738152184282</v>
      </c>
      <c r="T12" s="92">
        <v>153.95535101026471</v>
      </c>
      <c r="U12" s="92">
        <v>154.3441863702154</v>
      </c>
      <c r="V12" s="92">
        <v>155.86202714692112</v>
      </c>
      <c r="W12" s="92">
        <v>156.59513785613427</v>
      </c>
      <c r="X12" s="92">
        <v>153.70552819808404</v>
      </c>
      <c r="Y12" s="92">
        <v>152.85686921754763</v>
      </c>
      <c r="Z12" s="92">
        <v>153.48072783089731</v>
      </c>
      <c r="AA12" s="92">
        <v>156.49110533542986</v>
      </c>
      <c r="AB12" s="92">
        <v>155.22732429071024</v>
      </c>
      <c r="AC12" s="92">
        <v>153.19304013199064</v>
      </c>
      <c r="AD12" s="92">
        <v>153.9770514521575</v>
      </c>
      <c r="AE12" s="92">
        <v>153.55881177893122</v>
      </c>
    </row>
    <row r="13" spans="2:31" x14ac:dyDescent="0.2">
      <c r="B13" s="51" t="s">
        <v>34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</row>
    <row r="14" spans="2:31" x14ac:dyDescent="0.2">
      <c r="B14" s="38" t="s">
        <v>12</v>
      </c>
      <c r="C14" s="92">
        <v>247.46031080918604</v>
      </c>
      <c r="D14" s="92">
        <v>247.46031080918604</v>
      </c>
      <c r="E14" s="92">
        <v>247.46031080918604</v>
      </c>
      <c r="F14" s="92">
        <v>247.46031080918604</v>
      </c>
      <c r="G14" s="92">
        <v>247.46031080918604</v>
      </c>
      <c r="H14" s="92">
        <v>247.46031080918604</v>
      </c>
      <c r="I14" s="92">
        <v>247.46031080918604</v>
      </c>
      <c r="J14" s="92">
        <v>247.46031080918604</v>
      </c>
      <c r="K14" s="92">
        <v>247.46031080918604</v>
      </c>
      <c r="L14" s="92">
        <v>247.46031080918604</v>
      </c>
      <c r="M14" s="92">
        <v>247.46031080918604</v>
      </c>
      <c r="N14" s="92">
        <v>247.46031080918604</v>
      </c>
      <c r="O14" s="92">
        <v>247.46031080918604</v>
      </c>
      <c r="P14" s="92">
        <v>247.46031080918601</v>
      </c>
      <c r="Q14" s="92">
        <v>247.40680885520507</v>
      </c>
      <c r="R14" s="92">
        <v>247.4543868804877</v>
      </c>
      <c r="S14" s="92">
        <v>247.48760404381588</v>
      </c>
      <c r="T14" s="92">
        <v>247.51351380045557</v>
      </c>
      <c r="U14" s="92">
        <v>247.64740268577901</v>
      </c>
      <c r="V14" s="92">
        <v>247.5970077140974</v>
      </c>
      <c r="W14" s="92">
        <v>247.86662904457043</v>
      </c>
      <c r="X14" s="92">
        <v>247.9142641536742</v>
      </c>
      <c r="Y14" s="92">
        <v>247.92921616837663</v>
      </c>
      <c r="Z14" s="92">
        <v>247.82815655095752</v>
      </c>
      <c r="AA14" s="92">
        <v>247.86105485241146</v>
      </c>
      <c r="AB14" s="92">
        <v>247.90259834477411</v>
      </c>
      <c r="AC14" s="92">
        <v>247.90945349644414</v>
      </c>
      <c r="AD14" s="92">
        <v>247.99322915291756</v>
      </c>
      <c r="AE14" s="92">
        <v>248.02409844058681</v>
      </c>
    </row>
    <row r="15" spans="2:31" x14ac:dyDescent="0.2">
      <c r="B15" s="38" t="s">
        <v>13</v>
      </c>
      <c r="C15" s="92">
        <v>223.87040157187593</v>
      </c>
      <c r="D15" s="92">
        <v>223.87533858807049</v>
      </c>
      <c r="E15" s="92">
        <v>223.88027560426505</v>
      </c>
      <c r="F15" s="92">
        <v>223.88521262045961</v>
      </c>
      <c r="G15" s="92">
        <v>223.89014963665417</v>
      </c>
      <c r="H15" s="92">
        <v>223.89508665284873</v>
      </c>
      <c r="I15" s="92">
        <v>223.90002366904329</v>
      </c>
      <c r="J15" s="92">
        <v>223.90496068523785</v>
      </c>
      <c r="K15" s="92">
        <v>223.90989770143241</v>
      </c>
      <c r="L15" s="92">
        <v>223.91483471762697</v>
      </c>
      <c r="M15" s="92">
        <v>223.91977173382153</v>
      </c>
      <c r="N15" s="92">
        <v>223.92470875001609</v>
      </c>
      <c r="O15" s="92">
        <v>223.92964576621065</v>
      </c>
      <c r="P15" s="92">
        <v>223.8062203613465</v>
      </c>
      <c r="Q15" s="92">
        <v>223.81433134958044</v>
      </c>
      <c r="R15" s="92">
        <v>223.46376046601253</v>
      </c>
      <c r="S15" s="92">
        <v>223.7891949197371</v>
      </c>
      <c r="T15" s="92">
        <v>224.02825788992715</v>
      </c>
      <c r="U15" s="92">
        <v>223.57838858816248</v>
      </c>
      <c r="V15" s="92">
        <v>224.18813115434821</v>
      </c>
      <c r="W15" s="92">
        <v>224.07848763793427</v>
      </c>
      <c r="X15" s="92">
        <v>223.64714627091914</v>
      </c>
      <c r="Y15" s="92">
        <v>223.31067757987032</v>
      </c>
      <c r="Z15" s="92">
        <v>224.0715752689002</v>
      </c>
      <c r="AA15" s="92">
        <v>223.84722015321378</v>
      </c>
      <c r="AB15" s="92">
        <v>223.46872507072678</v>
      </c>
      <c r="AC15" s="92">
        <v>223.52724406778253</v>
      </c>
      <c r="AD15" s="92">
        <v>223.51250295912007</v>
      </c>
      <c r="AE15" s="92">
        <v>223.68955016726412</v>
      </c>
    </row>
    <row r="16" spans="2:31" x14ac:dyDescent="0.2">
      <c r="B16" s="38" t="s">
        <v>35</v>
      </c>
      <c r="C16" s="92">
        <v>236.89769157106076</v>
      </c>
      <c r="D16" s="92">
        <v>236.89769157106076</v>
      </c>
      <c r="E16" s="92">
        <v>236.89769157106076</v>
      </c>
      <c r="F16" s="92">
        <v>236.89769157106076</v>
      </c>
      <c r="G16" s="92">
        <v>236.89769157106076</v>
      </c>
      <c r="H16" s="92">
        <v>236.89769157106076</v>
      </c>
      <c r="I16" s="92">
        <v>236.89769157106076</v>
      </c>
      <c r="J16" s="92">
        <v>236.89769157106076</v>
      </c>
      <c r="K16" s="92">
        <v>236.89769157106076</v>
      </c>
      <c r="L16" s="92">
        <v>236.89769157106076</v>
      </c>
      <c r="M16" s="92">
        <v>236.89769157106076</v>
      </c>
      <c r="N16" s="92">
        <v>236.89769157106076</v>
      </c>
      <c r="O16" s="92">
        <v>236.89769157106076</v>
      </c>
      <c r="P16" s="92">
        <v>236.89769157106076</v>
      </c>
      <c r="Q16" s="92">
        <v>236.89769157106076</v>
      </c>
      <c r="R16" s="92">
        <v>236.89769157106076</v>
      </c>
      <c r="S16" s="92">
        <v>236.89769157106076</v>
      </c>
      <c r="T16" s="92">
        <v>236.89769157106076</v>
      </c>
      <c r="U16" s="92">
        <v>236.89769157106076</v>
      </c>
      <c r="V16" s="92">
        <v>236.89769157106076</v>
      </c>
      <c r="W16" s="92">
        <v>236.89769157106076</v>
      </c>
      <c r="X16" s="92">
        <v>236.89769157106076</v>
      </c>
      <c r="Y16" s="92">
        <v>236.89769157106076</v>
      </c>
      <c r="Z16" s="92">
        <v>236.89769157106076</v>
      </c>
      <c r="AA16" s="92">
        <v>236.89769157106076</v>
      </c>
      <c r="AB16" s="92">
        <v>236.89769157106076</v>
      </c>
      <c r="AC16" s="92">
        <v>236.89769157106076</v>
      </c>
      <c r="AD16" s="92">
        <v>236.89769157106076</v>
      </c>
      <c r="AE16" s="92">
        <v>236.89769157106076</v>
      </c>
    </row>
    <row r="17" spans="2:31" x14ac:dyDescent="0.2">
      <c r="B17" s="38" t="s">
        <v>36</v>
      </c>
      <c r="C17" s="92">
        <v>225.80653944424103</v>
      </c>
      <c r="D17" s="92">
        <v>225.80653944424103</v>
      </c>
      <c r="E17" s="92">
        <v>225.80653944424103</v>
      </c>
      <c r="F17" s="92">
        <v>225.80653944424103</v>
      </c>
      <c r="G17" s="92">
        <v>225.80653944424103</v>
      </c>
      <c r="H17" s="92">
        <v>225.80653944424103</v>
      </c>
      <c r="I17" s="92">
        <v>225.80653944424103</v>
      </c>
      <c r="J17" s="92">
        <v>225.80653944424103</v>
      </c>
      <c r="K17" s="92">
        <v>225.80653944424103</v>
      </c>
      <c r="L17" s="92">
        <v>225.80653944424103</v>
      </c>
      <c r="M17" s="92">
        <v>225.80653944424103</v>
      </c>
      <c r="N17" s="92">
        <v>225.80653944424103</v>
      </c>
      <c r="O17" s="92">
        <v>225.80653944424103</v>
      </c>
      <c r="P17" s="92">
        <v>225.80653944424103</v>
      </c>
      <c r="Q17" s="92">
        <v>225.80653944424103</v>
      </c>
      <c r="R17" s="92">
        <v>225.80653944424103</v>
      </c>
      <c r="S17" s="92">
        <v>225.80653944424103</v>
      </c>
      <c r="T17" s="92">
        <v>225.80653944424103</v>
      </c>
      <c r="U17" s="92">
        <v>225.80653944424103</v>
      </c>
      <c r="V17" s="92">
        <v>225.80653944424103</v>
      </c>
      <c r="W17" s="92">
        <v>225.80653944424103</v>
      </c>
      <c r="X17" s="92">
        <v>225.80653944424103</v>
      </c>
      <c r="Y17" s="92">
        <v>225.80653944424103</v>
      </c>
      <c r="Z17" s="92">
        <v>225.80653944424103</v>
      </c>
      <c r="AA17" s="92">
        <v>225.80653944424103</v>
      </c>
      <c r="AB17" s="92">
        <v>225.80653944424103</v>
      </c>
      <c r="AC17" s="92">
        <v>225.80653944424103</v>
      </c>
      <c r="AD17" s="92">
        <v>225.80653944424103</v>
      </c>
      <c r="AE17" s="92">
        <v>225.80653944424103</v>
      </c>
    </row>
    <row r="18" spans="2:31" x14ac:dyDescent="0.2">
      <c r="B18" s="38" t="s">
        <v>156</v>
      </c>
      <c r="C18" s="92">
        <v>143.84308884501414</v>
      </c>
      <c r="D18" s="92">
        <v>143.84308884501414</v>
      </c>
      <c r="E18" s="92">
        <v>143.84308884501414</v>
      </c>
      <c r="F18" s="92">
        <v>143.84308884501414</v>
      </c>
      <c r="G18" s="92">
        <v>143.84308884501414</v>
      </c>
      <c r="H18" s="92">
        <v>143.84308884501414</v>
      </c>
      <c r="I18" s="92">
        <v>143.84308884501414</v>
      </c>
      <c r="J18" s="92">
        <v>143.84308884501414</v>
      </c>
      <c r="K18" s="92">
        <v>143.84308884501414</v>
      </c>
      <c r="L18" s="92">
        <v>143.84308884501414</v>
      </c>
      <c r="M18" s="92">
        <v>143.84308884501414</v>
      </c>
      <c r="N18" s="92">
        <v>143.84308884501414</v>
      </c>
      <c r="O18" s="92">
        <v>143.84308884501414</v>
      </c>
      <c r="P18" s="92">
        <v>143.84308884501414</v>
      </c>
      <c r="Q18" s="92">
        <v>143.65373457947828</v>
      </c>
      <c r="R18" s="92">
        <v>143.07207215785004</v>
      </c>
      <c r="S18" s="92">
        <v>143.43756350983219</v>
      </c>
      <c r="T18" s="92">
        <v>142.55913227408533</v>
      </c>
      <c r="U18" s="92">
        <v>142.16328819929558</v>
      </c>
      <c r="V18" s="92">
        <v>141.91795437914016</v>
      </c>
      <c r="W18" s="92">
        <v>137.63298164959633</v>
      </c>
      <c r="X18" s="92">
        <v>141.06158540112727</v>
      </c>
      <c r="Y18" s="92">
        <v>141.09598429059076</v>
      </c>
      <c r="Z18" s="92">
        <v>141.74955796414915</v>
      </c>
      <c r="AA18" s="92">
        <v>143.07992886959229</v>
      </c>
      <c r="AB18" s="92">
        <v>143.77231809742133</v>
      </c>
      <c r="AC18" s="92">
        <v>143.75926705825702</v>
      </c>
      <c r="AD18" s="92">
        <v>144.83226977772827</v>
      </c>
      <c r="AE18" s="92">
        <v>145.30533539477025</v>
      </c>
    </row>
    <row r="19" spans="2:31" x14ac:dyDescent="0.2">
      <c r="B19" s="38" t="s">
        <v>157</v>
      </c>
      <c r="C19" s="92">
        <v>208.84052523119098</v>
      </c>
      <c r="D19" s="92">
        <v>208.84052523119098</v>
      </c>
      <c r="E19" s="92">
        <v>208.84052523119098</v>
      </c>
      <c r="F19" s="92">
        <v>208.84052523119098</v>
      </c>
      <c r="G19" s="92">
        <v>208.84052523119098</v>
      </c>
      <c r="H19" s="92">
        <v>208.84052523119098</v>
      </c>
      <c r="I19" s="92">
        <v>208.84052523119098</v>
      </c>
      <c r="J19" s="92">
        <v>208.84052523119098</v>
      </c>
      <c r="K19" s="92">
        <v>208.84052523119098</v>
      </c>
      <c r="L19" s="92">
        <v>208.84052523119098</v>
      </c>
      <c r="M19" s="92">
        <v>208.84052523119098</v>
      </c>
      <c r="N19" s="92">
        <v>208.84052523119098</v>
      </c>
      <c r="O19" s="92">
        <v>208.84052523119098</v>
      </c>
      <c r="P19" s="92">
        <v>208.84052523119098</v>
      </c>
      <c r="Q19" s="92">
        <v>210.7505155895233</v>
      </c>
      <c r="R19" s="92">
        <v>210.18073054185041</v>
      </c>
      <c r="S19" s="92">
        <v>210.73261847815718</v>
      </c>
      <c r="T19" s="92">
        <v>211.04464898973529</v>
      </c>
      <c r="U19" s="92">
        <v>210.6558136297846</v>
      </c>
      <c r="V19" s="92">
        <v>209.13797285307888</v>
      </c>
      <c r="W19" s="92">
        <v>208.40486214386573</v>
      </c>
      <c r="X19" s="92">
        <v>211.29447180191596</v>
      </c>
      <c r="Y19" s="92">
        <v>212.14313078245237</v>
      </c>
      <c r="Z19" s="92">
        <v>211.51927216910269</v>
      </c>
      <c r="AA19" s="92">
        <v>208.50889466457011</v>
      </c>
      <c r="AB19" s="92">
        <v>209.77267570928973</v>
      </c>
      <c r="AC19" s="92">
        <v>211.80695986800939</v>
      </c>
      <c r="AD19" s="92">
        <v>211.02294854784247</v>
      </c>
      <c r="AE19" s="92">
        <v>211.44118822106881</v>
      </c>
    </row>
    <row r="20" spans="2:31" x14ac:dyDescent="0.2">
      <c r="B20" s="38" t="s">
        <v>158</v>
      </c>
      <c r="C20" s="92">
        <v>342.4089639888204</v>
      </c>
      <c r="D20" s="92">
        <v>342.4089639888204</v>
      </c>
      <c r="E20" s="92">
        <v>342.4089639888204</v>
      </c>
      <c r="F20" s="92">
        <v>342.4089639888204</v>
      </c>
      <c r="G20" s="92">
        <v>342.4089639888204</v>
      </c>
      <c r="H20" s="92">
        <v>342.4089639888204</v>
      </c>
      <c r="I20" s="92">
        <v>342.4089639888204</v>
      </c>
      <c r="J20" s="92">
        <v>342.4089639888204</v>
      </c>
      <c r="K20" s="92">
        <v>342.4089639888204</v>
      </c>
      <c r="L20" s="92">
        <v>342.4089639888204</v>
      </c>
      <c r="M20" s="92">
        <v>342.4089639888204</v>
      </c>
      <c r="N20" s="92">
        <v>342.4089639888204</v>
      </c>
      <c r="O20" s="92">
        <v>342.4089639888204</v>
      </c>
      <c r="P20" s="92">
        <v>342.4089639888204</v>
      </c>
      <c r="Q20" s="92">
        <v>340.15812663552015</v>
      </c>
      <c r="R20" s="92">
        <v>339.09901494665706</v>
      </c>
      <c r="S20" s="92">
        <v>340.59120821377371</v>
      </c>
      <c r="T20" s="92">
        <v>339.04006084541771</v>
      </c>
      <c r="U20" s="92">
        <v>341.90259791618064</v>
      </c>
      <c r="V20" s="92">
        <v>339.32612063138197</v>
      </c>
      <c r="W20" s="92">
        <v>339.05920163816569</v>
      </c>
      <c r="X20" s="92">
        <v>342.03987733325414</v>
      </c>
      <c r="Y20" s="92">
        <v>344.0409922981832</v>
      </c>
      <c r="Z20" s="92">
        <v>343.3525814781047</v>
      </c>
      <c r="AA20" s="92">
        <v>342.88792788094696</v>
      </c>
      <c r="AB20" s="92">
        <v>337.30391963284472</v>
      </c>
      <c r="AC20" s="92">
        <v>339.25830457862719</v>
      </c>
      <c r="AD20" s="92">
        <v>342.90259788013424</v>
      </c>
      <c r="AE20" s="92">
        <v>341.65088660137303</v>
      </c>
    </row>
    <row r="21" spans="2:31" x14ac:dyDescent="0.2">
      <c r="B21" s="81" t="s">
        <v>14</v>
      </c>
      <c r="C21" s="98">
        <v>208.84052523119098</v>
      </c>
      <c r="D21" s="98">
        <v>208.84052523119098</v>
      </c>
      <c r="E21" s="98">
        <v>208.84052523119098</v>
      </c>
      <c r="F21" s="98">
        <v>208.84052523119098</v>
      </c>
      <c r="G21" s="98">
        <v>208.84052523119098</v>
      </c>
      <c r="H21" s="98">
        <v>208.84052523119098</v>
      </c>
      <c r="I21" s="98">
        <v>208.84052523119098</v>
      </c>
      <c r="J21" s="98">
        <v>208.84052523119098</v>
      </c>
      <c r="K21" s="98">
        <v>208.84052523119098</v>
      </c>
      <c r="L21" s="98">
        <v>208.84052523119098</v>
      </c>
      <c r="M21" s="98">
        <v>208.84052523119098</v>
      </c>
      <c r="N21" s="98">
        <v>208.84052523119098</v>
      </c>
      <c r="O21" s="98">
        <v>208.84052523119098</v>
      </c>
      <c r="P21" s="98">
        <v>208.84052523119098</v>
      </c>
      <c r="Q21" s="98">
        <v>210.7505155895233</v>
      </c>
      <c r="R21" s="98">
        <v>210.18073054185041</v>
      </c>
      <c r="S21" s="98">
        <v>210.73261847815718</v>
      </c>
      <c r="T21" s="98">
        <v>211.04464898973529</v>
      </c>
      <c r="U21" s="98">
        <v>210.6558136297846</v>
      </c>
      <c r="V21" s="98">
        <v>209.13797285307888</v>
      </c>
      <c r="W21" s="98">
        <v>208.40486214386573</v>
      </c>
      <c r="X21" s="98">
        <v>211.29447180191596</v>
      </c>
      <c r="Y21" s="98">
        <v>212.14313078245237</v>
      </c>
      <c r="Z21" s="98">
        <v>211.51927216910269</v>
      </c>
      <c r="AA21" s="98">
        <v>208.50889466457011</v>
      </c>
      <c r="AB21" s="98">
        <v>209.77267570928973</v>
      </c>
      <c r="AC21" s="98">
        <v>211.80695986800939</v>
      </c>
      <c r="AD21" s="98">
        <v>211.02294854784247</v>
      </c>
      <c r="AE21" s="98">
        <v>211.44118822106881</v>
      </c>
    </row>
    <row r="22" spans="2:31" x14ac:dyDescent="0.2">
      <c r="B22" s="37" t="s">
        <v>102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2:31" x14ac:dyDescent="0.2">
      <c r="B23" s="38" t="s">
        <v>12</v>
      </c>
      <c r="C23" s="93">
        <v>0.32351966459122339</v>
      </c>
      <c r="D23" s="93">
        <v>0.32123651600597347</v>
      </c>
      <c r="E23" s="93">
        <v>0.31895336742072355</v>
      </c>
      <c r="F23" s="93">
        <v>0.31667021883547364</v>
      </c>
      <c r="G23" s="93">
        <v>0.31438707025022372</v>
      </c>
      <c r="H23" s="93">
        <v>0.3121039216649738</v>
      </c>
      <c r="I23" s="93">
        <v>0.30982077307972389</v>
      </c>
      <c r="J23" s="93">
        <v>0.30753762449447397</v>
      </c>
      <c r="K23" s="93">
        <v>0.30525447590922405</v>
      </c>
      <c r="L23" s="93">
        <v>0.30297132732397414</v>
      </c>
      <c r="M23" s="93">
        <v>0.30068817873872422</v>
      </c>
      <c r="N23" s="93">
        <v>0.2984050301534743</v>
      </c>
      <c r="O23" s="93">
        <v>0.29612188156822439</v>
      </c>
      <c r="P23" s="93">
        <v>0.29383873298297436</v>
      </c>
      <c r="Q23" s="93">
        <v>0.29365807111328029</v>
      </c>
      <c r="R23" s="93">
        <v>0.28995773558988386</v>
      </c>
      <c r="S23" s="93">
        <v>0.2895664024026936</v>
      </c>
      <c r="T23" s="93">
        <v>0.28901061337658973</v>
      </c>
      <c r="U23" s="93">
        <v>0.29083236104018917</v>
      </c>
      <c r="V23" s="93">
        <v>0.29231244487289776</v>
      </c>
      <c r="W23" s="93">
        <v>0.28619780273421741</v>
      </c>
      <c r="X23" s="93">
        <v>0.28586666161989271</v>
      </c>
      <c r="Y23" s="93">
        <v>0.28894889162927945</v>
      </c>
      <c r="Z23" s="93">
        <v>0.2872886700967312</v>
      </c>
      <c r="AA23" s="93">
        <v>0.2876310476816154</v>
      </c>
      <c r="AB23" s="93">
        <v>0.2837515312149157</v>
      </c>
      <c r="AC23" s="93">
        <v>0.28459781239738868</v>
      </c>
      <c r="AD23" s="93">
        <v>0.28018025015357273</v>
      </c>
      <c r="AE23" s="93">
        <v>0.27859396870158326</v>
      </c>
    </row>
    <row r="24" spans="2:31" x14ac:dyDescent="0.2">
      <c r="B24" s="38" t="s">
        <v>13</v>
      </c>
      <c r="C24" s="93">
        <v>0.25826280436684651</v>
      </c>
      <c r="D24" s="93">
        <v>0.2587898452839153</v>
      </c>
      <c r="E24" s="93">
        <v>0.25931688620098409</v>
      </c>
      <c r="F24" s="93">
        <v>0.25984392711805288</v>
      </c>
      <c r="G24" s="93">
        <v>0.26037096803512166</v>
      </c>
      <c r="H24" s="93">
        <v>0.26089800895219045</v>
      </c>
      <c r="I24" s="93">
        <v>0.26142504986925924</v>
      </c>
      <c r="J24" s="93">
        <v>0.26195209078632803</v>
      </c>
      <c r="K24" s="93">
        <v>0.26247913170339682</v>
      </c>
      <c r="L24" s="93">
        <v>0.26300617262046561</v>
      </c>
      <c r="M24" s="93">
        <v>0.26353321353753439</v>
      </c>
      <c r="N24" s="93">
        <v>0.26406025445460318</v>
      </c>
      <c r="O24" s="93">
        <v>0.26458729537167197</v>
      </c>
      <c r="P24" s="93">
        <v>0.2651143362887407</v>
      </c>
      <c r="Q24" s="93">
        <v>0.26460910861105025</v>
      </c>
      <c r="R24" s="93">
        <v>0.26522845354617774</v>
      </c>
      <c r="S24" s="93">
        <v>0.26546516538829545</v>
      </c>
      <c r="T24" s="93">
        <v>0.26670898197079135</v>
      </c>
      <c r="U24" s="93">
        <v>0.26680425754355536</v>
      </c>
      <c r="V24" s="93">
        <v>0.26595719744414797</v>
      </c>
      <c r="W24" s="93">
        <v>0.26650107566762699</v>
      </c>
      <c r="X24" s="93">
        <v>0.26715749945258294</v>
      </c>
      <c r="Y24" s="93">
        <v>0.26665438935795865</v>
      </c>
      <c r="Z24" s="93">
        <v>0.26645502877895832</v>
      </c>
      <c r="AA24" s="93">
        <v>0.26631248450405692</v>
      </c>
      <c r="AB24" s="93">
        <v>0.26699460676121434</v>
      </c>
      <c r="AC24" s="93">
        <v>0.26724917013710442</v>
      </c>
      <c r="AD24" s="93">
        <v>0.26689952039902326</v>
      </c>
      <c r="AE24" s="93">
        <v>0.26739007712225965</v>
      </c>
    </row>
    <row r="25" spans="2:31" x14ac:dyDescent="0.2">
      <c r="B25" s="38" t="s">
        <v>35</v>
      </c>
      <c r="C25" s="93">
        <v>0.35096522857243634</v>
      </c>
      <c r="D25" s="93">
        <v>0.35096522857243634</v>
      </c>
      <c r="E25" s="93">
        <v>0.35096522857243634</v>
      </c>
      <c r="F25" s="93">
        <v>0.35096522857243634</v>
      </c>
      <c r="G25" s="93">
        <v>0.35096522857243634</v>
      </c>
      <c r="H25" s="93">
        <v>0.35096522857243634</v>
      </c>
      <c r="I25" s="93">
        <v>0.35096522857243634</v>
      </c>
      <c r="J25" s="93">
        <v>0.35096522857243634</v>
      </c>
      <c r="K25" s="93">
        <v>0.35096522857243634</v>
      </c>
      <c r="L25" s="93">
        <v>0.35096522857243634</v>
      </c>
      <c r="M25" s="93">
        <v>0.35096522857243634</v>
      </c>
      <c r="N25" s="93">
        <v>0.35096522857243634</v>
      </c>
      <c r="O25" s="93">
        <v>0.35096522857243634</v>
      </c>
      <c r="P25" s="93">
        <v>0.35096522857243634</v>
      </c>
      <c r="Q25" s="93">
        <v>0.35096522857243634</v>
      </c>
      <c r="R25" s="93">
        <v>0.35096522857243634</v>
      </c>
      <c r="S25" s="93">
        <v>0.35096522857243634</v>
      </c>
      <c r="T25" s="93">
        <v>0.35096522857243634</v>
      </c>
      <c r="U25" s="93">
        <v>0.35096522857243634</v>
      </c>
      <c r="V25" s="93">
        <v>0.35096522857243634</v>
      </c>
      <c r="W25" s="93">
        <v>0.35096522857243634</v>
      </c>
      <c r="X25" s="93">
        <v>0.35096522857243634</v>
      </c>
      <c r="Y25" s="93">
        <v>0.35096522857243634</v>
      </c>
      <c r="Z25" s="93">
        <v>0.35096522857243634</v>
      </c>
      <c r="AA25" s="93">
        <v>0.35096522857243634</v>
      </c>
      <c r="AB25" s="93">
        <v>0.35096522857243634</v>
      </c>
      <c r="AC25" s="93">
        <v>0.35096522857243634</v>
      </c>
      <c r="AD25" s="93">
        <v>0.35096522857243634</v>
      </c>
      <c r="AE25" s="93">
        <v>0.35096522857243634</v>
      </c>
    </row>
    <row r="26" spans="2:31" x14ac:dyDescent="0.2">
      <c r="B26" s="38" t="s">
        <v>36</v>
      </c>
      <c r="C26" s="93">
        <v>0.38135194672810685</v>
      </c>
      <c r="D26" s="93">
        <v>0.38135194672810685</v>
      </c>
      <c r="E26" s="93">
        <v>0.38135194672810685</v>
      </c>
      <c r="F26" s="93">
        <v>0.38135194672810685</v>
      </c>
      <c r="G26" s="93">
        <v>0.38135194672810685</v>
      </c>
      <c r="H26" s="93">
        <v>0.38135194672810685</v>
      </c>
      <c r="I26" s="93">
        <v>0.38135194672810685</v>
      </c>
      <c r="J26" s="93">
        <v>0.38135194672810685</v>
      </c>
      <c r="K26" s="93">
        <v>0.38135194672810685</v>
      </c>
      <c r="L26" s="93">
        <v>0.38135194672810685</v>
      </c>
      <c r="M26" s="93">
        <v>0.38135194672810685</v>
      </c>
      <c r="N26" s="93">
        <v>0.38135194672810685</v>
      </c>
      <c r="O26" s="93">
        <v>0.38135194672810685</v>
      </c>
      <c r="P26" s="93">
        <v>0.38135194672810685</v>
      </c>
      <c r="Q26" s="93">
        <v>0.38135194672810685</v>
      </c>
      <c r="R26" s="93">
        <v>0.38135194672810685</v>
      </c>
      <c r="S26" s="93">
        <v>0.38135194672810685</v>
      </c>
      <c r="T26" s="93">
        <v>0.38135194672810685</v>
      </c>
      <c r="U26" s="93">
        <v>0.38135194672810685</v>
      </c>
      <c r="V26" s="93">
        <v>0.38135194672810685</v>
      </c>
      <c r="W26" s="93">
        <v>0.38135194672810685</v>
      </c>
      <c r="X26" s="93">
        <v>0.38135194672810685</v>
      </c>
      <c r="Y26" s="93">
        <v>0.38135194672810685</v>
      </c>
      <c r="Z26" s="93">
        <v>0.38135194672810685</v>
      </c>
      <c r="AA26" s="93">
        <v>0.38135194672810685</v>
      </c>
      <c r="AB26" s="93">
        <v>0.38135194672810685</v>
      </c>
      <c r="AC26" s="93">
        <v>0.38135194672810685</v>
      </c>
      <c r="AD26" s="93">
        <v>0.38135194672810685</v>
      </c>
      <c r="AE26" s="93">
        <v>0.38135194672810685</v>
      </c>
    </row>
    <row r="27" spans="2:31" x14ac:dyDescent="0.2">
      <c r="B27" s="38" t="s">
        <v>156</v>
      </c>
      <c r="C27" s="93">
        <v>0.41189717315934088</v>
      </c>
      <c r="D27" s="93">
        <v>0.41189717315934088</v>
      </c>
      <c r="E27" s="93">
        <v>0.41189717315934088</v>
      </c>
      <c r="F27" s="93">
        <v>0.41189717315934088</v>
      </c>
      <c r="G27" s="93">
        <v>0.41189717315934088</v>
      </c>
      <c r="H27" s="93">
        <v>0.41189717315934088</v>
      </c>
      <c r="I27" s="93">
        <v>0.41189717315934088</v>
      </c>
      <c r="J27" s="93">
        <v>0.41189717315934088</v>
      </c>
      <c r="K27" s="93">
        <v>0.41189717315934088</v>
      </c>
      <c r="L27" s="93">
        <v>0.41189717315934088</v>
      </c>
      <c r="M27" s="93">
        <v>0.41189717315934088</v>
      </c>
      <c r="N27" s="93">
        <v>0.41189717315934088</v>
      </c>
      <c r="O27" s="93">
        <v>0.41189717315934088</v>
      </c>
      <c r="P27" s="93">
        <v>0.41189717315934088</v>
      </c>
      <c r="Q27" s="93">
        <v>0.41224983899416628</v>
      </c>
      <c r="R27" s="93">
        <v>0.41333316533450293</v>
      </c>
      <c r="S27" s="93">
        <v>0.4229509315373442</v>
      </c>
      <c r="T27" s="93">
        <v>0.41428849830158021</v>
      </c>
      <c r="U27" s="93">
        <v>0.41502574433457212</v>
      </c>
      <c r="V27" s="93">
        <v>0.41548267017276869</v>
      </c>
      <c r="W27" s="93">
        <v>0.42346328513590242</v>
      </c>
      <c r="X27" s="93">
        <v>0.41707762806661286</v>
      </c>
      <c r="Y27" s="93">
        <v>0.41701356131303119</v>
      </c>
      <c r="Z27" s="93">
        <v>0.41579630272868884</v>
      </c>
      <c r="AA27" s="93">
        <v>0.41331853247794836</v>
      </c>
      <c r="AB27" s="93">
        <v>0.41202898125307669</v>
      </c>
      <c r="AC27" s="93">
        <v>0.41205328836656679</v>
      </c>
      <c r="AD27" s="93">
        <v>0.41005485754822019</v>
      </c>
      <c r="AE27" s="93">
        <v>0.40917378903735668</v>
      </c>
    </row>
    <row r="28" spans="2:31" x14ac:dyDescent="0.2">
      <c r="B28" s="38" t="s">
        <v>157</v>
      </c>
      <c r="C28" s="93">
        <v>0.34004260423629984</v>
      </c>
      <c r="D28" s="93">
        <v>0.34004260423629984</v>
      </c>
      <c r="E28" s="93">
        <v>0.34004260423629984</v>
      </c>
      <c r="F28" s="93">
        <v>0.34004260423629984</v>
      </c>
      <c r="G28" s="93">
        <v>0.34004260423629984</v>
      </c>
      <c r="H28" s="93">
        <v>0.34004260423629984</v>
      </c>
      <c r="I28" s="93">
        <v>0.34004260423629984</v>
      </c>
      <c r="J28" s="93">
        <v>0.34004260423629984</v>
      </c>
      <c r="K28" s="93">
        <v>0.34004260423629984</v>
      </c>
      <c r="L28" s="93">
        <v>0.34004260423629984</v>
      </c>
      <c r="M28" s="93">
        <v>0.34004260423629984</v>
      </c>
      <c r="N28" s="93">
        <v>0.34004260423629984</v>
      </c>
      <c r="O28" s="93">
        <v>0.34004260423629984</v>
      </c>
      <c r="P28" s="93">
        <v>0.34004260423629984</v>
      </c>
      <c r="Q28" s="93">
        <v>0.3358835348204024</v>
      </c>
      <c r="R28" s="93">
        <v>0.3371242612748967</v>
      </c>
      <c r="S28" s="93">
        <v>0.33409999089850251</v>
      </c>
      <c r="T28" s="93">
        <v>0.33524304926837911</v>
      </c>
      <c r="U28" s="93">
        <v>0.33608975158095111</v>
      </c>
      <c r="V28" s="93">
        <v>0.33939490185307652</v>
      </c>
      <c r="W28" s="93">
        <v>0.34099127552891928</v>
      </c>
      <c r="X28" s="93">
        <v>0.33469905153927992</v>
      </c>
      <c r="Y28" s="93">
        <v>0.3328510675454982</v>
      </c>
      <c r="Z28" s="93">
        <v>0.33420954104108813</v>
      </c>
      <c r="AA28" s="93">
        <v>0.34076474115232785</v>
      </c>
      <c r="AB28" s="93">
        <v>0.33801281464727811</v>
      </c>
      <c r="AC28" s="93">
        <v>0.33358309122440044</v>
      </c>
      <c r="AD28" s="93">
        <v>0.33529030272376659</v>
      </c>
      <c r="AE28" s="93">
        <v>0.33437957151203973</v>
      </c>
    </row>
    <row r="29" spans="2:31" x14ac:dyDescent="0.2">
      <c r="B29" s="38" t="s">
        <v>158</v>
      </c>
      <c r="C29" s="93">
        <v>3.6331337365924539E-2</v>
      </c>
      <c r="D29" s="93">
        <v>3.6331337365924539E-2</v>
      </c>
      <c r="E29" s="93">
        <v>3.6331337365924539E-2</v>
      </c>
      <c r="F29" s="93">
        <v>3.6331337365924539E-2</v>
      </c>
      <c r="G29" s="93">
        <v>3.6331337365924539E-2</v>
      </c>
      <c r="H29" s="93">
        <v>3.6331337365924539E-2</v>
      </c>
      <c r="I29" s="93">
        <v>3.6331337365924539E-2</v>
      </c>
      <c r="J29" s="93">
        <v>3.6331337365924539E-2</v>
      </c>
      <c r="K29" s="93">
        <v>3.6331337365924539E-2</v>
      </c>
      <c r="L29" s="93">
        <v>3.6331337365924539E-2</v>
      </c>
      <c r="M29" s="93">
        <v>3.6331337365924539E-2</v>
      </c>
      <c r="N29" s="93">
        <v>3.6331337365924539E-2</v>
      </c>
      <c r="O29" s="93">
        <v>3.6331337365924539E-2</v>
      </c>
      <c r="P29" s="93">
        <v>3.6331337365924539E-2</v>
      </c>
      <c r="Q29" s="93">
        <v>3.9951177164245656E-2</v>
      </c>
      <c r="R29" s="93">
        <v>4.1654460894006359E-2</v>
      </c>
      <c r="S29" s="93">
        <v>3.591349374939426E-2</v>
      </c>
      <c r="T29" s="93">
        <v>4.1749272010246044E-2</v>
      </c>
      <c r="U29" s="93">
        <v>3.7145684995073883E-2</v>
      </c>
      <c r="V29" s="93">
        <v>4.1289225176380243E-2</v>
      </c>
      <c r="W29" s="93">
        <v>4.1718489420265042E-2</v>
      </c>
      <c r="X29" s="93">
        <v>3.6924909603780393E-2</v>
      </c>
      <c r="Y29" s="93">
        <v>3.3706678139634128E-2</v>
      </c>
      <c r="Z29" s="93">
        <v>3.4813793622883595E-2</v>
      </c>
      <c r="AA29" s="93">
        <v>3.5561058448997609E-2</v>
      </c>
      <c r="AB29" s="93">
        <v>4.4541367604164862E-2</v>
      </c>
      <c r="AC29" s="93">
        <v>4.139828825300227E-2</v>
      </c>
      <c r="AD29" s="93">
        <v>3.5537465874962135E-2</v>
      </c>
      <c r="AE29" s="93">
        <v>3.7550491958887794E-2</v>
      </c>
    </row>
    <row r="30" spans="2:31" x14ac:dyDescent="0.2">
      <c r="B30" s="38" t="s">
        <v>14</v>
      </c>
      <c r="C30" s="93">
        <v>0.42262318835049023</v>
      </c>
      <c r="D30" s="93">
        <v>0.41926713790903458</v>
      </c>
      <c r="E30" s="93">
        <v>0.41591108746757893</v>
      </c>
      <c r="F30" s="93">
        <v>0.41255503702612328</v>
      </c>
      <c r="G30" s="93">
        <v>0.40919898658466763</v>
      </c>
      <c r="H30" s="93">
        <v>0.40584293614321199</v>
      </c>
      <c r="I30" s="93">
        <v>0.40248688570175634</v>
      </c>
      <c r="J30" s="93">
        <v>0.39913083526030069</v>
      </c>
      <c r="K30" s="93">
        <v>0.39577478481884504</v>
      </c>
      <c r="L30" s="93">
        <v>0.39241873437738939</v>
      </c>
      <c r="M30" s="93">
        <v>0.38906268393593374</v>
      </c>
      <c r="N30" s="93">
        <v>0.38570663349447809</v>
      </c>
      <c r="O30" s="93">
        <v>0.38235058305302244</v>
      </c>
      <c r="P30" s="93">
        <v>0.37899453261156713</v>
      </c>
      <c r="Q30" s="93">
        <v>0.37899453261156713</v>
      </c>
      <c r="R30" s="93">
        <v>0.37899453261156713</v>
      </c>
      <c r="S30" s="93">
        <v>0.37899453261156713</v>
      </c>
      <c r="T30" s="93">
        <v>0.37899453261156713</v>
      </c>
      <c r="U30" s="93">
        <v>0.37899453261156713</v>
      </c>
      <c r="V30" s="93">
        <v>0.37899453261156713</v>
      </c>
      <c r="W30" s="93">
        <v>0.37899453261156713</v>
      </c>
      <c r="X30" s="93">
        <v>0.37899453261156713</v>
      </c>
      <c r="Y30" s="93">
        <v>0.37899453261156713</v>
      </c>
      <c r="Z30" s="93">
        <v>0.37899453261156713</v>
      </c>
      <c r="AA30" s="93">
        <v>0.37899453261156713</v>
      </c>
      <c r="AB30" s="93">
        <v>0.37899453261156713</v>
      </c>
      <c r="AC30" s="93">
        <v>0.37899453261156713</v>
      </c>
      <c r="AD30" s="93">
        <v>0.37899453261156713</v>
      </c>
      <c r="AE30" s="93">
        <v>0.37899453261156713</v>
      </c>
    </row>
    <row r="31" spans="2:31" x14ac:dyDescent="0.2">
      <c r="B31" s="51" t="s">
        <v>103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</row>
    <row r="32" spans="2:31" x14ac:dyDescent="0.2">
      <c r="B32" s="38" t="s">
        <v>12</v>
      </c>
      <c r="C32" s="93">
        <v>2.0604363793949459E-2</v>
      </c>
      <c r="D32" s="93">
        <v>2.0455556386814257E-2</v>
      </c>
      <c r="E32" s="93">
        <v>2.0306748979679056E-2</v>
      </c>
      <c r="F32" s="93">
        <v>2.0157941572543855E-2</v>
      </c>
      <c r="G32" s="93">
        <v>2.0009134165408653E-2</v>
      </c>
      <c r="H32" s="93">
        <v>1.9860326758273452E-2</v>
      </c>
      <c r="I32" s="93">
        <v>1.9711519351138251E-2</v>
      </c>
      <c r="J32" s="93">
        <v>1.9562711944003049E-2</v>
      </c>
      <c r="K32" s="93">
        <v>1.9413904536867848E-2</v>
      </c>
      <c r="L32" s="93">
        <v>1.9265097129732647E-2</v>
      </c>
      <c r="M32" s="93">
        <v>1.9116289722597445E-2</v>
      </c>
      <c r="N32" s="93">
        <v>1.8967482315462244E-2</v>
      </c>
      <c r="O32" s="93">
        <v>1.8818674908327043E-2</v>
      </c>
      <c r="P32" s="93">
        <v>1.8669867501191859E-2</v>
      </c>
      <c r="Q32" s="93">
        <v>1.8681321509228754E-2</v>
      </c>
      <c r="R32" s="93">
        <v>1.8440650719343896E-2</v>
      </c>
      <c r="S32" s="93">
        <v>1.8489851428515305E-2</v>
      </c>
      <c r="T32" s="93">
        <v>1.8563866300633794E-2</v>
      </c>
      <c r="U32" s="93">
        <v>1.8748588155700765E-2</v>
      </c>
      <c r="V32" s="93">
        <v>1.8943829382717579E-2</v>
      </c>
      <c r="W32" s="93">
        <v>1.873284855874081E-2</v>
      </c>
      <c r="X32" s="93">
        <v>1.8737122691978116E-2</v>
      </c>
      <c r="Y32" s="93">
        <v>1.8954305642840681E-2</v>
      </c>
      <c r="Z32" s="93">
        <v>1.892219142719468E-2</v>
      </c>
      <c r="AA32" s="93">
        <v>1.8963948135750711E-2</v>
      </c>
      <c r="AB32" s="93">
        <v>1.8808554485520448E-2</v>
      </c>
      <c r="AC32" s="93">
        <v>1.8953320738937362E-2</v>
      </c>
      <c r="AD32" s="93">
        <v>1.8803924184271948E-2</v>
      </c>
      <c r="AE32" s="93">
        <v>1.8784597672538584E-2</v>
      </c>
    </row>
    <row r="33" spans="2:31" x14ac:dyDescent="0.2">
      <c r="B33" s="38" t="s">
        <v>13</v>
      </c>
      <c r="C33" s="93">
        <v>9.7054568892417578E-2</v>
      </c>
      <c r="D33" s="93">
        <v>9.7236685286400878E-2</v>
      </c>
      <c r="E33" s="93">
        <v>9.7418801680384179E-2</v>
      </c>
      <c r="F33" s="93">
        <v>9.7600918074367479E-2</v>
      </c>
      <c r="G33" s="93">
        <v>9.778303446835078E-2</v>
      </c>
      <c r="H33" s="93">
        <v>9.796515086233408E-2</v>
      </c>
      <c r="I33" s="93">
        <v>9.814726725631738E-2</v>
      </c>
      <c r="J33" s="93">
        <v>9.8329383650300681E-2</v>
      </c>
      <c r="K33" s="93">
        <v>9.8511500044283981E-2</v>
      </c>
      <c r="L33" s="93">
        <v>9.8693616438267281E-2</v>
      </c>
      <c r="M33" s="93">
        <v>9.8875732832250582E-2</v>
      </c>
      <c r="N33" s="93">
        <v>9.9057849226233882E-2</v>
      </c>
      <c r="O33" s="93">
        <v>9.9239965620217183E-2</v>
      </c>
      <c r="P33" s="93">
        <v>9.9422082014200441E-2</v>
      </c>
      <c r="Q33" s="93">
        <v>9.9411708759786985E-2</v>
      </c>
      <c r="R33" s="93">
        <v>9.9762984833891608E-2</v>
      </c>
      <c r="S33" s="93">
        <v>0.10038876633761422</v>
      </c>
      <c r="T33" s="93">
        <v>0.1004371824195008</v>
      </c>
      <c r="U33" s="93">
        <v>0.10098388231377488</v>
      </c>
      <c r="V33" s="93">
        <v>0.10079876360868226</v>
      </c>
      <c r="W33" s="93">
        <v>0.10039762616218371</v>
      </c>
      <c r="X33" s="93">
        <v>0.10042259403604716</v>
      </c>
      <c r="Y33" s="93">
        <v>0.10104436627922131</v>
      </c>
      <c r="Z33" s="93">
        <v>0.10096253483435848</v>
      </c>
      <c r="AA33" s="93">
        <v>0.10133200257552009</v>
      </c>
      <c r="AB33" s="93">
        <v>0.10086129677013489</v>
      </c>
      <c r="AC33" s="93">
        <v>0.10064877866065508</v>
      </c>
      <c r="AD33" s="93">
        <v>0.10058378770105794</v>
      </c>
      <c r="AE33" s="93">
        <v>0.10068180944982928</v>
      </c>
    </row>
    <row r="34" spans="2:31" x14ac:dyDescent="0.2">
      <c r="B34" s="38" t="s">
        <v>35</v>
      </c>
      <c r="C34" s="93">
        <v>0</v>
      </c>
      <c r="D34" s="93">
        <v>0</v>
      </c>
      <c r="E34" s="93">
        <v>0</v>
      </c>
      <c r="F34" s="93">
        <v>0</v>
      </c>
      <c r="G34" s="93">
        <v>0</v>
      </c>
      <c r="H34" s="93">
        <v>0</v>
      </c>
      <c r="I34" s="93">
        <v>0</v>
      </c>
      <c r="J34" s="93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93">
        <v>0</v>
      </c>
      <c r="Z34" s="93">
        <v>0</v>
      </c>
      <c r="AA34" s="93">
        <v>0</v>
      </c>
      <c r="AB34" s="93">
        <v>0</v>
      </c>
      <c r="AC34" s="93">
        <v>0</v>
      </c>
      <c r="AD34" s="93">
        <v>0</v>
      </c>
      <c r="AE34" s="93">
        <v>0</v>
      </c>
    </row>
    <row r="35" spans="2:31" x14ac:dyDescent="0.2">
      <c r="B35" s="38" t="s">
        <v>36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</row>
    <row r="36" spans="2:31" x14ac:dyDescent="0.2">
      <c r="B36" s="38" t="s">
        <v>156</v>
      </c>
      <c r="C36" s="93">
        <v>0.1940121724707575</v>
      </c>
      <c r="D36" s="93">
        <v>0.1940121724707575</v>
      </c>
      <c r="E36" s="93">
        <v>0.1940121724707575</v>
      </c>
      <c r="F36" s="93">
        <v>0.1940121724707575</v>
      </c>
      <c r="G36" s="93">
        <v>0.1940121724707575</v>
      </c>
      <c r="H36" s="93">
        <v>0.1940121724707575</v>
      </c>
      <c r="I36" s="93">
        <v>0.1940121724707575</v>
      </c>
      <c r="J36" s="93">
        <v>0.1940121724707575</v>
      </c>
      <c r="K36" s="93">
        <v>0.1940121724707575</v>
      </c>
      <c r="L36" s="93">
        <v>0.1940121724707575</v>
      </c>
      <c r="M36" s="93">
        <v>0.1940121724707575</v>
      </c>
      <c r="N36" s="93">
        <v>0.1940121724707575</v>
      </c>
      <c r="O36" s="93">
        <v>0.1940121724707575</v>
      </c>
      <c r="P36" s="93">
        <v>0.1940121724707575</v>
      </c>
      <c r="Q36" s="93">
        <v>0.19417828544561933</v>
      </c>
      <c r="R36" s="93">
        <v>0.19468855478097649</v>
      </c>
      <c r="S36" s="93">
        <v>0.18406944240832102</v>
      </c>
      <c r="T36" s="93">
        <v>0.19513853656393937</v>
      </c>
      <c r="U36" s="93">
        <v>0.19548579484543985</v>
      </c>
      <c r="V36" s="93">
        <v>0.19570101645972424</v>
      </c>
      <c r="W36" s="93">
        <v>0.19946005281040893</v>
      </c>
      <c r="X36" s="93">
        <v>0.19645227494399742</v>
      </c>
      <c r="Y36" s="93">
        <v>0.19642209816480227</v>
      </c>
      <c r="Z36" s="93">
        <v>0.19584874394487523</v>
      </c>
      <c r="AA36" s="93">
        <v>0.19468166239988094</v>
      </c>
      <c r="AB36" s="93">
        <v>0.19407425683617999</v>
      </c>
      <c r="AC36" s="93">
        <v>0.19408570599437289</v>
      </c>
      <c r="AD36" s="93">
        <v>0.19314440333471619</v>
      </c>
      <c r="AE36" s="93">
        <v>0.19272940166190297</v>
      </c>
    </row>
    <row r="37" spans="2:31" x14ac:dyDescent="0.2">
      <c r="B37" s="38" t="s">
        <v>157</v>
      </c>
      <c r="C37" s="93">
        <v>8.7791573212492063E-2</v>
      </c>
      <c r="D37" s="93">
        <v>8.7791573212492063E-2</v>
      </c>
      <c r="E37" s="93">
        <v>8.7791573212492063E-2</v>
      </c>
      <c r="F37" s="93">
        <v>8.7791573212492063E-2</v>
      </c>
      <c r="G37" s="93">
        <v>8.7791573212492063E-2</v>
      </c>
      <c r="H37" s="93">
        <v>8.7791573212492063E-2</v>
      </c>
      <c r="I37" s="93">
        <v>8.7791573212492063E-2</v>
      </c>
      <c r="J37" s="93">
        <v>8.7791573212492063E-2</v>
      </c>
      <c r="K37" s="93">
        <v>8.7791573212492063E-2</v>
      </c>
      <c r="L37" s="93">
        <v>8.7791573212492063E-2</v>
      </c>
      <c r="M37" s="93">
        <v>8.7791573212492063E-2</v>
      </c>
      <c r="N37" s="93">
        <v>8.7791573212492063E-2</v>
      </c>
      <c r="O37" s="93">
        <v>8.7791573212492063E-2</v>
      </c>
      <c r="P37" s="93">
        <v>8.7791573212492063E-2</v>
      </c>
      <c r="Q37" s="93">
        <v>8.6717792331588509E-2</v>
      </c>
      <c r="R37" s="93">
        <v>8.7038120802225449E-2</v>
      </c>
      <c r="S37" s="93">
        <v>8.85503694353134E-2</v>
      </c>
      <c r="T37" s="93">
        <v>8.6552432951524122E-2</v>
      </c>
      <c r="U37" s="93">
        <v>8.6771032994981345E-2</v>
      </c>
      <c r="V37" s="93">
        <v>8.7624350604241688E-2</v>
      </c>
      <c r="W37" s="93">
        <v>8.8036499419393843E-2</v>
      </c>
      <c r="X37" s="93">
        <v>8.641198461985436E-2</v>
      </c>
      <c r="Y37" s="93">
        <v>8.5934875516276044E-2</v>
      </c>
      <c r="Z37" s="93">
        <v>8.6285603701096197E-2</v>
      </c>
      <c r="AA37" s="93">
        <v>8.7978013191315624E-2</v>
      </c>
      <c r="AB37" s="93">
        <v>8.7267525875215732E-2</v>
      </c>
      <c r="AC37" s="93">
        <v>8.6123868041327309E-2</v>
      </c>
      <c r="AD37" s="93">
        <v>8.6564632761596483E-2</v>
      </c>
      <c r="AE37" s="93">
        <v>8.6329501854895005E-2</v>
      </c>
    </row>
    <row r="38" spans="2:31" x14ac:dyDescent="0.2">
      <c r="B38" s="38" t="s">
        <v>158</v>
      </c>
      <c r="C38" s="93">
        <v>2.5561911979773144E-2</v>
      </c>
      <c r="D38" s="93">
        <v>2.5561911979773144E-2</v>
      </c>
      <c r="E38" s="93">
        <v>2.5561911979773144E-2</v>
      </c>
      <c r="F38" s="93">
        <v>2.5561911979773144E-2</v>
      </c>
      <c r="G38" s="93">
        <v>2.5561911979773144E-2</v>
      </c>
      <c r="H38" s="93">
        <v>2.5561911979773144E-2</v>
      </c>
      <c r="I38" s="93">
        <v>2.5561911979773144E-2</v>
      </c>
      <c r="J38" s="93">
        <v>2.5561911979773144E-2</v>
      </c>
      <c r="K38" s="93">
        <v>2.5561911979773144E-2</v>
      </c>
      <c r="L38" s="93">
        <v>2.5561911979773144E-2</v>
      </c>
      <c r="M38" s="93">
        <v>2.5561911979773144E-2</v>
      </c>
      <c r="N38" s="93">
        <v>2.5561911979773144E-2</v>
      </c>
      <c r="O38" s="93">
        <v>2.5561911979773144E-2</v>
      </c>
      <c r="P38" s="93">
        <v>2.5561911979773144E-2</v>
      </c>
      <c r="Q38" s="93">
        <v>2.8108749861726505E-2</v>
      </c>
      <c r="R38" s="93">
        <v>2.9307141991864776E-2</v>
      </c>
      <c r="S38" s="93">
        <v>3.0959908404650217E-2</v>
      </c>
      <c r="T38" s="93">
        <v>2.9373848961212298E-2</v>
      </c>
      <c r="U38" s="93">
        <v>2.6134868659225742E-2</v>
      </c>
      <c r="V38" s="93">
        <v>2.9050170354080144E-2</v>
      </c>
      <c r="W38" s="93">
        <v>2.9352191023116637E-2</v>
      </c>
      <c r="X38" s="93">
        <v>2.5979536058537148E-2</v>
      </c>
      <c r="Y38" s="93">
        <v>2.3715260769452969E-2</v>
      </c>
      <c r="Z38" s="93">
        <v>2.4494202327514349E-2</v>
      </c>
      <c r="AA38" s="93">
        <v>2.5019961055257271E-2</v>
      </c>
      <c r="AB38" s="93">
        <v>3.133830463461685E-2</v>
      </c>
      <c r="AC38" s="93">
        <v>2.9126904682265656E-2</v>
      </c>
      <c r="AD38" s="93">
        <v>2.5003361850697382E-2</v>
      </c>
      <c r="AE38" s="93">
        <v>2.6419681735980676E-2</v>
      </c>
    </row>
    <row r="39" spans="2:31" x14ac:dyDescent="0.2">
      <c r="B39" s="81" t="s">
        <v>14</v>
      </c>
      <c r="C39" s="99">
        <v>0.14087439611683009</v>
      </c>
      <c r="D39" s="99">
        <v>0.13975571263634487</v>
      </c>
      <c r="E39" s="99">
        <v>0.13863702915585965</v>
      </c>
      <c r="F39" s="99">
        <v>0.13751834567537444</v>
      </c>
      <c r="G39" s="99">
        <v>0.13639966219488922</v>
      </c>
      <c r="H39" s="99">
        <v>0.135280978714404</v>
      </c>
      <c r="I39" s="99">
        <v>0.13416229523391879</v>
      </c>
      <c r="J39" s="99">
        <v>0.13304361175343357</v>
      </c>
      <c r="K39" s="99">
        <v>0.13192492827294836</v>
      </c>
      <c r="L39" s="99">
        <v>0.13080624479246314</v>
      </c>
      <c r="M39" s="99">
        <v>0.12968756131197792</v>
      </c>
      <c r="N39" s="99">
        <v>0.12856887783149271</v>
      </c>
      <c r="O39" s="99">
        <v>0.12745019435100749</v>
      </c>
      <c r="P39" s="99">
        <v>0.12633151087052238</v>
      </c>
      <c r="Q39" s="99">
        <v>0.12633151087052238</v>
      </c>
      <c r="R39" s="99">
        <v>0.12633151087052238</v>
      </c>
      <c r="S39" s="99">
        <v>0.12633151087052238</v>
      </c>
      <c r="T39" s="99">
        <v>0.12633151087052238</v>
      </c>
      <c r="U39" s="99">
        <v>0.12633151087052238</v>
      </c>
      <c r="V39" s="99">
        <v>0.12633151087052238</v>
      </c>
      <c r="W39" s="99">
        <v>0.12633151087052238</v>
      </c>
      <c r="X39" s="99">
        <v>0.12633151087052238</v>
      </c>
      <c r="Y39" s="99">
        <v>0.12633151087052238</v>
      </c>
      <c r="Z39" s="99">
        <v>0.12633151087052238</v>
      </c>
      <c r="AA39" s="99">
        <v>0.12633151087052238</v>
      </c>
      <c r="AB39" s="99">
        <v>0.12633151087052238</v>
      </c>
      <c r="AC39" s="99">
        <v>0.12633151087052238</v>
      </c>
      <c r="AD39" s="99">
        <v>0.12633151087052238</v>
      </c>
      <c r="AE39" s="99">
        <v>0.12633151087052238</v>
      </c>
    </row>
    <row r="40" spans="2:31" x14ac:dyDescent="0.2">
      <c r="B40" s="37" t="s">
        <v>104</v>
      </c>
      <c r="C40" s="87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</row>
    <row r="41" spans="2:31" x14ac:dyDescent="0.2">
      <c r="B41" s="38" t="s">
        <v>12</v>
      </c>
      <c r="C41" s="93">
        <v>0.65587597161482725</v>
      </c>
      <c r="D41" s="93">
        <v>0.65830792760721235</v>
      </c>
      <c r="E41" s="93">
        <v>0.66073988359959746</v>
      </c>
      <c r="F41" s="93">
        <v>0.66317183959198256</v>
      </c>
      <c r="G41" s="93">
        <v>0.66560379558436766</v>
      </c>
      <c r="H41" s="93">
        <v>0.66803575157675277</v>
      </c>
      <c r="I41" s="93">
        <v>0.67046770756913787</v>
      </c>
      <c r="J41" s="93">
        <v>0.67289966356152298</v>
      </c>
      <c r="K41" s="93">
        <v>0.67533161955390808</v>
      </c>
      <c r="L41" s="93">
        <v>0.67776357554629318</v>
      </c>
      <c r="M41" s="93">
        <v>0.68019553153867829</v>
      </c>
      <c r="N41" s="93">
        <v>0.68262748753106339</v>
      </c>
      <c r="O41" s="93">
        <v>0.6850594435234485</v>
      </c>
      <c r="P41" s="93">
        <v>0.68749139951583371</v>
      </c>
      <c r="Q41" s="93">
        <v>0.68766060737749102</v>
      </c>
      <c r="R41" s="93">
        <v>0.69160161369077222</v>
      </c>
      <c r="S41" s="93">
        <v>0.69194374616879117</v>
      </c>
      <c r="T41" s="93">
        <v>0.69242552032277627</v>
      </c>
      <c r="U41" s="93">
        <v>0.69041905080411003</v>
      </c>
      <c r="V41" s="93">
        <v>0.68874372574438447</v>
      </c>
      <c r="W41" s="93">
        <v>0.69506934870704162</v>
      </c>
      <c r="X41" s="93">
        <v>0.69539621568812937</v>
      </c>
      <c r="Y41" s="93">
        <v>0.6920968027278801</v>
      </c>
      <c r="Z41" s="93">
        <v>0.69378913847607404</v>
      </c>
      <c r="AA41" s="93">
        <v>0.69340500418263395</v>
      </c>
      <c r="AB41" s="93">
        <v>0.69743991429956387</v>
      </c>
      <c r="AC41" s="93">
        <v>0.69644886686367358</v>
      </c>
      <c r="AD41" s="93">
        <v>0.70101582566215548</v>
      </c>
      <c r="AE41" s="93">
        <v>0.70262143362587826</v>
      </c>
    </row>
    <row r="42" spans="2:31" x14ac:dyDescent="0.2">
      <c r="B42" s="38" t="s">
        <v>13</v>
      </c>
      <c r="C42" s="93">
        <v>0.64468262674073606</v>
      </c>
      <c r="D42" s="93">
        <v>0.64397346942968403</v>
      </c>
      <c r="E42" s="93">
        <v>0.643264312118632</v>
      </c>
      <c r="F42" s="93">
        <v>0.64255515480757996</v>
      </c>
      <c r="G42" s="93">
        <v>0.64184599749652793</v>
      </c>
      <c r="H42" s="93">
        <v>0.6411368401854759</v>
      </c>
      <c r="I42" s="93">
        <v>0.64042768287442386</v>
      </c>
      <c r="J42" s="93">
        <v>0.63971852556337183</v>
      </c>
      <c r="K42" s="93">
        <v>0.6390093682523198</v>
      </c>
      <c r="L42" s="93">
        <v>0.63830021094126776</v>
      </c>
      <c r="M42" s="93">
        <v>0.63759105363021573</v>
      </c>
      <c r="N42" s="93">
        <v>0.6368818963191637</v>
      </c>
      <c r="O42" s="93">
        <v>0.63617273900811167</v>
      </c>
      <c r="P42" s="93">
        <v>0.63546358169705897</v>
      </c>
      <c r="Q42" s="93">
        <v>0.63597918262916286</v>
      </c>
      <c r="R42" s="93">
        <v>0.63500856161993047</v>
      </c>
      <c r="S42" s="93">
        <v>0.63414606827409004</v>
      </c>
      <c r="T42" s="93">
        <v>0.63285383560970787</v>
      </c>
      <c r="U42" s="93">
        <v>0.63221186014266972</v>
      </c>
      <c r="V42" s="93">
        <v>0.63324403894716996</v>
      </c>
      <c r="W42" s="93">
        <v>0.63310129817018934</v>
      </c>
      <c r="X42" s="93">
        <v>0.63241990651137003</v>
      </c>
      <c r="Y42" s="93">
        <v>0.63230124436281998</v>
      </c>
      <c r="Z42" s="93">
        <v>0.6325824363866831</v>
      </c>
      <c r="AA42" s="93">
        <v>0.6323555129204228</v>
      </c>
      <c r="AB42" s="93">
        <v>0.63214409646865111</v>
      </c>
      <c r="AC42" s="93">
        <v>0.63210205120224061</v>
      </c>
      <c r="AD42" s="93">
        <v>0.63251669189991855</v>
      </c>
      <c r="AE42" s="93">
        <v>0.63192811342791111</v>
      </c>
    </row>
    <row r="43" spans="2:31" x14ac:dyDescent="0.2">
      <c r="B43" s="38" t="s">
        <v>35</v>
      </c>
      <c r="C43" s="93">
        <v>0.64903477142756372</v>
      </c>
      <c r="D43" s="93">
        <v>0.64903477142756372</v>
      </c>
      <c r="E43" s="93">
        <v>0.64903477142756372</v>
      </c>
      <c r="F43" s="93">
        <v>0.64903477142756372</v>
      </c>
      <c r="G43" s="93">
        <v>0.64903477142756372</v>
      </c>
      <c r="H43" s="93">
        <v>0.64903477142756372</v>
      </c>
      <c r="I43" s="93">
        <v>0.64903477142756372</v>
      </c>
      <c r="J43" s="93">
        <v>0.64903477142756372</v>
      </c>
      <c r="K43" s="93">
        <v>0.64903477142756372</v>
      </c>
      <c r="L43" s="93">
        <v>0.64903477142756372</v>
      </c>
      <c r="M43" s="93">
        <v>0.64903477142756372</v>
      </c>
      <c r="N43" s="93">
        <v>0.64903477142756372</v>
      </c>
      <c r="O43" s="93">
        <v>0.64903477142756372</v>
      </c>
      <c r="P43" s="93">
        <v>0.64903477142756372</v>
      </c>
      <c r="Q43" s="93">
        <v>0.64903477142756372</v>
      </c>
      <c r="R43" s="93">
        <v>0.64903477142756372</v>
      </c>
      <c r="S43" s="93">
        <v>0.64903477142756372</v>
      </c>
      <c r="T43" s="93">
        <v>0.64903477142756372</v>
      </c>
      <c r="U43" s="93">
        <v>0.64903477142756372</v>
      </c>
      <c r="V43" s="93">
        <v>0.64903477142756372</v>
      </c>
      <c r="W43" s="93">
        <v>0.64903477142756372</v>
      </c>
      <c r="X43" s="93">
        <v>0.64903477142756372</v>
      </c>
      <c r="Y43" s="93">
        <v>0.64903477142756372</v>
      </c>
      <c r="Z43" s="93">
        <v>0.64903477142756372</v>
      </c>
      <c r="AA43" s="93">
        <v>0.64903477142756372</v>
      </c>
      <c r="AB43" s="93">
        <v>0.64903477142756372</v>
      </c>
      <c r="AC43" s="93">
        <v>0.64903477142756372</v>
      </c>
      <c r="AD43" s="93">
        <v>0.64903477142756372</v>
      </c>
      <c r="AE43" s="93">
        <v>0.64903477142756372</v>
      </c>
    </row>
    <row r="44" spans="2:31" x14ac:dyDescent="0.2">
      <c r="B44" s="38" t="s">
        <v>36</v>
      </c>
      <c r="C44" s="93">
        <v>0.61864805327189321</v>
      </c>
      <c r="D44" s="93">
        <v>0.61864805327189321</v>
      </c>
      <c r="E44" s="93">
        <v>0.61864805327189321</v>
      </c>
      <c r="F44" s="93">
        <v>0.61864805327189321</v>
      </c>
      <c r="G44" s="93">
        <v>0.61864805327189321</v>
      </c>
      <c r="H44" s="93">
        <v>0.61864805327189321</v>
      </c>
      <c r="I44" s="93">
        <v>0.61864805327189321</v>
      </c>
      <c r="J44" s="93">
        <v>0.61864805327189321</v>
      </c>
      <c r="K44" s="93">
        <v>0.61864805327189321</v>
      </c>
      <c r="L44" s="93">
        <v>0.61864805327189321</v>
      </c>
      <c r="M44" s="93">
        <v>0.61864805327189321</v>
      </c>
      <c r="N44" s="93">
        <v>0.61864805327189321</v>
      </c>
      <c r="O44" s="93">
        <v>0.61864805327189321</v>
      </c>
      <c r="P44" s="93">
        <v>0.61864805327189321</v>
      </c>
      <c r="Q44" s="93">
        <v>0.61864805327189321</v>
      </c>
      <c r="R44" s="93">
        <v>0.61864805327189321</v>
      </c>
      <c r="S44" s="93">
        <v>0.61864805327189321</v>
      </c>
      <c r="T44" s="93">
        <v>0.61864805327189321</v>
      </c>
      <c r="U44" s="93">
        <v>0.61864805327189321</v>
      </c>
      <c r="V44" s="93">
        <v>0.61864805327189321</v>
      </c>
      <c r="W44" s="93">
        <v>0.61864805327189321</v>
      </c>
      <c r="X44" s="93">
        <v>0.61864805327189321</v>
      </c>
      <c r="Y44" s="93">
        <v>0.61864805327189321</v>
      </c>
      <c r="Z44" s="93">
        <v>0.61864805327189321</v>
      </c>
      <c r="AA44" s="93">
        <v>0.61864805327189321</v>
      </c>
      <c r="AB44" s="93">
        <v>0.61864805327189321</v>
      </c>
      <c r="AC44" s="93">
        <v>0.61864805327189321</v>
      </c>
      <c r="AD44" s="93">
        <v>0.61864805327189321</v>
      </c>
      <c r="AE44" s="93">
        <v>0.61864805327189321</v>
      </c>
    </row>
    <row r="45" spans="2:31" x14ac:dyDescent="0.2">
      <c r="B45" s="38" t="s">
        <v>156</v>
      </c>
      <c r="C45" s="93">
        <v>0.39409065436990171</v>
      </c>
      <c r="D45" s="93">
        <v>0.39409065436990171</v>
      </c>
      <c r="E45" s="93">
        <v>0.39409065436990171</v>
      </c>
      <c r="F45" s="93">
        <v>0.39409065436990171</v>
      </c>
      <c r="G45" s="93">
        <v>0.39409065436990171</v>
      </c>
      <c r="H45" s="93">
        <v>0.39409065436990171</v>
      </c>
      <c r="I45" s="93">
        <v>0.39409065436990171</v>
      </c>
      <c r="J45" s="93">
        <v>0.39409065436990171</v>
      </c>
      <c r="K45" s="93">
        <v>0.39409065436990171</v>
      </c>
      <c r="L45" s="93">
        <v>0.39409065436990171</v>
      </c>
      <c r="M45" s="93">
        <v>0.39409065436990171</v>
      </c>
      <c r="N45" s="93">
        <v>0.39409065436990171</v>
      </c>
      <c r="O45" s="93">
        <v>0.39409065436990171</v>
      </c>
      <c r="P45" s="93">
        <v>0.39409065436990171</v>
      </c>
      <c r="Q45" s="93">
        <v>0.39357187556021445</v>
      </c>
      <c r="R45" s="93">
        <v>0.39197827988452061</v>
      </c>
      <c r="S45" s="93">
        <v>0.39297962605433473</v>
      </c>
      <c r="T45" s="93">
        <v>0.39057296513448037</v>
      </c>
      <c r="U45" s="93">
        <v>0.38948846081998789</v>
      </c>
      <c r="V45" s="93">
        <v>0.38881631336750722</v>
      </c>
      <c r="W45" s="93">
        <v>0.37707666205368862</v>
      </c>
      <c r="X45" s="93">
        <v>0.38647009698938978</v>
      </c>
      <c r="Y45" s="93">
        <v>0.38656434052216654</v>
      </c>
      <c r="Z45" s="93">
        <v>0.38835495332643605</v>
      </c>
      <c r="AA45" s="93">
        <v>0.39199980512217075</v>
      </c>
      <c r="AB45" s="93">
        <v>0.39389676191074335</v>
      </c>
      <c r="AC45" s="93">
        <v>0.39386100563906029</v>
      </c>
      <c r="AD45" s="93">
        <v>0.39680073911706376</v>
      </c>
      <c r="AE45" s="93">
        <v>0.39809680930074043</v>
      </c>
    </row>
    <row r="46" spans="2:31" x14ac:dyDescent="0.2">
      <c r="B46" s="38" t="s">
        <v>157</v>
      </c>
      <c r="C46" s="93">
        <v>0.57216582255120818</v>
      </c>
      <c r="D46" s="93">
        <v>0.57216582255120818</v>
      </c>
      <c r="E46" s="93">
        <v>0.57216582255120818</v>
      </c>
      <c r="F46" s="93">
        <v>0.57216582255120818</v>
      </c>
      <c r="G46" s="93">
        <v>0.57216582255120818</v>
      </c>
      <c r="H46" s="93">
        <v>0.57216582255120818</v>
      </c>
      <c r="I46" s="93">
        <v>0.57216582255120818</v>
      </c>
      <c r="J46" s="93">
        <v>0.57216582255120818</v>
      </c>
      <c r="K46" s="93">
        <v>0.57216582255120818</v>
      </c>
      <c r="L46" s="93">
        <v>0.57216582255120818</v>
      </c>
      <c r="M46" s="93">
        <v>0.57216582255120818</v>
      </c>
      <c r="N46" s="93">
        <v>0.57216582255120818</v>
      </c>
      <c r="O46" s="93">
        <v>0.57216582255120818</v>
      </c>
      <c r="P46" s="93">
        <v>0.57216582255120818</v>
      </c>
      <c r="Q46" s="93">
        <v>0.57739867284800905</v>
      </c>
      <c r="R46" s="93">
        <v>0.57583761792287791</v>
      </c>
      <c r="S46" s="93">
        <v>0.57734963966618402</v>
      </c>
      <c r="T46" s="93">
        <v>0.57820451778009674</v>
      </c>
      <c r="U46" s="93">
        <v>0.57713921542406743</v>
      </c>
      <c r="V46" s="93">
        <v>0.5729807475426818</v>
      </c>
      <c r="W46" s="93">
        <v>0.57097222505168688</v>
      </c>
      <c r="X46" s="93">
        <v>0.57888896384086574</v>
      </c>
      <c r="Y46" s="93">
        <v>0.5812140569382257</v>
      </c>
      <c r="Z46" s="93">
        <v>0.57950485525781559</v>
      </c>
      <c r="AA46" s="93">
        <v>0.57125724565635649</v>
      </c>
      <c r="AB46" s="93">
        <v>0.57471965947750614</v>
      </c>
      <c r="AC46" s="93">
        <v>0.58029304073427224</v>
      </c>
      <c r="AD46" s="93">
        <v>0.57814506451463699</v>
      </c>
      <c r="AE46" s="93">
        <v>0.57929092663306514</v>
      </c>
    </row>
    <row r="47" spans="2:31" x14ac:dyDescent="0.2">
      <c r="B47" s="38" t="s">
        <v>158</v>
      </c>
      <c r="C47" s="93">
        <v>0.93810675065430227</v>
      </c>
      <c r="D47" s="93">
        <v>0.93810675065430227</v>
      </c>
      <c r="E47" s="93">
        <v>0.93810675065430227</v>
      </c>
      <c r="F47" s="93">
        <v>0.93810675065430227</v>
      </c>
      <c r="G47" s="93">
        <v>0.93810675065430227</v>
      </c>
      <c r="H47" s="93">
        <v>0.93810675065430227</v>
      </c>
      <c r="I47" s="93">
        <v>0.93810675065430227</v>
      </c>
      <c r="J47" s="93">
        <v>0.93810675065430227</v>
      </c>
      <c r="K47" s="93">
        <v>0.93810675065430227</v>
      </c>
      <c r="L47" s="93">
        <v>0.93810675065430227</v>
      </c>
      <c r="M47" s="93">
        <v>0.93810675065430227</v>
      </c>
      <c r="N47" s="93">
        <v>0.93810675065430227</v>
      </c>
      <c r="O47" s="93">
        <v>0.93810675065430227</v>
      </c>
      <c r="P47" s="93">
        <v>0.93810675065430227</v>
      </c>
      <c r="Q47" s="93">
        <v>0.9319400729740277</v>
      </c>
      <c r="R47" s="93">
        <v>0.92903839711412883</v>
      </c>
      <c r="S47" s="93">
        <v>0.93312659784595542</v>
      </c>
      <c r="T47" s="93">
        <v>0.92887687902854166</v>
      </c>
      <c r="U47" s="93">
        <v>0.93671944634570048</v>
      </c>
      <c r="V47" s="93">
        <v>0.92966060446953946</v>
      </c>
      <c r="W47" s="93">
        <v>0.92892931955661828</v>
      </c>
      <c r="X47" s="93">
        <v>0.93709555433768243</v>
      </c>
      <c r="Y47" s="93">
        <v>0.9425780610909128</v>
      </c>
      <c r="Z47" s="93">
        <v>0.94069200404960196</v>
      </c>
      <c r="AA47" s="93">
        <v>0.93941898049574524</v>
      </c>
      <c r="AB47" s="93">
        <v>0.92412032776121833</v>
      </c>
      <c r="AC47" s="93">
        <v>0.92947480706473218</v>
      </c>
      <c r="AD47" s="93">
        <v>0.93945917227434028</v>
      </c>
      <c r="AE47" s="93">
        <v>0.93602982630513165</v>
      </c>
    </row>
    <row r="48" spans="2:31" x14ac:dyDescent="0.2">
      <c r="B48" s="81" t="s">
        <v>14</v>
      </c>
      <c r="C48" s="99">
        <v>0.43650241553267971</v>
      </c>
      <c r="D48" s="99">
        <v>0.44097714945462052</v>
      </c>
      <c r="E48" s="99">
        <v>0.44545188337656133</v>
      </c>
      <c r="F48" s="99">
        <v>0.44992661729850214</v>
      </c>
      <c r="G48" s="99">
        <v>0.45440135122044295</v>
      </c>
      <c r="H48" s="99">
        <v>0.45887608514238376</v>
      </c>
      <c r="I48" s="99">
        <v>0.46335081906432457</v>
      </c>
      <c r="J48" s="99">
        <v>0.46782555298626538</v>
      </c>
      <c r="K48" s="99">
        <v>0.47230028690820619</v>
      </c>
      <c r="L48" s="99">
        <v>0.476775020830147</v>
      </c>
      <c r="M48" s="99">
        <v>0.48124975475208781</v>
      </c>
      <c r="N48" s="99">
        <v>0.48572448867402862</v>
      </c>
      <c r="O48" s="99">
        <v>0.49019922259596943</v>
      </c>
      <c r="P48" s="99">
        <v>0.49467395651791041</v>
      </c>
      <c r="Q48" s="99">
        <v>0.49467395651791041</v>
      </c>
      <c r="R48" s="99">
        <v>0.49467395651791041</v>
      </c>
      <c r="S48" s="99">
        <v>0.49467395651791041</v>
      </c>
      <c r="T48" s="99">
        <v>0.49467395651791041</v>
      </c>
      <c r="U48" s="99">
        <v>0.49467395651791041</v>
      </c>
      <c r="V48" s="99">
        <v>0.49467395651791041</v>
      </c>
      <c r="W48" s="99">
        <v>0.49467395651791041</v>
      </c>
      <c r="X48" s="99">
        <v>0.49467395651791041</v>
      </c>
      <c r="Y48" s="99">
        <v>0.49467395651791041</v>
      </c>
      <c r="Z48" s="99">
        <v>0.49467395651791041</v>
      </c>
      <c r="AA48" s="99">
        <v>0.49467395651791041</v>
      </c>
      <c r="AB48" s="99">
        <v>0.49467395651791041</v>
      </c>
      <c r="AC48" s="99">
        <v>0.49467395651791041</v>
      </c>
      <c r="AD48" s="99">
        <v>0.49467395651791041</v>
      </c>
      <c r="AE48" s="99">
        <v>0.49467395651791041</v>
      </c>
    </row>
    <row r="51" spans="2:31" x14ac:dyDescent="0.2">
      <c r="B51" s="102"/>
    </row>
    <row r="52" spans="2:31" x14ac:dyDescent="0.2">
      <c r="B52" s="109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</row>
    <row r="53" spans="2:31" x14ac:dyDescent="0.2"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</row>
    <row r="54" spans="2:31" x14ac:dyDescent="0.2"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</row>
    <row r="55" spans="2:31" x14ac:dyDescent="0.2"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</row>
    <row r="56" spans="2:31" x14ac:dyDescent="0.2"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</row>
    <row r="57" spans="2:31" x14ac:dyDescent="0.2"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</row>
    <row r="58" spans="2:31" x14ac:dyDescent="0.2"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</row>
    <row r="59" spans="2:31" x14ac:dyDescent="0.2"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</row>
    <row r="60" spans="2:31" x14ac:dyDescent="0.2">
      <c r="B60" s="109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</row>
    <row r="61" spans="2:31" x14ac:dyDescent="0.2"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</row>
    <row r="62" spans="2:31" x14ac:dyDescent="0.2"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</row>
    <row r="63" spans="2:31" x14ac:dyDescent="0.2"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</row>
    <row r="64" spans="2:31" x14ac:dyDescent="0.2"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</row>
    <row r="65" spans="3:31" x14ac:dyDescent="0.2"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</row>
    <row r="66" spans="3:31" x14ac:dyDescent="0.2"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</row>
    <row r="67" spans="3:31" x14ac:dyDescent="0.2"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</row>
    <row r="68" spans="3:31" x14ac:dyDescent="0.2">
      <c r="C68" s="94"/>
      <c r="D68" s="94"/>
      <c r="E68" s="94"/>
      <c r="F68" s="94"/>
      <c r="G68" s="94"/>
    </row>
    <row r="69" spans="3:31" x14ac:dyDescent="0.2">
      <c r="C69" s="94"/>
      <c r="D69" s="94"/>
      <c r="E69" s="94"/>
      <c r="F69" s="94"/>
      <c r="G69" s="94"/>
    </row>
    <row r="70" spans="3:31" x14ac:dyDescent="0.2">
      <c r="C70" s="94"/>
      <c r="D70" s="94"/>
      <c r="E70" s="94"/>
      <c r="F70" s="94"/>
      <c r="G70" s="94"/>
    </row>
    <row r="71" spans="3:31" x14ac:dyDescent="0.2">
      <c r="C71" s="94"/>
      <c r="D71" s="94"/>
      <c r="E71" s="94"/>
      <c r="F71" s="94"/>
      <c r="G71" s="94"/>
    </row>
    <row r="72" spans="3:31" x14ac:dyDescent="0.2">
      <c r="C72" s="94"/>
      <c r="D72" s="94"/>
      <c r="E72" s="94"/>
      <c r="F72" s="94"/>
      <c r="G72" s="9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B1:T32"/>
  <sheetViews>
    <sheetView zoomScale="75" zoomScaleNormal="75" workbookViewId="0">
      <pane ySplit="1" topLeftCell="A2" activePane="bottomLeft" state="frozen"/>
      <selection pane="bottomLeft" activeCell="T12" sqref="T12"/>
    </sheetView>
  </sheetViews>
  <sheetFormatPr defaultRowHeight="15" x14ac:dyDescent="0.2"/>
  <cols>
    <col min="1" max="1" width="3.42578125" style="84" customWidth="1"/>
    <col min="2" max="2" width="36.85546875" style="84" customWidth="1"/>
    <col min="3" max="3" width="12.140625" style="84" bestFit="1" customWidth="1"/>
    <col min="4" max="4" width="9.7109375" style="84" bestFit="1" customWidth="1"/>
    <col min="5" max="5" width="14.42578125" style="84" bestFit="1" customWidth="1"/>
    <col min="6" max="17" width="10.85546875" style="85" customWidth="1"/>
    <col min="18" max="18" width="8.7109375" style="84" customWidth="1"/>
    <col min="19" max="19" width="13.42578125" style="84" bestFit="1" customWidth="1"/>
    <col min="20" max="16384" width="9.140625" style="84"/>
  </cols>
  <sheetData>
    <row r="1" spans="2:19" x14ac:dyDescent="0.2">
      <c r="B1" s="86" t="s">
        <v>86</v>
      </c>
    </row>
    <row r="2" spans="2:19" x14ac:dyDescent="0.2"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</row>
    <row r="3" spans="2:19" x14ac:dyDescent="0.2">
      <c r="B3" s="274" t="s">
        <v>100</v>
      </c>
      <c r="C3" s="274" t="s">
        <v>32</v>
      </c>
      <c r="D3" s="274" t="s">
        <v>27</v>
      </c>
      <c r="E3" s="274" t="s">
        <v>28</v>
      </c>
      <c r="F3" s="273" t="s">
        <v>73</v>
      </c>
      <c r="G3" s="273"/>
      <c r="H3" s="273" t="s">
        <v>89</v>
      </c>
      <c r="I3" s="273"/>
      <c r="J3" s="273" t="s">
        <v>71</v>
      </c>
      <c r="K3" s="273"/>
      <c r="L3" s="273" t="s">
        <v>72</v>
      </c>
      <c r="M3" s="273"/>
      <c r="N3" s="273" t="s">
        <v>85</v>
      </c>
      <c r="O3" s="273"/>
      <c r="P3" s="273" t="s">
        <v>29</v>
      </c>
      <c r="Q3" s="273"/>
    </row>
    <row r="4" spans="2:19" x14ac:dyDescent="0.2">
      <c r="B4" s="275"/>
      <c r="C4" s="275"/>
      <c r="D4" s="275"/>
      <c r="E4" s="275"/>
      <c r="F4" s="88" t="s">
        <v>90</v>
      </c>
      <c r="G4" s="88" t="s">
        <v>88</v>
      </c>
      <c r="H4" s="88" t="s">
        <v>90</v>
      </c>
      <c r="I4" s="88" t="s">
        <v>88</v>
      </c>
      <c r="J4" s="88" t="s">
        <v>90</v>
      </c>
      <c r="K4" s="88" t="s">
        <v>88</v>
      </c>
      <c r="L4" s="88" t="s">
        <v>90</v>
      </c>
      <c r="M4" s="88" t="s">
        <v>88</v>
      </c>
      <c r="N4" s="88" t="s">
        <v>90</v>
      </c>
      <c r="O4" s="88" t="s">
        <v>88</v>
      </c>
      <c r="P4" s="88" t="s">
        <v>90</v>
      </c>
      <c r="Q4" s="88" t="s">
        <v>88</v>
      </c>
      <c r="S4" s="89"/>
    </row>
    <row r="5" spans="2:19" x14ac:dyDescent="0.2">
      <c r="B5" s="37" t="s">
        <v>9</v>
      </c>
      <c r="C5" s="87"/>
      <c r="D5" s="38"/>
      <c r="E5" s="38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1"/>
    </row>
    <row r="6" spans="2:19" x14ac:dyDescent="0.2">
      <c r="B6" s="38" t="s">
        <v>3</v>
      </c>
      <c r="C6" s="92">
        <v>84</v>
      </c>
      <c r="D6" s="93">
        <v>89.49</v>
      </c>
      <c r="E6" s="93">
        <f>100-D6</f>
        <v>10.510000000000005</v>
      </c>
      <c r="F6" s="93" t="s">
        <v>30</v>
      </c>
      <c r="G6" s="91" t="s">
        <v>30</v>
      </c>
      <c r="H6" s="93" t="s">
        <v>30</v>
      </c>
      <c r="I6" s="91" t="s">
        <v>30</v>
      </c>
      <c r="J6" s="93" t="s">
        <v>30</v>
      </c>
      <c r="K6" s="91" t="s">
        <v>30</v>
      </c>
      <c r="L6" s="93">
        <v>0.10832547945205478</v>
      </c>
      <c r="M6" s="91">
        <v>0.17</v>
      </c>
      <c r="N6" s="93" t="s">
        <v>30</v>
      </c>
      <c r="O6" s="91" t="s">
        <v>30</v>
      </c>
      <c r="P6" s="93">
        <v>0.89167452054794527</v>
      </c>
      <c r="Q6" s="91">
        <v>0.01</v>
      </c>
      <c r="S6" s="94"/>
    </row>
    <row r="7" spans="2:19" x14ac:dyDescent="0.2">
      <c r="B7" s="38" t="s">
        <v>4</v>
      </c>
      <c r="C7" s="92">
        <v>85.166666666666671</v>
      </c>
      <c r="D7" s="93">
        <v>47.07</v>
      </c>
      <c r="E7" s="93">
        <f t="shared" ref="E7:E13" si="0">100-D7</f>
        <v>52.93</v>
      </c>
      <c r="F7" s="93" t="s">
        <v>30</v>
      </c>
      <c r="G7" s="91" t="s">
        <v>30</v>
      </c>
      <c r="H7" s="93" t="s">
        <v>30</v>
      </c>
      <c r="I7" s="91" t="s">
        <v>30</v>
      </c>
      <c r="J7" s="93" t="s">
        <v>30</v>
      </c>
      <c r="K7" s="91" t="s">
        <v>30</v>
      </c>
      <c r="L7" s="93">
        <v>0.10346</v>
      </c>
      <c r="M7" s="91">
        <v>0.17</v>
      </c>
      <c r="N7" s="93" t="s">
        <v>30</v>
      </c>
      <c r="O7" s="91" t="s">
        <v>30</v>
      </c>
      <c r="P7" s="93">
        <v>0.89654</v>
      </c>
      <c r="Q7" s="91">
        <v>0.01</v>
      </c>
      <c r="S7" s="94"/>
    </row>
    <row r="8" spans="2:19" x14ac:dyDescent="0.2">
      <c r="B8" s="38" t="s">
        <v>74</v>
      </c>
      <c r="C8" s="92">
        <v>56</v>
      </c>
      <c r="D8" s="93">
        <v>44.34</v>
      </c>
      <c r="E8" s="93">
        <f t="shared" si="0"/>
        <v>55.66</v>
      </c>
      <c r="F8" s="93" t="s">
        <v>30</v>
      </c>
      <c r="G8" s="91" t="s">
        <v>30</v>
      </c>
      <c r="H8" s="93" t="s">
        <v>30</v>
      </c>
      <c r="I8" s="91" t="s">
        <v>30</v>
      </c>
      <c r="J8" s="93" t="s">
        <v>30</v>
      </c>
      <c r="K8" s="91" t="s">
        <v>30</v>
      </c>
      <c r="L8" s="93">
        <v>3.4275068493150686E-2</v>
      </c>
      <c r="M8" s="91">
        <v>0.17</v>
      </c>
      <c r="N8" s="93" t="s">
        <v>30</v>
      </c>
      <c r="O8" s="91" t="s">
        <v>30</v>
      </c>
      <c r="P8" s="93">
        <v>0.96572493150684935</v>
      </c>
      <c r="Q8" s="91">
        <v>0.01</v>
      </c>
      <c r="S8" s="94"/>
    </row>
    <row r="9" spans="2:19" x14ac:dyDescent="0.2">
      <c r="B9" s="38" t="s">
        <v>75</v>
      </c>
      <c r="C9" s="92">
        <v>56</v>
      </c>
      <c r="D9" s="93">
        <f>D8</f>
        <v>44.34</v>
      </c>
      <c r="E9" s="93">
        <f t="shared" si="0"/>
        <v>55.66</v>
      </c>
      <c r="F9" s="93" t="s">
        <v>30</v>
      </c>
      <c r="G9" s="91" t="s">
        <v>30</v>
      </c>
      <c r="H9" s="93" t="s">
        <v>30</v>
      </c>
      <c r="I9" s="91" t="s">
        <v>30</v>
      </c>
      <c r="J9" s="93" t="s">
        <v>30</v>
      </c>
      <c r="K9" s="91" t="s">
        <v>30</v>
      </c>
      <c r="L9" s="93">
        <v>3.4275068493150686E-2</v>
      </c>
      <c r="M9" s="91">
        <v>0.17</v>
      </c>
      <c r="N9" s="93" t="s">
        <v>30</v>
      </c>
      <c r="O9" s="91" t="s">
        <v>30</v>
      </c>
      <c r="P9" s="93">
        <v>0.96572493150684935</v>
      </c>
      <c r="Q9" s="91">
        <v>0.01</v>
      </c>
      <c r="S9" s="94"/>
    </row>
    <row r="10" spans="2:19" x14ac:dyDescent="0.2">
      <c r="B10" s="38" t="s">
        <v>76</v>
      </c>
      <c r="C10" s="92">
        <v>67</v>
      </c>
      <c r="D10" s="93">
        <f>D6</f>
        <v>89.49</v>
      </c>
      <c r="E10" s="93">
        <f t="shared" si="0"/>
        <v>10.510000000000005</v>
      </c>
      <c r="F10" s="93" t="s">
        <v>30</v>
      </c>
      <c r="G10" s="91" t="s">
        <v>30</v>
      </c>
      <c r="H10" s="93" t="s">
        <v>30</v>
      </c>
      <c r="I10" s="91" t="s">
        <v>30</v>
      </c>
      <c r="J10" s="93" t="s">
        <v>30</v>
      </c>
      <c r="K10" s="91" t="s">
        <v>30</v>
      </c>
      <c r="L10" s="93">
        <v>1.2573972602739715E-2</v>
      </c>
      <c r="M10" s="91">
        <v>0.17</v>
      </c>
      <c r="N10" s="93" t="s">
        <v>30</v>
      </c>
      <c r="O10" s="91" t="s">
        <v>30</v>
      </c>
      <c r="P10" s="93">
        <v>0.98742602739726026</v>
      </c>
      <c r="Q10" s="91">
        <v>0.01</v>
      </c>
      <c r="S10" s="94"/>
    </row>
    <row r="11" spans="2:19" x14ac:dyDescent="0.2">
      <c r="B11" s="38" t="s">
        <v>77</v>
      </c>
      <c r="C11" s="92">
        <v>67</v>
      </c>
      <c r="D11" s="93">
        <f>D7</f>
        <v>47.07</v>
      </c>
      <c r="E11" s="93">
        <f t="shared" si="0"/>
        <v>52.93</v>
      </c>
      <c r="F11" s="93" t="s">
        <v>30</v>
      </c>
      <c r="G11" s="91" t="s">
        <v>30</v>
      </c>
      <c r="H11" s="93" t="s">
        <v>30</v>
      </c>
      <c r="I11" s="91" t="s">
        <v>30</v>
      </c>
      <c r="J11" s="93" t="s">
        <v>30</v>
      </c>
      <c r="K11" s="91" t="s">
        <v>30</v>
      </c>
      <c r="L11" s="93">
        <v>1.2573972602739715E-2</v>
      </c>
      <c r="M11" s="91">
        <v>0.17</v>
      </c>
      <c r="N11" s="93" t="s">
        <v>30</v>
      </c>
      <c r="O11" s="91" t="s">
        <v>30</v>
      </c>
      <c r="P11" s="93">
        <v>0.98742602739726026</v>
      </c>
      <c r="Q11" s="91">
        <v>0.01</v>
      </c>
      <c r="S11" s="94"/>
    </row>
    <row r="12" spans="2:19" x14ac:dyDescent="0.2">
      <c r="B12" s="38" t="s">
        <v>78</v>
      </c>
      <c r="C12" s="92">
        <v>28</v>
      </c>
      <c r="D12" s="93">
        <v>6.8499999999999943</v>
      </c>
      <c r="E12" s="93">
        <f t="shared" si="0"/>
        <v>93.15</v>
      </c>
      <c r="F12" s="93" t="s">
        <v>30</v>
      </c>
      <c r="G12" s="91" t="s">
        <v>30</v>
      </c>
      <c r="H12" s="93" t="s">
        <v>30</v>
      </c>
      <c r="I12" s="91" t="s">
        <v>30</v>
      </c>
      <c r="J12" s="93" t="s">
        <v>30</v>
      </c>
      <c r="K12" s="91" t="s">
        <v>30</v>
      </c>
      <c r="L12" s="93">
        <v>7.6712328767123292E-2</v>
      </c>
      <c r="M12" s="91">
        <v>0.17</v>
      </c>
      <c r="N12" s="93" t="s">
        <v>30</v>
      </c>
      <c r="O12" s="91" t="s">
        <v>30</v>
      </c>
      <c r="P12" s="93">
        <v>0.92328767123287669</v>
      </c>
      <c r="Q12" s="91">
        <v>0.01</v>
      </c>
      <c r="S12" s="94"/>
    </row>
    <row r="13" spans="2:19" x14ac:dyDescent="0.2">
      <c r="B13" s="38" t="s">
        <v>79</v>
      </c>
      <c r="C13" s="92">
        <v>28</v>
      </c>
      <c r="D13" s="93">
        <v>6.8499999999999943</v>
      </c>
      <c r="E13" s="93">
        <f t="shared" si="0"/>
        <v>93.15</v>
      </c>
      <c r="F13" s="93" t="s">
        <v>30</v>
      </c>
      <c r="G13" s="91" t="s">
        <v>30</v>
      </c>
      <c r="H13" s="93" t="s">
        <v>30</v>
      </c>
      <c r="I13" s="91" t="s">
        <v>30</v>
      </c>
      <c r="J13" s="93" t="s">
        <v>30</v>
      </c>
      <c r="K13" s="91" t="s">
        <v>30</v>
      </c>
      <c r="L13" s="93">
        <v>7.6712328767123292E-2</v>
      </c>
      <c r="M13" s="91">
        <v>0.17</v>
      </c>
      <c r="N13" s="93" t="s">
        <v>30</v>
      </c>
      <c r="O13" s="91" t="s">
        <v>30</v>
      </c>
      <c r="P13" s="93">
        <v>0.92328767123287669</v>
      </c>
      <c r="Q13" s="91">
        <v>0.01</v>
      </c>
      <c r="S13" s="94"/>
    </row>
    <row r="14" spans="2:19" x14ac:dyDescent="0.2">
      <c r="B14" s="51" t="s">
        <v>8</v>
      </c>
      <c r="C14" s="95"/>
      <c r="D14" s="96"/>
      <c r="E14" s="96"/>
      <c r="F14" s="95"/>
      <c r="G14" s="97"/>
      <c r="H14" s="95"/>
      <c r="I14" s="97"/>
      <c r="J14" s="95"/>
      <c r="K14" s="97"/>
      <c r="L14" s="95"/>
      <c r="M14" s="97"/>
      <c r="N14" s="95"/>
      <c r="O14" s="97"/>
      <c r="P14" s="95"/>
      <c r="Q14" s="97"/>
      <c r="S14" s="94"/>
    </row>
    <row r="15" spans="2:19" x14ac:dyDescent="0.2">
      <c r="B15" s="38" t="s">
        <v>15</v>
      </c>
      <c r="C15" s="92">
        <v>365</v>
      </c>
      <c r="D15" s="93">
        <v>100</v>
      </c>
      <c r="E15" s="93">
        <f t="shared" ref="E15:E21" si="1">100-D15</f>
        <v>0</v>
      </c>
      <c r="F15" s="93" t="s">
        <v>30</v>
      </c>
      <c r="G15" s="91" t="s">
        <v>30</v>
      </c>
      <c r="H15" s="93" t="s">
        <v>30</v>
      </c>
      <c r="I15" s="91" t="s">
        <v>30</v>
      </c>
      <c r="J15" s="93">
        <v>1</v>
      </c>
      <c r="K15" s="91">
        <v>0.17</v>
      </c>
      <c r="L15" s="93" t="s">
        <v>30</v>
      </c>
      <c r="M15" s="91" t="s">
        <v>30</v>
      </c>
      <c r="N15" s="93" t="s">
        <v>30</v>
      </c>
      <c r="O15" s="91" t="s">
        <v>30</v>
      </c>
      <c r="P15" s="93" t="s">
        <v>30</v>
      </c>
      <c r="Q15" s="91" t="s">
        <v>30</v>
      </c>
      <c r="S15" s="94"/>
    </row>
    <row r="16" spans="2:19" x14ac:dyDescent="0.2">
      <c r="B16" s="38" t="s">
        <v>16</v>
      </c>
      <c r="C16" s="92">
        <v>365</v>
      </c>
      <c r="D16" s="93">
        <v>100</v>
      </c>
      <c r="E16" s="93">
        <f t="shared" si="1"/>
        <v>0</v>
      </c>
      <c r="F16" s="93" t="s">
        <v>30</v>
      </c>
      <c r="G16" s="91" t="s">
        <v>30</v>
      </c>
      <c r="H16" s="93" t="s">
        <v>30</v>
      </c>
      <c r="I16" s="91" t="s">
        <v>30</v>
      </c>
      <c r="J16" s="93">
        <v>1</v>
      </c>
      <c r="K16" s="91">
        <v>0.17</v>
      </c>
      <c r="L16" s="93" t="s">
        <v>30</v>
      </c>
      <c r="M16" s="91" t="s">
        <v>30</v>
      </c>
      <c r="N16" s="93" t="s">
        <v>30</v>
      </c>
      <c r="O16" s="91" t="s">
        <v>30</v>
      </c>
      <c r="P16" s="93" t="s">
        <v>30</v>
      </c>
      <c r="Q16" s="91" t="s">
        <v>30</v>
      </c>
      <c r="S16" s="94"/>
    </row>
    <row r="17" spans="2:20" x14ac:dyDescent="0.2">
      <c r="B17" s="38" t="s">
        <v>17</v>
      </c>
      <c r="C17" s="92">
        <v>365</v>
      </c>
      <c r="D17" s="93">
        <v>100</v>
      </c>
      <c r="E17" s="93">
        <f t="shared" si="1"/>
        <v>0</v>
      </c>
      <c r="F17" s="93" t="s">
        <v>30</v>
      </c>
      <c r="G17" s="91" t="s">
        <v>30</v>
      </c>
      <c r="H17" s="93" t="s">
        <v>30</v>
      </c>
      <c r="I17" s="91" t="s">
        <v>30</v>
      </c>
      <c r="J17" s="93">
        <v>1</v>
      </c>
      <c r="K17" s="91">
        <v>0.17</v>
      </c>
      <c r="L17" s="93" t="s">
        <v>30</v>
      </c>
      <c r="M17" s="91" t="s">
        <v>30</v>
      </c>
      <c r="N17" s="93" t="s">
        <v>30</v>
      </c>
      <c r="O17" s="91" t="s">
        <v>30</v>
      </c>
      <c r="P17" s="93" t="s">
        <v>30</v>
      </c>
      <c r="Q17" s="91" t="s">
        <v>30</v>
      </c>
      <c r="S17" s="94"/>
    </row>
    <row r="18" spans="2:20" x14ac:dyDescent="0.2">
      <c r="B18" s="38" t="s">
        <v>18</v>
      </c>
      <c r="C18" s="92">
        <v>365</v>
      </c>
      <c r="D18" s="93">
        <v>100</v>
      </c>
      <c r="E18" s="93">
        <f t="shared" si="1"/>
        <v>0</v>
      </c>
      <c r="F18" s="93" t="s">
        <v>30</v>
      </c>
      <c r="G18" s="91" t="s">
        <v>30</v>
      </c>
      <c r="H18" s="93" t="s">
        <v>30</v>
      </c>
      <c r="I18" s="91" t="s">
        <v>30</v>
      </c>
      <c r="J18" s="93">
        <v>1</v>
      </c>
      <c r="K18" s="91">
        <v>0.17</v>
      </c>
      <c r="L18" s="93" t="s">
        <v>30</v>
      </c>
      <c r="M18" s="91" t="s">
        <v>30</v>
      </c>
      <c r="N18" s="93" t="s">
        <v>30</v>
      </c>
      <c r="O18" s="91" t="s">
        <v>30</v>
      </c>
      <c r="P18" s="93" t="s">
        <v>30</v>
      </c>
      <c r="Q18" s="91" t="s">
        <v>30</v>
      </c>
      <c r="S18" s="94"/>
    </row>
    <row r="19" spans="2:20" x14ac:dyDescent="0.2">
      <c r="B19" s="38" t="s">
        <v>19</v>
      </c>
      <c r="C19" s="92">
        <v>365</v>
      </c>
      <c r="D19" s="93">
        <v>100</v>
      </c>
      <c r="E19" s="93">
        <f t="shared" si="1"/>
        <v>0</v>
      </c>
      <c r="F19" s="93" t="s">
        <v>30</v>
      </c>
      <c r="G19" s="91" t="s">
        <v>30</v>
      </c>
      <c r="H19" s="93" t="s">
        <v>30</v>
      </c>
      <c r="I19" s="91" t="s">
        <v>30</v>
      </c>
      <c r="J19" s="93">
        <v>1</v>
      </c>
      <c r="K19" s="91">
        <v>0.17</v>
      </c>
      <c r="L19" s="93" t="s">
        <v>30</v>
      </c>
      <c r="M19" s="91" t="s">
        <v>30</v>
      </c>
      <c r="N19" s="93" t="s">
        <v>30</v>
      </c>
      <c r="O19" s="91" t="s">
        <v>30</v>
      </c>
      <c r="P19" s="93" t="s">
        <v>30</v>
      </c>
      <c r="Q19" s="91" t="s">
        <v>30</v>
      </c>
      <c r="S19" s="94"/>
    </row>
    <row r="20" spans="2:20" x14ac:dyDescent="0.2">
      <c r="B20" s="38" t="s">
        <v>21</v>
      </c>
      <c r="C20" s="92">
        <v>365</v>
      </c>
      <c r="D20" s="93">
        <v>100</v>
      </c>
      <c r="E20" s="93">
        <f t="shared" si="1"/>
        <v>0</v>
      </c>
      <c r="F20" s="93" t="s">
        <v>30</v>
      </c>
      <c r="G20" s="91" t="s">
        <v>30</v>
      </c>
      <c r="H20" s="93" t="s">
        <v>30</v>
      </c>
      <c r="I20" s="91" t="s">
        <v>30</v>
      </c>
      <c r="J20" s="93">
        <v>1</v>
      </c>
      <c r="K20" s="91">
        <v>0.17</v>
      </c>
      <c r="L20" s="93" t="s">
        <v>30</v>
      </c>
      <c r="M20" s="91" t="s">
        <v>30</v>
      </c>
      <c r="N20" s="93" t="s">
        <v>30</v>
      </c>
      <c r="O20" s="91" t="s">
        <v>30</v>
      </c>
      <c r="P20" s="93" t="s">
        <v>30</v>
      </c>
      <c r="Q20" s="91" t="s">
        <v>30</v>
      </c>
      <c r="S20" s="94"/>
    </row>
    <row r="21" spans="2:20" x14ac:dyDescent="0.2">
      <c r="B21" s="81" t="s">
        <v>20</v>
      </c>
      <c r="C21" s="98">
        <v>365</v>
      </c>
      <c r="D21" s="99">
        <v>100</v>
      </c>
      <c r="E21" s="99">
        <f t="shared" si="1"/>
        <v>0</v>
      </c>
      <c r="F21" s="99" t="s">
        <v>30</v>
      </c>
      <c r="G21" s="100" t="s">
        <v>30</v>
      </c>
      <c r="H21" s="99" t="s">
        <v>30</v>
      </c>
      <c r="I21" s="100" t="s">
        <v>30</v>
      </c>
      <c r="J21" s="99">
        <v>1</v>
      </c>
      <c r="K21" s="100">
        <v>0.17</v>
      </c>
      <c r="L21" s="99" t="s">
        <v>30</v>
      </c>
      <c r="M21" s="100" t="s">
        <v>30</v>
      </c>
      <c r="N21" s="99" t="s">
        <v>30</v>
      </c>
      <c r="O21" s="100" t="s">
        <v>30</v>
      </c>
      <c r="P21" s="99" t="s">
        <v>30</v>
      </c>
      <c r="Q21" s="100" t="s">
        <v>30</v>
      </c>
      <c r="S21" s="94"/>
    </row>
    <row r="22" spans="2:20" x14ac:dyDescent="0.2">
      <c r="B22" s="37" t="s">
        <v>22</v>
      </c>
      <c r="C22" s="93"/>
      <c r="D22" s="101"/>
      <c r="E22" s="101"/>
      <c r="F22" s="93"/>
      <c r="G22" s="91"/>
      <c r="H22" s="93"/>
      <c r="I22" s="91"/>
      <c r="J22" s="93"/>
      <c r="K22" s="91"/>
      <c r="L22" s="93"/>
      <c r="M22" s="91"/>
      <c r="N22" s="93"/>
      <c r="O22" s="91"/>
      <c r="P22" s="93"/>
      <c r="Q22" s="91"/>
      <c r="S22" s="94"/>
    </row>
    <row r="23" spans="2:20" x14ac:dyDescent="0.2">
      <c r="B23" s="38" t="s">
        <v>80</v>
      </c>
      <c r="C23" s="92">
        <v>365</v>
      </c>
      <c r="D23" s="93">
        <v>88</v>
      </c>
      <c r="E23" s="93">
        <f t="shared" ref="E23:E32" si="2">100-D23</f>
        <v>12</v>
      </c>
      <c r="F23" s="93" t="s">
        <v>30</v>
      </c>
      <c r="G23" s="91" t="s">
        <v>30</v>
      </c>
      <c r="H23" s="93" t="s">
        <v>30</v>
      </c>
      <c r="I23" s="91" t="s">
        <v>30</v>
      </c>
      <c r="J23" s="93">
        <v>0.74096000000000006</v>
      </c>
      <c r="K23" s="91">
        <v>0.65</v>
      </c>
      <c r="L23" s="93" t="s">
        <v>30</v>
      </c>
      <c r="M23" s="91" t="s">
        <v>30</v>
      </c>
      <c r="N23" s="93">
        <v>0.13904</v>
      </c>
      <c r="O23" s="91">
        <v>1.4999999999999999E-2</v>
      </c>
      <c r="P23" s="93">
        <v>0.11999999999999988</v>
      </c>
      <c r="Q23" s="91">
        <v>1.4999999999999999E-2</v>
      </c>
      <c r="S23" s="94"/>
      <c r="T23" s="102"/>
    </row>
    <row r="24" spans="2:20" x14ac:dyDescent="0.2">
      <c r="B24" s="38" t="s">
        <v>23</v>
      </c>
      <c r="C24" s="92">
        <v>365</v>
      </c>
      <c r="D24" s="93">
        <v>100</v>
      </c>
      <c r="E24" s="93">
        <f t="shared" si="2"/>
        <v>0</v>
      </c>
      <c r="F24" s="93" t="s">
        <v>30</v>
      </c>
      <c r="G24" s="91" t="s">
        <v>30</v>
      </c>
      <c r="H24" s="93" t="s">
        <v>30</v>
      </c>
      <c r="I24" s="91" t="s">
        <v>30</v>
      </c>
      <c r="J24" s="93" t="s">
        <v>30</v>
      </c>
      <c r="K24" s="91" t="s">
        <v>30</v>
      </c>
      <c r="L24" s="93" t="s">
        <v>30</v>
      </c>
      <c r="M24" s="91" t="s">
        <v>30</v>
      </c>
      <c r="N24" s="93">
        <v>1</v>
      </c>
      <c r="O24" s="91">
        <v>1.4999999999999999E-2</v>
      </c>
      <c r="P24" s="93" t="s">
        <v>30</v>
      </c>
      <c r="Q24" s="91" t="s">
        <v>30</v>
      </c>
      <c r="S24" s="94"/>
    </row>
    <row r="25" spans="2:20" x14ac:dyDescent="0.2">
      <c r="B25" s="38" t="s">
        <v>24</v>
      </c>
      <c r="C25" s="92">
        <v>365</v>
      </c>
      <c r="D25" s="93">
        <v>100</v>
      </c>
      <c r="E25" s="93">
        <f t="shared" si="2"/>
        <v>0</v>
      </c>
      <c r="F25" s="93" t="s">
        <v>30</v>
      </c>
      <c r="G25" s="91" t="s">
        <v>30</v>
      </c>
      <c r="H25" s="93" t="s">
        <v>30</v>
      </c>
      <c r="I25" s="91" t="s">
        <v>30</v>
      </c>
      <c r="J25" s="93" t="s">
        <v>30</v>
      </c>
      <c r="K25" s="91" t="s">
        <v>30</v>
      </c>
      <c r="L25" s="93" t="s">
        <v>30</v>
      </c>
      <c r="M25" s="91" t="s">
        <v>30</v>
      </c>
      <c r="N25" s="93">
        <v>1</v>
      </c>
      <c r="O25" s="91">
        <v>1.4999999999999999E-2</v>
      </c>
      <c r="P25" s="93" t="s">
        <v>30</v>
      </c>
      <c r="Q25" s="91" t="s">
        <v>30</v>
      </c>
      <c r="S25" s="94"/>
    </row>
    <row r="26" spans="2:20" x14ac:dyDescent="0.2">
      <c r="B26" s="38" t="s">
        <v>61</v>
      </c>
      <c r="C26" s="92">
        <v>365</v>
      </c>
      <c r="D26" s="93">
        <v>100</v>
      </c>
      <c r="E26" s="93">
        <f t="shared" si="2"/>
        <v>0</v>
      </c>
      <c r="F26" s="93" t="s">
        <v>30</v>
      </c>
      <c r="G26" s="91" t="s">
        <v>30</v>
      </c>
      <c r="H26" s="93" t="s">
        <v>30</v>
      </c>
      <c r="I26" s="91" t="s">
        <v>30</v>
      </c>
      <c r="J26" s="93">
        <v>0.4729846910621659</v>
      </c>
      <c r="K26" s="91">
        <v>0.65</v>
      </c>
      <c r="L26" s="93" t="s">
        <v>30</v>
      </c>
      <c r="M26" s="91" t="s">
        <v>30</v>
      </c>
      <c r="N26" s="93">
        <v>0.5270153089378341</v>
      </c>
      <c r="O26" s="91">
        <v>1.4999999999999999E-2</v>
      </c>
      <c r="P26" s="93" t="s">
        <v>30</v>
      </c>
      <c r="Q26" s="91" t="s">
        <v>30</v>
      </c>
      <c r="S26" s="94"/>
      <c r="T26" s="102"/>
    </row>
    <row r="27" spans="2:20" x14ac:dyDescent="0.2">
      <c r="B27" s="38" t="s">
        <v>62</v>
      </c>
      <c r="C27" s="92">
        <v>365</v>
      </c>
      <c r="D27" s="93">
        <v>100</v>
      </c>
      <c r="E27" s="99">
        <f t="shared" si="2"/>
        <v>0</v>
      </c>
      <c r="F27" s="93" t="s">
        <v>30</v>
      </c>
      <c r="G27" s="91" t="s">
        <v>30</v>
      </c>
      <c r="H27" s="93" t="s">
        <v>30</v>
      </c>
      <c r="I27" s="91" t="s">
        <v>30</v>
      </c>
      <c r="J27" s="93" t="s">
        <v>30</v>
      </c>
      <c r="K27" s="91">
        <v>0.65</v>
      </c>
      <c r="L27" s="93" t="s">
        <v>30</v>
      </c>
      <c r="M27" s="91" t="s">
        <v>30</v>
      </c>
      <c r="N27" s="93">
        <v>1</v>
      </c>
      <c r="O27" s="91">
        <v>1.4999999999999999E-2</v>
      </c>
      <c r="P27" s="93" t="s">
        <v>30</v>
      </c>
      <c r="Q27" s="91" t="s">
        <v>30</v>
      </c>
      <c r="S27" s="94"/>
      <c r="T27" s="102"/>
    </row>
    <row r="28" spans="2:20" x14ac:dyDescent="0.2">
      <c r="B28" s="51" t="s">
        <v>25</v>
      </c>
      <c r="C28" s="103">
        <v>180</v>
      </c>
      <c r="D28" s="95">
        <v>100</v>
      </c>
      <c r="E28" s="93">
        <f t="shared" si="2"/>
        <v>0</v>
      </c>
      <c r="F28" s="95" t="s">
        <v>30</v>
      </c>
      <c r="G28" s="97" t="s">
        <v>30</v>
      </c>
      <c r="H28" s="95">
        <v>0.49315068493150682</v>
      </c>
      <c r="I28" s="97">
        <v>0.02</v>
      </c>
      <c r="J28" s="95" t="s">
        <v>30</v>
      </c>
      <c r="K28" s="97" t="s">
        <v>30</v>
      </c>
      <c r="L28" s="95" t="s">
        <v>30</v>
      </c>
      <c r="M28" s="97" t="s">
        <v>30</v>
      </c>
      <c r="N28" s="95" t="s">
        <v>30</v>
      </c>
      <c r="O28" s="97" t="s">
        <v>30</v>
      </c>
      <c r="P28" s="95">
        <v>0.50684931506849318</v>
      </c>
      <c r="Q28" s="97">
        <v>0.01</v>
      </c>
      <c r="S28" s="94"/>
    </row>
    <row r="29" spans="2:20" x14ac:dyDescent="0.2">
      <c r="B29" s="37" t="s">
        <v>81</v>
      </c>
      <c r="C29" s="92">
        <v>180</v>
      </c>
      <c r="D29" s="93">
        <v>100</v>
      </c>
      <c r="E29" s="93">
        <f t="shared" si="2"/>
        <v>0</v>
      </c>
      <c r="F29" s="93" t="s">
        <v>30</v>
      </c>
      <c r="G29" s="91" t="s">
        <v>30</v>
      </c>
      <c r="H29" s="93">
        <v>0.49315068493150682</v>
      </c>
      <c r="I29" s="91">
        <v>0.02</v>
      </c>
      <c r="J29" s="93" t="s">
        <v>30</v>
      </c>
      <c r="K29" s="91" t="s">
        <v>30</v>
      </c>
      <c r="L29" s="93" t="s">
        <v>30</v>
      </c>
      <c r="M29" s="91" t="s">
        <v>30</v>
      </c>
      <c r="N29" s="93" t="s">
        <v>30</v>
      </c>
      <c r="O29" s="91" t="s">
        <v>30</v>
      </c>
      <c r="P29" s="93">
        <v>0.50684931506849318</v>
      </c>
      <c r="Q29" s="91">
        <v>0.01</v>
      </c>
      <c r="S29" s="94"/>
    </row>
    <row r="30" spans="2:20" x14ac:dyDescent="0.2">
      <c r="B30" s="37" t="s">
        <v>82</v>
      </c>
      <c r="C30" s="92">
        <v>84</v>
      </c>
      <c r="D30" s="93">
        <v>100</v>
      </c>
      <c r="E30" s="93">
        <f t="shared" si="2"/>
        <v>0</v>
      </c>
      <c r="F30" s="93" t="s">
        <v>30</v>
      </c>
      <c r="G30" s="91" t="s">
        <v>30</v>
      </c>
      <c r="H30" s="93" t="s">
        <v>30</v>
      </c>
      <c r="I30" s="91" t="s">
        <v>30</v>
      </c>
      <c r="J30" s="93" t="s">
        <v>30</v>
      </c>
      <c r="K30" s="91" t="s">
        <v>30</v>
      </c>
      <c r="L30" s="93">
        <v>0.6150684931506849</v>
      </c>
      <c r="M30" s="91">
        <v>0.17</v>
      </c>
      <c r="N30" s="93" t="s">
        <v>30</v>
      </c>
      <c r="O30" s="91" t="s">
        <v>30</v>
      </c>
      <c r="P30" s="93">
        <v>0.3849315068493151</v>
      </c>
      <c r="Q30" s="91">
        <v>0.01</v>
      </c>
      <c r="S30" s="94"/>
    </row>
    <row r="31" spans="2:20" x14ac:dyDescent="0.2">
      <c r="B31" s="37" t="s">
        <v>83</v>
      </c>
      <c r="C31" s="92">
        <v>84</v>
      </c>
      <c r="D31" s="93">
        <v>100</v>
      </c>
      <c r="E31" s="93">
        <f t="shared" si="2"/>
        <v>0</v>
      </c>
      <c r="F31" s="93" t="s">
        <v>30</v>
      </c>
      <c r="G31" s="91" t="s">
        <v>30</v>
      </c>
      <c r="H31" s="93" t="s">
        <v>30</v>
      </c>
      <c r="I31" s="91" t="s">
        <v>30</v>
      </c>
      <c r="J31" s="93" t="s">
        <v>30</v>
      </c>
      <c r="K31" s="91" t="s">
        <v>30</v>
      </c>
      <c r="L31" s="93">
        <v>0.23013698630136986</v>
      </c>
      <c r="M31" s="91">
        <v>0.17</v>
      </c>
      <c r="N31" s="93" t="s">
        <v>30</v>
      </c>
      <c r="O31" s="91" t="s">
        <v>30</v>
      </c>
      <c r="P31" s="93">
        <v>0.76986301369863019</v>
      </c>
      <c r="Q31" s="91">
        <v>0.01</v>
      </c>
      <c r="S31" s="94"/>
    </row>
    <row r="32" spans="2:20" x14ac:dyDescent="0.2">
      <c r="B32" s="60" t="s">
        <v>84</v>
      </c>
      <c r="C32" s="98">
        <v>365</v>
      </c>
      <c r="D32" s="99">
        <v>100</v>
      </c>
      <c r="E32" s="99">
        <f t="shared" si="2"/>
        <v>0</v>
      </c>
      <c r="F32" s="99">
        <v>0.4</v>
      </c>
      <c r="G32" s="100">
        <v>0.17</v>
      </c>
      <c r="H32" s="99">
        <v>0.48</v>
      </c>
      <c r="I32" s="100">
        <v>0.02</v>
      </c>
      <c r="J32" s="99">
        <v>0.12</v>
      </c>
      <c r="K32" s="100">
        <v>0.17</v>
      </c>
      <c r="L32" s="99" t="s">
        <v>30</v>
      </c>
      <c r="M32" s="100" t="s">
        <v>30</v>
      </c>
      <c r="N32" s="99" t="s">
        <v>30</v>
      </c>
      <c r="O32" s="100" t="s">
        <v>30</v>
      </c>
      <c r="P32" s="99" t="s">
        <v>30</v>
      </c>
      <c r="Q32" s="100" t="s">
        <v>30</v>
      </c>
      <c r="S32" s="94"/>
    </row>
  </sheetData>
  <mergeCells count="10">
    <mergeCell ref="J3:K3"/>
    <mergeCell ref="L3:M3"/>
    <mergeCell ref="N3:O3"/>
    <mergeCell ref="P3:Q3"/>
    <mergeCell ref="B3:B4"/>
    <mergeCell ref="C3:C4"/>
    <mergeCell ref="D3:D4"/>
    <mergeCell ref="E3:E4"/>
    <mergeCell ref="F3:G3"/>
    <mergeCell ref="H3:I3"/>
  </mergeCells>
  <pageMargins left="0.75" right="0.75" top="1" bottom="1" header="0.5" footer="0.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B1:AE49"/>
  <sheetViews>
    <sheetView zoomScale="75" zoomScaleNormal="75" workbookViewId="0">
      <pane ySplit="1" topLeftCell="A2" activePane="bottomLeft" state="frozen"/>
      <selection pane="bottomLeft" activeCell="Q104" sqref="Q104"/>
    </sheetView>
  </sheetViews>
  <sheetFormatPr defaultRowHeight="15" x14ac:dyDescent="0.2"/>
  <cols>
    <col min="1" max="1" width="4.7109375" style="65" customWidth="1"/>
    <col min="2" max="2" width="33" style="65" customWidth="1"/>
    <col min="3" max="31" width="8.7109375" style="65" customWidth="1"/>
    <col min="32" max="16384" width="9.140625" style="65"/>
  </cols>
  <sheetData>
    <row r="1" spans="2:31" x14ac:dyDescent="0.2">
      <c r="B1" s="29" t="s">
        <v>159</v>
      </c>
    </row>
    <row r="3" spans="2:31" x14ac:dyDescent="0.2">
      <c r="B3" s="77" t="s">
        <v>38</v>
      </c>
      <c r="C3" s="78">
        <v>1990</v>
      </c>
      <c r="D3" s="78">
        <v>1991</v>
      </c>
      <c r="E3" s="78">
        <v>1992</v>
      </c>
      <c r="F3" s="78">
        <v>1993</v>
      </c>
      <c r="G3" s="78">
        <v>1994</v>
      </c>
      <c r="H3" s="78">
        <v>1995</v>
      </c>
      <c r="I3" s="78">
        <v>1996</v>
      </c>
      <c r="J3" s="78">
        <v>1997</v>
      </c>
      <c r="K3" s="78">
        <v>1998</v>
      </c>
      <c r="L3" s="78">
        <v>1999</v>
      </c>
      <c r="M3" s="78">
        <v>2000</v>
      </c>
      <c r="N3" s="78">
        <v>2001</v>
      </c>
      <c r="O3" s="78">
        <v>2002</v>
      </c>
      <c r="P3" s="78">
        <v>2003</v>
      </c>
      <c r="Q3" s="78">
        <v>2004</v>
      </c>
      <c r="R3" s="78">
        <v>2005</v>
      </c>
      <c r="S3" s="78">
        <v>2006</v>
      </c>
      <c r="T3" s="78">
        <v>2007</v>
      </c>
      <c r="U3" s="78">
        <v>2008</v>
      </c>
      <c r="V3" s="78">
        <v>2009</v>
      </c>
      <c r="W3" s="78">
        <v>2010</v>
      </c>
      <c r="X3" s="78">
        <v>2011</v>
      </c>
      <c r="Y3" s="78">
        <v>2012</v>
      </c>
      <c r="Z3" s="78">
        <v>2013</v>
      </c>
      <c r="AA3" s="78">
        <v>2014</v>
      </c>
      <c r="AB3" s="78">
        <v>2015</v>
      </c>
      <c r="AC3" s="78">
        <v>2016</v>
      </c>
      <c r="AD3" s="78">
        <v>2017</v>
      </c>
      <c r="AE3" s="78">
        <v>2018</v>
      </c>
    </row>
    <row r="4" spans="2:31" x14ac:dyDescent="0.2">
      <c r="B4" s="38" t="s">
        <v>12</v>
      </c>
      <c r="C4" s="129">
        <v>95.538389063050943</v>
      </c>
      <c r="D4" s="129">
        <v>95.894785729978636</v>
      </c>
      <c r="E4" s="129">
        <v>96.25118239690633</v>
      </c>
      <c r="F4" s="129">
        <v>96.607579063834024</v>
      </c>
      <c r="G4" s="129">
        <v>96.963975730761717</v>
      </c>
      <c r="H4" s="129">
        <v>97.320372397689411</v>
      </c>
      <c r="I4" s="129">
        <v>97.676769064617105</v>
      </c>
      <c r="J4" s="129">
        <v>98.033165731544798</v>
      </c>
      <c r="K4" s="129">
        <v>98.389562398472492</v>
      </c>
      <c r="L4" s="129">
        <v>98.745959065400186</v>
      </c>
      <c r="M4" s="129">
        <v>99.102355732327879</v>
      </c>
      <c r="N4" s="129">
        <v>99.458752399255573</v>
      </c>
      <c r="O4" s="129">
        <v>99.815149066183267</v>
      </c>
      <c r="P4" s="129">
        <v>100.17154573311099</v>
      </c>
      <c r="Q4" s="129">
        <v>99.977746902163517</v>
      </c>
      <c r="R4" s="129">
        <v>102.06796630756273</v>
      </c>
      <c r="S4" s="129">
        <v>102.03909918879906</v>
      </c>
      <c r="T4" s="129">
        <v>101.67901489504759</v>
      </c>
      <c r="U4" s="129">
        <v>100.70827564267445</v>
      </c>
      <c r="V4" s="129">
        <v>99.587600542619739</v>
      </c>
      <c r="W4" s="129">
        <v>102.27710785235774</v>
      </c>
      <c r="X4" s="129">
        <v>102.42552392667203</v>
      </c>
      <c r="Y4" s="129">
        <v>100.83856113988691</v>
      </c>
      <c r="Z4" s="129">
        <v>100.87355381499528</v>
      </c>
      <c r="AA4" s="129">
        <v>100.39240422862389</v>
      </c>
      <c r="AB4" s="129">
        <v>101.39711938850702</v>
      </c>
      <c r="AC4" s="129">
        <v>100.97230945885265</v>
      </c>
      <c r="AD4" s="129">
        <v>102.8086368253268</v>
      </c>
      <c r="AE4" s="129">
        <v>103.34050092549261</v>
      </c>
    </row>
    <row r="5" spans="2:31" x14ac:dyDescent="0.2">
      <c r="B5" s="38" t="s">
        <v>13</v>
      </c>
      <c r="C5" s="129">
        <v>76.489304524505556</v>
      </c>
      <c r="D5" s="129">
        <v>76.495291554272271</v>
      </c>
      <c r="E5" s="129">
        <v>76.501278584038985</v>
      </c>
      <c r="F5" s="129">
        <v>76.5072656138057</v>
      </c>
      <c r="G5" s="129">
        <v>76.513252643572415</v>
      </c>
      <c r="H5" s="129">
        <v>76.519239673339129</v>
      </c>
      <c r="I5" s="129">
        <v>76.525226703105844</v>
      </c>
      <c r="J5" s="129">
        <v>76.531213732872558</v>
      </c>
      <c r="K5" s="129">
        <v>76.537200762639273</v>
      </c>
      <c r="L5" s="129">
        <v>76.543187792405988</v>
      </c>
      <c r="M5" s="129">
        <v>76.549174822172702</v>
      </c>
      <c r="N5" s="129">
        <v>76.555161851939417</v>
      </c>
      <c r="O5" s="129">
        <v>76.561148881706131</v>
      </c>
      <c r="P5" s="129">
        <v>76.567135911472846</v>
      </c>
      <c r="Q5" s="129">
        <v>76.811031139823186</v>
      </c>
      <c r="R5" s="129">
        <v>77.702201211503606</v>
      </c>
      <c r="S5" s="129">
        <v>76.67110274647608</v>
      </c>
      <c r="T5" s="129">
        <v>75.709083346462222</v>
      </c>
      <c r="U5" s="129">
        <v>77.231551782050119</v>
      </c>
      <c r="V5" s="129">
        <v>75.326367802154721</v>
      </c>
      <c r="W5" s="129">
        <v>75.465479658764238</v>
      </c>
      <c r="X5" s="129">
        <v>76.456918164335889</v>
      </c>
      <c r="Y5" s="129">
        <v>77.760525177025741</v>
      </c>
      <c r="Z5" s="129">
        <v>75.629776091959044</v>
      </c>
      <c r="AA5" s="129">
        <v>76.14659787187388</v>
      </c>
      <c r="AB5" s="129">
        <v>77.062685194120334</v>
      </c>
      <c r="AC5" s="129">
        <v>76.660972252746262</v>
      </c>
      <c r="AD5" s="129">
        <v>76.734070833750451</v>
      </c>
      <c r="AE5" s="129">
        <v>76.268560483888479</v>
      </c>
    </row>
    <row r="6" spans="2:31" x14ac:dyDescent="0.2">
      <c r="B6" s="38" t="s">
        <v>35</v>
      </c>
      <c r="C6" s="129">
        <v>70.69905994311307</v>
      </c>
      <c r="D6" s="129">
        <v>70.616563300007883</v>
      </c>
      <c r="E6" s="129">
        <v>70.534066656902695</v>
      </c>
      <c r="F6" s="129">
        <v>70.451570013797507</v>
      </c>
      <c r="G6" s="129">
        <v>70.36907337069232</v>
      </c>
      <c r="H6" s="129">
        <v>70.286576727587132</v>
      </c>
      <c r="I6" s="129">
        <v>70.204080084481944</v>
      </c>
      <c r="J6" s="129">
        <v>70.121583441376757</v>
      </c>
      <c r="K6" s="129">
        <v>70.039086798271569</v>
      </c>
      <c r="L6" s="129">
        <v>69.956590155166381</v>
      </c>
      <c r="M6" s="129">
        <v>69.874093512061194</v>
      </c>
      <c r="N6" s="129">
        <v>69.791596868956006</v>
      </c>
      <c r="O6" s="129">
        <v>69.709100225850818</v>
      </c>
      <c r="P6" s="129">
        <v>69.626603582745616</v>
      </c>
      <c r="Q6" s="129">
        <v>69.626603582745616</v>
      </c>
      <c r="R6" s="129">
        <v>69.626603582745616</v>
      </c>
      <c r="S6" s="129">
        <v>69.626603582745616</v>
      </c>
      <c r="T6" s="129">
        <v>69.626603582745616</v>
      </c>
      <c r="U6" s="129">
        <v>69.626603582745616</v>
      </c>
      <c r="V6" s="129">
        <v>69.626603582745616</v>
      </c>
      <c r="W6" s="129">
        <v>69.626603582745616</v>
      </c>
      <c r="X6" s="129">
        <v>69.626603582745616</v>
      </c>
      <c r="Y6" s="129">
        <v>69.626603582745616</v>
      </c>
      <c r="Z6" s="129">
        <v>69.626603582745616</v>
      </c>
      <c r="AA6" s="129">
        <v>69.626603582745616</v>
      </c>
      <c r="AB6" s="129">
        <v>69.626603582745616</v>
      </c>
      <c r="AC6" s="129">
        <v>69.626603582745616</v>
      </c>
      <c r="AD6" s="129">
        <v>69.626603582745616</v>
      </c>
      <c r="AE6" s="129">
        <v>69.626603582745616</v>
      </c>
    </row>
    <row r="7" spans="2:31" x14ac:dyDescent="0.2">
      <c r="B7" s="38" t="s">
        <v>36</v>
      </c>
      <c r="C7" s="129">
        <v>75.115664064551254</v>
      </c>
      <c r="D7" s="129">
        <v>75.01643127438831</v>
      </c>
      <c r="E7" s="129">
        <v>74.917198484225366</v>
      </c>
      <c r="F7" s="129">
        <v>74.817965694062423</v>
      </c>
      <c r="G7" s="129">
        <v>74.718732903899479</v>
      </c>
      <c r="H7" s="129">
        <v>74.619500113736535</v>
      </c>
      <c r="I7" s="129">
        <v>74.520267323573592</v>
      </c>
      <c r="J7" s="129">
        <v>74.421034533410648</v>
      </c>
      <c r="K7" s="129">
        <v>74.321801743247704</v>
      </c>
      <c r="L7" s="129">
        <v>74.22256895308476</v>
      </c>
      <c r="M7" s="129">
        <v>74.123336162921817</v>
      </c>
      <c r="N7" s="129">
        <v>74.024103372758873</v>
      </c>
      <c r="O7" s="129">
        <v>73.924870582595929</v>
      </c>
      <c r="P7" s="129">
        <v>73.825637792432929</v>
      </c>
      <c r="Q7" s="129">
        <v>73.825637792432929</v>
      </c>
      <c r="R7" s="129">
        <v>73.825637792432929</v>
      </c>
      <c r="S7" s="129">
        <v>73.825637792432929</v>
      </c>
      <c r="T7" s="129">
        <v>73.825637792432929</v>
      </c>
      <c r="U7" s="129">
        <v>73.825637792432929</v>
      </c>
      <c r="V7" s="129">
        <v>73.825637792432929</v>
      </c>
      <c r="W7" s="129">
        <v>73.825637792432929</v>
      </c>
      <c r="X7" s="129">
        <v>73.825637792432929</v>
      </c>
      <c r="Y7" s="129">
        <v>73.825637792432929</v>
      </c>
      <c r="Z7" s="129">
        <v>73.825637792432929</v>
      </c>
      <c r="AA7" s="129">
        <v>73.825637792432929</v>
      </c>
      <c r="AB7" s="129">
        <v>73.825637792432929</v>
      </c>
      <c r="AC7" s="129">
        <v>73.825637792432929</v>
      </c>
      <c r="AD7" s="129">
        <v>73.825637792432929</v>
      </c>
      <c r="AE7" s="129">
        <v>73.825637792432929</v>
      </c>
    </row>
    <row r="8" spans="2:31" x14ac:dyDescent="0.2">
      <c r="B8" s="38" t="s">
        <v>111</v>
      </c>
      <c r="C8" s="129">
        <v>33.65054739924512</v>
      </c>
      <c r="D8" s="129">
        <v>33.454633301033894</v>
      </c>
      <c r="E8" s="129">
        <v>33.258719202822668</v>
      </c>
      <c r="F8" s="129">
        <v>33.062805104611442</v>
      </c>
      <c r="G8" s="129">
        <v>32.866891006400216</v>
      </c>
      <c r="H8" s="129">
        <v>32.67097690818899</v>
      </c>
      <c r="I8" s="129">
        <v>32.475062809977764</v>
      </c>
      <c r="J8" s="129">
        <v>32.279148711766538</v>
      </c>
      <c r="K8" s="129">
        <v>32.083234613555312</v>
      </c>
      <c r="L8" s="129">
        <v>31.887320515344086</v>
      </c>
      <c r="M8" s="129">
        <v>31.69140641713286</v>
      </c>
      <c r="N8" s="129">
        <v>31.495492318921634</v>
      </c>
      <c r="O8" s="129">
        <v>31.299578220710409</v>
      </c>
      <c r="P8" s="129">
        <v>31.103664122499175</v>
      </c>
      <c r="Q8" s="129">
        <v>31.213868719907893</v>
      </c>
      <c r="R8" s="129">
        <v>30.913563108871067</v>
      </c>
      <c r="S8" s="129">
        <v>30.766118389829099</v>
      </c>
      <c r="T8" s="129">
        <v>30.803618630869526</v>
      </c>
      <c r="U8" s="129">
        <v>30.760232630948856</v>
      </c>
      <c r="V8" s="129">
        <v>30.643733008936323</v>
      </c>
      <c r="W8" s="129">
        <v>28.861581570430207</v>
      </c>
      <c r="X8" s="129">
        <v>30.694989468964561</v>
      </c>
      <c r="Y8" s="129">
        <v>31.076910334970133</v>
      </c>
      <c r="Z8" s="129">
        <v>31.253977022236775</v>
      </c>
      <c r="AA8" s="129">
        <v>31.204518829983659</v>
      </c>
      <c r="AB8" s="129">
        <v>31.492563640123674</v>
      </c>
      <c r="AC8" s="129">
        <v>31.94237389476887</v>
      </c>
      <c r="AD8" s="129">
        <v>32.201030539093281</v>
      </c>
      <c r="AE8" s="129">
        <v>32.373013350842058</v>
      </c>
    </row>
    <row r="9" spans="2:31" x14ac:dyDescent="0.2">
      <c r="B9" s="38" t="s">
        <v>106</v>
      </c>
      <c r="C9" s="129">
        <v>29.387643284455788</v>
      </c>
      <c r="D9" s="129">
        <v>29.393444946625525</v>
      </c>
      <c r="E9" s="129">
        <v>29.399246608795263</v>
      </c>
      <c r="F9" s="129">
        <v>29.405048270965001</v>
      </c>
      <c r="G9" s="129">
        <v>29.410849933134738</v>
      </c>
      <c r="H9" s="129">
        <v>29.416651595304476</v>
      </c>
      <c r="I9" s="129">
        <v>29.422453257474213</v>
      </c>
      <c r="J9" s="129">
        <v>29.428254919643951</v>
      </c>
      <c r="K9" s="129">
        <v>29.434056581813689</v>
      </c>
      <c r="L9" s="129">
        <v>29.439858243983426</v>
      </c>
      <c r="M9" s="129">
        <v>29.445659906153164</v>
      </c>
      <c r="N9" s="129">
        <v>29.451461568322902</v>
      </c>
      <c r="O9" s="129">
        <v>29.457263230492639</v>
      </c>
      <c r="P9" s="129">
        <v>29.463064892662384</v>
      </c>
      <c r="Q9" s="129">
        <v>29.636312638962135</v>
      </c>
      <c r="R9" s="129">
        <v>29.346146515115077</v>
      </c>
      <c r="S9" s="129">
        <v>29.191961217266876</v>
      </c>
      <c r="T9" s="129">
        <v>29.037434294466856</v>
      </c>
      <c r="U9" s="129">
        <v>29.054802764213491</v>
      </c>
      <c r="V9" s="129">
        <v>29.071433444161059</v>
      </c>
      <c r="W9" s="129">
        <v>29.120518405644322</v>
      </c>
      <c r="X9" s="129">
        <v>29.112788743274361</v>
      </c>
      <c r="Y9" s="129">
        <v>29.38342712282466</v>
      </c>
      <c r="Z9" s="129">
        <v>29.540951221705281</v>
      </c>
      <c r="AA9" s="129">
        <v>29.45658709011164</v>
      </c>
      <c r="AB9" s="129">
        <v>29.650905612634183</v>
      </c>
      <c r="AC9" s="129">
        <v>29.757989039132717</v>
      </c>
      <c r="AD9" s="129">
        <v>29.82018282550165</v>
      </c>
      <c r="AE9" s="129">
        <v>29.899127890502768</v>
      </c>
    </row>
    <row r="10" spans="2:31" x14ac:dyDescent="0.2">
      <c r="B10" s="38" t="s">
        <v>110</v>
      </c>
      <c r="C10" s="129">
        <v>75.076808732881901</v>
      </c>
      <c r="D10" s="129">
        <v>74.765973089080376</v>
      </c>
      <c r="E10" s="129">
        <v>74.455137445278851</v>
      </c>
      <c r="F10" s="129">
        <v>74.144301801477326</v>
      </c>
      <c r="G10" s="129">
        <v>73.833466157675801</v>
      </c>
      <c r="H10" s="129">
        <v>73.522630513874276</v>
      </c>
      <c r="I10" s="129">
        <v>73.211794870072751</v>
      </c>
      <c r="J10" s="129">
        <v>72.900959226271226</v>
      </c>
      <c r="K10" s="129">
        <v>72.590123582469701</v>
      </c>
      <c r="L10" s="129">
        <v>72.279287938668176</v>
      </c>
      <c r="M10" s="129">
        <v>71.968452294866651</v>
      </c>
      <c r="N10" s="129">
        <v>71.657616651065126</v>
      </c>
      <c r="O10" s="129">
        <v>71.346781007263601</v>
      </c>
      <c r="P10" s="129">
        <v>71.035945363462119</v>
      </c>
      <c r="Q10" s="129">
        <v>71.212127530140762</v>
      </c>
      <c r="R10" s="129">
        <v>70.282043533598241</v>
      </c>
      <c r="S10" s="129">
        <v>70.069278460140467</v>
      </c>
      <c r="T10" s="129">
        <v>70.080704562061456</v>
      </c>
      <c r="U10" s="129">
        <v>70.409001965095911</v>
      </c>
      <c r="V10" s="129">
        <v>70.227516095293197</v>
      </c>
      <c r="W10" s="129">
        <v>71.044942785270308</v>
      </c>
      <c r="X10" s="129">
        <v>70.889703139637291</v>
      </c>
      <c r="Y10" s="129">
        <v>71.512174508356011</v>
      </c>
      <c r="Z10" s="129">
        <v>71.505032261203382</v>
      </c>
      <c r="AA10" s="129">
        <v>71.09625403985045</v>
      </c>
      <c r="AB10" s="129">
        <v>71.257488807652265</v>
      </c>
      <c r="AC10" s="129">
        <v>71.805289340429013</v>
      </c>
      <c r="AD10" s="129">
        <v>71.816564151716108</v>
      </c>
      <c r="AE10" s="129">
        <v>71.601504022248037</v>
      </c>
    </row>
    <row r="11" spans="2:31" x14ac:dyDescent="0.2">
      <c r="B11" s="38" t="s">
        <v>109</v>
      </c>
      <c r="C11" s="129">
        <v>66.164483389013625</v>
      </c>
      <c r="D11" s="129">
        <v>66.518069143151152</v>
      </c>
      <c r="E11" s="129">
        <v>66.871654897288678</v>
      </c>
      <c r="F11" s="129">
        <v>67.225240651426205</v>
      </c>
      <c r="G11" s="129">
        <v>67.578826405563731</v>
      </c>
      <c r="H11" s="129">
        <v>67.932412159701258</v>
      </c>
      <c r="I11" s="129">
        <v>68.285997913838784</v>
      </c>
      <c r="J11" s="129">
        <v>68.639583667976311</v>
      </c>
      <c r="K11" s="129">
        <v>68.993169422113837</v>
      </c>
      <c r="L11" s="129">
        <v>69.346755176251364</v>
      </c>
      <c r="M11" s="129">
        <v>69.70034093038889</v>
      </c>
      <c r="N11" s="129">
        <v>70.053926684526417</v>
      </c>
      <c r="O11" s="129">
        <v>70.407512438663943</v>
      </c>
      <c r="P11" s="129">
        <v>70.761098192801484</v>
      </c>
      <c r="Q11" s="129">
        <v>71.267318561765151</v>
      </c>
      <c r="R11" s="129">
        <v>72.062500255722355</v>
      </c>
      <c r="S11" s="129">
        <v>71.716134920287814</v>
      </c>
      <c r="T11" s="129">
        <v>72.074721570237301</v>
      </c>
      <c r="U11" s="129">
        <v>71.613256135906624</v>
      </c>
      <c r="V11" s="129">
        <v>71.079893802018717</v>
      </c>
      <c r="W11" s="129">
        <v>71.10888631170755</v>
      </c>
      <c r="X11" s="129">
        <v>72.183911958026798</v>
      </c>
      <c r="Y11" s="129">
        <v>72.149879105644828</v>
      </c>
      <c r="Z11" s="129">
        <v>71.310480659588336</v>
      </c>
      <c r="AA11" s="129">
        <v>70.441866416762295</v>
      </c>
      <c r="AB11" s="129">
        <v>70.815509239420166</v>
      </c>
      <c r="AC11" s="129">
        <v>71.237795963117648</v>
      </c>
      <c r="AD11" s="129">
        <v>70.947071103824129</v>
      </c>
      <c r="AE11" s="129">
        <v>70.30746120151754</v>
      </c>
    </row>
    <row r="12" spans="2:31" x14ac:dyDescent="0.2">
      <c r="B12" s="38" t="s">
        <v>108</v>
      </c>
      <c r="C12" s="129">
        <v>50.701311389413725</v>
      </c>
      <c r="D12" s="129">
        <v>50.336082435096039</v>
      </c>
      <c r="E12" s="129">
        <v>49.970853480778352</v>
      </c>
      <c r="F12" s="129">
        <v>49.605624526460666</v>
      </c>
      <c r="G12" s="129">
        <v>49.24039557214298</v>
      </c>
      <c r="H12" s="129">
        <v>48.875166617825293</v>
      </c>
      <c r="I12" s="129">
        <v>48.509937663507607</v>
      </c>
      <c r="J12" s="129">
        <v>48.144708709189921</v>
      </c>
      <c r="K12" s="129">
        <v>47.779479754872234</v>
      </c>
      <c r="L12" s="129">
        <v>47.414250800554548</v>
      </c>
      <c r="M12" s="129">
        <v>47.049021846236862</v>
      </c>
      <c r="N12" s="129">
        <v>46.683792891919175</v>
      </c>
      <c r="O12" s="129">
        <v>46.318563937601489</v>
      </c>
      <c r="P12" s="129">
        <v>45.953334983283796</v>
      </c>
      <c r="Q12" s="129">
        <v>46.103475168708805</v>
      </c>
      <c r="R12" s="129">
        <v>46.411414784366123</v>
      </c>
      <c r="S12" s="129">
        <v>46.41895160407266</v>
      </c>
      <c r="T12" s="129">
        <v>46.530965760707574</v>
      </c>
      <c r="U12" s="129">
        <v>46.350803710147005</v>
      </c>
      <c r="V12" s="129">
        <v>46.601178225952701</v>
      </c>
      <c r="W12" s="129">
        <v>47.008115764277214</v>
      </c>
      <c r="X12" s="129">
        <v>46.567597469261948</v>
      </c>
      <c r="Y12" s="129">
        <v>46.428363401409129</v>
      </c>
      <c r="Z12" s="129">
        <v>46.420069036026362</v>
      </c>
      <c r="AA12" s="129">
        <v>46.26711434597253</v>
      </c>
      <c r="AB12" s="129">
        <v>46.258335586266632</v>
      </c>
      <c r="AC12" s="129">
        <v>46.100685183341874</v>
      </c>
      <c r="AD12" s="129">
        <v>45.832053611767073</v>
      </c>
      <c r="AE12" s="129">
        <v>45.91351865982184</v>
      </c>
    </row>
    <row r="13" spans="2:31" x14ac:dyDescent="0.2">
      <c r="B13" s="38" t="s">
        <v>107</v>
      </c>
      <c r="C13" s="129">
        <v>44.057921407569758</v>
      </c>
      <c r="D13" s="129">
        <v>44.187463268516353</v>
      </c>
      <c r="E13" s="129">
        <v>44.317005129462949</v>
      </c>
      <c r="F13" s="129">
        <v>44.446546990409544</v>
      </c>
      <c r="G13" s="129">
        <v>44.57608885135614</v>
      </c>
      <c r="H13" s="129">
        <v>44.705630712302735</v>
      </c>
      <c r="I13" s="129">
        <v>44.835172573249331</v>
      </c>
      <c r="J13" s="129">
        <v>44.964714434195926</v>
      </c>
      <c r="K13" s="129">
        <v>45.094256295142522</v>
      </c>
      <c r="L13" s="129">
        <v>45.223798156089117</v>
      </c>
      <c r="M13" s="129">
        <v>45.353340017035713</v>
      </c>
      <c r="N13" s="129">
        <v>45.482881877982308</v>
      </c>
      <c r="O13" s="129">
        <v>45.612423738928904</v>
      </c>
      <c r="P13" s="129">
        <v>45.741965599875492</v>
      </c>
      <c r="Q13" s="129">
        <v>45.75409220091516</v>
      </c>
      <c r="R13" s="129">
        <v>45.683567502595771</v>
      </c>
      <c r="S13" s="129">
        <v>45.577475192014276</v>
      </c>
      <c r="T13" s="129">
        <v>45.669000467819295</v>
      </c>
      <c r="U13" s="129">
        <v>45.930502163566764</v>
      </c>
      <c r="V13" s="129">
        <v>46.09475546493762</v>
      </c>
      <c r="W13" s="129">
        <v>46.09475546493762</v>
      </c>
      <c r="X13" s="129">
        <v>46.30137809762963</v>
      </c>
      <c r="Y13" s="129">
        <v>46.308504480504389</v>
      </c>
      <c r="Z13" s="129">
        <v>46.135341464585622</v>
      </c>
      <c r="AA13" s="129">
        <v>45.796525885859246</v>
      </c>
      <c r="AB13" s="129">
        <v>45.509388962535567</v>
      </c>
      <c r="AC13" s="129">
        <v>45.370960766048938</v>
      </c>
      <c r="AD13" s="129">
        <v>45.05132340001726</v>
      </c>
      <c r="AE13" s="129">
        <v>44.892563857636695</v>
      </c>
    </row>
    <row r="14" spans="2:31" x14ac:dyDescent="0.2">
      <c r="B14" s="38" t="s">
        <v>14</v>
      </c>
      <c r="C14" s="129">
        <v>83.733704780209592</v>
      </c>
      <c r="D14" s="129">
        <v>83.631271265720216</v>
      </c>
      <c r="E14" s="129">
        <v>83.528837751230839</v>
      </c>
      <c r="F14" s="129">
        <v>83.426404236741462</v>
      </c>
      <c r="G14" s="129">
        <v>83.323970722252085</v>
      </c>
      <c r="H14" s="129">
        <v>83.221537207762708</v>
      </c>
      <c r="I14" s="129">
        <v>83.119103693273331</v>
      </c>
      <c r="J14" s="129">
        <v>83.016670178783954</v>
      </c>
      <c r="K14" s="129">
        <v>82.914236664294577</v>
      </c>
      <c r="L14" s="129">
        <v>82.811803149805201</v>
      </c>
      <c r="M14" s="129">
        <v>82.709369635315824</v>
      </c>
      <c r="N14" s="129">
        <v>82.606936120826447</v>
      </c>
      <c r="O14" s="129">
        <v>82.50450260633707</v>
      </c>
      <c r="P14" s="129">
        <v>82.402069091847608</v>
      </c>
      <c r="Q14" s="129">
        <v>82.402069091847608</v>
      </c>
      <c r="R14" s="129">
        <v>82.402069091847608</v>
      </c>
      <c r="S14" s="129">
        <v>82.402069091847608</v>
      </c>
      <c r="T14" s="129">
        <v>82.402069091847608</v>
      </c>
      <c r="U14" s="129">
        <v>82.402069091847608</v>
      </c>
      <c r="V14" s="129">
        <v>82.402069091847608</v>
      </c>
      <c r="W14" s="129">
        <v>82.402069091847608</v>
      </c>
      <c r="X14" s="129">
        <v>82.402069091847608</v>
      </c>
      <c r="Y14" s="129">
        <v>82.402069091847608</v>
      </c>
      <c r="Z14" s="129">
        <v>82.402069091847608</v>
      </c>
      <c r="AA14" s="129">
        <v>82.402069091847608</v>
      </c>
      <c r="AB14" s="129">
        <v>82.402069091847608</v>
      </c>
      <c r="AC14" s="129">
        <v>82.402069091847608</v>
      </c>
      <c r="AD14" s="129">
        <v>82.402069091847608</v>
      </c>
      <c r="AE14" s="129">
        <v>82.402069091847608</v>
      </c>
    </row>
    <row r="15" spans="2:31" x14ac:dyDescent="0.2">
      <c r="B15" s="80" t="s">
        <v>39</v>
      </c>
      <c r="C15" s="131">
        <v>12.311360000000002</v>
      </c>
      <c r="D15" s="131">
        <v>12.311360000000002</v>
      </c>
      <c r="E15" s="131">
        <v>12.311360000000002</v>
      </c>
      <c r="F15" s="131">
        <v>12.311360000000002</v>
      </c>
      <c r="G15" s="131">
        <v>12.311360000000002</v>
      </c>
      <c r="H15" s="131">
        <v>12.311360000000002</v>
      </c>
      <c r="I15" s="131">
        <v>12.311360000000002</v>
      </c>
      <c r="J15" s="131">
        <v>12.311360000000002</v>
      </c>
      <c r="K15" s="131">
        <v>12.311360000000002</v>
      </c>
      <c r="L15" s="131">
        <v>12.311360000000002</v>
      </c>
      <c r="M15" s="131">
        <v>12.311360000000002</v>
      </c>
      <c r="N15" s="131">
        <v>12.311360000000002</v>
      </c>
      <c r="O15" s="131">
        <v>12.311360000000002</v>
      </c>
      <c r="P15" s="131">
        <v>12.311360000000002</v>
      </c>
      <c r="Q15" s="131">
        <v>12.311360000000002</v>
      </c>
      <c r="R15" s="131">
        <v>12.311360000000002</v>
      </c>
      <c r="S15" s="131">
        <v>12.311360000000002</v>
      </c>
      <c r="T15" s="131">
        <v>12.311360000000002</v>
      </c>
      <c r="U15" s="131">
        <v>12.311360000000002</v>
      </c>
      <c r="V15" s="131">
        <v>12.311360000000002</v>
      </c>
      <c r="W15" s="131">
        <v>12.311360000000002</v>
      </c>
      <c r="X15" s="131">
        <v>12.311360000000002</v>
      </c>
      <c r="Y15" s="131">
        <v>12.311360000000002</v>
      </c>
      <c r="Z15" s="131">
        <v>12.311360000000002</v>
      </c>
      <c r="AA15" s="131">
        <v>12.311360000000002</v>
      </c>
      <c r="AB15" s="131">
        <v>12.311360000000002</v>
      </c>
      <c r="AC15" s="131">
        <v>12.311360000000002</v>
      </c>
      <c r="AD15" s="131">
        <v>12.311360000000002</v>
      </c>
      <c r="AE15" s="131">
        <v>12.311360000000002</v>
      </c>
    </row>
    <row r="16" spans="2:31" x14ac:dyDescent="0.2">
      <c r="B16" s="38" t="s">
        <v>40</v>
      </c>
      <c r="C16" s="129">
        <v>6.48916</v>
      </c>
      <c r="D16" s="129">
        <v>6.48916</v>
      </c>
      <c r="E16" s="129">
        <v>6.48916</v>
      </c>
      <c r="F16" s="129">
        <v>6.48916</v>
      </c>
      <c r="G16" s="129">
        <v>6.48916</v>
      </c>
      <c r="H16" s="129">
        <v>6.48916</v>
      </c>
      <c r="I16" s="129">
        <v>6.48916</v>
      </c>
      <c r="J16" s="129">
        <v>6.48916</v>
      </c>
      <c r="K16" s="129">
        <v>6.48916</v>
      </c>
      <c r="L16" s="129">
        <v>6.48916</v>
      </c>
      <c r="M16" s="129">
        <v>6.48916</v>
      </c>
      <c r="N16" s="129">
        <v>6.48916</v>
      </c>
      <c r="O16" s="129">
        <v>6.48916</v>
      </c>
      <c r="P16" s="129">
        <v>6.48916</v>
      </c>
      <c r="Q16" s="129">
        <v>6.48916</v>
      </c>
      <c r="R16" s="129">
        <v>6.48916</v>
      </c>
      <c r="S16" s="129">
        <v>6.48916</v>
      </c>
      <c r="T16" s="129">
        <v>6.48916</v>
      </c>
      <c r="U16" s="129">
        <v>6.48916</v>
      </c>
      <c r="V16" s="129">
        <v>6.48916</v>
      </c>
      <c r="W16" s="129">
        <v>6.48916</v>
      </c>
      <c r="X16" s="129">
        <v>6.48916</v>
      </c>
      <c r="Y16" s="129">
        <v>6.48916</v>
      </c>
      <c r="Z16" s="129">
        <v>6.48916</v>
      </c>
      <c r="AA16" s="129">
        <v>6.48916</v>
      </c>
      <c r="AB16" s="129">
        <v>6.48916</v>
      </c>
      <c r="AC16" s="129">
        <v>6.48916</v>
      </c>
      <c r="AD16" s="129">
        <v>6.48916</v>
      </c>
      <c r="AE16" s="129">
        <v>6.48916</v>
      </c>
    </row>
    <row r="17" spans="2:31" x14ac:dyDescent="0.2">
      <c r="B17" s="38" t="s">
        <v>41</v>
      </c>
      <c r="C17" s="129">
        <v>10</v>
      </c>
      <c r="D17" s="129">
        <v>10</v>
      </c>
      <c r="E17" s="129">
        <v>10</v>
      </c>
      <c r="F17" s="129">
        <v>10</v>
      </c>
      <c r="G17" s="129">
        <v>10</v>
      </c>
      <c r="H17" s="129">
        <v>10</v>
      </c>
      <c r="I17" s="129">
        <v>10</v>
      </c>
      <c r="J17" s="129">
        <v>10</v>
      </c>
      <c r="K17" s="129">
        <v>10</v>
      </c>
      <c r="L17" s="129">
        <v>10</v>
      </c>
      <c r="M17" s="129">
        <v>10</v>
      </c>
      <c r="N17" s="129">
        <v>10</v>
      </c>
      <c r="O17" s="129">
        <v>10</v>
      </c>
      <c r="P17" s="129">
        <v>10</v>
      </c>
      <c r="Q17" s="129">
        <v>10</v>
      </c>
      <c r="R17" s="129">
        <v>10</v>
      </c>
      <c r="S17" s="129">
        <v>10</v>
      </c>
      <c r="T17" s="129">
        <v>10</v>
      </c>
      <c r="U17" s="129">
        <v>10</v>
      </c>
      <c r="V17" s="129">
        <v>10</v>
      </c>
      <c r="W17" s="129">
        <v>10</v>
      </c>
      <c r="X17" s="129">
        <v>10</v>
      </c>
      <c r="Y17" s="129">
        <v>10</v>
      </c>
      <c r="Z17" s="129">
        <v>10</v>
      </c>
      <c r="AA17" s="129">
        <v>10</v>
      </c>
      <c r="AB17" s="129">
        <v>10</v>
      </c>
      <c r="AC17" s="129">
        <v>10</v>
      </c>
      <c r="AD17" s="129">
        <v>10</v>
      </c>
      <c r="AE17" s="129">
        <v>10</v>
      </c>
    </row>
    <row r="18" spans="2:31" x14ac:dyDescent="0.2">
      <c r="B18" s="38" t="s">
        <v>42</v>
      </c>
      <c r="C18" s="129">
        <v>10</v>
      </c>
      <c r="D18" s="129">
        <v>10</v>
      </c>
      <c r="E18" s="129">
        <v>10</v>
      </c>
      <c r="F18" s="129">
        <v>10</v>
      </c>
      <c r="G18" s="129">
        <v>10</v>
      </c>
      <c r="H18" s="129">
        <v>10</v>
      </c>
      <c r="I18" s="129">
        <v>10</v>
      </c>
      <c r="J18" s="129">
        <v>10</v>
      </c>
      <c r="K18" s="129">
        <v>10</v>
      </c>
      <c r="L18" s="129">
        <v>10</v>
      </c>
      <c r="M18" s="129">
        <v>10</v>
      </c>
      <c r="N18" s="129">
        <v>10</v>
      </c>
      <c r="O18" s="129">
        <v>10</v>
      </c>
      <c r="P18" s="129">
        <v>10</v>
      </c>
      <c r="Q18" s="129">
        <v>10</v>
      </c>
      <c r="R18" s="129">
        <v>10</v>
      </c>
      <c r="S18" s="129">
        <v>10</v>
      </c>
      <c r="T18" s="129">
        <v>10</v>
      </c>
      <c r="U18" s="129">
        <v>10</v>
      </c>
      <c r="V18" s="129">
        <v>10</v>
      </c>
      <c r="W18" s="129">
        <v>10</v>
      </c>
      <c r="X18" s="129">
        <v>10</v>
      </c>
      <c r="Y18" s="129">
        <v>10</v>
      </c>
      <c r="Z18" s="129">
        <v>10</v>
      </c>
      <c r="AA18" s="129">
        <v>10</v>
      </c>
      <c r="AB18" s="129">
        <v>10</v>
      </c>
      <c r="AC18" s="129">
        <v>10</v>
      </c>
      <c r="AD18" s="129">
        <v>10</v>
      </c>
      <c r="AE18" s="129">
        <v>10</v>
      </c>
    </row>
    <row r="19" spans="2:31" x14ac:dyDescent="0.2">
      <c r="B19" s="38" t="s">
        <v>43</v>
      </c>
      <c r="C19" s="129">
        <v>6.4784000000000015</v>
      </c>
      <c r="D19" s="129">
        <v>6.4784000000000015</v>
      </c>
      <c r="E19" s="129">
        <v>6.4784000000000015</v>
      </c>
      <c r="F19" s="129">
        <v>6.4784000000000015</v>
      </c>
      <c r="G19" s="129">
        <v>6.4784000000000015</v>
      </c>
      <c r="H19" s="129">
        <v>6.4784000000000015</v>
      </c>
      <c r="I19" s="129">
        <v>6.4784000000000015</v>
      </c>
      <c r="J19" s="129">
        <v>6.4784000000000015</v>
      </c>
      <c r="K19" s="129">
        <v>6.4784000000000015</v>
      </c>
      <c r="L19" s="129">
        <v>6.4784000000000015</v>
      </c>
      <c r="M19" s="129">
        <v>6.4784000000000015</v>
      </c>
      <c r="N19" s="129">
        <v>6.4784000000000015</v>
      </c>
      <c r="O19" s="129">
        <v>6.4784000000000015</v>
      </c>
      <c r="P19" s="129">
        <v>6.4784000000000015</v>
      </c>
      <c r="Q19" s="129">
        <v>6.4784000000000015</v>
      </c>
      <c r="R19" s="129">
        <v>6.4784000000000015</v>
      </c>
      <c r="S19" s="129">
        <v>6.4784000000000015</v>
      </c>
      <c r="T19" s="129">
        <v>6.4784000000000015</v>
      </c>
      <c r="U19" s="129">
        <v>6.4784000000000015</v>
      </c>
      <c r="V19" s="129">
        <v>6.4784000000000015</v>
      </c>
      <c r="W19" s="129">
        <v>6.4784000000000015</v>
      </c>
      <c r="X19" s="129">
        <v>6.4784000000000015</v>
      </c>
      <c r="Y19" s="129">
        <v>6.4784000000000015</v>
      </c>
      <c r="Z19" s="129">
        <v>6.4784000000000015</v>
      </c>
      <c r="AA19" s="129">
        <v>6.4784000000000015</v>
      </c>
      <c r="AB19" s="129">
        <v>6.4784000000000015</v>
      </c>
      <c r="AC19" s="129">
        <v>6.4784000000000015</v>
      </c>
      <c r="AD19" s="129">
        <v>6.4784000000000015</v>
      </c>
      <c r="AE19" s="129">
        <v>6.4784000000000015</v>
      </c>
    </row>
    <row r="20" spans="2:31" x14ac:dyDescent="0.2">
      <c r="B20" s="38" t="s">
        <v>44</v>
      </c>
      <c r="C20" s="129">
        <v>4.2102399999999998</v>
      </c>
      <c r="D20" s="129">
        <v>4.2102399999999998</v>
      </c>
      <c r="E20" s="129">
        <v>4.2102399999999998</v>
      </c>
      <c r="F20" s="129">
        <v>4.2102399999999998</v>
      </c>
      <c r="G20" s="129">
        <v>4.2102399999999998</v>
      </c>
      <c r="H20" s="129">
        <v>4.2102399999999998</v>
      </c>
      <c r="I20" s="129">
        <v>4.2102399999999998</v>
      </c>
      <c r="J20" s="129">
        <v>4.2102399999999998</v>
      </c>
      <c r="K20" s="129">
        <v>4.2102399999999998</v>
      </c>
      <c r="L20" s="129">
        <v>4.2102399999999998</v>
      </c>
      <c r="M20" s="129">
        <v>4.2102399999999998</v>
      </c>
      <c r="N20" s="129">
        <v>4.2102399999999998</v>
      </c>
      <c r="O20" s="129">
        <v>4.2102399999999998</v>
      </c>
      <c r="P20" s="129">
        <v>4.2102399999999998</v>
      </c>
      <c r="Q20" s="129">
        <v>4.2102399999999998</v>
      </c>
      <c r="R20" s="129">
        <v>4.2102399999999998</v>
      </c>
      <c r="S20" s="129">
        <v>4.2102399999999998</v>
      </c>
      <c r="T20" s="129">
        <v>4.2102399999999998</v>
      </c>
      <c r="U20" s="129">
        <v>4.2102399999999998</v>
      </c>
      <c r="V20" s="129">
        <v>4.2102399999999998</v>
      </c>
      <c r="W20" s="129">
        <v>4.2102399999999998</v>
      </c>
      <c r="X20" s="129">
        <v>4.2102399999999998</v>
      </c>
      <c r="Y20" s="129">
        <v>4.2102399999999998</v>
      </c>
      <c r="Z20" s="129">
        <v>4.2102399999999998</v>
      </c>
      <c r="AA20" s="129">
        <v>4.2102399999999998</v>
      </c>
      <c r="AB20" s="129">
        <v>4.2102399999999998</v>
      </c>
      <c r="AC20" s="129">
        <v>4.2102399999999998</v>
      </c>
      <c r="AD20" s="129">
        <v>4.2102399999999998</v>
      </c>
      <c r="AE20" s="129">
        <v>4.2102399999999998</v>
      </c>
    </row>
    <row r="21" spans="2:31" x14ac:dyDescent="0.2">
      <c r="B21" s="38" t="s">
        <v>45</v>
      </c>
      <c r="C21" s="129">
        <v>1.1584000000000001</v>
      </c>
      <c r="D21" s="129">
        <v>1.1584000000000001</v>
      </c>
      <c r="E21" s="129">
        <v>1.1584000000000001</v>
      </c>
      <c r="F21" s="129">
        <v>1.1584000000000001</v>
      </c>
      <c r="G21" s="129">
        <v>1.1584000000000001</v>
      </c>
      <c r="H21" s="129">
        <v>1.1584000000000001</v>
      </c>
      <c r="I21" s="129">
        <v>1.1584000000000001</v>
      </c>
      <c r="J21" s="129">
        <v>1.1584000000000001</v>
      </c>
      <c r="K21" s="129">
        <v>1.1584000000000001</v>
      </c>
      <c r="L21" s="129">
        <v>1.1584000000000001</v>
      </c>
      <c r="M21" s="129">
        <v>1.1584000000000001</v>
      </c>
      <c r="N21" s="129">
        <v>1.1584000000000001</v>
      </c>
      <c r="O21" s="129">
        <v>1.1584000000000001</v>
      </c>
      <c r="P21" s="129">
        <v>1.1584000000000001</v>
      </c>
      <c r="Q21" s="129">
        <v>1.1584000000000001</v>
      </c>
      <c r="R21" s="129">
        <v>1.1584000000000001</v>
      </c>
      <c r="S21" s="129">
        <v>1.1584000000000001</v>
      </c>
      <c r="T21" s="129">
        <v>1.1584000000000001</v>
      </c>
      <c r="U21" s="129">
        <v>1.1584000000000001</v>
      </c>
      <c r="V21" s="129">
        <v>1.1584000000000001</v>
      </c>
      <c r="W21" s="129">
        <v>1.1584000000000001</v>
      </c>
      <c r="X21" s="129">
        <v>1.1584000000000001</v>
      </c>
      <c r="Y21" s="129">
        <v>1.1584000000000001</v>
      </c>
      <c r="Z21" s="129">
        <v>1.1584000000000001</v>
      </c>
      <c r="AA21" s="129">
        <v>1.1584000000000001</v>
      </c>
      <c r="AB21" s="129">
        <v>1.1584000000000001</v>
      </c>
      <c r="AC21" s="129">
        <v>1.1584000000000001</v>
      </c>
      <c r="AD21" s="129">
        <v>1.1584000000000001</v>
      </c>
      <c r="AE21" s="129">
        <v>1.1584000000000001</v>
      </c>
    </row>
    <row r="22" spans="2:31" x14ac:dyDescent="0.2">
      <c r="B22" s="81" t="s">
        <v>46</v>
      </c>
      <c r="C22" s="133">
        <v>0.97740000000000005</v>
      </c>
      <c r="D22" s="133">
        <v>0.97740000000000005</v>
      </c>
      <c r="E22" s="133">
        <v>0.97740000000000005</v>
      </c>
      <c r="F22" s="133">
        <v>0.97740000000000005</v>
      </c>
      <c r="G22" s="133">
        <v>0.97740000000000005</v>
      </c>
      <c r="H22" s="133">
        <v>0.97740000000000005</v>
      </c>
      <c r="I22" s="133">
        <v>0.97740000000000005</v>
      </c>
      <c r="J22" s="133">
        <v>0.97740000000000005</v>
      </c>
      <c r="K22" s="133">
        <v>0.97740000000000005</v>
      </c>
      <c r="L22" s="133">
        <v>0.97740000000000005</v>
      </c>
      <c r="M22" s="133">
        <v>0.97740000000000005</v>
      </c>
      <c r="N22" s="133">
        <v>0.97740000000000005</v>
      </c>
      <c r="O22" s="133">
        <v>0.97740000000000005</v>
      </c>
      <c r="P22" s="133">
        <v>0.97740000000000005</v>
      </c>
      <c r="Q22" s="133">
        <v>0.97740000000000005</v>
      </c>
      <c r="R22" s="133">
        <v>0.97740000000000005</v>
      </c>
      <c r="S22" s="133">
        <v>0.97740000000000005</v>
      </c>
      <c r="T22" s="133">
        <v>0.97740000000000005</v>
      </c>
      <c r="U22" s="133">
        <v>0.97740000000000005</v>
      </c>
      <c r="V22" s="133">
        <v>0.97740000000000005</v>
      </c>
      <c r="W22" s="133">
        <v>0.97740000000000005</v>
      </c>
      <c r="X22" s="133">
        <v>0.97740000000000005</v>
      </c>
      <c r="Y22" s="133">
        <v>0.97740000000000005</v>
      </c>
      <c r="Z22" s="133">
        <v>0.97740000000000005</v>
      </c>
      <c r="AA22" s="133">
        <v>0.97740000000000005</v>
      </c>
      <c r="AB22" s="133">
        <v>0.97740000000000005</v>
      </c>
      <c r="AC22" s="133">
        <v>0.97740000000000005</v>
      </c>
      <c r="AD22" s="133">
        <v>0.97740000000000005</v>
      </c>
      <c r="AE22" s="133">
        <v>0.97740000000000005</v>
      </c>
    </row>
    <row r="23" spans="2:31" x14ac:dyDescent="0.2">
      <c r="B23" s="80" t="s">
        <v>15</v>
      </c>
      <c r="C23" s="131">
        <v>20</v>
      </c>
      <c r="D23" s="131">
        <v>20</v>
      </c>
      <c r="E23" s="131">
        <v>20</v>
      </c>
      <c r="F23" s="131">
        <v>20</v>
      </c>
      <c r="G23" s="131">
        <v>20</v>
      </c>
      <c r="H23" s="131">
        <v>20</v>
      </c>
      <c r="I23" s="131">
        <v>20</v>
      </c>
      <c r="J23" s="131">
        <v>20</v>
      </c>
      <c r="K23" s="131">
        <v>20</v>
      </c>
      <c r="L23" s="131">
        <v>20</v>
      </c>
      <c r="M23" s="131">
        <v>20</v>
      </c>
      <c r="N23" s="131">
        <v>20</v>
      </c>
      <c r="O23" s="131">
        <v>20</v>
      </c>
      <c r="P23" s="131">
        <v>20</v>
      </c>
      <c r="Q23" s="131">
        <v>20</v>
      </c>
      <c r="R23" s="131">
        <v>20</v>
      </c>
      <c r="S23" s="131">
        <v>20</v>
      </c>
      <c r="T23" s="131">
        <v>20</v>
      </c>
      <c r="U23" s="131">
        <v>20</v>
      </c>
      <c r="V23" s="131">
        <v>20</v>
      </c>
      <c r="W23" s="131">
        <v>20</v>
      </c>
      <c r="X23" s="131">
        <v>20</v>
      </c>
      <c r="Y23" s="131">
        <v>20</v>
      </c>
      <c r="Z23" s="131">
        <v>20</v>
      </c>
      <c r="AA23" s="131">
        <v>20</v>
      </c>
      <c r="AB23" s="131">
        <v>20</v>
      </c>
      <c r="AC23" s="131">
        <v>20</v>
      </c>
      <c r="AD23" s="131">
        <v>20</v>
      </c>
      <c r="AE23" s="131">
        <v>20</v>
      </c>
    </row>
    <row r="24" spans="2:31" x14ac:dyDescent="0.2">
      <c r="B24" s="38" t="s">
        <v>16</v>
      </c>
      <c r="C24" s="129">
        <v>9.1999999999999993</v>
      </c>
      <c r="D24" s="129">
        <v>9.1999999999999993</v>
      </c>
      <c r="E24" s="129">
        <v>9.1999999999999993</v>
      </c>
      <c r="F24" s="129">
        <v>9.1999999999999993</v>
      </c>
      <c r="G24" s="129">
        <v>9.1999999999999993</v>
      </c>
      <c r="H24" s="129">
        <v>9.1999999999999993</v>
      </c>
      <c r="I24" s="129">
        <v>9.1999999999999993</v>
      </c>
      <c r="J24" s="129">
        <v>9.1999999999999993</v>
      </c>
      <c r="K24" s="129">
        <v>9.1999999999999993</v>
      </c>
      <c r="L24" s="129">
        <v>9.1999999999999993</v>
      </c>
      <c r="M24" s="129">
        <v>9.1999999999999993</v>
      </c>
      <c r="N24" s="129">
        <v>9.1999999999999993</v>
      </c>
      <c r="O24" s="129">
        <v>9.1999999999999993</v>
      </c>
      <c r="P24" s="129">
        <v>9.1999999999999993</v>
      </c>
      <c r="Q24" s="129">
        <v>9.1999999999999993</v>
      </c>
      <c r="R24" s="129">
        <v>9.1999999999999993</v>
      </c>
      <c r="S24" s="129">
        <v>9.1999999999999993</v>
      </c>
      <c r="T24" s="129">
        <v>9.1999999999999993</v>
      </c>
      <c r="U24" s="129">
        <v>9.1999999999999993</v>
      </c>
      <c r="V24" s="129">
        <v>9.1999999999999993</v>
      </c>
      <c r="W24" s="129">
        <v>9.1999999999999993</v>
      </c>
      <c r="X24" s="129">
        <v>9.1999999999999993</v>
      </c>
      <c r="Y24" s="129">
        <v>9.1999999999999993</v>
      </c>
      <c r="Z24" s="129">
        <v>9.1999999999999993</v>
      </c>
      <c r="AA24" s="129">
        <v>9.1999999999999993</v>
      </c>
      <c r="AB24" s="129">
        <v>9.1999999999999993</v>
      </c>
      <c r="AC24" s="129">
        <v>9.1999999999999993</v>
      </c>
      <c r="AD24" s="129">
        <v>9.1999999999999993</v>
      </c>
      <c r="AE24" s="129">
        <v>9.1999999999999993</v>
      </c>
    </row>
    <row r="25" spans="2:31" x14ac:dyDescent="0.2">
      <c r="B25" s="38" t="s">
        <v>17</v>
      </c>
      <c r="C25" s="129">
        <v>20</v>
      </c>
      <c r="D25" s="129">
        <v>20</v>
      </c>
      <c r="E25" s="129">
        <v>20</v>
      </c>
      <c r="F25" s="129">
        <v>20</v>
      </c>
      <c r="G25" s="129">
        <v>20</v>
      </c>
      <c r="H25" s="129">
        <v>20</v>
      </c>
      <c r="I25" s="129">
        <v>20</v>
      </c>
      <c r="J25" s="129">
        <v>20</v>
      </c>
      <c r="K25" s="129">
        <v>20</v>
      </c>
      <c r="L25" s="129">
        <v>20</v>
      </c>
      <c r="M25" s="129">
        <v>20</v>
      </c>
      <c r="N25" s="129">
        <v>20</v>
      </c>
      <c r="O25" s="129">
        <v>20</v>
      </c>
      <c r="P25" s="129">
        <v>20</v>
      </c>
      <c r="Q25" s="129">
        <v>20</v>
      </c>
      <c r="R25" s="129">
        <v>20</v>
      </c>
      <c r="S25" s="129">
        <v>20</v>
      </c>
      <c r="T25" s="129">
        <v>20</v>
      </c>
      <c r="U25" s="129">
        <v>20</v>
      </c>
      <c r="V25" s="129">
        <v>20</v>
      </c>
      <c r="W25" s="129">
        <v>20</v>
      </c>
      <c r="X25" s="129">
        <v>20</v>
      </c>
      <c r="Y25" s="129">
        <v>20</v>
      </c>
      <c r="Z25" s="129">
        <v>20</v>
      </c>
      <c r="AA25" s="129">
        <v>20</v>
      </c>
      <c r="AB25" s="129">
        <v>20</v>
      </c>
      <c r="AC25" s="129">
        <v>20</v>
      </c>
      <c r="AD25" s="129">
        <v>20</v>
      </c>
      <c r="AE25" s="129">
        <v>20</v>
      </c>
    </row>
    <row r="26" spans="2:31" x14ac:dyDescent="0.2">
      <c r="B26" s="38" t="s">
        <v>47</v>
      </c>
      <c r="C26" s="129">
        <v>20</v>
      </c>
      <c r="D26" s="129">
        <v>20</v>
      </c>
      <c r="E26" s="129">
        <v>20</v>
      </c>
      <c r="F26" s="129">
        <v>20</v>
      </c>
      <c r="G26" s="129">
        <v>20</v>
      </c>
      <c r="H26" s="129">
        <v>20</v>
      </c>
      <c r="I26" s="129">
        <v>20</v>
      </c>
      <c r="J26" s="129">
        <v>20</v>
      </c>
      <c r="K26" s="129">
        <v>20</v>
      </c>
      <c r="L26" s="129">
        <v>20</v>
      </c>
      <c r="M26" s="129">
        <v>20</v>
      </c>
      <c r="N26" s="129">
        <v>20</v>
      </c>
      <c r="O26" s="129">
        <v>20</v>
      </c>
      <c r="P26" s="129">
        <v>20</v>
      </c>
      <c r="Q26" s="129">
        <v>20</v>
      </c>
      <c r="R26" s="129">
        <v>20</v>
      </c>
      <c r="S26" s="129">
        <v>20</v>
      </c>
      <c r="T26" s="129">
        <v>20</v>
      </c>
      <c r="U26" s="129">
        <v>20</v>
      </c>
      <c r="V26" s="129">
        <v>20</v>
      </c>
      <c r="W26" s="129">
        <v>20</v>
      </c>
      <c r="X26" s="129">
        <v>20</v>
      </c>
      <c r="Y26" s="129">
        <v>20</v>
      </c>
      <c r="Z26" s="129">
        <v>20</v>
      </c>
      <c r="AA26" s="129">
        <v>20</v>
      </c>
      <c r="AB26" s="129">
        <v>20</v>
      </c>
      <c r="AC26" s="129">
        <v>20</v>
      </c>
      <c r="AD26" s="129">
        <v>20</v>
      </c>
      <c r="AE26" s="129">
        <v>20</v>
      </c>
    </row>
    <row r="27" spans="2:31" x14ac:dyDescent="0.2">
      <c r="B27" s="38" t="s">
        <v>19</v>
      </c>
      <c r="C27" s="129">
        <v>16</v>
      </c>
      <c r="D27" s="129">
        <v>16</v>
      </c>
      <c r="E27" s="129">
        <v>16</v>
      </c>
      <c r="F27" s="129">
        <v>16</v>
      </c>
      <c r="G27" s="129">
        <v>16</v>
      </c>
      <c r="H27" s="129">
        <v>16</v>
      </c>
      <c r="I27" s="129">
        <v>16</v>
      </c>
      <c r="J27" s="129">
        <v>16</v>
      </c>
      <c r="K27" s="129">
        <v>16</v>
      </c>
      <c r="L27" s="129">
        <v>16</v>
      </c>
      <c r="M27" s="129">
        <v>16</v>
      </c>
      <c r="N27" s="129">
        <v>16</v>
      </c>
      <c r="O27" s="129">
        <v>16</v>
      </c>
      <c r="P27" s="129">
        <v>16</v>
      </c>
      <c r="Q27" s="129">
        <v>16</v>
      </c>
      <c r="R27" s="129">
        <v>16</v>
      </c>
      <c r="S27" s="129">
        <v>16</v>
      </c>
      <c r="T27" s="129">
        <v>16</v>
      </c>
      <c r="U27" s="129">
        <v>16</v>
      </c>
      <c r="V27" s="129">
        <v>16</v>
      </c>
      <c r="W27" s="129">
        <v>16</v>
      </c>
      <c r="X27" s="129">
        <v>16</v>
      </c>
      <c r="Y27" s="129">
        <v>16</v>
      </c>
      <c r="Z27" s="129">
        <v>16</v>
      </c>
      <c r="AA27" s="129">
        <v>16</v>
      </c>
      <c r="AB27" s="129">
        <v>16</v>
      </c>
      <c r="AC27" s="129">
        <v>16</v>
      </c>
      <c r="AD27" s="129">
        <v>16</v>
      </c>
      <c r="AE27" s="129">
        <v>16</v>
      </c>
    </row>
    <row r="28" spans="2:31" x14ac:dyDescent="0.2">
      <c r="B28" s="38" t="s">
        <v>48</v>
      </c>
      <c r="C28" s="129">
        <v>9.1999999999999993</v>
      </c>
      <c r="D28" s="129">
        <v>9.1999999999999993</v>
      </c>
      <c r="E28" s="129">
        <v>9.1999999999999993</v>
      </c>
      <c r="F28" s="129">
        <v>9.1999999999999993</v>
      </c>
      <c r="G28" s="129">
        <v>9.1999999999999993</v>
      </c>
      <c r="H28" s="129">
        <v>9.1999999999999993</v>
      </c>
      <c r="I28" s="129">
        <v>9.1999999999999993</v>
      </c>
      <c r="J28" s="129">
        <v>9.1999999999999993</v>
      </c>
      <c r="K28" s="129">
        <v>9.1999999999999993</v>
      </c>
      <c r="L28" s="129">
        <v>9.1999999999999993</v>
      </c>
      <c r="M28" s="129">
        <v>9.1999999999999993</v>
      </c>
      <c r="N28" s="129">
        <v>9.1999999999999993</v>
      </c>
      <c r="O28" s="129">
        <v>9.1999999999999993</v>
      </c>
      <c r="P28" s="129">
        <v>9.1999999999999993</v>
      </c>
      <c r="Q28" s="129">
        <v>9.1999999999999993</v>
      </c>
      <c r="R28" s="129">
        <v>9.1999999999999993</v>
      </c>
      <c r="S28" s="129">
        <v>9.1999999999999993</v>
      </c>
      <c r="T28" s="129">
        <v>9.1999999999999993</v>
      </c>
      <c r="U28" s="129">
        <v>9.1999999999999993</v>
      </c>
      <c r="V28" s="129">
        <v>9.1999999999999993</v>
      </c>
      <c r="W28" s="129">
        <v>9.1999999999999993</v>
      </c>
      <c r="X28" s="129">
        <v>9.1999999999999993</v>
      </c>
      <c r="Y28" s="129">
        <v>9.1999999999999993</v>
      </c>
      <c r="Z28" s="129">
        <v>9.1999999999999993</v>
      </c>
      <c r="AA28" s="129">
        <v>9.1999999999999993</v>
      </c>
      <c r="AB28" s="129">
        <v>9.1999999999999993</v>
      </c>
      <c r="AC28" s="129">
        <v>9.1999999999999993</v>
      </c>
      <c r="AD28" s="129">
        <v>9.1999999999999993</v>
      </c>
      <c r="AE28" s="129">
        <v>9.1999999999999993</v>
      </c>
    </row>
    <row r="29" spans="2:31" x14ac:dyDescent="0.2">
      <c r="B29" s="81" t="s">
        <v>49</v>
      </c>
      <c r="C29" s="133">
        <v>3</v>
      </c>
      <c r="D29" s="133">
        <v>3</v>
      </c>
      <c r="E29" s="133">
        <v>3</v>
      </c>
      <c r="F29" s="133">
        <v>3</v>
      </c>
      <c r="G29" s="133">
        <v>3</v>
      </c>
      <c r="H29" s="133">
        <v>3</v>
      </c>
      <c r="I29" s="133">
        <v>3</v>
      </c>
      <c r="J29" s="133">
        <v>3</v>
      </c>
      <c r="K29" s="133">
        <v>3</v>
      </c>
      <c r="L29" s="133">
        <v>3</v>
      </c>
      <c r="M29" s="133">
        <v>3</v>
      </c>
      <c r="N29" s="133">
        <v>3</v>
      </c>
      <c r="O29" s="133">
        <v>3</v>
      </c>
      <c r="P29" s="133">
        <v>3</v>
      </c>
      <c r="Q29" s="133">
        <v>3</v>
      </c>
      <c r="R29" s="133">
        <v>3</v>
      </c>
      <c r="S29" s="133">
        <v>3</v>
      </c>
      <c r="T29" s="133">
        <v>3</v>
      </c>
      <c r="U29" s="133">
        <v>3</v>
      </c>
      <c r="V29" s="133">
        <v>3</v>
      </c>
      <c r="W29" s="133">
        <v>3</v>
      </c>
      <c r="X29" s="133">
        <v>3</v>
      </c>
      <c r="Y29" s="133">
        <v>3</v>
      </c>
      <c r="Z29" s="133">
        <v>3</v>
      </c>
      <c r="AA29" s="133">
        <v>3</v>
      </c>
      <c r="AB29" s="133">
        <v>3</v>
      </c>
      <c r="AC29" s="133">
        <v>3</v>
      </c>
      <c r="AD29" s="133">
        <v>3</v>
      </c>
      <c r="AE29" s="133">
        <v>3</v>
      </c>
    </row>
    <row r="30" spans="2:31" x14ac:dyDescent="0.2">
      <c r="B30" s="38" t="s">
        <v>50</v>
      </c>
      <c r="C30" s="129">
        <v>0.84486000000000017</v>
      </c>
      <c r="D30" s="129">
        <v>0.84486000000000017</v>
      </c>
      <c r="E30" s="129">
        <v>0.84486000000000017</v>
      </c>
      <c r="F30" s="129">
        <v>0.84486000000000017</v>
      </c>
      <c r="G30" s="129">
        <v>0.84486000000000017</v>
      </c>
      <c r="H30" s="129">
        <v>0.84486000000000017</v>
      </c>
      <c r="I30" s="129">
        <v>0.84486000000000017</v>
      </c>
      <c r="J30" s="129">
        <v>0.84486000000000017</v>
      </c>
      <c r="K30" s="129">
        <v>0.84486000000000017</v>
      </c>
      <c r="L30" s="129">
        <v>0.84486000000000017</v>
      </c>
      <c r="M30" s="129">
        <v>0.84486000000000017</v>
      </c>
      <c r="N30" s="129">
        <v>0.84486000000000017</v>
      </c>
      <c r="O30" s="129">
        <v>0.84486000000000017</v>
      </c>
      <c r="P30" s="129">
        <v>0.84486000000000017</v>
      </c>
      <c r="Q30" s="129">
        <v>0.84486000000000017</v>
      </c>
      <c r="R30" s="129">
        <v>0.84486000000000017</v>
      </c>
      <c r="S30" s="129">
        <v>0.84486000000000017</v>
      </c>
      <c r="T30" s="129">
        <v>0.84486000000000017</v>
      </c>
      <c r="U30" s="129">
        <v>0.84486000000000017</v>
      </c>
      <c r="V30" s="129">
        <v>0.84486000000000017</v>
      </c>
      <c r="W30" s="129">
        <v>0.84486000000000017</v>
      </c>
      <c r="X30" s="129">
        <v>0.84486000000000017</v>
      </c>
      <c r="Y30" s="129">
        <v>0.84486000000000017</v>
      </c>
      <c r="Z30" s="129">
        <v>0.84486000000000017</v>
      </c>
      <c r="AA30" s="129">
        <v>0.84486000000000017</v>
      </c>
      <c r="AB30" s="129">
        <v>0.84486000000000017</v>
      </c>
      <c r="AC30" s="129">
        <v>0.84486000000000017</v>
      </c>
      <c r="AD30" s="129">
        <v>0.84486000000000017</v>
      </c>
      <c r="AE30" s="129">
        <v>0.84486000000000017</v>
      </c>
    </row>
    <row r="31" spans="2:31" x14ac:dyDescent="0.2">
      <c r="B31" s="38" t="s">
        <v>51</v>
      </c>
      <c r="C31" s="129">
        <v>0.35460000000000003</v>
      </c>
      <c r="D31" s="129">
        <v>0.35460000000000003</v>
      </c>
      <c r="E31" s="129">
        <v>0.35460000000000003</v>
      </c>
      <c r="F31" s="129">
        <v>0.35460000000000003</v>
      </c>
      <c r="G31" s="129">
        <v>0.35460000000000003</v>
      </c>
      <c r="H31" s="129">
        <v>0.35460000000000003</v>
      </c>
      <c r="I31" s="129">
        <v>0.35460000000000003</v>
      </c>
      <c r="J31" s="129">
        <v>0.35460000000000003</v>
      </c>
      <c r="K31" s="129">
        <v>0.35460000000000003</v>
      </c>
      <c r="L31" s="129">
        <v>0.35460000000000003</v>
      </c>
      <c r="M31" s="129">
        <v>0.35460000000000003</v>
      </c>
      <c r="N31" s="129">
        <v>0.35460000000000003</v>
      </c>
      <c r="O31" s="129">
        <v>0.35460000000000003</v>
      </c>
      <c r="P31" s="129">
        <v>0.35460000000000003</v>
      </c>
      <c r="Q31" s="129">
        <v>0.35460000000000003</v>
      </c>
      <c r="R31" s="129">
        <v>0.35460000000000003</v>
      </c>
      <c r="S31" s="129">
        <v>0.35460000000000003</v>
      </c>
      <c r="T31" s="129">
        <v>0.35460000000000003</v>
      </c>
      <c r="U31" s="129">
        <v>0.35460000000000003</v>
      </c>
      <c r="V31" s="129">
        <v>0.35460000000000003</v>
      </c>
      <c r="W31" s="129">
        <v>0.35460000000000003</v>
      </c>
      <c r="X31" s="129">
        <v>0.35460000000000003</v>
      </c>
      <c r="Y31" s="129">
        <v>0.35460000000000003</v>
      </c>
      <c r="Z31" s="129">
        <v>0.35460000000000003</v>
      </c>
      <c r="AA31" s="129">
        <v>0.35460000000000003</v>
      </c>
      <c r="AB31" s="129">
        <v>0.35460000000000003</v>
      </c>
      <c r="AC31" s="129">
        <v>0.35460000000000003</v>
      </c>
      <c r="AD31" s="129">
        <v>0.35460000000000003</v>
      </c>
      <c r="AE31" s="129">
        <v>0.35460000000000003</v>
      </c>
    </row>
    <row r="32" spans="2:31" x14ac:dyDescent="0.2">
      <c r="B32" s="38" t="s">
        <v>52</v>
      </c>
      <c r="C32" s="129">
        <v>1.5360000000000005</v>
      </c>
      <c r="D32" s="129">
        <v>1.5360000000000005</v>
      </c>
      <c r="E32" s="129">
        <v>1.5360000000000005</v>
      </c>
      <c r="F32" s="129">
        <v>1.5360000000000005</v>
      </c>
      <c r="G32" s="129">
        <v>1.5360000000000005</v>
      </c>
      <c r="H32" s="129">
        <v>1.5360000000000005</v>
      </c>
      <c r="I32" s="129">
        <v>1.5360000000000005</v>
      </c>
      <c r="J32" s="129">
        <v>1.5360000000000005</v>
      </c>
      <c r="K32" s="129">
        <v>1.5360000000000005</v>
      </c>
      <c r="L32" s="129">
        <v>1.5360000000000005</v>
      </c>
      <c r="M32" s="129">
        <v>1.5360000000000005</v>
      </c>
      <c r="N32" s="129">
        <v>1.5360000000000005</v>
      </c>
      <c r="O32" s="129">
        <v>1.5360000000000005</v>
      </c>
      <c r="P32" s="129">
        <v>1.5360000000000005</v>
      </c>
      <c r="Q32" s="129">
        <v>1.5360000000000005</v>
      </c>
      <c r="R32" s="129">
        <v>1.5360000000000005</v>
      </c>
      <c r="S32" s="129">
        <v>1.5360000000000005</v>
      </c>
      <c r="T32" s="129">
        <v>1.5360000000000005</v>
      </c>
      <c r="U32" s="129">
        <v>1.5360000000000005</v>
      </c>
      <c r="V32" s="129">
        <v>1.5360000000000005</v>
      </c>
      <c r="W32" s="129">
        <v>1.5360000000000005</v>
      </c>
      <c r="X32" s="129">
        <v>1.5360000000000005</v>
      </c>
      <c r="Y32" s="129">
        <v>1.5360000000000005</v>
      </c>
      <c r="Z32" s="129">
        <v>1.5360000000000005</v>
      </c>
      <c r="AA32" s="129">
        <v>1.5360000000000005</v>
      </c>
      <c r="AB32" s="129">
        <v>1.5360000000000005</v>
      </c>
      <c r="AC32" s="129">
        <v>1.5360000000000005</v>
      </c>
      <c r="AD32" s="129">
        <v>1.5360000000000005</v>
      </c>
      <c r="AE32" s="129">
        <v>1.5360000000000005</v>
      </c>
    </row>
    <row r="33" spans="2:31" x14ac:dyDescent="0.2">
      <c r="B33" s="38" t="s">
        <v>61</v>
      </c>
      <c r="C33" s="129">
        <v>0.81796500000000016</v>
      </c>
      <c r="D33" s="129">
        <v>0.81796500000000016</v>
      </c>
      <c r="E33" s="129">
        <v>0.81796500000000016</v>
      </c>
      <c r="F33" s="129">
        <v>0.81796500000000016</v>
      </c>
      <c r="G33" s="129">
        <v>0.81796500000000016</v>
      </c>
      <c r="H33" s="129">
        <v>0.81796500000000016</v>
      </c>
      <c r="I33" s="129">
        <v>0.81796500000000016</v>
      </c>
      <c r="J33" s="129">
        <v>0.81796500000000016</v>
      </c>
      <c r="K33" s="129">
        <v>0.81796500000000016</v>
      </c>
      <c r="L33" s="129">
        <v>0.81796500000000016</v>
      </c>
      <c r="M33" s="129">
        <v>0.81796500000000016</v>
      </c>
      <c r="N33" s="129">
        <v>0.81796500000000016</v>
      </c>
      <c r="O33" s="129">
        <v>0.81796500000000016</v>
      </c>
      <c r="P33" s="129">
        <v>0.81796500000000016</v>
      </c>
      <c r="Q33" s="129">
        <v>0.81796500000000016</v>
      </c>
      <c r="R33" s="129">
        <v>0.81796500000000016</v>
      </c>
      <c r="S33" s="129">
        <v>0.81796500000000016</v>
      </c>
      <c r="T33" s="129">
        <v>0.81796500000000016</v>
      </c>
      <c r="U33" s="129">
        <v>0.81796500000000016</v>
      </c>
      <c r="V33" s="129">
        <v>0.81796500000000016</v>
      </c>
      <c r="W33" s="129">
        <v>0.81796500000000016</v>
      </c>
      <c r="X33" s="129">
        <v>0.81796500000000016</v>
      </c>
      <c r="Y33" s="129">
        <v>0.81796500000000016</v>
      </c>
      <c r="Z33" s="129">
        <v>0.81796500000000016</v>
      </c>
      <c r="AA33" s="129">
        <v>0.81796500000000016</v>
      </c>
      <c r="AB33" s="129">
        <v>0.81796500000000016</v>
      </c>
      <c r="AC33" s="129">
        <v>0.81796500000000016</v>
      </c>
      <c r="AD33" s="129">
        <v>0.81796500000000016</v>
      </c>
      <c r="AE33" s="129">
        <v>0.81796500000000016</v>
      </c>
    </row>
    <row r="34" spans="2:31" x14ac:dyDescent="0.2">
      <c r="B34" s="38" t="s">
        <v>62</v>
      </c>
      <c r="C34" s="129">
        <v>0.55000000000000004</v>
      </c>
      <c r="D34" s="129">
        <v>0.55000000000000004</v>
      </c>
      <c r="E34" s="129">
        <v>0.55000000000000004</v>
      </c>
      <c r="F34" s="129">
        <v>0.55000000000000004</v>
      </c>
      <c r="G34" s="129">
        <v>0.55000000000000004</v>
      </c>
      <c r="H34" s="129">
        <v>0.55000000000000004</v>
      </c>
      <c r="I34" s="129">
        <v>0.55000000000000004</v>
      </c>
      <c r="J34" s="129">
        <v>0.55000000000000004</v>
      </c>
      <c r="K34" s="129">
        <v>0.55000000000000004</v>
      </c>
      <c r="L34" s="129">
        <v>0.55000000000000004</v>
      </c>
      <c r="M34" s="129">
        <v>0.55000000000000004</v>
      </c>
      <c r="N34" s="129">
        <v>0.55000000000000004</v>
      </c>
      <c r="O34" s="129">
        <v>0.55000000000000004</v>
      </c>
      <c r="P34" s="129">
        <v>0.55000000000000004</v>
      </c>
      <c r="Q34" s="129">
        <v>0.55000000000000004</v>
      </c>
      <c r="R34" s="129">
        <v>0.55000000000000004</v>
      </c>
      <c r="S34" s="129">
        <v>0.55000000000000004</v>
      </c>
      <c r="T34" s="129">
        <v>0.55000000000000004</v>
      </c>
      <c r="U34" s="129">
        <v>0.55000000000000004</v>
      </c>
      <c r="V34" s="129">
        <v>0.55000000000000004</v>
      </c>
      <c r="W34" s="129">
        <v>0.55000000000000004</v>
      </c>
      <c r="X34" s="129">
        <v>0.55000000000000004</v>
      </c>
      <c r="Y34" s="129">
        <v>0.55000000000000004</v>
      </c>
      <c r="Z34" s="129">
        <v>0.55000000000000004</v>
      </c>
      <c r="AA34" s="129">
        <v>0.55000000000000004</v>
      </c>
      <c r="AB34" s="129">
        <v>0.55000000000000004</v>
      </c>
      <c r="AC34" s="129">
        <v>0.55000000000000004</v>
      </c>
      <c r="AD34" s="129">
        <v>0.55000000000000004</v>
      </c>
      <c r="AE34" s="129">
        <v>0.55000000000000004</v>
      </c>
    </row>
    <row r="35" spans="2:31" x14ac:dyDescent="0.2">
      <c r="B35" s="80" t="s">
        <v>25</v>
      </c>
      <c r="C35" s="131">
        <v>48.4</v>
      </c>
      <c r="D35" s="131">
        <v>48.4</v>
      </c>
      <c r="E35" s="131">
        <v>48.4</v>
      </c>
      <c r="F35" s="131">
        <v>48.4</v>
      </c>
      <c r="G35" s="131">
        <v>48.4</v>
      </c>
      <c r="H35" s="131">
        <v>48.4</v>
      </c>
      <c r="I35" s="131">
        <v>48.4</v>
      </c>
      <c r="J35" s="131">
        <v>48.4</v>
      </c>
      <c r="K35" s="131">
        <v>48.4</v>
      </c>
      <c r="L35" s="131">
        <v>48.4</v>
      </c>
      <c r="M35" s="131">
        <v>48.4</v>
      </c>
      <c r="N35" s="131">
        <v>48.4</v>
      </c>
      <c r="O35" s="131">
        <v>48.4</v>
      </c>
      <c r="P35" s="131">
        <v>48.4</v>
      </c>
      <c r="Q35" s="131">
        <v>48.4</v>
      </c>
      <c r="R35" s="131">
        <v>48.4</v>
      </c>
      <c r="S35" s="131">
        <v>48.4</v>
      </c>
      <c r="T35" s="131">
        <v>48.4</v>
      </c>
      <c r="U35" s="131">
        <v>48.4</v>
      </c>
      <c r="V35" s="131">
        <v>48.4</v>
      </c>
      <c r="W35" s="131">
        <v>48.4</v>
      </c>
      <c r="X35" s="131">
        <v>48.4</v>
      </c>
      <c r="Y35" s="131">
        <v>48.4</v>
      </c>
      <c r="Z35" s="131">
        <v>48.4</v>
      </c>
      <c r="AA35" s="131">
        <v>48.4</v>
      </c>
      <c r="AB35" s="131">
        <v>48.4</v>
      </c>
      <c r="AC35" s="131">
        <v>48.4</v>
      </c>
      <c r="AD35" s="131">
        <v>48.4</v>
      </c>
      <c r="AE35" s="131">
        <v>48.4</v>
      </c>
    </row>
    <row r="36" spans="2:31" x14ac:dyDescent="0.2">
      <c r="B36" s="38" t="s">
        <v>53</v>
      </c>
      <c r="C36" s="129">
        <v>33</v>
      </c>
      <c r="D36" s="129">
        <v>33</v>
      </c>
      <c r="E36" s="129">
        <v>33</v>
      </c>
      <c r="F36" s="129">
        <v>33</v>
      </c>
      <c r="G36" s="129">
        <v>33</v>
      </c>
      <c r="H36" s="129">
        <v>33</v>
      </c>
      <c r="I36" s="129">
        <v>33</v>
      </c>
      <c r="J36" s="129">
        <v>33</v>
      </c>
      <c r="K36" s="129">
        <v>33</v>
      </c>
      <c r="L36" s="129">
        <v>33</v>
      </c>
      <c r="M36" s="129">
        <v>33</v>
      </c>
      <c r="N36" s="129">
        <v>33</v>
      </c>
      <c r="O36" s="129">
        <v>33</v>
      </c>
      <c r="P36" s="129">
        <v>33</v>
      </c>
      <c r="Q36" s="129">
        <v>33</v>
      </c>
      <c r="R36" s="129">
        <v>33</v>
      </c>
      <c r="S36" s="129">
        <v>33</v>
      </c>
      <c r="T36" s="129">
        <v>33</v>
      </c>
      <c r="U36" s="129">
        <v>33</v>
      </c>
      <c r="V36" s="129">
        <v>33</v>
      </c>
      <c r="W36" s="129">
        <v>33</v>
      </c>
      <c r="X36" s="129">
        <v>33</v>
      </c>
      <c r="Y36" s="129">
        <v>33</v>
      </c>
      <c r="Z36" s="129">
        <v>33</v>
      </c>
      <c r="AA36" s="129">
        <v>33</v>
      </c>
      <c r="AB36" s="129">
        <v>33</v>
      </c>
      <c r="AC36" s="129">
        <v>33</v>
      </c>
      <c r="AD36" s="129">
        <v>33</v>
      </c>
      <c r="AE36" s="129">
        <v>33</v>
      </c>
    </row>
    <row r="37" spans="2:31" x14ac:dyDescent="0.2">
      <c r="B37" s="38" t="s">
        <v>26</v>
      </c>
      <c r="C37" s="129">
        <v>12.934399999999997</v>
      </c>
      <c r="D37" s="129">
        <v>12.934399999999997</v>
      </c>
      <c r="E37" s="129">
        <v>12.934399999999997</v>
      </c>
      <c r="F37" s="129">
        <v>12.934399999999997</v>
      </c>
      <c r="G37" s="129">
        <v>12.934399999999997</v>
      </c>
      <c r="H37" s="129">
        <v>12.934399999999997</v>
      </c>
      <c r="I37" s="129">
        <v>12.934399999999997</v>
      </c>
      <c r="J37" s="129">
        <v>12.934399999999997</v>
      </c>
      <c r="K37" s="129">
        <v>12.934399999999997</v>
      </c>
      <c r="L37" s="129">
        <v>12.934399999999997</v>
      </c>
      <c r="M37" s="129">
        <v>12.934399999999997</v>
      </c>
      <c r="N37" s="129">
        <v>12.934399999999997</v>
      </c>
      <c r="O37" s="129">
        <v>12.934399999999997</v>
      </c>
      <c r="P37" s="129">
        <v>12.934399999999997</v>
      </c>
      <c r="Q37" s="129">
        <v>12.934399999999997</v>
      </c>
      <c r="R37" s="129">
        <v>12.934399999999997</v>
      </c>
      <c r="S37" s="129">
        <v>12.934399999999997</v>
      </c>
      <c r="T37" s="129">
        <v>12.934399999999997</v>
      </c>
      <c r="U37" s="129">
        <v>12.934399999999997</v>
      </c>
      <c r="V37" s="129">
        <v>12.934399999999997</v>
      </c>
      <c r="W37" s="129">
        <v>12.934399999999997</v>
      </c>
      <c r="X37" s="129">
        <v>12.934399999999997</v>
      </c>
      <c r="Y37" s="129">
        <v>12.934399999999997</v>
      </c>
      <c r="Z37" s="129">
        <v>12.934399999999997</v>
      </c>
      <c r="AA37" s="129">
        <v>12.934399999999997</v>
      </c>
      <c r="AB37" s="129">
        <v>12.934399999999997</v>
      </c>
      <c r="AC37" s="129">
        <v>12.934399999999997</v>
      </c>
      <c r="AD37" s="129">
        <v>12.934399999999997</v>
      </c>
      <c r="AE37" s="129">
        <v>12.934399999999997</v>
      </c>
    </row>
    <row r="38" spans="2:31" x14ac:dyDescent="0.2">
      <c r="B38" s="38" t="s">
        <v>63</v>
      </c>
      <c r="C38" s="129">
        <v>14.3</v>
      </c>
      <c r="D38" s="129">
        <v>14.3</v>
      </c>
      <c r="E38" s="129">
        <v>14.3</v>
      </c>
      <c r="F38" s="129">
        <v>14.3</v>
      </c>
      <c r="G38" s="129">
        <v>14.3</v>
      </c>
      <c r="H38" s="129">
        <v>14.3</v>
      </c>
      <c r="I38" s="129">
        <v>14.3</v>
      </c>
      <c r="J38" s="129">
        <v>14.3</v>
      </c>
      <c r="K38" s="129">
        <v>14.3</v>
      </c>
      <c r="L38" s="129">
        <v>14.3</v>
      </c>
      <c r="M38" s="129">
        <v>14.3</v>
      </c>
      <c r="N38" s="129">
        <v>14.3</v>
      </c>
      <c r="O38" s="129">
        <v>14.3</v>
      </c>
      <c r="P38" s="129">
        <v>14.3</v>
      </c>
      <c r="Q38" s="129">
        <v>14.3</v>
      </c>
      <c r="R38" s="129">
        <v>14.3</v>
      </c>
      <c r="S38" s="129">
        <v>14.3</v>
      </c>
      <c r="T38" s="129">
        <v>14.3</v>
      </c>
      <c r="U38" s="129">
        <v>14.3</v>
      </c>
      <c r="V38" s="129">
        <v>14.3</v>
      </c>
      <c r="W38" s="129">
        <v>14.3</v>
      </c>
      <c r="X38" s="129">
        <v>14.3</v>
      </c>
      <c r="Y38" s="129">
        <v>14.3</v>
      </c>
      <c r="Z38" s="129">
        <v>14.3</v>
      </c>
      <c r="AA38" s="129">
        <v>14.3</v>
      </c>
      <c r="AB38" s="129">
        <v>14.3</v>
      </c>
      <c r="AC38" s="129">
        <v>14.3</v>
      </c>
      <c r="AD38" s="129">
        <v>14.3</v>
      </c>
      <c r="AE38" s="129">
        <v>14.3</v>
      </c>
    </row>
    <row r="39" spans="2:31" x14ac:dyDescent="0.2">
      <c r="B39" s="38" t="s">
        <v>64</v>
      </c>
      <c r="C39" s="129">
        <v>27.5</v>
      </c>
      <c r="D39" s="129">
        <v>27.5</v>
      </c>
      <c r="E39" s="129">
        <v>27.5</v>
      </c>
      <c r="F39" s="129">
        <v>27.5</v>
      </c>
      <c r="G39" s="129">
        <v>27.5</v>
      </c>
      <c r="H39" s="129">
        <v>27.5</v>
      </c>
      <c r="I39" s="129">
        <v>27.5</v>
      </c>
      <c r="J39" s="129">
        <v>27.5</v>
      </c>
      <c r="K39" s="129">
        <v>27.5</v>
      </c>
      <c r="L39" s="129">
        <v>27.5</v>
      </c>
      <c r="M39" s="129">
        <v>27.5</v>
      </c>
      <c r="N39" s="129">
        <v>27.5</v>
      </c>
      <c r="O39" s="129">
        <v>27.5</v>
      </c>
      <c r="P39" s="129">
        <v>27.5</v>
      </c>
      <c r="Q39" s="129">
        <v>27.5</v>
      </c>
      <c r="R39" s="129">
        <v>27.5</v>
      </c>
      <c r="S39" s="129">
        <v>27.5</v>
      </c>
      <c r="T39" s="129">
        <v>27.5</v>
      </c>
      <c r="U39" s="129">
        <v>27.5</v>
      </c>
      <c r="V39" s="129">
        <v>27.5</v>
      </c>
      <c r="W39" s="129">
        <v>27.5</v>
      </c>
      <c r="X39" s="129">
        <v>27.5</v>
      </c>
      <c r="Y39" s="129">
        <v>27.5</v>
      </c>
      <c r="Z39" s="129">
        <v>27.5</v>
      </c>
      <c r="AA39" s="129">
        <v>27.5</v>
      </c>
      <c r="AB39" s="129">
        <v>27.5</v>
      </c>
      <c r="AC39" s="129">
        <v>27.5</v>
      </c>
      <c r="AD39" s="129">
        <v>27.5</v>
      </c>
      <c r="AE39" s="129">
        <v>27.5</v>
      </c>
    </row>
    <row r="40" spans="2:31" x14ac:dyDescent="0.2">
      <c r="B40" s="38" t="s">
        <v>65</v>
      </c>
      <c r="C40" s="129">
        <v>7.7</v>
      </c>
      <c r="D40" s="129">
        <v>7.7</v>
      </c>
      <c r="E40" s="129">
        <v>7.7</v>
      </c>
      <c r="F40" s="129">
        <v>7.7</v>
      </c>
      <c r="G40" s="129">
        <v>7.7</v>
      </c>
      <c r="H40" s="129">
        <v>7.7</v>
      </c>
      <c r="I40" s="129">
        <v>7.7</v>
      </c>
      <c r="J40" s="129">
        <v>7.7</v>
      </c>
      <c r="K40" s="129">
        <v>7.7</v>
      </c>
      <c r="L40" s="129">
        <v>7.7</v>
      </c>
      <c r="M40" s="129">
        <v>7.7</v>
      </c>
      <c r="N40" s="129">
        <v>7.7</v>
      </c>
      <c r="O40" s="129">
        <v>7.7</v>
      </c>
      <c r="P40" s="129">
        <v>7.7</v>
      </c>
      <c r="Q40" s="129">
        <v>7.7</v>
      </c>
      <c r="R40" s="129">
        <v>7.7</v>
      </c>
      <c r="S40" s="129">
        <v>7.7</v>
      </c>
      <c r="T40" s="129">
        <v>7.7</v>
      </c>
      <c r="U40" s="129">
        <v>7.7</v>
      </c>
      <c r="V40" s="129">
        <v>7.7</v>
      </c>
      <c r="W40" s="129">
        <v>7.7</v>
      </c>
      <c r="X40" s="129">
        <v>7.7</v>
      </c>
      <c r="Y40" s="129">
        <v>7.7</v>
      </c>
      <c r="Z40" s="129">
        <v>7.7</v>
      </c>
      <c r="AA40" s="129">
        <v>7.7</v>
      </c>
      <c r="AB40" s="129">
        <v>7.7</v>
      </c>
      <c r="AC40" s="129">
        <v>7.7</v>
      </c>
      <c r="AD40" s="129">
        <v>7.7</v>
      </c>
      <c r="AE40" s="129">
        <v>7.7</v>
      </c>
    </row>
    <row r="41" spans="2:31" x14ac:dyDescent="0.2">
      <c r="B41" s="38" t="s">
        <v>66</v>
      </c>
      <c r="C41" s="129">
        <v>14.3</v>
      </c>
      <c r="D41" s="129">
        <v>14.3</v>
      </c>
      <c r="E41" s="129">
        <v>14.3</v>
      </c>
      <c r="F41" s="129">
        <v>14.3</v>
      </c>
      <c r="G41" s="129">
        <v>14.3</v>
      </c>
      <c r="H41" s="129">
        <v>14.3</v>
      </c>
      <c r="I41" s="129">
        <v>14.3</v>
      </c>
      <c r="J41" s="129">
        <v>14.3</v>
      </c>
      <c r="K41" s="129">
        <v>14.3</v>
      </c>
      <c r="L41" s="129">
        <v>14.3</v>
      </c>
      <c r="M41" s="129">
        <v>14.3</v>
      </c>
      <c r="N41" s="129">
        <v>14.3</v>
      </c>
      <c r="O41" s="129">
        <v>14.3</v>
      </c>
      <c r="P41" s="129">
        <v>14.3</v>
      </c>
      <c r="Q41" s="129">
        <v>14.3</v>
      </c>
      <c r="R41" s="129">
        <v>14.3</v>
      </c>
      <c r="S41" s="129">
        <v>14.3</v>
      </c>
      <c r="T41" s="129">
        <v>14.3</v>
      </c>
      <c r="U41" s="129">
        <v>14.3</v>
      </c>
      <c r="V41" s="129">
        <v>14.3</v>
      </c>
      <c r="W41" s="129">
        <v>14.3</v>
      </c>
      <c r="X41" s="129">
        <v>14.3</v>
      </c>
      <c r="Y41" s="129">
        <v>14.3</v>
      </c>
      <c r="Z41" s="129">
        <v>14.3</v>
      </c>
      <c r="AA41" s="129">
        <v>14.3</v>
      </c>
      <c r="AB41" s="129">
        <v>14.3</v>
      </c>
      <c r="AC41" s="129">
        <v>14.3</v>
      </c>
      <c r="AD41" s="129">
        <v>14.3</v>
      </c>
      <c r="AE41" s="129">
        <v>14.3</v>
      </c>
    </row>
    <row r="42" spans="2:31" x14ac:dyDescent="0.2">
      <c r="B42" s="38" t="s">
        <v>67</v>
      </c>
      <c r="C42" s="129">
        <v>6.6</v>
      </c>
      <c r="D42" s="129">
        <v>6.6</v>
      </c>
      <c r="E42" s="129">
        <v>6.6</v>
      </c>
      <c r="F42" s="129">
        <v>6.6</v>
      </c>
      <c r="G42" s="129">
        <v>6.6</v>
      </c>
      <c r="H42" s="129">
        <v>6.6</v>
      </c>
      <c r="I42" s="129">
        <v>6.6</v>
      </c>
      <c r="J42" s="129">
        <v>6.6</v>
      </c>
      <c r="K42" s="129">
        <v>6.6</v>
      </c>
      <c r="L42" s="129">
        <v>6.6</v>
      </c>
      <c r="M42" s="129">
        <v>6.6</v>
      </c>
      <c r="N42" s="129">
        <v>6.6</v>
      </c>
      <c r="O42" s="129">
        <v>6.6</v>
      </c>
      <c r="P42" s="129">
        <v>6.6</v>
      </c>
      <c r="Q42" s="129">
        <v>6.6</v>
      </c>
      <c r="R42" s="129">
        <v>6.6</v>
      </c>
      <c r="S42" s="129">
        <v>6.6</v>
      </c>
      <c r="T42" s="129">
        <v>6.6</v>
      </c>
      <c r="U42" s="129">
        <v>6.6</v>
      </c>
      <c r="V42" s="129">
        <v>6.6</v>
      </c>
      <c r="W42" s="129">
        <v>6.6</v>
      </c>
      <c r="X42" s="129">
        <v>6.6</v>
      </c>
      <c r="Y42" s="129">
        <v>6.6</v>
      </c>
      <c r="Z42" s="129">
        <v>6.6</v>
      </c>
      <c r="AA42" s="129">
        <v>6.6</v>
      </c>
      <c r="AB42" s="129">
        <v>6.6</v>
      </c>
      <c r="AC42" s="129">
        <v>6.6</v>
      </c>
      <c r="AD42" s="129">
        <v>6.6</v>
      </c>
      <c r="AE42" s="129">
        <v>6.6</v>
      </c>
    </row>
    <row r="43" spans="2:31" x14ac:dyDescent="0.2">
      <c r="B43" s="38" t="s">
        <v>68</v>
      </c>
      <c r="C43" s="129">
        <v>11</v>
      </c>
      <c r="D43" s="129">
        <v>11</v>
      </c>
      <c r="E43" s="129">
        <v>11</v>
      </c>
      <c r="F43" s="129">
        <v>11</v>
      </c>
      <c r="G43" s="129">
        <v>11</v>
      </c>
      <c r="H43" s="129">
        <v>11</v>
      </c>
      <c r="I43" s="129">
        <v>11</v>
      </c>
      <c r="J43" s="129">
        <v>11</v>
      </c>
      <c r="K43" s="129">
        <v>11</v>
      </c>
      <c r="L43" s="129">
        <v>11</v>
      </c>
      <c r="M43" s="129">
        <v>11</v>
      </c>
      <c r="N43" s="129">
        <v>11</v>
      </c>
      <c r="O43" s="129">
        <v>11</v>
      </c>
      <c r="P43" s="129">
        <v>11</v>
      </c>
      <c r="Q43" s="129">
        <v>11</v>
      </c>
      <c r="R43" s="129">
        <v>11</v>
      </c>
      <c r="S43" s="129">
        <v>11</v>
      </c>
      <c r="T43" s="129">
        <v>11</v>
      </c>
      <c r="U43" s="129">
        <v>11</v>
      </c>
      <c r="V43" s="129">
        <v>11</v>
      </c>
      <c r="W43" s="129">
        <v>11</v>
      </c>
      <c r="X43" s="129">
        <v>11</v>
      </c>
      <c r="Y43" s="129">
        <v>11</v>
      </c>
      <c r="Z43" s="129">
        <v>11</v>
      </c>
      <c r="AA43" s="129">
        <v>11</v>
      </c>
      <c r="AB43" s="129">
        <v>11</v>
      </c>
      <c r="AC43" s="129">
        <v>11</v>
      </c>
      <c r="AD43" s="129">
        <v>11</v>
      </c>
      <c r="AE43" s="129">
        <v>11</v>
      </c>
    </row>
    <row r="44" spans="2:31" x14ac:dyDescent="0.2">
      <c r="B44" s="38" t="s">
        <v>69</v>
      </c>
      <c r="C44" s="129">
        <v>4.59</v>
      </c>
      <c r="D44" s="129">
        <v>4.59</v>
      </c>
      <c r="E44" s="129">
        <v>4.59</v>
      </c>
      <c r="F44" s="129">
        <v>4.59</v>
      </c>
      <c r="G44" s="129">
        <v>4.59</v>
      </c>
      <c r="H44" s="129">
        <v>4.59</v>
      </c>
      <c r="I44" s="129">
        <v>4.59</v>
      </c>
      <c r="J44" s="129">
        <v>4.59</v>
      </c>
      <c r="K44" s="129">
        <v>4.59</v>
      </c>
      <c r="L44" s="129">
        <v>4.59</v>
      </c>
      <c r="M44" s="129">
        <v>4.59</v>
      </c>
      <c r="N44" s="129">
        <v>4.59</v>
      </c>
      <c r="O44" s="129">
        <v>4.59</v>
      </c>
      <c r="P44" s="129">
        <v>4.59</v>
      </c>
      <c r="Q44" s="129">
        <v>4.59</v>
      </c>
      <c r="R44" s="129">
        <v>4.59</v>
      </c>
      <c r="S44" s="129">
        <v>4.59</v>
      </c>
      <c r="T44" s="129">
        <v>4.59</v>
      </c>
      <c r="U44" s="129">
        <v>4.59</v>
      </c>
      <c r="V44" s="129">
        <v>4.59</v>
      </c>
      <c r="W44" s="129">
        <v>4.59</v>
      </c>
      <c r="X44" s="129">
        <v>4.59</v>
      </c>
      <c r="Y44" s="129">
        <v>4.59</v>
      </c>
      <c r="Z44" s="129">
        <v>4.59</v>
      </c>
      <c r="AA44" s="129">
        <v>4.59</v>
      </c>
      <c r="AB44" s="129">
        <v>4.59</v>
      </c>
      <c r="AC44" s="129">
        <v>4.59</v>
      </c>
      <c r="AD44" s="129">
        <v>4.59</v>
      </c>
      <c r="AE44" s="129">
        <v>4.59</v>
      </c>
    </row>
    <row r="45" spans="2:31" x14ac:dyDescent="0.2">
      <c r="B45" s="81" t="s">
        <v>70</v>
      </c>
      <c r="C45" s="133">
        <v>12.09</v>
      </c>
      <c r="D45" s="133">
        <v>12.09</v>
      </c>
      <c r="E45" s="133">
        <v>12.09</v>
      </c>
      <c r="F45" s="133">
        <v>12.09</v>
      </c>
      <c r="G45" s="133">
        <v>12.09</v>
      </c>
      <c r="H45" s="133">
        <v>12.09</v>
      </c>
      <c r="I45" s="133">
        <v>12.09</v>
      </c>
      <c r="J45" s="133">
        <v>12.09</v>
      </c>
      <c r="K45" s="133">
        <v>12.09</v>
      </c>
      <c r="L45" s="133">
        <v>12.09</v>
      </c>
      <c r="M45" s="133">
        <v>12.09</v>
      </c>
      <c r="N45" s="133">
        <v>12.09</v>
      </c>
      <c r="O45" s="133">
        <v>12.09</v>
      </c>
      <c r="P45" s="133">
        <v>12.09</v>
      </c>
      <c r="Q45" s="133">
        <v>12.09</v>
      </c>
      <c r="R45" s="133">
        <v>12.09</v>
      </c>
      <c r="S45" s="133">
        <v>12.09</v>
      </c>
      <c r="T45" s="133">
        <v>12.09</v>
      </c>
      <c r="U45" s="133">
        <v>12.09</v>
      </c>
      <c r="V45" s="133">
        <v>12.09</v>
      </c>
      <c r="W45" s="133">
        <v>12.09</v>
      </c>
      <c r="X45" s="133">
        <v>12.09</v>
      </c>
      <c r="Y45" s="133">
        <v>12.09</v>
      </c>
      <c r="Z45" s="133">
        <v>12.09</v>
      </c>
      <c r="AA45" s="133">
        <v>12.09</v>
      </c>
      <c r="AB45" s="133">
        <v>12.09</v>
      </c>
      <c r="AC45" s="133">
        <v>12.09</v>
      </c>
      <c r="AD45" s="133">
        <v>12.09</v>
      </c>
      <c r="AE45" s="133">
        <v>12.09</v>
      </c>
    </row>
    <row r="49" spans="3:7" x14ac:dyDescent="0.2">
      <c r="C49" s="83"/>
      <c r="D49" s="83"/>
      <c r="E49" s="83"/>
      <c r="F49" s="83"/>
      <c r="G49" s="83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B1:E43"/>
  <sheetViews>
    <sheetView zoomScale="75" zoomScaleNormal="75" workbookViewId="0">
      <pane ySplit="1" topLeftCell="A2" activePane="bottomLeft" state="frozen"/>
      <selection pane="bottomLeft" activeCell="I15" sqref="I15"/>
    </sheetView>
  </sheetViews>
  <sheetFormatPr defaultRowHeight="14.25" x14ac:dyDescent="0.2"/>
  <cols>
    <col min="1" max="1" width="9.140625" style="66"/>
    <col min="2" max="2" width="104.140625" style="66" customWidth="1"/>
    <col min="3" max="3" width="10.5703125" style="66" customWidth="1"/>
    <col min="4" max="4" width="20.5703125" style="66" customWidth="1"/>
    <col min="5" max="5" width="15.5703125" style="66" bestFit="1" customWidth="1"/>
    <col min="6" max="16384" width="9.140625" style="66"/>
  </cols>
  <sheetData>
    <row r="1" spans="2:5" ht="28.5" x14ac:dyDescent="0.2">
      <c r="C1" s="66" t="s">
        <v>135</v>
      </c>
      <c r="D1" s="67" t="s">
        <v>136</v>
      </c>
      <c r="E1" s="66" t="s">
        <v>117</v>
      </c>
    </row>
    <row r="2" spans="2:5" ht="15" x14ac:dyDescent="0.25">
      <c r="B2" s="68" t="s">
        <v>9</v>
      </c>
      <c r="D2" s="67"/>
    </row>
    <row r="3" spans="2:5" x14ac:dyDescent="0.2">
      <c r="B3" s="69" t="s">
        <v>115</v>
      </c>
      <c r="C3" s="70">
        <v>13</v>
      </c>
      <c r="D3" s="70">
        <v>13.4</v>
      </c>
      <c r="E3" s="70">
        <v>12.3</v>
      </c>
    </row>
    <row r="4" spans="2:5" x14ac:dyDescent="0.2">
      <c r="B4" s="71" t="s">
        <v>119</v>
      </c>
      <c r="C4" s="72"/>
      <c r="D4" s="72"/>
      <c r="E4" s="72"/>
    </row>
    <row r="5" spans="2:5" x14ac:dyDescent="0.2">
      <c r="B5" s="69" t="s">
        <v>116</v>
      </c>
      <c r="C5" s="70">
        <v>7</v>
      </c>
      <c r="D5" s="70">
        <v>7.3</v>
      </c>
      <c r="E5" s="70">
        <v>6.49</v>
      </c>
    </row>
    <row r="6" spans="2:5" x14ac:dyDescent="0.2">
      <c r="B6" s="71" t="s">
        <v>118</v>
      </c>
      <c r="C6" s="72"/>
      <c r="D6" s="72"/>
      <c r="E6" s="72"/>
    </row>
    <row r="7" spans="2:5" x14ac:dyDescent="0.2">
      <c r="B7" s="73" t="s">
        <v>112</v>
      </c>
      <c r="C7" s="70" t="s">
        <v>30</v>
      </c>
      <c r="D7" s="70">
        <v>10</v>
      </c>
      <c r="E7" s="70">
        <v>10</v>
      </c>
    </row>
    <row r="8" spans="2:5" x14ac:dyDescent="0.2">
      <c r="B8" s="69" t="s">
        <v>113</v>
      </c>
      <c r="C8" s="70">
        <v>6</v>
      </c>
      <c r="D8" s="70">
        <v>6.28</v>
      </c>
      <c r="E8" s="70">
        <v>6.48</v>
      </c>
    </row>
    <row r="9" spans="2:5" x14ac:dyDescent="0.2">
      <c r="B9" s="74" t="s">
        <v>120</v>
      </c>
      <c r="C9" s="70"/>
      <c r="D9" s="70"/>
      <c r="E9" s="70"/>
    </row>
    <row r="10" spans="2:5" x14ac:dyDescent="0.2">
      <c r="B10" s="69" t="s">
        <v>114</v>
      </c>
      <c r="C10" s="70">
        <v>4</v>
      </c>
      <c r="D10" s="70">
        <v>4.21</v>
      </c>
      <c r="E10" s="70">
        <v>4.21</v>
      </c>
    </row>
    <row r="11" spans="2:5" x14ac:dyDescent="0.2">
      <c r="B11" s="69"/>
      <c r="C11" s="70"/>
      <c r="D11" s="70"/>
      <c r="E11" s="70"/>
    </row>
    <row r="12" spans="2:5" x14ac:dyDescent="0.2">
      <c r="B12" s="75" t="s">
        <v>26</v>
      </c>
      <c r="C12" s="70">
        <v>9</v>
      </c>
      <c r="D12" s="70">
        <v>10.35</v>
      </c>
      <c r="E12" s="70">
        <v>12.93</v>
      </c>
    </row>
    <row r="13" spans="2:5" x14ac:dyDescent="0.2">
      <c r="B13" s="66" t="s">
        <v>122</v>
      </c>
      <c r="C13" s="70"/>
      <c r="D13" s="70"/>
      <c r="E13" s="70"/>
    </row>
    <row r="14" spans="2:5" x14ac:dyDescent="0.2">
      <c r="B14" s="75" t="s">
        <v>121</v>
      </c>
      <c r="C14" s="70">
        <v>44</v>
      </c>
      <c r="D14" s="70" t="s">
        <v>30</v>
      </c>
      <c r="E14" s="70">
        <v>48.4</v>
      </c>
    </row>
    <row r="15" spans="2:5" x14ac:dyDescent="0.2">
      <c r="B15" s="66" t="s">
        <v>123</v>
      </c>
      <c r="C15" s="70"/>
      <c r="D15" s="70"/>
      <c r="E15" s="70"/>
    </row>
    <row r="16" spans="2:5" x14ac:dyDescent="0.2">
      <c r="B16" s="75" t="s">
        <v>53</v>
      </c>
      <c r="C16" s="70">
        <v>30</v>
      </c>
      <c r="D16" s="70" t="s">
        <v>30</v>
      </c>
      <c r="E16" s="70">
        <v>33</v>
      </c>
    </row>
    <row r="17" spans="2:5" x14ac:dyDescent="0.2">
      <c r="B17" s="66" t="s">
        <v>124</v>
      </c>
      <c r="C17" s="70"/>
      <c r="D17" s="70"/>
      <c r="E17" s="70"/>
    </row>
    <row r="18" spans="2:5" x14ac:dyDescent="0.2">
      <c r="B18" s="75" t="s">
        <v>63</v>
      </c>
      <c r="C18" s="70">
        <v>13</v>
      </c>
      <c r="D18" s="70" t="s">
        <v>30</v>
      </c>
      <c r="E18" s="70">
        <v>14.3</v>
      </c>
    </row>
    <row r="19" spans="2:5" x14ac:dyDescent="0.2">
      <c r="B19" s="66" t="s">
        <v>125</v>
      </c>
      <c r="C19" s="70"/>
      <c r="D19" s="70"/>
      <c r="E19" s="70"/>
    </row>
    <row r="20" spans="2:5" x14ac:dyDescent="0.2">
      <c r="B20" s="75" t="s">
        <v>64</v>
      </c>
      <c r="C20" s="70">
        <v>25</v>
      </c>
      <c r="D20" s="70" t="s">
        <v>30</v>
      </c>
      <c r="E20" s="70">
        <v>27.5</v>
      </c>
    </row>
    <row r="21" spans="2:5" x14ac:dyDescent="0.2">
      <c r="B21" s="66" t="s">
        <v>126</v>
      </c>
      <c r="C21" s="70"/>
      <c r="D21" s="70"/>
      <c r="E21" s="70"/>
    </row>
    <row r="22" spans="2:5" x14ac:dyDescent="0.2">
      <c r="B22" s="75" t="s">
        <v>128</v>
      </c>
      <c r="C22" s="70">
        <v>7</v>
      </c>
      <c r="D22" s="70" t="s">
        <v>30</v>
      </c>
      <c r="E22" s="70">
        <v>7.7</v>
      </c>
    </row>
    <row r="23" spans="2:5" x14ac:dyDescent="0.2">
      <c r="B23" s="66" t="s">
        <v>127</v>
      </c>
      <c r="C23" s="70"/>
      <c r="D23" s="70"/>
      <c r="E23" s="70"/>
    </row>
    <row r="24" spans="2:5" x14ac:dyDescent="0.2">
      <c r="B24" s="75" t="s">
        <v>66</v>
      </c>
      <c r="C24" s="70">
        <v>13</v>
      </c>
      <c r="D24" s="70" t="s">
        <v>30</v>
      </c>
      <c r="E24" s="70">
        <v>14.3</v>
      </c>
    </row>
    <row r="25" spans="2:5" x14ac:dyDescent="0.2">
      <c r="B25" s="66" t="s">
        <v>125</v>
      </c>
      <c r="C25" s="70"/>
      <c r="D25" s="70"/>
      <c r="E25" s="70"/>
    </row>
    <row r="26" spans="2:5" x14ac:dyDescent="0.2">
      <c r="B26" s="75" t="s">
        <v>67</v>
      </c>
      <c r="C26" s="70">
        <v>6</v>
      </c>
      <c r="D26" s="70" t="s">
        <v>30</v>
      </c>
      <c r="E26" s="70">
        <v>6.6</v>
      </c>
    </row>
    <row r="27" spans="2:5" x14ac:dyDescent="0.2">
      <c r="B27" s="66" t="s">
        <v>129</v>
      </c>
      <c r="C27" s="70"/>
      <c r="D27" s="70"/>
      <c r="E27" s="70"/>
    </row>
    <row r="28" spans="2:5" x14ac:dyDescent="0.2">
      <c r="B28" s="75" t="s">
        <v>68</v>
      </c>
      <c r="C28" s="70">
        <v>10</v>
      </c>
      <c r="D28" s="70" t="s">
        <v>30</v>
      </c>
      <c r="E28" s="70">
        <v>11</v>
      </c>
    </row>
    <row r="29" spans="2:5" x14ac:dyDescent="0.2">
      <c r="B29" s="66" t="s">
        <v>130</v>
      </c>
      <c r="C29" s="70"/>
      <c r="D29" s="70"/>
      <c r="E29" s="70"/>
    </row>
    <row r="30" spans="2:5" x14ac:dyDescent="0.2">
      <c r="C30" s="70"/>
      <c r="D30" s="70"/>
      <c r="E30" s="70"/>
    </row>
    <row r="31" spans="2:5" ht="15" x14ac:dyDescent="0.25">
      <c r="B31" s="68" t="s">
        <v>8</v>
      </c>
      <c r="C31" s="70"/>
      <c r="D31" s="70"/>
      <c r="E31" s="70"/>
    </row>
    <row r="32" spans="2:5" x14ac:dyDescent="0.2">
      <c r="B32" s="75" t="s">
        <v>15</v>
      </c>
      <c r="C32" s="70" t="s">
        <v>30</v>
      </c>
      <c r="D32" s="70">
        <v>20</v>
      </c>
      <c r="E32" s="70">
        <v>20</v>
      </c>
    </row>
    <row r="33" spans="2:5" x14ac:dyDescent="0.2">
      <c r="B33" s="75" t="s">
        <v>16</v>
      </c>
      <c r="C33" s="70" t="s">
        <v>30</v>
      </c>
      <c r="D33" s="70">
        <v>9.1999999999999993</v>
      </c>
      <c r="E33" s="70">
        <v>9.1999999999999993</v>
      </c>
    </row>
    <row r="34" spans="2:5" x14ac:dyDescent="0.2">
      <c r="B34" s="75" t="s">
        <v>17</v>
      </c>
      <c r="C34" s="70" t="s">
        <v>30</v>
      </c>
      <c r="D34" s="70">
        <v>20</v>
      </c>
      <c r="E34" s="70">
        <v>20</v>
      </c>
    </row>
    <row r="35" spans="2:5" x14ac:dyDescent="0.2">
      <c r="B35" s="75" t="s">
        <v>47</v>
      </c>
      <c r="C35" s="70" t="s">
        <v>30</v>
      </c>
      <c r="D35" s="70">
        <v>20</v>
      </c>
      <c r="E35" s="70">
        <v>20</v>
      </c>
    </row>
    <row r="36" spans="2:5" x14ac:dyDescent="0.2">
      <c r="B36" s="75" t="s">
        <v>19</v>
      </c>
      <c r="C36" s="70" t="s">
        <v>30</v>
      </c>
      <c r="D36" s="70">
        <v>16</v>
      </c>
      <c r="E36" s="70">
        <v>16</v>
      </c>
    </row>
    <row r="37" spans="2:5" x14ac:dyDescent="0.2">
      <c r="B37" s="75" t="s">
        <v>131</v>
      </c>
      <c r="C37" s="70" t="s">
        <v>30</v>
      </c>
      <c r="D37" s="70">
        <v>9.1999999999999993</v>
      </c>
      <c r="E37" s="70">
        <v>9.1999999999999993</v>
      </c>
    </row>
    <row r="38" spans="2:5" x14ac:dyDescent="0.2">
      <c r="B38" s="75" t="s">
        <v>49</v>
      </c>
      <c r="C38" s="70" t="s">
        <v>30</v>
      </c>
      <c r="D38" s="70">
        <v>3</v>
      </c>
      <c r="E38" s="70">
        <v>3</v>
      </c>
    </row>
    <row r="39" spans="2:5" x14ac:dyDescent="0.2">
      <c r="C39" s="70"/>
      <c r="D39" s="70"/>
      <c r="E39" s="70"/>
    </row>
    <row r="40" spans="2:5" ht="15" x14ac:dyDescent="0.25">
      <c r="B40" s="68" t="s">
        <v>22</v>
      </c>
      <c r="C40" s="70"/>
      <c r="D40" s="70"/>
      <c r="E40" s="70"/>
    </row>
    <row r="41" spans="2:5" x14ac:dyDescent="0.2">
      <c r="B41" s="75" t="s">
        <v>132</v>
      </c>
      <c r="C41" s="70">
        <v>0.56000000000000005</v>
      </c>
      <c r="D41" s="70">
        <v>0.84</v>
      </c>
      <c r="E41" s="70">
        <v>0.84</v>
      </c>
    </row>
    <row r="42" spans="2:5" x14ac:dyDescent="0.2">
      <c r="B42" s="75" t="s">
        <v>133</v>
      </c>
      <c r="C42" s="70">
        <v>0.24</v>
      </c>
      <c r="D42" s="70">
        <v>0.35</v>
      </c>
      <c r="E42" s="70">
        <v>0.35</v>
      </c>
    </row>
    <row r="43" spans="2:5" x14ac:dyDescent="0.2">
      <c r="B43" s="75" t="s">
        <v>134</v>
      </c>
      <c r="C43" s="76">
        <v>1</v>
      </c>
      <c r="D43" s="70">
        <v>1.54</v>
      </c>
      <c r="E43" s="70">
        <v>1.54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E93D7-1ADF-4199-9270-583F8098DFC6}">
  <sheetPr>
    <tabColor rgb="FF00B0F0"/>
  </sheetPr>
  <dimension ref="B1:AE20"/>
  <sheetViews>
    <sheetView zoomScale="75" zoomScaleNormal="75" workbookViewId="0">
      <pane ySplit="1" topLeftCell="A2" activePane="bottomLeft" state="frozen"/>
      <selection pane="bottomLeft" activeCell="I31" sqref="I31"/>
    </sheetView>
  </sheetViews>
  <sheetFormatPr defaultRowHeight="15" x14ac:dyDescent="0.25"/>
  <cols>
    <col min="1" max="1" width="3.7109375" style="31" customWidth="1"/>
    <col min="2" max="2" width="24.140625" style="31" customWidth="1"/>
    <col min="3" max="16384" width="9.140625" style="31"/>
  </cols>
  <sheetData>
    <row r="1" spans="2:31" x14ac:dyDescent="0.25">
      <c r="B1" s="227" t="s">
        <v>312</v>
      </c>
    </row>
    <row r="3" spans="2:31" x14ac:dyDescent="0.25">
      <c r="B3" s="219" t="s">
        <v>101</v>
      </c>
      <c r="C3" s="220">
        <v>1990</v>
      </c>
      <c r="D3" s="220">
        <v>1991</v>
      </c>
      <c r="E3" s="220">
        <v>1992</v>
      </c>
      <c r="F3" s="220">
        <v>1993</v>
      </c>
      <c r="G3" s="220">
        <v>1994</v>
      </c>
      <c r="H3" s="220">
        <v>1995</v>
      </c>
      <c r="I3" s="220">
        <v>1996</v>
      </c>
      <c r="J3" s="220">
        <v>1997</v>
      </c>
      <c r="K3" s="220">
        <v>1998</v>
      </c>
      <c r="L3" s="220">
        <v>1999</v>
      </c>
      <c r="M3" s="220">
        <v>2000</v>
      </c>
      <c r="N3" s="220">
        <v>2001</v>
      </c>
      <c r="O3" s="220">
        <v>2002</v>
      </c>
      <c r="P3" s="220">
        <v>2003</v>
      </c>
      <c r="Q3" s="220">
        <v>2004</v>
      </c>
      <c r="R3" s="220">
        <v>2005</v>
      </c>
      <c r="S3" s="220">
        <v>2006</v>
      </c>
      <c r="T3" s="220">
        <v>2007</v>
      </c>
      <c r="U3" s="220">
        <v>2008</v>
      </c>
      <c r="V3" s="220">
        <v>2009</v>
      </c>
      <c r="W3" s="220">
        <v>2010</v>
      </c>
      <c r="X3" s="220">
        <v>2011</v>
      </c>
      <c r="Y3" s="220">
        <v>2012</v>
      </c>
      <c r="Z3" s="220">
        <v>2013</v>
      </c>
      <c r="AA3" s="220">
        <v>2014</v>
      </c>
      <c r="AB3" s="220">
        <v>2015</v>
      </c>
      <c r="AC3" s="220">
        <v>2016</v>
      </c>
      <c r="AD3" s="220">
        <v>2017</v>
      </c>
      <c r="AE3" s="220">
        <v>2018</v>
      </c>
    </row>
    <row r="4" spans="2:31" ht="18" x14ac:dyDescent="0.25">
      <c r="B4" s="221" t="s">
        <v>143</v>
      </c>
      <c r="C4" s="228">
        <v>2.9725620238444182E-2</v>
      </c>
      <c r="D4" s="228">
        <v>3.0584093218974286E-2</v>
      </c>
      <c r="E4" s="228">
        <v>3.4935642679282772E-2</v>
      </c>
      <c r="F4" s="228">
        <v>2.9950153029317046E-2</v>
      </c>
      <c r="G4" s="228">
        <v>2.8187922500300742E-2</v>
      </c>
      <c r="H4" s="228">
        <v>2.498522407465327E-2</v>
      </c>
      <c r="I4" s="228">
        <v>2.5495617448703042E-2</v>
      </c>
      <c r="J4" s="228">
        <v>2.6057243256659188E-2</v>
      </c>
      <c r="K4" s="228">
        <v>2.6289233421341755E-2</v>
      </c>
      <c r="L4" s="228">
        <v>2.7240582333232219E-2</v>
      </c>
      <c r="M4" s="228">
        <v>2.6606841429401465E-2</v>
      </c>
      <c r="N4" s="228">
        <v>2.6823992128078601E-2</v>
      </c>
      <c r="O4" s="228">
        <v>2.6569687045742033E-2</v>
      </c>
      <c r="P4" s="228">
        <v>2.5113804006451065E-2</v>
      </c>
      <c r="Q4" s="228">
        <v>2.4145393948490367E-2</v>
      </c>
      <c r="R4" s="228">
        <v>2.2826232857091552E-2</v>
      </c>
      <c r="S4" s="228">
        <v>2.4310881313625823E-2</v>
      </c>
      <c r="T4" s="228">
        <v>2.2103516555042339E-2</v>
      </c>
      <c r="U4" s="228">
        <v>2.5978922457123708E-2</v>
      </c>
      <c r="V4" s="228">
        <v>3.1084574041998565E-2</v>
      </c>
      <c r="W4" s="228">
        <v>2.9898701205947689E-2</v>
      </c>
      <c r="X4" s="228">
        <v>2.7716506761936679E-2</v>
      </c>
      <c r="Y4" s="228">
        <v>2.1779314167191685E-2</v>
      </c>
      <c r="Z4" s="228">
        <v>2.027536344411662E-2</v>
      </c>
      <c r="AA4" s="228">
        <v>2.2411645208565367E-2</v>
      </c>
      <c r="AB4" s="228">
        <v>2.4087867708155783E-2</v>
      </c>
      <c r="AC4" s="228">
        <v>2.7276824878295192E-2</v>
      </c>
      <c r="AD4" s="228">
        <v>2.5563932308371982E-2</v>
      </c>
      <c r="AE4" s="228">
        <v>2.5344001726567318E-2</v>
      </c>
    </row>
    <row r="5" spans="2:31" ht="18" x14ac:dyDescent="0.25">
      <c r="B5" s="221" t="s">
        <v>144</v>
      </c>
      <c r="C5" s="228">
        <v>0.63326482057695943</v>
      </c>
      <c r="D5" s="228">
        <v>0.63259187312065079</v>
      </c>
      <c r="E5" s="228">
        <v>0.63557099324337774</v>
      </c>
      <c r="F5" s="228">
        <v>0.63327439247879647</v>
      </c>
      <c r="G5" s="228">
        <v>0.63178892442225509</v>
      </c>
      <c r="H5" s="228">
        <v>0.62970254685838234</v>
      </c>
      <c r="I5" s="228">
        <v>0.62666223787938868</v>
      </c>
      <c r="J5" s="228">
        <v>0.62336456232644066</v>
      </c>
      <c r="K5" s="228">
        <v>0.62480531663796668</v>
      </c>
      <c r="L5" s="228">
        <v>0.62859259776127074</v>
      </c>
      <c r="M5" s="228">
        <v>0.62966541756897487</v>
      </c>
      <c r="N5" s="228">
        <v>0.6253514367508568</v>
      </c>
      <c r="O5" s="228">
        <v>0.62178657195671949</v>
      </c>
      <c r="P5" s="228">
        <v>0.6240578647930356</v>
      </c>
      <c r="Q5" s="228">
        <v>0.62382492396900902</v>
      </c>
      <c r="R5" s="228">
        <v>0.61471924377411558</v>
      </c>
      <c r="S5" s="228">
        <v>0.6171662885357152</v>
      </c>
      <c r="T5" s="228">
        <v>0.61526763879908131</v>
      </c>
      <c r="U5" s="228">
        <v>0.61260044576937356</v>
      </c>
      <c r="V5" s="228">
        <v>0.61191542864027315</v>
      </c>
      <c r="W5" s="228">
        <v>0.61453042045112982</v>
      </c>
      <c r="X5" s="228">
        <v>0.61391990453501366</v>
      </c>
      <c r="Y5" s="228">
        <v>0.60837605940982853</v>
      </c>
      <c r="Z5" s="228">
        <v>0.61119580021759345</v>
      </c>
      <c r="AA5" s="228">
        <v>0.6139209271496231</v>
      </c>
      <c r="AB5" s="228">
        <v>0.61214482878212761</v>
      </c>
      <c r="AC5" s="228">
        <v>0.61067999543971119</v>
      </c>
      <c r="AD5" s="228">
        <v>0.61574610333160851</v>
      </c>
      <c r="AE5" s="228">
        <v>0.61762236121814096</v>
      </c>
    </row>
    <row r="6" spans="2:31" ht="18" x14ac:dyDescent="0.25">
      <c r="B6" s="221" t="s">
        <v>145</v>
      </c>
      <c r="C6" s="228">
        <v>8.2185799114065955E-2</v>
      </c>
      <c r="D6" s="228">
        <v>8.2062858878721903E-2</v>
      </c>
      <c r="E6" s="228">
        <v>8.1494442723394636E-2</v>
      </c>
      <c r="F6" s="228">
        <v>8.1781896138157076E-2</v>
      </c>
      <c r="G6" s="228">
        <v>8.2051404319071417E-2</v>
      </c>
      <c r="H6" s="228">
        <v>8.2335146827687097E-2</v>
      </c>
      <c r="I6" s="228">
        <v>8.2705883442973749E-2</v>
      </c>
      <c r="J6" s="228">
        <v>8.3023081242654465E-2</v>
      </c>
      <c r="K6" s="228">
        <v>8.2692645159532313E-2</v>
      </c>
      <c r="L6" s="228">
        <v>8.2349637404649317E-2</v>
      </c>
      <c r="M6" s="228">
        <v>8.2367419829803917E-2</v>
      </c>
      <c r="N6" s="228">
        <v>8.3072210634522484E-2</v>
      </c>
      <c r="O6" s="228">
        <v>8.3566739722902322E-2</v>
      </c>
      <c r="P6" s="228">
        <v>8.3437170369040914E-2</v>
      </c>
      <c r="Q6" s="228">
        <v>8.3451343084339755E-2</v>
      </c>
      <c r="R6" s="228">
        <v>8.4552117825908352E-2</v>
      </c>
      <c r="S6" s="228">
        <v>8.4481373205345406E-2</v>
      </c>
      <c r="T6" s="228">
        <v>8.4878366394021826E-2</v>
      </c>
      <c r="U6" s="228">
        <v>8.5310582583120187E-2</v>
      </c>
      <c r="V6" s="228">
        <v>8.5537619189969383E-2</v>
      </c>
      <c r="W6" s="228">
        <v>8.3294016987858127E-2</v>
      </c>
      <c r="X6" s="228">
        <v>8.3798044400449065E-2</v>
      </c>
      <c r="Y6" s="228">
        <v>8.4345582844519179E-2</v>
      </c>
      <c r="Z6" s="228">
        <v>8.3999628600270354E-2</v>
      </c>
      <c r="AA6" s="228">
        <v>8.3865840299241767E-2</v>
      </c>
      <c r="AB6" s="228">
        <v>8.4707712191756337E-2</v>
      </c>
      <c r="AC6" s="228">
        <v>8.4980108668717677E-2</v>
      </c>
      <c r="AD6" s="228">
        <v>8.4556601705920303E-2</v>
      </c>
      <c r="AE6" s="228">
        <v>8.4605817362851055E-2</v>
      </c>
    </row>
    <row r="7" spans="2:31" ht="18" x14ac:dyDescent="0.25">
      <c r="B7" s="221" t="s">
        <v>146</v>
      </c>
      <c r="C7" s="228">
        <v>0.13</v>
      </c>
      <c r="D7" s="228">
        <v>0.13</v>
      </c>
      <c r="E7" s="228">
        <v>0.13</v>
      </c>
      <c r="F7" s="228">
        <v>0.13</v>
      </c>
      <c r="G7" s="228">
        <v>0.13</v>
      </c>
      <c r="H7" s="228">
        <v>0.13</v>
      </c>
      <c r="I7" s="228">
        <v>0.13</v>
      </c>
      <c r="J7" s="228">
        <v>0.13</v>
      </c>
      <c r="K7" s="228">
        <v>0.13</v>
      </c>
      <c r="L7" s="228">
        <v>0.13</v>
      </c>
      <c r="M7" s="228">
        <v>0.13</v>
      </c>
      <c r="N7" s="228">
        <v>0.13</v>
      </c>
      <c r="O7" s="228">
        <v>0.13</v>
      </c>
      <c r="P7" s="228">
        <v>0.13</v>
      </c>
      <c r="Q7" s="228">
        <v>0.13</v>
      </c>
      <c r="R7" s="228">
        <v>0.13</v>
      </c>
      <c r="S7" s="228">
        <v>0.13</v>
      </c>
      <c r="T7" s="228">
        <v>0.13</v>
      </c>
      <c r="U7" s="228">
        <v>0.13</v>
      </c>
      <c r="V7" s="228">
        <v>0.13</v>
      </c>
      <c r="W7" s="228">
        <v>0.13</v>
      </c>
      <c r="X7" s="228">
        <v>0.13</v>
      </c>
      <c r="Y7" s="228">
        <v>0.13</v>
      </c>
      <c r="Z7" s="228">
        <v>0.13</v>
      </c>
      <c r="AA7" s="228">
        <v>0.13</v>
      </c>
      <c r="AB7" s="228">
        <v>0.13</v>
      </c>
      <c r="AC7" s="228">
        <v>0.13</v>
      </c>
      <c r="AD7" s="228">
        <v>0.13</v>
      </c>
      <c r="AE7" s="228">
        <v>0.13</v>
      </c>
    </row>
    <row r="8" spans="2:31" ht="18" x14ac:dyDescent="0.25">
      <c r="B8" s="221" t="s">
        <v>147</v>
      </c>
      <c r="C8" s="228">
        <v>0.1</v>
      </c>
      <c r="D8" s="228">
        <v>0.1</v>
      </c>
      <c r="E8" s="228">
        <v>0.1</v>
      </c>
      <c r="F8" s="228">
        <v>0.1</v>
      </c>
      <c r="G8" s="228">
        <v>0.1</v>
      </c>
      <c r="H8" s="228">
        <v>0.1</v>
      </c>
      <c r="I8" s="228">
        <v>0.1</v>
      </c>
      <c r="J8" s="228">
        <v>0.1</v>
      </c>
      <c r="K8" s="228">
        <v>0.1</v>
      </c>
      <c r="L8" s="228">
        <v>0.1</v>
      </c>
      <c r="M8" s="228">
        <v>0.1</v>
      </c>
      <c r="N8" s="228">
        <v>0.1</v>
      </c>
      <c r="O8" s="228">
        <v>0.1</v>
      </c>
      <c r="P8" s="228">
        <v>0.1</v>
      </c>
      <c r="Q8" s="228">
        <v>0.1</v>
      </c>
      <c r="R8" s="228">
        <v>0.1</v>
      </c>
      <c r="S8" s="228">
        <v>0.1</v>
      </c>
      <c r="T8" s="228">
        <v>0.1</v>
      </c>
      <c r="U8" s="228">
        <v>0.1</v>
      </c>
      <c r="V8" s="228">
        <v>0.1</v>
      </c>
      <c r="W8" s="228">
        <v>0.1</v>
      </c>
      <c r="X8" s="228">
        <v>0.1</v>
      </c>
      <c r="Y8" s="228">
        <v>0.1</v>
      </c>
      <c r="Z8" s="228">
        <v>0.1</v>
      </c>
      <c r="AA8" s="228">
        <v>0.1</v>
      </c>
      <c r="AB8" s="228">
        <v>0.1</v>
      </c>
      <c r="AC8" s="228">
        <v>0.1</v>
      </c>
      <c r="AD8" s="228">
        <v>0.1</v>
      </c>
      <c r="AE8" s="228">
        <v>0.1</v>
      </c>
    </row>
    <row r="9" spans="2:31" ht="18" x14ac:dyDescent="0.25">
      <c r="B9" s="221" t="s">
        <v>318</v>
      </c>
      <c r="C9" s="228">
        <v>1.3988E-2</v>
      </c>
      <c r="D9" s="228">
        <v>1.3988E-2</v>
      </c>
      <c r="E9" s="228">
        <v>1.3988E-2</v>
      </c>
      <c r="F9" s="228">
        <v>1.3988E-2</v>
      </c>
      <c r="G9" s="228">
        <v>1.3988E-2</v>
      </c>
      <c r="H9" s="228">
        <v>1.3988E-2</v>
      </c>
      <c r="I9" s="228">
        <v>1.3988E-2</v>
      </c>
      <c r="J9" s="228">
        <v>1.3988E-2</v>
      </c>
      <c r="K9" s="228">
        <v>1.3988E-2</v>
      </c>
      <c r="L9" s="228">
        <v>1.3988E-2</v>
      </c>
      <c r="M9" s="228">
        <v>1.3988E-2</v>
      </c>
      <c r="N9" s="228">
        <v>1.3988E-2</v>
      </c>
      <c r="O9" s="228">
        <v>1.3988E-2</v>
      </c>
      <c r="P9" s="228">
        <v>1.3988E-2</v>
      </c>
      <c r="Q9" s="228">
        <v>1.3988E-2</v>
      </c>
      <c r="R9" s="228">
        <v>1.3988E-2</v>
      </c>
      <c r="S9" s="228">
        <v>1.3988E-2</v>
      </c>
      <c r="T9" s="228">
        <v>1.3988E-2</v>
      </c>
      <c r="U9" s="228">
        <v>1.3988E-2</v>
      </c>
      <c r="V9" s="228">
        <v>1.3988E-2</v>
      </c>
      <c r="W9" s="228">
        <v>1.3988E-2</v>
      </c>
      <c r="X9" s="228">
        <v>1.3988E-2</v>
      </c>
      <c r="Y9" s="228">
        <v>1.3988E-2</v>
      </c>
      <c r="Z9" s="228">
        <v>1.3988E-2</v>
      </c>
      <c r="AA9" s="228">
        <v>1.3988E-2</v>
      </c>
      <c r="AB9" s="228">
        <v>1.3988E-2</v>
      </c>
      <c r="AC9" s="228">
        <v>1.3988E-2</v>
      </c>
      <c r="AD9" s="228">
        <v>1.3988E-2</v>
      </c>
      <c r="AE9" s="228">
        <v>1.3988E-2</v>
      </c>
    </row>
    <row r="10" spans="2:31" ht="18" x14ac:dyDescent="0.25">
      <c r="B10" s="221" t="s">
        <v>317</v>
      </c>
      <c r="C10" s="228">
        <v>2.5000000000000001E-3</v>
      </c>
      <c r="D10" s="228">
        <v>2.5000000000000001E-3</v>
      </c>
      <c r="E10" s="228">
        <v>2.5000000000000001E-3</v>
      </c>
      <c r="F10" s="228">
        <v>2.5000000000000001E-3</v>
      </c>
      <c r="G10" s="228">
        <v>2.5000000000000001E-3</v>
      </c>
      <c r="H10" s="228">
        <v>2.5000000000000001E-3</v>
      </c>
      <c r="I10" s="228">
        <v>2.5000000000000001E-3</v>
      </c>
      <c r="J10" s="228">
        <v>2.5000000000000001E-3</v>
      </c>
      <c r="K10" s="228">
        <v>2.5000000000000001E-3</v>
      </c>
      <c r="L10" s="228">
        <v>2.5000000000000001E-3</v>
      </c>
      <c r="M10" s="228">
        <v>2.5000000000000001E-3</v>
      </c>
      <c r="N10" s="228">
        <v>2.5000000000000001E-3</v>
      </c>
      <c r="O10" s="228">
        <v>2.5000000000000001E-3</v>
      </c>
      <c r="P10" s="228">
        <v>2.5000000000000001E-3</v>
      </c>
      <c r="Q10" s="228">
        <v>2.5000000000000001E-3</v>
      </c>
      <c r="R10" s="228">
        <v>2.5000000000000001E-3</v>
      </c>
      <c r="S10" s="228">
        <v>2.5000000000000001E-3</v>
      </c>
      <c r="T10" s="228">
        <v>2.5000000000000001E-3</v>
      </c>
      <c r="U10" s="228">
        <v>2.5000000000000001E-3</v>
      </c>
      <c r="V10" s="228">
        <v>2.5000000000000001E-3</v>
      </c>
      <c r="W10" s="228">
        <v>2.5000000000000001E-3</v>
      </c>
      <c r="X10" s="228">
        <v>2.5000000000000001E-3</v>
      </c>
      <c r="Y10" s="228">
        <v>2.5000000000000001E-3</v>
      </c>
      <c r="Z10" s="228">
        <v>2.5000000000000001E-3</v>
      </c>
      <c r="AA10" s="228">
        <v>2.5000000000000001E-3</v>
      </c>
      <c r="AB10" s="228">
        <v>2.5000000000000001E-3</v>
      </c>
      <c r="AC10" s="228">
        <v>2.5000000000000001E-3</v>
      </c>
      <c r="AD10" s="228">
        <v>2.5000000000000001E-3</v>
      </c>
      <c r="AE10" s="228">
        <v>2.5000000000000001E-3</v>
      </c>
    </row>
    <row r="11" spans="2:31" ht="18" x14ac:dyDescent="0.25">
      <c r="B11" s="221" t="s">
        <v>148</v>
      </c>
      <c r="C11" s="228">
        <v>4.0000000000000001E-3</v>
      </c>
      <c r="D11" s="228">
        <v>4.0000000000000001E-3</v>
      </c>
      <c r="E11" s="228">
        <v>4.0000000000000001E-3</v>
      </c>
      <c r="F11" s="228">
        <v>4.0000000000000001E-3</v>
      </c>
      <c r="G11" s="228">
        <v>4.0000000000000001E-3</v>
      </c>
      <c r="H11" s="228">
        <v>4.0000000000000001E-3</v>
      </c>
      <c r="I11" s="228">
        <v>4.0000000000000001E-3</v>
      </c>
      <c r="J11" s="228">
        <v>4.0000000000000001E-3</v>
      </c>
      <c r="K11" s="228">
        <v>4.0000000000000001E-3</v>
      </c>
      <c r="L11" s="228">
        <v>4.0000000000000001E-3</v>
      </c>
      <c r="M11" s="228">
        <v>4.0000000000000001E-3</v>
      </c>
      <c r="N11" s="228">
        <v>4.0000000000000001E-3</v>
      </c>
      <c r="O11" s="228">
        <v>4.0000000000000001E-3</v>
      </c>
      <c r="P11" s="228">
        <v>4.0000000000000001E-3</v>
      </c>
      <c r="Q11" s="228">
        <v>4.0000000000000001E-3</v>
      </c>
      <c r="R11" s="228">
        <v>4.0000000000000001E-3</v>
      </c>
      <c r="S11" s="228">
        <v>4.0000000000000001E-3</v>
      </c>
      <c r="T11" s="228">
        <v>4.0000000000000001E-3</v>
      </c>
      <c r="U11" s="228">
        <v>4.0000000000000001E-3</v>
      </c>
      <c r="V11" s="228">
        <v>4.0000000000000001E-3</v>
      </c>
      <c r="W11" s="228">
        <v>4.0000000000000001E-3</v>
      </c>
      <c r="X11" s="228">
        <v>4.0000000000000001E-3</v>
      </c>
      <c r="Y11" s="228">
        <v>4.0000000000000001E-3</v>
      </c>
      <c r="Z11" s="228">
        <v>4.0000000000000001E-3</v>
      </c>
      <c r="AA11" s="228">
        <v>4.0000000000000001E-3</v>
      </c>
      <c r="AB11" s="228">
        <v>4.0000000000000001E-3</v>
      </c>
      <c r="AC11" s="228">
        <v>4.0000000000000001E-3</v>
      </c>
      <c r="AD11" s="228">
        <v>4.0000000000000001E-3</v>
      </c>
      <c r="AE11" s="228">
        <v>4.0000000000000001E-3</v>
      </c>
    </row>
    <row r="12" spans="2:31" ht="18" x14ac:dyDescent="0.25">
      <c r="B12" s="221" t="s">
        <v>313</v>
      </c>
      <c r="C12" s="228">
        <v>0.02</v>
      </c>
      <c r="D12" s="228">
        <v>0.02</v>
      </c>
      <c r="E12" s="228">
        <v>0.02</v>
      </c>
      <c r="F12" s="228">
        <v>0.02</v>
      </c>
      <c r="G12" s="228">
        <v>0.02</v>
      </c>
      <c r="H12" s="228">
        <v>0.02</v>
      </c>
      <c r="I12" s="228">
        <v>0.02</v>
      </c>
      <c r="J12" s="228">
        <v>0.02</v>
      </c>
      <c r="K12" s="228">
        <v>0.02</v>
      </c>
      <c r="L12" s="228">
        <v>0.02</v>
      </c>
      <c r="M12" s="228">
        <v>0.02</v>
      </c>
      <c r="N12" s="228">
        <v>0.02</v>
      </c>
      <c r="O12" s="228">
        <v>0.02</v>
      </c>
      <c r="P12" s="228">
        <v>0.02</v>
      </c>
      <c r="Q12" s="228">
        <v>0.02</v>
      </c>
      <c r="R12" s="228">
        <v>0.02</v>
      </c>
      <c r="S12" s="228">
        <v>0.02</v>
      </c>
      <c r="T12" s="228">
        <v>0.02</v>
      </c>
      <c r="U12" s="228">
        <v>0.02</v>
      </c>
      <c r="V12" s="228">
        <v>0.02</v>
      </c>
      <c r="W12" s="228">
        <v>0.02</v>
      </c>
      <c r="X12" s="228">
        <v>0.02</v>
      </c>
      <c r="Y12" s="228">
        <v>0.02</v>
      </c>
      <c r="Z12" s="228">
        <v>0.02</v>
      </c>
      <c r="AA12" s="228">
        <v>0.02</v>
      </c>
      <c r="AB12" s="228">
        <v>0.02</v>
      </c>
      <c r="AC12" s="228">
        <v>0.02</v>
      </c>
      <c r="AD12" s="228">
        <v>0.02</v>
      </c>
      <c r="AE12" s="228">
        <v>0.02</v>
      </c>
    </row>
    <row r="13" spans="2:31" ht="18" x14ac:dyDescent="0.25">
      <c r="B13" s="221" t="s">
        <v>314</v>
      </c>
      <c r="C13" s="228">
        <v>0.01</v>
      </c>
      <c r="D13" s="228">
        <v>0.01</v>
      </c>
      <c r="E13" s="228">
        <v>0.01</v>
      </c>
      <c r="F13" s="228">
        <v>0.01</v>
      </c>
      <c r="G13" s="228">
        <v>0.01</v>
      </c>
      <c r="H13" s="228">
        <v>0.01</v>
      </c>
      <c r="I13" s="228">
        <v>0.01</v>
      </c>
      <c r="J13" s="228">
        <v>0.01</v>
      </c>
      <c r="K13" s="228">
        <v>0.01</v>
      </c>
      <c r="L13" s="228">
        <v>0.01</v>
      </c>
      <c r="M13" s="228">
        <v>0.01</v>
      </c>
      <c r="N13" s="228">
        <v>0.01</v>
      </c>
      <c r="O13" s="228">
        <v>0.01</v>
      </c>
      <c r="P13" s="228">
        <v>0.01</v>
      </c>
      <c r="Q13" s="228">
        <v>0.01</v>
      </c>
      <c r="R13" s="228">
        <v>0.01</v>
      </c>
      <c r="S13" s="228">
        <v>0.01</v>
      </c>
      <c r="T13" s="228">
        <v>0.01</v>
      </c>
      <c r="U13" s="228">
        <v>0.01</v>
      </c>
      <c r="V13" s="228">
        <v>0.01</v>
      </c>
      <c r="W13" s="228">
        <v>0.01</v>
      </c>
      <c r="X13" s="228">
        <v>0.01</v>
      </c>
      <c r="Y13" s="228">
        <v>0.01</v>
      </c>
      <c r="Z13" s="228">
        <v>0.01</v>
      </c>
      <c r="AA13" s="228">
        <v>0.01</v>
      </c>
      <c r="AB13" s="228">
        <v>0.01</v>
      </c>
      <c r="AC13" s="228">
        <v>0.01</v>
      </c>
      <c r="AD13" s="228">
        <v>0.01</v>
      </c>
      <c r="AE13" s="228">
        <v>0.01</v>
      </c>
    </row>
    <row r="14" spans="2:31" ht="18" x14ac:dyDescent="0.25">
      <c r="B14" s="221" t="s">
        <v>315</v>
      </c>
      <c r="C14" s="228">
        <v>3.0999999999999999E-3</v>
      </c>
      <c r="D14" s="228">
        <v>3.0999999999999999E-3</v>
      </c>
      <c r="E14" s="228">
        <v>3.0999999999999999E-3</v>
      </c>
      <c r="F14" s="228">
        <v>3.0999999999999999E-3</v>
      </c>
      <c r="G14" s="228">
        <v>3.0999999999999999E-3</v>
      </c>
      <c r="H14" s="228">
        <v>3.0999999999999999E-3</v>
      </c>
      <c r="I14" s="228">
        <v>3.0999999999999999E-3</v>
      </c>
      <c r="J14" s="228">
        <v>3.0999999999999999E-3</v>
      </c>
      <c r="K14" s="228">
        <v>3.0999999999999999E-3</v>
      </c>
      <c r="L14" s="228">
        <v>3.0999999999999999E-3</v>
      </c>
      <c r="M14" s="228">
        <v>3.0999999999999999E-3</v>
      </c>
      <c r="N14" s="228">
        <v>3.0999999999999999E-3</v>
      </c>
      <c r="O14" s="228">
        <v>3.0999999999999999E-3</v>
      </c>
      <c r="P14" s="228">
        <v>3.0999999999999999E-3</v>
      </c>
      <c r="Q14" s="228">
        <v>3.0999999999999999E-3</v>
      </c>
      <c r="R14" s="228">
        <v>3.0999999999999999E-3</v>
      </c>
      <c r="S14" s="228">
        <v>3.0999999999999999E-3</v>
      </c>
      <c r="T14" s="228">
        <v>3.0999999999999999E-3</v>
      </c>
      <c r="U14" s="228">
        <v>3.0999999999999999E-3</v>
      </c>
      <c r="V14" s="228">
        <v>3.0999999999999999E-3</v>
      </c>
      <c r="W14" s="228">
        <v>3.0999999999999999E-3</v>
      </c>
      <c r="X14" s="228">
        <v>3.0999999999999999E-3</v>
      </c>
      <c r="Y14" s="228">
        <v>3.0999999999999999E-3</v>
      </c>
      <c r="Z14" s="228">
        <v>3.0999999999999999E-3</v>
      </c>
      <c r="AA14" s="228">
        <v>3.0999999999999999E-3</v>
      </c>
      <c r="AB14" s="228">
        <v>3.0999999999999999E-3</v>
      </c>
      <c r="AC14" s="228">
        <v>3.0999999999999999E-3</v>
      </c>
      <c r="AD14" s="228">
        <v>3.0999999999999999E-3</v>
      </c>
      <c r="AE14" s="228">
        <v>3.0999999999999999E-3</v>
      </c>
    </row>
    <row r="15" spans="2:31" ht="18" x14ac:dyDescent="0.25">
      <c r="B15" s="221" t="s">
        <v>316</v>
      </c>
      <c r="C15" s="228">
        <v>1.18E-2</v>
      </c>
      <c r="D15" s="228">
        <v>1.18E-2</v>
      </c>
      <c r="E15" s="228">
        <v>1.18E-2</v>
      </c>
      <c r="F15" s="228">
        <v>1.18E-2</v>
      </c>
      <c r="G15" s="228">
        <v>1.18E-2</v>
      </c>
      <c r="H15" s="228">
        <v>1.18E-2</v>
      </c>
      <c r="I15" s="228">
        <v>1.18E-2</v>
      </c>
      <c r="J15" s="228">
        <v>1.18E-2</v>
      </c>
      <c r="K15" s="228">
        <v>1.18E-2</v>
      </c>
      <c r="L15" s="228">
        <v>1.18E-2</v>
      </c>
      <c r="M15" s="228">
        <v>1.18E-2</v>
      </c>
      <c r="N15" s="228">
        <v>1.18E-2</v>
      </c>
      <c r="O15" s="228">
        <v>1.18E-2</v>
      </c>
      <c r="P15" s="228">
        <v>1.18E-2</v>
      </c>
      <c r="Q15" s="228">
        <v>1.18E-2</v>
      </c>
      <c r="R15" s="228">
        <v>1.18E-2</v>
      </c>
      <c r="S15" s="228">
        <v>1.18E-2</v>
      </c>
      <c r="T15" s="228">
        <v>1.18E-2</v>
      </c>
      <c r="U15" s="228">
        <v>1.18E-2</v>
      </c>
      <c r="V15" s="228">
        <v>1.18E-2</v>
      </c>
      <c r="W15" s="228">
        <v>1.18E-2</v>
      </c>
      <c r="X15" s="228">
        <v>1.18E-2</v>
      </c>
      <c r="Y15" s="228">
        <v>1.18E-2</v>
      </c>
      <c r="Z15" s="228">
        <v>1.18E-2</v>
      </c>
      <c r="AA15" s="228">
        <v>1.18E-2</v>
      </c>
      <c r="AB15" s="228">
        <v>1.18E-2</v>
      </c>
      <c r="AC15" s="228">
        <v>1.18E-2</v>
      </c>
      <c r="AD15" s="228">
        <v>1.18E-2</v>
      </c>
      <c r="AE15" s="228">
        <v>1.18E-2</v>
      </c>
    </row>
    <row r="16" spans="2:31" ht="18" x14ac:dyDescent="0.25">
      <c r="B16" s="222" t="s">
        <v>149</v>
      </c>
      <c r="C16" s="223">
        <v>379311</v>
      </c>
      <c r="D16" s="223">
        <v>370121</v>
      </c>
      <c r="E16" s="223">
        <v>358302</v>
      </c>
      <c r="F16" s="223">
        <v>377985</v>
      </c>
      <c r="G16" s="223">
        <v>404811</v>
      </c>
      <c r="H16" s="223">
        <v>428826</v>
      </c>
      <c r="I16" s="223">
        <v>416918</v>
      </c>
      <c r="J16" s="223">
        <v>380350</v>
      </c>
      <c r="K16" s="223">
        <v>431999</v>
      </c>
      <c r="L16" s="223">
        <v>442916</v>
      </c>
      <c r="M16" s="223">
        <v>407598</v>
      </c>
      <c r="N16" s="223">
        <v>368667</v>
      </c>
      <c r="O16" s="223">
        <v>363513</v>
      </c>
      <c r="P16" s="223">
        <v>388080</v>
      </c>
      <c r="Q16" s="223">
        <v>362525</v>
      </c>
      <c r="R16" s="223">
        <v>352165</v>
      </c>
      <c r="S16" s="223">
        <v>342137</v>
      </c>
      <c r="T16" s="223">
        <v>321553</v>
      </c>
      <c r="U16" s="223">
        <v>308960</v>
      </c>
      <c r="V16" s="223">
        <v>306806</v>
      </c>
      <c r="W16" s="223">
        <v>362395</v>
      </c>
      <c r="X16" s="223">
        <v>295795</v>
      </c>
      <c r="Y16" s="223">
        <v>296536</v>
      </c>
      <c r="Z16" s="223">
        <v>353044</v>
      </c>
      <c r="AA16" s="223">
        <v>331782</v>
      </c>
      <c r="AB16" s="223">
        <v>330959</v>
      </c>
      <c r="AC16" s="223">
        <v>339104</v>
      </c>
      <c r="AD16" s="223">
        <v>369089</v>
      </c>
      <c r="AE16" s="223">
        <v>408495</v>
      </c>
    </row>
    <row r="17" spans="2:31" ht="18" x14ac:dyDescent="0.25">
      <c r="B17" s="222" t="s">
        <v>150</v>
      </c>
      <c r="C17" s="223">
        <v>145812.64276811579</v>
      </c>
      <c r="D17" s="223">
        <v>148251.80845861082</v>
      </c>
      <c r="E17" s="223">
        <v>149220.11079960203</v>
      </c>
      <c r="F17" s="223">
        <v>149928.75532897693</v>
      </c>
      <c r="G17" s="223">
        <v>150341.25510942124</v>
      </c>
      <c r="H17" s="223">
        <v>151908.89451056102</v>
      </c>
      <c r="I17" s="223">
        <v>157807.16213260865</v>
      </c>
      <c r="J17" s="223">
        <v>163366.44228636977</v>
      </c>
      <c r="K17" s="223">
        <v>166103.59389056836</v>
      </c>
      <c r="L17" s="223">
        <v>159568.99559135133</v>
      </c>
      <c r="M17" s="223">
        <v>151818.95283620936</v>
      </c>
      <c r="N17" s="223">
        <v>152894.07711040141</v>
      </c>
      <c r="O17" s="223">
        <v>153300.05649646101</v>
      </c>
      <c r="P17" s="223">
        <v>152112.87253714993</v>
      </c>
      <c r="Q17" s="223">
        <v>152128.62755867626</v>
      </c>
      <c r="R17" s="223">
        <v>153846.02931244081</v>
      </c>
      <c r="S17" s="223">
        <v>150909.8131797282</v>
      </c>
      <c r="T17" s="223">
        <v>148449.24274360357</v>
      </c>
      <c r="U17" s="223">
        <v>149033.84550992554</v>
      </c>
      <c r="V17" s="223">
        <v>147583.28528464888</v>
      </c>
      <c r="W17" s="223">
        <v>142472.21586048685</v>
      </c>
      <c r="X17" s="223">
        <v>141604.36517326988</v>
      </c>
      <c r="Y17" s="223">
        <v>149142.47251279649</v>
      </c>
      <c r="Z17" s="223">
        <v>150457.51518110384</v>
      </c>
      <c r="AA17" s="223">
        <v>149922.34442857801</v>
      </c>
      <c r="AB17" s="223">
        <v>151623.45971498967</v>
      </c>
      <c r="AC17" s="223">
        <v>157766.41386469634</v>
      </c>
      <c r="AD17" s="223">
        <v>159567.48426091118</v>
      </c>
      <c r="AE17" s="223">
        <v>158403.04930201746</v>
      </c>
    </row>
    <row r="18" spans="2:31" ht="18" x14ac:dyDescent="0.25">
      <c r="B18" s="224" t="s">
        <v>151</v>
      </c>
      <c r="C18" s="223">
        <v>165.5378</v>
      </c>
      <c r="D18" s="223">
        <v>165.5378</v>
      </c>
      <c r="E18" s="223">
        <v>165.5378</v>
      </c>
      <c r="F18" s="223">
        <v>165.5378</v>
      </c>
      <c r="G18" s="223">
        <v>165.5378</v>
      </c>
      <c r="H18" s="223">
        <v>165.5378</v>
      </c>
      <c r="I18" s="223">
        <v>168.9716</v>
      </c>
      <c r="J18" s="223">
        <v>168.9716</v>
      </c>
      <c r="K18" s="223">
        <v>436.7</v>
      </c>
      <c r="L18" s="223">
        <v>436.7</v>
      </c>
      <c r="M18" s="223">
        <v>757.75</v>
      </c>
      <c r="N18" s="223">
        <v>757.75</v>
      </c>
      <c r="O18" s="223">
        <v>1337.15</v>
      </c>
      <c r="P18" s="223">
        <v>1337.15</v>
      </c>
      <c r="Q18" s="223">
        <v>2356.1701499999999</v>
      </c>
      <c r="R18" s="223">
        <v>3000.95</v>
      </c>
      <c r="S18" s="223">
        <v>3011.6</v>
      </c>
      <c r="T18" s="223">
        <v>3011.6</v>
      </c>
      <c r="U18" s="223">
        <v>3191.5739187847689</v>
      </c>
      <c r="V18" s="223">
        <v>3309.7</v>
      </c>
      <c r="W18" s="223">
        <v>4133.5</v>
      </c>
      <c r="X18" s="223">
        <v>2884.95</v>
      </c>
      <c r="Y18" s="223">
        <v>3416.45</v>
      </c>
      <c r="Z18" s="223">
        <v>2599.8000000000002</v>
      </c>
      <c r="AA18" s="223">
        <v>2124.15</v>
      </c>
      <c r="AB18" s="223">
        <v>2334.85</v>
      </c>
      <c r="AC18" s="223">
        <v>2267.1999999999998</v>
      </c>
      <c r="AD18" s="223">
        <v>2324.35</v>
      </c>
      <c r="AE18" s="223">
        <v>2200.15</v>
      </c>
    </row>
    <row r="19" spans="2:31" ht="18" x14ac:dyDescent="0.25">
      <c r="B19" s="224" t="s">
        <v>152</v>
      </c>
      <c r="C19" s="223">
        <v>82902.021744379977</v>
      </c>
      <c r="D19" s="223">
        <v>82346.81199358002</v>
      </c>
      <c r="E19" s="223">
        <v>84209.528780360008</v>
      </c>
      <c r="F19" s="223">
        <v>69009.738566440021</v>
      </c>
      <c r="G19" s="223">
        <v>75309.291108659978</v>
      </c>
      <c r="H19" s="223">
        <v>80500.321089139994</v>
      </c>
      <c r="I19" s="223">
        <v>87166.740056560011</v>
      </c>
      <c r="J19" s="223">
        <v>84625.621790079997</v>
      </c>
      <c r="K19" s="223">
        <v>78805.205369329982</v>
      </c>
      <c r="L19" s="223">
        <v>81721.834363560003</v>
      </c>
      <c r="M19" s="223">
        <v>82541.720523940006</v>
      </c>
      <c r="N19" s="223">
        <v>73778.179940514994</v>
      </c>
      <c r="O19" s="223">
        <v>67205.951120355006</v>
      </c>
      <c r="P19" s="223">
        <v>65979.490414320011</v>
      </c>
      <c r="Q19" s="223">
        <v>77828.82206545501</v>
      </c>
      <c r="R19" s="223">
        <v>59676.660397990003</v>
      </c>
      <c r="S19" s="223">
        <v>32328.654800670003</v>
      </c>
      <c r="T19" s="223">
        <v>31429.756543945005</v>
      </c>
      <c r="U19" s="223">
        <v>47870.584056295003</v>
      </c>
      <c r="V19" s="223">
        <v>43777.115817024998</v>
      </c>
      <c r="W19" s="223">
        <v>41784.016599960007</v>
      </c>
      <c r="X19" s="223">
        <v>45980.834737270008</v>
      </c>
      <c r="Y19" s="223">
        <v>41136.773664075001</v>
      </c>
      <c r="Z19" s="223">
        <v>47866.814146714998</v>
      </c>
      <c r="AA19" s="223">
        <v>47571.166627784994</v>
      </c>
      <c r="AB19" s="223">
        <v>48926.070363575011</v>
      </c>
      <c r="AC19" s="223">
        <v>44719.706345475002</v>
      </c>
      <c r="AD19" s="223">
        <v>47069.036541204994</v>
      </c>
      <c r="AE19" s="223">
        <v>39917.514100690001</v>
      </c>
    </row>
    <row r="20" spans="2:31" ht="18" x14ac:dyDescent="0.25">
      <c r="B20" s="225" t="s">
        <v>153</v>
      </c>
      <c r="C20" s="226">
        <v>318090.72230190254</v>
      </c>
      <c r="D20" s="226">
        <v>322489.19331868528</v>
      </c>
      <c r="E20" s="226">
        <v>328762.7285412905</v>
      </c>
      <c r="F20" s="226">
        <v>326929.54871301394</v>
      </c>
      <c r="G20" s="226">
        <v>325967.01927935996</v>
      </c>
      <c r="H20" s="226">
        <v>326489.51842523221</v>
      </c>
      <c r="I20" s="226">
        <v>334818.2159256023</v>
      </c>
      <c r="J20" s="226">
        <v>341518.98806636245</v>
      </c>
      <c r="K20" s="226">
        <v>349372.36366544646</v>
      </c>
      <c r="L20" s="226">
        <v>341186.16018945363</v>
      </c>
      <c r="M20" s="226">
        <v>326409.14504390908</v>
      </c>
      <c r="N20" s="226">
        <v>322841.93689466023</v>
      </c>
      <c r="O20" s="226">
        <v>318831.9423190027</v>
      </c>
      <c r="P20" s="226">
        <v>319596.26545469579</v>
      </c>
      <c r="Q20" s="226">
        <v>319370.92526966881</v>
      </c>
      <c r="R20" s="226">
        <v>310358.52796529583</v>
      </c>
      <c r="S20" s="226">
        <v>307622.90784525039</v>
      </c>
      <c r="T20" s="226">
        <v>299942.60176243045</v>
      </c>
      <c r="U20" s="226">
        <v>297582.1754390297</v>
      </c>
      <c r="V20" s="226">
        <v>293768.9903947126</v>
      </c>
      <c r="W20" s="226">
        <v>287360.71684790304</v>
      </c>
      <c r="X20" s="226">
        <v>284622.9735846566</v>
      </c>
      <c r="Y20" s="226">
        <v>292399.30143359373</v>
      </c>
      <c r="Z20" s="226">
        <v>298556.11759967089</v>
      </c>
      <c r="AA20" s="226">
        <v>301421.57395763486</v>
      </c>
      <c r="AB20" s="226">
        <v>303198.67601712677</v>
      </c>
      <c r="AC20" s="226">
        <v>313728.32121535233</v>
      </c>
      <c r="AD20" s="226">
        <v>324823.24594257516</v>
      </c>
      <c r="AE20" s="226">
        <v>325486.34953909682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B1:AF4"/>
  <sheetViews>
    <sheetView zoomScale="75" zoomScaleNormal="75" workbookViewId="0">
      <pane ySplit="1" topLeftCell="A2" activePane="bottomLeft" state="frozen"/>
      <selection pane="bottomLeft" activeCell="U35" sqref="U35"/>
    </sheetView>
  </sheetViews>
  <sheetFormatPr defaultRowHeight="15" x14ac:dyDescent="0.25"/>
  <cols>
    <col min="1" max="1" width="4" style="31" customWidth="1"/>
    <col min="2" max="2" width="38.28515625" style="31" customWidth="1"/>
    <col min="3" max="14" width="7.5703125" style="31" bestFit="1" customWidth="1"/>
    <col min="15" max="32" width="9.28515625" style="31" bestFit="1" customWidth="1"/>
    <col min="33" max="16384" width="9.140625" style="31"/>
  </cols>
  <sheetData>
    <row r="1" spans="2:32" x14ac:dyDescent="0.25">
      <c r="B1" s="29" t="s">
        <v>353</v>
      </c>
    </row>
    <row r="3" spans="2:32" x14ac:dyDescent="0.25">
      <c r="B3" s="63"/>
      <c r="C3" s="106">
        <v>1990</v>
      </c>
      <c r="D3" s="106">
        <v>1991</v>
      </c>
      <c r="E3" s="106">
        <v>1992</v>
      </c>
      <c r="F3" s="106">
        <v>1993</v>
      </c>
      <c r="G3" s="106">
        <v>1994</v>
      </c>
      <c r="H3" s="106">
        <v>1995</v>
      </c>
      <c r="I3" s="106">
        <v>1996</v>
      </c>
      <c r="J3" s="106">
        <v>1997</v>
      </c>
      <c r="K3" s="106">
        <v>1998</v>
      </c>
      <c r="L3" s="106">
        <v>1999</v>
      </c>
      <c r="M3" s="106">
        <v>2000</v>
      </c>
      <c r="N3" s="106">
        <v>2001</v>
      </c>
      <c r="O3" s="106">
        <v>2002</v>
      </c>
      <c r="P3" s="106">
        <v>2003</v>
      </c>
      <c r="Q3" s="106">
        <v>2004</v>
      </c>
      <c r="R3" s="106">
        <v>2005</v>
      </c>
      <c r="S3" s="106">
        <v>2006</v>
      </c>
      <c r="T3" s="106">
        <v>2007</v>
      </c>
      <c r="U3" s="106">
        <v>2008</v>
      </c>
      <c r="V3" s="106">
        <v>2009</v>
      </c>
      <c r="W3" s="106">
        <v>2010</v>
      </c>
      <c r="X3" s="106">
        <v>2011</v>
      </c>
      <c r="Y3" s="106">
        <v>2012</v>
      </c>
      <c r="Z3" s="106">
        <v>2013</v>
      </c>
      <c r="AA3" s="106">
        <v>2014</v>
      </c>
      <c r="AB3" s="106">
        <v>2015</v>
      </c>
      <c r="AC3" s="106">
        <v>2016</v>
      </c>
      <c r="AD3" s="106">
        <v>2017</v>
      </c>
      <c r="AE3" s="106">
        <v>2018</v>
      </c>
      <c r="AF3" s="107">
        <v>2018</v>
      </c>
    </row>
    <row r="4" spans="2:32" x14ac:dyDescent="0.25">
      <c r="B4" s="57" t="s">
        <v>160</v>
      </c>
      <c r="C4" s="64">
        <v>165.5378</v>
      </c>
      <c r="D4" s="64">
        <v>165.5378</v>
      </c>
      <c r="E4" s="64">
        <v>165.5378</v>
      </c>
      <c r="F4" s="64">
        <v>165.5378</v>
      </c>
      <c r="G4" s="64">
        <v>165.5378</v>
      </c>
      <c r="H4" s="64">
        <v>165.5378</v>
      </c>
      <c r="I4" s="64">
        <v>168.9716</v>
      </c>
      <c r="J4" s="64">
        <v>168.9716</v>
      </c>
      <c r="K4" s="64">
        <v>436.7</v>
      </c>
      <c r="L4" s="64">
        <v>436.7</v>
      </c>
      <c r="M4" s="64">
        <v>757.75</v>
      </c>
      <c r="N4" s="64">
        <v>757.75</v>
      </c>
      <c r="O4" s="64">
        <v>1337.15</v>
      </c>
      <c r="P4" s="64">
        <v>1337.15</v>
      </c>
      <c r="Q4" s="64">
        <v>2356.1701499999999</v>
      </c>
      <c r="R4" s="64">
        <v>3000.95</v>
      </c>
      <c r="S4" s="64">
        <v>3011.6</v>
      </c>
      <c r="T4" s="64">
        <v>3011.6</v>
      </c>
      <c r="U4" s="64">
        <v>3191.5739187847689</v>
      </c>
      <c r="V4" s="64">
        <v>3309.7</v>
      </c>
      <c r="W4" s="64">
        <v>4133.5</v>
      </c>
      <c r="X4" s="64">
        <v>2884.95</v>
      </c>
      <c r="Y4" s="64">
        <v>3416.45</v>
      </c>
      <c r="Z4" s="64">
        <v>2599.8000000000002</v>
      </c>
      <c r="AA4" s="64">
        <v>2124.15</v>
      </c>
      <c r="AB4" s="64">
        <v>2334.85</v>
      </c>
      <c r="AC4" s="64">
        <v>2267.1999999999998</v>
      </c>
      <c r="AD4" s="64">
        <v>2324.35</v>
      </c>
      <c r="AE4" s="64">
        <v>2200.15</v>
      </c>
      <c r="AF4" s="64">
        <v>2200.15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6310-B2A2-4F9A-8CA5-70679574A5C1}">
  <sheetPr>
    <tabColor rgb="FF92D050"/>
  </sheetPr>
  <dimension ref="B1:AK85"/>
  <sheetViews>
    <sheetView zoomScale="75" zoomScaleNormal="75" workbookViewId="0">
      <pane ySplit="1" topLeftCell="A2" activePane="bottomLeft" state="frozen"/>
      <selection pane="bottomLeft" activeCell="H94" sqref="H94"/>
    </sheetView>
  </sheetViews>
  <sheetFormatPr defaultRowHeight="15" x14ac:dyDescent="0.25"/>
  <cols>
    <col min="1" max="1" width="3.28515625" style="145" customWidth="1"/>
    <col min="2" max="2" width="9.28515625" style="145" bestFit="1" customWidth="1"/>
    <col min="3" max="3" width="40.5703125" style="145" customWidth="1"/>
    <col min="4" max="4" width="9.28515625" style="145" bestFit="1" customWidth="1"/>
    <col min="5" max="5" width="9.5703125" style="145" bestFit="1" customWidth="1"/>
    <col min="6" max="31" width="8.7109375" style="145" bestFit="1" customWidth="1"/>
    <col min="32" max="34" width="9.85546875" style="145" bestFit="1" customWidth="1"/>
    <col min="35" max="35" width="3.5703125" style="145" customWidth="1"/>
    <col min="36" max="36" width="12.85546875" style="145" bestFit="1" customWidth="1"/>
    <col min="37" max="37" width="11.42578125" style="145" customWidth="1"/>
    <col min="38" max="16384" width="9.140625" style="145"/>
  </cols>
  <sheetData>
    <row r="1" spans="2:37" x14ac:dyDescent="0.25">
      <c r="B1" s="147" t="s">
        <v>216</v>
      </c>
      <c r="F1" s="146"/>
    </row>
    <row r="2" spans="2:37" s="149" customFormat="1" ht="30" x14ac:dyDescent="0.25">
      <c r="B2" s="148"/>
      <c r="C2" s="148"/>
      <c r="D2" s="169" t="s">
        <v>188</v>
      </c>
      <c r="E2" s="169" t="s">
        <v>189</v>
      </c>
      <c r="F2" s="169">
        <v>1990</v>
      </c>
      <c r="G2" s="169">
        <v>1991</v>
      </c>
      <c r="H2" s="169">
        <v>1992</v>
      </c>
      <c r="I2" s="169">
        <v>1993</v>
      </c>
      <c r="J2" s="169">
        <v>1994</v>
      </c>
      <c r="K2" s="169">
        <v>1995</v>
      </c>
      <c r="L2" s="169">
        <v>1996</v>
      </c>
      <c r="M2" s="169">
        <v>1997</v>
      </c>
      <c r="N2" s="169">
        <v>1998</v>
      </c>
      <c r="O2" s="169">
        <v>1999</v>
      </c>
      <c r="P2" s="169">
        <v>2000</v>
      </c>
      <c r="Q2" s="169">
        <v>2001</v>
      </c>
      <c r="R2" s="169">
        <v>2002</v>
      </c>
      <c r="S2" s="169">
        <v>2003</v>
      </c>
      <c r="T2" s="169">
        <v>2004</v>
      </c>
      <c r="U2" s="169">
        <v>2005</v>
      </c>
      <c r="V2" s="169">
        <v>2006</v>
      </c>
      <c r="W2" s="169">
        <v>2007</v>
      </c>
      <c r="X2" s="169">
        <v>2008</v>
      </c>
      <c r="Y2" s="169">
        <v>2009</v>
      </c>
      <c r="Z2" s="169">
        <v>2010</v>
      </c>
      <c r="AA2" s="169">
        <v>2011</v>
      </c>
      <c r="AB2" s="169">
        <v>2012</v>
      </c>
      <c r="AC2" s="169">
        <v>2013</v>
      </c>
      <c r="AD2" s="169">
        <v>2014</v>
      </c>
      <c r="AE2" s="169">
        <v>2015</v>
      </c>
      <c r="AF2" s="169">
        <v>2016</v>
      </c>
      <c r="AG2" s="169">
        <v>2017</v>
      </c>
      <c r="AH2" s="169">
        <v>2018</v>
      </c>
      <c r="AI2" s="167"/>
      <c r="AJ2" s="149" t="s">
        <v>228</v>
      </c>
      <c r="AK2" s="166" t="s">
        <v>229</v>
      </c>
    </row>
    <row r="3" spans="2:37" ht="18" x14ac:dyDescent="0.25">
      <c r="B3" s="150" t="s">
        <v>190</v>
      </c>
      <c r="C3" s="150" t="s">
        <v>10</v>
      </c>
      <c r="D3" s="150" t="s">
        <v>218</v>
      </c>
      <c r="E3" s="150" t="s">
        <v>219</v>
      </c>
      <c r="F3" s="151">
        <v>10101.389969423775</v>
      </c>
      <c r="G3" s="151">
        <v>10143.774729197392</v>
      </c>
      <c r="H3" s="151">
        <v>10207.264281012074</v>
      </c>
      <c r="I3" s="151">
        <v>10168.929607950482</v>
      </c>
      <c r="J3" s="151">
        <v>10145.363342329027</v>
      </c>
      <c r="K3" s="151">
        <v>10190.667879578208</v>
      </c>
      <c r="L3" s="151">
        <v>10514.942513034739</v>
      </c>
      <c r="M3" s="151">
        <v>10766.437649227813</v>
      </c>
      <c r="N3" s="151">
        <v>10865.127681966731</v>
      </c>
      <c r="O3" s="151">
        <v>10511.042503218618</v>
      </c>
      <c r="P3" s="151">
        <v>10049.716174414611</v>
      </c>
      <c r="Q3" s="151">
        <v>10026.353061451784</v>
      </c>
      <c r="R3" s="151">
        <v>9958.8517316318485</v>
      </c>
      <c r="S3" s="151">
        <v>9948.1509146393037</v>
      </c>
      <c r="T3" s="151">
        <v>9931.1218478741102</v>
      </c>
      <c r="U3" s="151">
        <v>9839.7738994690153</v>
      </c>
      <c r="V3" s="151">
        <v>9835.6164664661046</v>
      </c>
      <c r="W3" s="151">
        <v>9709.3639482129547</v>
      </c>
      <c r="X3" s="151">
        <v>9721.6892869682633</v>
      </c>
      <c r="Y3" s="151">
        <v>9608.8816162028997</v>
      </c>
      <c r="Z3" s="151">
        <v>9413.5223276097549</v>
      </c>
      <c r="AA3" s="151">
        <v>9290.0772278078221</v>
      </c>
      <c r="AB3" s="151">
        <v>9578.1297331953429</v>
      </c>
      <c r="AC3" s="151">
        <v>9736.8204972361436</v>
      </c>
      <c r="AD3" s="151">
        <v>9864.0268877479793</v>
      </c>
      <c r="AE3" s="151">
        <v>10101.035080752248</v>
      </c>
      <c r="AF3" s="151">
        <v>10428.895617961412</v>
      </c>
      <c r="AG3" s="151">
        <v>10708.814302592811</v>
      </c>
      <c r="AH3" s="151">
        <v>10729.881827385823</v>
      </c>
      <c r="AI3" s="151"/>
      <c r="AJ3" s="152">
        <f>AH3/$AH$20</f>
        <v>0.53775593674282129</v>
      </c>
      <c r="AK3" s="152">
        <f>(AH3-F3)/F3</f>
        <v>6.2218354094283106E-2</v>
      </c>
    </row>
    <row r="4" spans="2:37" ht="18" x14ac:dyDescent="0.25">
      <c r="B4" s="150" t="s">
        <v>191</v>
      </c>
      <c r="C4" s="150" t="s">
        <v>9</v>
      </c>
      <c r="D4" s="150" t="s">
        <v>218</v>
      </c>
      <c r="E4" s="150" t="s">
        <v>219</v>
      </c>
      <c r="F4" s="151">
        <v>1176.3381281348788</v>
      </c>
      <c r="G4" s="151">
        <v>1227.3552414120127</v>
      </c>
      <c r="H4" s="151">
        <v>1262.3372389884089</v>
      </c>
      <c r="I4" s="151">
        <v>1270.0885624868286</v>
      </c>
      <c r="J4" s="151">
        <v>1227.552152897787</v>
      </c>
      <c r="K4" s="151">
        <v>1195.183835089568</v>
      </c>
      <c r="L4" s="151">
        <v>1176.3054925184408</v>
      </c>
      <c r="M4" s="151">
        <v>1165.6279085353003</v>
      </c>
      <c r="N4" s="151">
        <v>1207.9872377239196</v>
      </c>
      <c r="O4" s="151">
        <v>1179.7797688092728</v>
      </c>
      <c r="P4" s="151">
        <v>1114.4392489989464</v>
      </c>
      <c r="Q4" s="151">
        <v>1055.9291489989462</v>
      </c>
      <c r="R4" s="151">
        <v>990.6175594309799</v>
      </c>
      <c r="S4" s="151">
        <v>963.36708113804002</v>
      </c>
      <c r="T4" s="151">
        <v>960.76672255005258</v>
      </c>
      <c r="U4" s="151">
        <v>904.73877850368808</v>
      </c>
      <c r="V4" s="151">
        <v>852.31511053740792</v>
      </c>
      <c r="W4" s="151">
        <v>778.83937365648057</v>
      </c>
      <c r="X4" s="151">
        <v>716.06903308746053</v>
      </c>
      <c r="Y4" s="151">
        <v>666.65764973656474</v>
      </c>
      <c r="Z4" s="151">
        <v>637.28634920969455</v>
      </c>
      <c r="AA4" s="151">
        <v>650.60261791359335</v>
      </c>
      <c r="AB4" s="151">
        <v>695.07071735165493</v>
      </c>
      <c r="AC4" s="151">
        <v>696.35017787144363</v>
      </c>
      <c r="AD4" s="151">
        <v>694.15801254708322</v>
      </c>
      <c r="AE4" s="151">
        <v>683.10988440463643</v>
      </c>
      <c r="AF4" s="151">
        <v>685.38361433087459</v>
      </c>
      <c r="AG4" s="151">
        <v>732.93667755532135</v>
      </c>
      <c r="AH4" s="151">
        <v>717.82270140284834</v>
      </c>
      <c r="AI4" s="151"/>
      <c r="AJ4" s="152">
        <f t="shared" ref="AJ4:AJ19" si="0">AH4/$AH$20</f>
        <v>3.5975551773825797E-2</v>
      </c>
      <c r="AK4" s="152">
        <f t="shared" ref="AK4:AK20" si="1">(AH4-F4)/F4</f>
        <v>-0.38978199870051067</v>
      </c>
    </row>
    <row r="5" spans="2:37" ht="18" x14ac:dyDescent="0.25">
      <c r="B5" s="150" t="s">
        <v>192</v>
      </c>
      <c r="C5" s="150" t="s">
        <v>193</v>
      </c>
      <c r="D5" s="150" t="s">
        <v>218</v>
      </c>
      <c r="E5" s="150" t="s">
        <v>219</v>
      </c>
      <c r="F5" s="151">
        <v>41.374857196969693</v>
      </c>
      <c r="G5" s="151">
        <v>44.46191818181817</v>
      </c>
      <c r="H5" s="151">
        <v>46.695779734848486</v>
      </c>
      <c r="I5" s="151">
        <v>50.05769545454546</v>
      </c>
      <c r="J5" s="151">
        <v>50.413189393939398</v>
      </c>
      <c r="K5" s="151">
        <v>51.999523674242418</v>
      </c>
      <c r="L5" s="151">
        <v>55.333656628787885</v>
      </c>
      <c r="M5" s="151">
        <v>57.829202083333342</v>
      </c>
      <c r="N5" s="151">
        <v>61.57749299242424</v>
      </c>
      <c r="O5" s="151">
        <v>59.462438825757566</v>
      </c>
      <c r="P5" s="151">
        <v>56.899380871212124</v>
      </c>
      <c r="Q5" s="151">
        <v>57.278528598484847</v>
      </c>
      <c r="R5" s="151">
        <v>58.359432196969706</v>
      </c>
      <c r="S5" s="151">
        <v>56.88953106060606</v>
      </c>
      <c r="T5" s="151">
        <v>56.056032954545451</v>
      </c>
      <c r="U5" s="151">
        <v>55.2111418560606</v>
      </c>
      <c r="V5" s="151">
        <v>55.342991666666663</v>
      </c>
      <c r="W5" s="151">
        <v>51.12940681818182</v>
      </c>
      <c r="X5" s="151">
        <v>50.105345075757576</v>
      </c>
      <c r="Y5" s="151">
        <v>48.94449431818181</v>
      </c>
      <c r="Z5" s="151">
        <v>51.093341856060604</v>
      </c>
      <c r="AA5" s="151">
        <v>51.79874943181818</v>
      </c>
      <c r="AB5" s="151">
        <v>51.285015530303028</v>
      </c>
      <c r="AC5" s="151">
        <v>49.958698106060609</v>
      </c>
      <c r="AD5" s="151">
        <v>50.726994318181816</v>
      </c>
      <c r="AE5" s="151">
        <v>50.122367613636364</v>
      </c>
      <c r="AF5" s="151">
        <v>52.206541477272729</v>
      </c>
      <c r="AG5" s="151">
        <v>53.521421590909092</v>
      </c>
      <c r="AH5" s="151">
        <v>53.505053409090905</v>
      </c>
      <c r="AI5" s="151"/>
      <c r="AJ5" s="152">
        <f t="shared" si="0"/>
        <v>2.6815449209369713E-3</v>
      </c>
      <c r="AK5" s="152">
        <f t="shared" si="1"/>
        <v>0.29317795960899734</v>
      </c>
    </row>
    <row r="6" spans="2:37" ht="18" x14ac:dyDescent="0.25">
      <c r="B6" s="150" t="s">
        <v>194</v>
      </c>
      <c r="C6" s="150" t="s">
        <v>195</v>
      </c>
      <c r="D6" s="150" t="s">
        <v>218</v>
      </c>
      <c r="E6" s="150" t="s">
        <v>219</v>
      </c>
      <c r="F6" s="151">
        <v>37.869999999999997</v>
      </c>
      <c r="G6" s="151">
        <v>38.294999999999995</v>
      </c>
      <c r="H6" s="151">
        <v>39.770000000000003</v>
      </c>
      <c r="I6" s="151">
        <v>41.715000000000011</v>
      </c>
      <c r="J6" s="151">
        <v>41.612500000000004</v>
      </c>
      <c r="K6" s="151">
        <v>42.250000000000007</v>
      </c>
      <c r="L6" s="151">
        <v>43.1175</v>
      </c>
      <c r="M6" s="151">
        <v>44.98</v>
      </c>
      <c r="N6" s="151">
        <v>44.872499999999988</v>
      </c>
      <c r="O6" s="151">
        <v>45.537499999999994</v>
      </c>
      <c r="P6" s="151">
        <v>39.767499999999998</v>
      </c>
      <c r="Q6" s="151">
        <v>40.199999999999996</v>
      </c>
      <c r="R6" s="151">
        <v>40.607499999999995</v>
      </c>
      <c r="S6" s="151">
        <v>39.680000000000007</v>
      </c>
      <c r="T6" s="151">
        <v>40.422499999999992</v>
      </c>
      <c r="U6" s="151">
        <v>43.417500000000004</v>
      </c>
      <c r="V6" s="151">
        <v>46.207500000000003</v>
      </c>
      <c r="W6" s="151">
        <v>47.652500000000003</v>
      </c>
      <c r="X6" s="151">
        <v>51.227500000000006</v>
      </c>
      <c r="Y6" s="151">
        <v>52.221000000000004</v>
      </c>
      <c r="Z6" s="151">
        <v>53.487499999999997</v>
      </c>
      <c r="AA6" s="151">
        <v>52.7</v>
      </c>
      <c r="AB6" s="151">
        <v>54.781999999999996</v>
      </c>
      <c r="AC6" s="151">
        <v>49.607500000000002</v>
      </c>
      <c r="AD6" s="151">
        <v>47</v>
      </c>
      <c r="AE6" s="151">
        <v>46.02</v>
      </c>
      <c r="AF6" s="151">
        <v>45.627500000000012</v>
      </c>
      <c r="AG6" s="151">
        <v>42.542500000000004</v>
      </c>
      <c r="AH6" s="151">
        <v>41.997500000000002</v>
      </c>
      <c r="AI6" s="151"/>
      <c r="AJ6" s="152">
        <f t="shared" si="0"/>
        <v>2.104813950114024E-3</v>
      </c>
      <c r="AK6" s="152">
        <f t="shared" si="1"/>
        <v>0.1089912859783471</v>
      </c>
    </row>
    <row r="7" spans="2:37" ht="18" x14ac:dyDescent="0.25">
      <c r="B7" s="150" t="s">
        <v>196</v>
      </c>
      <c r="C7" s="150" t="s">
        <v>10</v>
      </c>
      <c r="D7" s="150" t="s">
        <v>218</v>
      </c>
      <c r="E7" s="150" t="s">
        <v>219</v>
      </c>
      <c r="F7" s="151">
        <v>1038.7914602518349</v>
      </c>
      <c r="G7" s="151">
        <v>1035.9935693599705</v>
      </c>
      <c r="H7" s="151">
        <v>1024.7549297065734</v>
      </c>
      <c r="I7" s="151">
        <v>1016.739052389885</v>
      </c>
      <c r="J7" s="151">
        <v>1007.0428730248075</v>
      </c>
      <c r="K7" s="151">
        <v>1004.7786457017189</v>
      </c>
      <c r="L7" s="151">
        <v>1030.1529938171902</v>
      </c>
      <c r="M7" s="151">
        <v>1051.2550488177133</v>
      </c>
      <c r="N7" s="151">
        <v>1052.7548852599868</v>
      </c>
      <c r="O7" s="151">
        <v>1002.8102562975218</v>
      </c>
      <c r="P7" s="151">
        <v>949.14118400789994</v>
      </c>
      <c r="Q7" s="151">
        <v>945.46579659040754</v>
      </c>
      <c r="R7" s="151">
        <v>936.33044348197939</v>
      </c>
      <c r="S7" s="151">
        <v>923.09314209607237</v>
      </c>
      <c r="T7" s="151">
        <v>917.80362244772175</v>
      </c>
      <c r="U7" s="151">
        <v>924.57352176716915</v>
      </c>
      <c r="V7" s="151">
        <v>918.7812128616265</v>
      </c>
      <c r="W7" s="151">
        <v>910.4297219551944</v>
      </c>
      <c r="X7" s="151">
        <v>916.79188067839982</v>
      </c>
      <c r="Y7" s="151">
        <v>904.13865911756068</v>
      </c>
      <c r="Z7" s="151">
        <v>879.24276641544009</v>
      </c>
      <c r="AA7" s="151">
        <v>869.61548528264404</v>
      </c>
      <c r="AB7" s="151">
        <v>908.10442939259394</v>
      </c>
      <c r="AC7" s="151">
        <v>917.62317311606853</v>
      </c>
      <c r="AD7" s="151">
        <v>923.26505291094475</v>
      </c>
      <c r="AE7" s="151">
        <v>947.10979682129596</v>
      </c>
      <c r="AF7" s="151">
        <v>980.97201921455655</v>
      </c>
      <c r="AG7" s="151">
        <v>999.07882578717567</v>
      </c>
      <c r="AH7" s="151">
        <v>995.73874042203147</v>
      </c>
      <c r="AI7" s="151"/>
      <c r="AJ7" s="152">
        <f t="shared" si="0"/>
        <v>4.9904036942895622E-2</v>
      </c>
      <c r="AK7" s="152">
        <f t="shared" si="1"/>
        <v>-4.144500746989789E-2</v>
      </c>
    </row>
    <row r="8" spans="2:37" ht="18" x14ac:dyDescent="0.25">
      <c r="B8" s="150" t="s">
        <v>196</v>
      </c>
      <c r="C8" s="150" t="s">
        <v>10</v>
      </c>
      <c r="D8" s="150" t="s">
        <v>220</v>
      </c>
      <c r="E8" s="150" t="s">
        <v>219</v>
      </c>
      <c r="F8" s="151">
        <v>263.78557015918415</v>
      </c>
      <c r="G8" s="151">
        <v>268.81097129813719</v>
      </c>
      <c r="H8" s="151">
        <v>268.87637246210454</v>
      </c>
      <c r="I8" s="151">
        <v>270.47492061774381</v>
      </c>
      <c r="J8" s="151">
        <v>271.30166335301897</v>
      </c>
      <c r="K8" s="151">
        <v>273.7858651080619</v>
      </c>
      <c r="L8" s="151">
        <v>285.47618217091696</v>
      </c>
      <c r="M8" s="151">
        <v>297.0928376199987</v>
      </c>
      <c r="N8" s="151">
        <v>302.22302092275567</v>
      </c>
      <c r="O8" s="151">
        <v>289.28155655687647</v>
      </c>
      <c r="P8" s="151">
        <v>274.33315431423733</v>
      </c>
      <c r="Q8" s="151">
        <v>276.89849173935852</v>
      </c>
      <c r="R8" s="151">
        <v>277.59628810533201</v>
      </c>
      <c r="S8" s="151">
        <v>275.85844148091735</v>
      </c>
      <c r="T8" s="151">
        <v>275.62002932166047</v>
      </c>
      <c r="U8" s="151">
        <v>281.58475181555065</v>
      </c>
      <c r="V8" s="151">
        <v>275.30002769997475</v>
      </c>
      <c r="W8" s="151">
        <v>273.7160580584839</v>
      </c>
      <c r="X8" s="151">
        <v>276.60140853551576</v>
      </c>
      <c r="Y8" s="151">
        <v>273.34127551287702</v>
      </c>
      <c r="Z8" s="151">
        <v>259.82925168633597</v>
      </c>
      <c r="AA8" s="151">
        <v>256.18341409517922</v>
      </c>
      <c r="AB8" s="151">
        <v>272.57664731575824</v>
      </c>
      <c r="AC8" s="151">
        <v>276.49481381388381</v>
      </c>
      <c r="AD8" s="151">
        <v>271.79951135208171</v>
      </c>
      <c r="AE8" s="151">
        <v>275.96510980402189</v>
      </c>
      <c r="AF8" s="151">
        <v>288.02617472662109</v>
      </c>
      <c r="AG8" s="151">
        <v>290.94997430615769</v>
      </c>
      <c r="AH8" s="151">
        <v>287.2481662568249</v>
      </c>
      <c r="AI8" s="151"/>
      <c r="AJ8" s="152">
        <f t="shared" si="0"/>
        <v>1.4396188998917496E-2</v>
      </c>
      <c r="AK8" s="152">
        <f t="shared" si="1"/>
        <v>8.8945714822391567E-2</v>
      </c>
    </row>
    <row r="9" spans="2:37" ht="18" x14ac:dyDescent="0.25">
      <c r="B9" s="150" t="s">
        <v>197</v>
      </c>
      <c r="C9" s="150" t="s">
        <v>9</v>
      </c>
      <c r="D9" s="150" t="s">
        <v>218</v>
      </c>
      <c r="E9" s="150" t="s">
        <v>219</v>
      </c>
      <c r="F9" s="151">
        <v>99.189801230398729</v>
      </c>
      <c r="G9" s="151">
        <v>105.68212565645953</v>
      </c>
      <c r="H9" s="151">
        <v>108.93575057794584</v>
      </c>
      <c r="I9" s="151">
        <v>111.38089737469615</v>
      </c>
      <c r="J9" s="151">
        <v>106.29564855422416</v>
      </c>
      <c r="K9" s="151">
        <v>103.67410890348583</v>
      </c>
      <c r="L9" s="151">
        <v>103.12093067809187</v>
      </c>
      <c r="M9" s="151">
        <v>99.935413388996778</v>
      </c>
      <c r="N9" s="151">
        <v>105.98619821346598</v>
      </c>
      <c r="O9" s="151">
        <v>105.43011000047066</v>
      </c>
      <c r="P9" s="151">
        <v>98.411768969369973</v>
      </c>
      <c r="Q9" s="151">
        <v>92.473928464637225</v>
      </c>
      <c r="R9" s="151">
        <v>83.497130393302001</v>
      </c>
      <c r="S9" s="151">
        <v>80.815363776392786</v>
      </c>
      <c r="T9" s="151">
        <v>83.064627198785828</v>
      </c>
      <c r="U9" s="151">
        <v>79.782498059775847</v>
      </c>
      <c r="V9" s="151">
        <v>76.384152539842802</v>
      </c>
      <c r="W9" s="151">
        <v>69.832602290269335</v>
      </c>
      <c r="X9" s="151">
        <v>63.147567244505019</v>
      </c>
      <c r="Y9" s="151">
        <v>58.552051843683216</v>
      </c>
      <c r="Z9" s="151">
        <v>54.049685602467179</v>
      </c>
      <c r="AA9" s="151">
        <v>55.267295340243905</v>
      </c>
      <c r="AB9" s="151">
        <v>60.094095242006787</v>
      </c>
      <c r="AC9" s="151">
        <v>60.918467709763171</v>
      </c>
      <c r="AD9" s="151">
        <v>62.03113468186281</v>
      </c>
      <c r="AE9" s="151">
        <v>60.213022113181523</v>
      </c>
      <c r="AF9" s="151">
        <v>59.805512103059108</v>
      </c>
      <c r="AG9" s="151">
        <v>64.601855134901825</v>
      </c>
      <c r="AH9" s="151">
        <v>63.445743021296344</v>
      </c>
      <c r="AI9" s="151"/>
      <c r="AJ9" s="152">
        <f t="shared" si="0"/>
        <v>3.1797484370873035E-3</v>
      </c>
      <c r="AK9" s="152">
        <f t="shared" si="1"/>
        <v>-0.36036021612822722</v>
      </c>
    </row>
    <row r="10" spans="2:37" ht="18" x14ac:dyDescent="0.25">
      <c r="B10" s="150" t="s">
        <v>197</v>
      </c>
      <c r="C10" s="150" t="s">
        <v>9</v>
      </c>
      <c r="D10" s="150" t="s">
        <v>220</v>
      </c>
      <c r="E10" s="150" t="s">
        <v>219</v>
      </c>
      <c r="F10" s="151">
        <v>22.672169152116503</v>
      </c>
      <c r="G10" s="151">
        <v>24.050398627210846</v>
      </c>
      <c r="H10" s="151">
        <v>24.798206476098656</v>
      </c>
      <c r="I10" s="151">
        <v>24.51923277631268</v>
      </c>
      <c r="J10" s="151">
        <v>23.822601369538507</v>
      </c>
      <c r="K10" s="151">
        <v>23.061308787800332</v>
      </c>
      <c r="L10" s="151">
        <v>22.570437354579902</v>
      </c>
      <c r="M10" s="151">
        <v>22.631965882671611</v>
      </c>
      <c r="N10" s="151">
        <v>25.000593596579396</v>
      </c>
      <c r="O10" s="151">
        <v>24.143984337588414</v>
      </c>
      <c r="P10" s="151">
        <v>23.051400297042587</v>
      </c>
      <c r="Q10" s="151">
        <v>22.075961108950683</v>
      </c>
      <c r="R10" s="151">
        <v>21.296027544231045</v>
      </c>
      <c r="S10" s="151">
        <v>20.61549297642572</v>
      </c>
      <c r="T10" s="151">
        <v>20.079149067756251</v>
      </c>
      <c r="U10" s="151">
        <v>19.846193295492053</v>
      </c>
      <c r="V10" s="151">
        <v>18.357213371586422</v>
      </c>
      <c r="W10" s="151">
        <v>16.781055282870845</v>
      </c>
      <c r="X10" s="151">
        <v>15.569703503952663</v>
      </c>
      <c r="Y10" s="151">
        <v>14.571869052467102</v>
      </c>
      <c r="Z10" s="151">
        <v>14.360469367129435</v>
      </c>
      <c r="AA10" s="151">
        <v>14.624679841908106</v>
      </c>
      <c r="AB10" s="151">
        <v>15.327256312872182</v>
      </c>
      <c r="AC10" s="151">
        <v>15.230084908763512</v>
      </c>
      <c r="AD10" s="151">
        <v>15.016565510033459</v>
      </c>
      <c r="AE10" s="151">
        <v>14.840739404234192</v>
      </c>
      <c r="AF10" s="151">
        <v>14.856726086065921</v>
      </c>
      <c r="AG10" s="151">
        <v>15.876792600839126</v>
      </c>
      <c r="AH10" s="151">
        <v>15.505308873481422</v>
      </c>
      <c r="AI10" s="151"/>
      <c r="AJ10" s="152">
        <f t="shared" si="0"/>
        <v>7.7708888428431363E-4</v>
      </c>
      <c r="AK10" s="152">
        <f t="shared" si="1"/>
        <v>-0.31610827488758558</v>
      </c>
    </row>
    <row r="11" spans="2:37" ht="18" x14ac:dyDescent="0.25">
      <c r="B11" s="150" t="s">
        <v>198</v>
      </c>
      <c r="C11" s="150" t="s">
        <v>193</v>
      </c>
      <c r="D11" s="150" t="s">
        <v>218</v>
      </c>
      <c r="E11" s="150" t="s">
        <v>219</v>
      </c>
      <c r="F11" s="151">
        <v>206.49364238426236</v>
      </c>
      <c r="G11" s="151">
        <v>224.57644586033553</v>
      </c>
      <c r="H11" s="151">
        <v>239.92350524495779</v>
      </c>
      <c r="I11" s="151">
        <v>255.27452704042454</v>
      </c>
      <c r="J11" s="151">
        <v>255.21241283456541</v>
      </c>
      <c r="K11" s="151">
        <v>258.5970017018052</v>
      </c>
      <c r="L11" s="151">
        <v>275.34357093322353</v>
      </c>
      <c r="M11" s="151">
        <v>285.19208843331586</v>
      </c>
      <c r="N11" s="151">
        <v>299.7151234923648</v>
      </c>
      <c r="O11" s="151">
        <v>297.88908744512838</v>
      </c>
      <c r="P11" s="151">
        <v>291.6410623811019</v>
      </c>
      <c r="Q11" s="151">
        <v>301.56697669577602</v>
      </c>
      <c r="R11" s="151">
        <v>304.39281097999697</v>
      </c>
      <c r="S11" s="151">
        <v>291.74706370293535</v>
      </c>
      <c r="T11" s="151">
        <v>286.9967547889633</v>
      </c>
      <c r="U11" s="151">
        <v>284.4562345807758</v>
      </c>
      <c r="V11" s="151">
        <v>268.75199801723494</v>
      </c>
      <c r="W11" s="151">
        <v>259.24642717573505</v>
      </c>
      <c r="X11" s="151">
        <v>245.18787548031983</v>
      </c>
      <c r="Y11" s="151">
        <v>237.97780439021707</v>
      </c>
      <c r="Z11" s="151">
        <v>249.12232400140687</v>
      </c>
      <c r="AA11" s="151">
        <v>257.44469846950687</v>
      </c>
      <c r="AB11" s="151">
        <v>252.99685130608492</v>
      </c>
      <c r="AC11" s="151">
        <v>253.62030249375476</v>
      </c>
      <c r="AD11" s="151">
        <v>256.73399226234375</v>
      </c>
      <c r="AE11" s="151">
        <v>250.63450295104377</v>
      </c>
      <c r="AF11" s="151">
        <v>259.64132923859057</v>
      </c>
      <c r="AG11" s="151">
        <v>261.38328019500932</v>
      </c>
      <c r="AH11" s="151">
        <v>264.35670061970262</v>
      </c>
      <c r="AI11" s="151"/>
      <c r="AJ11" s="152">
        <f t="shared" si="0"/>
        <v>1.3248923656657342E-2</v>
      </c>
      <c r="AK11" s="152">
        <f t="shared" si="1"/>
        <v>0.28021714163849831</v>
      </c>
    </row>
    <row r="12" spans="2:37" ht="18" x14ac:dyDescent="0.25">
      <c r="B12" s="150" t="s">
        <v>198</v>
      </c>
      <c r="C12" s="150" t="s">
        <v>193</v>
      </c>
      <c r="D12" s="150" t="s">
        <v>220</v>
      </c>
      <c r="E12" s="150" t="s">
        <v>219</v>
      </c>
      <c r="F12" s="151">
        <v>10.079344251428571</v>
      </c>
      <c r="G12" s="151">
        <v>10.82579168</v>
      </c>
      <c r="H12" s="151">
        <v>11.43020805142857</v>
      </c>
      <c r="I12" s="151">
        <v>12.137459965714287</v>
      </c>
      <c r="J12" s="151">
        <v>12.142573645714286</v>
      </c>
      <c r="K12" s="151">
        <v>12.5052422</v>
      </c>
      <c r="L12" s="151">
        <v>13.277426611428574</v>
      </c>
      <c r="M12" s="151">
        <v>13.878649274285712</v>
      </c>
      <c r="N12" s="151">
        <v>14.645926051428569</v>
      </c>
      <c r="O12" s="151">
        <v>14.21075750285714</v>
      </c>
      <c r="P12" s="151">
        <v>13.624632371428572</v>
      </c>
      <c r="Q12" s="151">
        <v>13.766597868571425</v>
      </c>
      <c r="R12" s="151">
        <v>13.945454914285714</v>
      </c>
      <c r="S12" s="151">
        <v>13.54269173714286</v>
      </c>
      <c r="T12" s="151">
        <v>13.354159908571425</v>
      </c>
      <c r="U12" s="151">
        <v>13.166386702857142</v>
      </c>
      <c r="V12" s="151">
        <v>13.085420102857142</v>
      </c>
      <c r="W12" s="151">
        <v>12.210943359999998</v>
      </c>
      <c r="X12" s="151">
        <v>11.886833451428572</v>
      </c>
      <c r="Y12" s="151">
        <v>11.622795234285713</v>
      </c>
      <c r="Z12" s="151">
        <v>12.101504988571429</v>
      </c>
      <c r="AA12" s="151">
        <v>12.217040440000002</v>
      </c>
      <c r="AB12" s="151">
        <v>12.044982902857143</v>
      </c>
      <c r="AC12" s="151">
        <v>11.79806521142857</v>
      </c>
      <c r="AD12" s="151">
        <v>11.980265817142856</v>
      </c>
      <c r="AE12" s="151">
        <v>11.804930279999999</v>
      </c>
      <c r="AF12" s="151">
        <v>12.252761274285714</v>
      </c>
      <c r="AG12" s="151">
        <v>12.509522331428572</v>
      </c>
      <c r="AH12" s="151">
        <v>12.497740262857139</v>
      </c>
      <c r="AI12" s="151"/>
      <c r="AJ12" s="152">
        <f t="shared" si="0"/>
        <v>6.2635676052535071E-4</v>
      </c>
      <c r="AK12" s="152">
        <f t="shared" si="1"/>
        <v>0.23993584811688543</v>
      </c>
    </row>
    <row r="13" spans="2:37" ht="18" x14ac:dyDescent="0.25">
      <c r="B13" s="150" t="s">
        <v>199</v>
      </c>
      <c r="C13" s="150" t="s">
        <v>195</v>
      </c>
      <c r="D13" s="150" t="s">
        <v>218</v>
      </c>
      <c r="E13" s="150" t="s">
        <v>219</v>
      </c>
      <c r="F13" s="151">
        <v>61.576071550356829</v>
      </c>
      <c r="G13" s="151">
        <v>59.848201856192418</v>
      </c>
      <c r="H13" s="151">
        <v>69.608775663430293</v>
      </c>
      <c r="I13" s="151">
        <v>59.804838097212723</v>
      </c>
      <c r="J13" s="151">
        <v>58.133141863565761</v>
      </c>
      <c r="K13" s="151">
        <v>50.21278123601455</v>
      </c>
      <c r="L13" s="151">
        <v>58.268993221801878</v>
      </c>
      <c r="M13" s="151">
        <v>55.703539996780819</v>
      </c>
      <c r="N13" s="151">
        <v>55.256930820517439</v>
      </c>
      <c r="O13" s="151">
        <v>54.604493297183176</v>
      </c>
      <c r="P13" s="151">
        <v>54.738105944042381</v>
      </c>
      <c r="Q13" s="151">
        <v>57.343091614680233</v>
      </c>
      <c r="R13" s="151">
        <v>55.604048695065678</v>
      </c>
      <c r="S13" s="151">
        <v>62.32764326340746</v>
      </c>
      <c r="T13" s="151">
        <v>63.307407491407439</v>
      </c>
      <c r="U13" s="151">
        <v>64.142660622503868</v>
      </c>
      <c r="V13" s="151">
        <v>64.376997712673585</v>
      </c>
      <c r="W13" s="151">
        <v>60.559472808230431</v>
      </c>
      <c r="X13" s="151">
        <v>60.919318827971999</v>
      </c>
      <c r="Y13" s="151">
        <v>69.106601285821299</v>
      </c>
      <c r="Z13" s="151">
        <v>69.333227221937051</v>
      </c>
      <c r="AA13" s="151">
        <v>69.715704972783243</v>
      </c>
      <c r="AB13" s="151">
        <v>81.068815664606959</v>
      </c>
      <c r="AC13" s="151">
        <v>85.259223993954947</v>
      </c>
      <c r="AD13" s="151">
        <v>87.579186538090227</v>
      </c>
      <c r="AE13" s="151">
        <v>95.843318368260128</v>
      </c>
      <c r="AF13" s="151">
        <v>97.069220682878196</v>
      </c>
      <c r="AG13" s="151">
        <v>100.13306083391362</v>
      </c>
      <c r="AH13" s="151">
        <v>103.34026148381102</v>
      </c>
      <c r="AI13" s="151"/>
      <c r="AJ13" s="152">
        <f t="shared" si="0"/>
        <v>5.1791659974892885E-3</v>
      </c>
      <c r="AK13" s="152">
        <f t="shared" si="1"/>
        <v>0.67825356314424012</v>
      </c>
    </row>
    <row r="14" spans="2:37" ht="18" x14ac:dyDescent="0.25">
      <c r="B14" s="150" t="s">
        <v>199</v>
      </c>
      <c r="C14" s="150" t="s">
        <v>195</v>
      </c>
      <c r="D14" s="150" t="s">
        <v>220</v>
      </c>
      <c r="E14" s="150" t="s">
        <v>219</v>
      </c>
      <c r="F14" s="151">
        <v>11.178734419621488</v>
      </c>
      <c r="G14" s="151">
        <v>10.843742755692992</v>
      </c>
      <c r="H14" s="151">
        <v>10.916335206644019</v>
      </c>
      <c r="I14" s="151">
        <v>10.483764379711927</v>
      </c>
      <c r="J14" s="151">
        <v>10.611477193732714</v>
      </c>
      <c r="K14" s="151">
        <v>10.567719947098357</v>
      </c>
      <c r="L14" s="151">
        <v>11.092640753851281</v>
      </c>
      <c r="M14" s="151">
        <v>11.272275543032523</v>
      </c>
      <c r="N14" s="151">
        <v>11.330167669534601</v>
      </c>
      <c r="O14" s="151">
        <v>11.310152923896036</v>
      </c>
      <c r="P14" s="151">
        <v>10.545436280330554</v>
      </c>
      <c r="Q14" s="151">
        <v>10.718600216357991</v>
      </c>
      <c r="R14" s="151">
        <v>10.61623522084329</v>
      </c>
      <c r="S14" s="151">
        <v>10.742721973282428</v>
      </c>
      <c r="T14" s="151">
        <v>11.187443174787793</v>
      </c>
      <c r="U14" s="151">
        <v>11.380730027515227</v>
      </c>
      <c r="V14" s="151">
        <v>11.55502656368423</v>
      </c>
      <c r="W14" s="151">
        <v>11.364732670296853</v>
      </c>
      <c r="X14" s="151">
        <v>11.770825314247581</v>
      </c>
      <c r="Y14" s="151">
        <v>12.603861637653502</v>
      </c>
      <c r="Z14" s="151">
        <v>12.824222607746771</v>
      </c>
      <c r="AA14" s="151">
        <v>12.794692257027393</v>
      </c>
      <c r="AB14" s="151">
        <v>13.601508347741678</v>
      </c>
      <c r="AC14" s="151">
        <v>12.886565925550114</v>
      </c>
      <c r="AD14" s="151">
        <v>12.862317820156917</v>
      </c>
      <c r="AE14" s="151">
        <v>13.122829313413757</v>
      </c>
      <c r="AF14" s="151">
        <v>13.137439631370357</v>
      </c>
      <c r="AG14" s="151">
        <v>12.802818122741989</v>
      </c>
      <c r="AH14" s="151">
        <v>12.880959116969498</v>
      </c>
      <c r="AI14" s="151"/>
      <c r="AJ14" s="152">
        <f t="shared" si="0"/>
        <v>6.4556277017074394E-4</v>
      </c>
      <c r="AK14" s="152">
        <f t="shared" si="1"/>
        <v>0.15227347152645274</v>
      </c>
    </row>
    <row r="15" spans="2:37" ht="18" x14ac:dyDescent="0.25">
      <c r="B15" s="150" t="s">
        <v>200</v>
      </c>
      <c r="C15" s="150" t="s">
        <v>221</v>
      </c>
      <c r="D15" s="150" t="s">
        <v>220</v>
      </c>
      <c r="E15" s="150" t="s">
        <v>219</v>
      </c>
      <c r="F15" s="151">
        <v>190.7612651961287</v>
      </c>
      <c r="G15" s="151">
        <v>194.22437304670237</v>
      </c>
      <c r="H15" s="151">
        <v>195.93925975818422</v>
      </c>
      <c r="I15" s="151">
        <v>196.7032885306798</v>
      </c>
      <c r="J15" s="151">
        <v>197.74350263170805</v>
      </c>
      <c r="K15" s="151">
        <v>199.9398541356384</v>
      </c>
      <c r="L15" s="151">
        <v>207.72484621428811</v>
      </c>
      <c r="M15" s="151">
        <v>214.25904567273867</v>
      </c>
      <c r="N15" s="151">
        <v>218.16557749381607</v>
      </c>
      <c r="O15" s="151">
        <v>210.1106807351255</v>
      </c>
      <c r="P15" s="151">
        <v>200.73386871152758</v>
      </c>
      <c r="Q15" s="151">
        <v>202.32468238100191</v>
      </c>
      <c r="R15" s="151">
        <v>202.67984768433874</v>
      </c>
      <c r="S15" s="151">
        <v>201.51928172512072</v>
      </c>
      <c r="T15" s="151">
        <v>201.84996488444838</v>
      </c>
      <c r="U15" s="151">
        <v>202.8315511367172</v>
      </c>
      <c r="V15" s="151">
        <v>199.33354945280226</v>
      </c>
      <c r="W15" s="151">
        <v>195.36521280241985</v>
      </c>
      <c r="X15" s="151">
        <v>195.51389567573926</v>
      </c>
      <c r="Y15" s="151">
        <v>193.29557625510068</v>
      </c>
      <c r="Z15" s="151">
        <v>188.67696682715467</v>
      </c>
      <c r="AA15" s="151">
        <v>188.32799097986626</v>
      </c>
      <c r="AB15" s="151">
        <v>196.97371617577232</v>
      </c>
      <c r="AC15" s="151">
        <v>198.37737346758882</v>
      </c>
      <c r="AD15" s="151">
        <v>198.93067801689844</v>
      </c>
      <c r="AE15" s="151">
        <v>202.87554998268598</v>
      </c>
      <c r="AF15" s="151">
        <v>211.05630579001573</v>
      </c>
      <c r="AG15" s="151">
        <v>215.08579873346702</v>
      </c>
      <c r="AH15" s="151">
        <v>214.71958734271286</v>
      </c>
      <c r="AI15" s="151"/>
      <c r="AJ15" s="152">
        <f t="shared" si="0"/>
        <v>1.0761230616147834E-2</v>
      </c>
      <c r="AK15" s="152">
        <f t="shared" si="1"/>
        <v>0.12559322314177207</v>
      </c>
    </row>
    <row r="16" spans="2:37" ht="18" x14ac:dyDescent="0.25">
      <c r="B16" s="150" t="s">
        <v>201</v>
      </c>
      <c r="C16" s="150" t="s">
        <v>222</v>
      </c>
      <c r="D16" s="150" t="s">
        <v>220</v>
      </c>
      <c r="E16" s="150" t="s">
        <v>219</v>
      </c>
      <c r="F16" s="151">
        <v>5313.3086138545523</v>
      </c>
      <c r="G16" s="151">
        <v>5266.3235103240913</v>
      </c>
      <c r="H16" s="151">
        <v>5161.9373542475905</v>
      </c>
      <c r="I16" s="151">
        <v>5272.2779257901766</v>
      </c>
      <c r="J16" s="151">
        <v>5479.1655536002745</v>
      </c>
      <c r="K16" s="151">
        <v>5711.5950695871843</v>
      </c>
      <c r="L16" s="151">
        <v>5726.350398253684</v>
      </c>
      <c r="M16" s="151">
        <v>5542.033374395698</v>
      </c>
      <c r="N16" s="151">
        <v>5845.3140407571773</v>
      </c>
      <c r="O16" s="151">
        <v>5837.7955852933146</v>
      </c>
      <c r="P16" s="151">
        <v>5563.4570460323221</v>
      </c>
      <c r="Q16" s="151">
        <v>5289.7229197152501</v>
      </c>
      <c r="R16" s="151">
        <v>5221.7143553709229</v>
      </c>
      <c r="S16" s="151">
        <v>5378.2598953216202</v>
      </c>
      <c r="T16" s="151">
        <v>5306.6016208201527</v>
      </c>
      <c r="U16" s="151">
        <v>5144.4416460056418</v>
      </c>
      <c r="V16" s="151">
        <v>4906.7334015843726</v>
      </c>
      <c r="W16" s="151">
        <v>4767.0293824648325</v>
      </c>
      <c r="X16" s="151">
        <v>4702.3535026316031</v>
      </c>
      <c r="Y16" s="151">
        <v>4564.0953664240869</v>
      </c>
      <c r="Z16" s="151">
        <v>4827.6883853965892</v>
      </c>
      <c r="AA16" s="151">
        <v>4484.0484992434258</v>
      </c>
      <c r="AB16" s="151">
        <v>4616.5743198317732</v>
      </c>
      <c r="AC16" s="151">
        <v>5036.3057658444859</v>
      </c>
      <c r="AD16" s="151">
        <v>4869.0462146792688</v>
      </c>
      <c r="AE16" s="151">
        <v>4848.0458667044059</v>
      </c>
      <c r="AF16" s="151">
        <v>4888.0225789867854</v>
      </c>
      <c r="AG16" s="151">
        <v>5138.9207654572911</v>
      </c>
      <c r="AH16" s="151">
        <v>5322.9291046847857</v>
      </c>
      <c r="AI16" s="151"/>
      <c r="AJ16" s="152">
        <f t="shared" si="0"/>
        <v>0.26677243728813593</v>
      </c>
      <c r="AK16" s="152">
        <f t="shared" si="1"/>
        <v>1.8106403240248049E-3</v>
      </c>
    </row>
    <row r="17" spans="2:37" ht="18" x14ac:dyDescent="0.25">
      <c r="B17" s="150" t="s">
        <v>202</v>
      </c>
      <c r="C17" s="150" t="s">
        <v>223</v>
      </c>
      <c r="D17" s="150" t="s">
        <v>220</v>
      </c>
      <c r="E17" s="150" t="s">
        <v>219</v>
      </c>
      <c r="F17" s="151">
        <v>558.45522027502409</v>
      </c>
      <c r="G17" s="151">
        <v>559.78504447923467</v>
      </c>
      <c r="H17" s="151">
        <v>565.71551209280005</v>
      </c>
      <c r="I17" s="151">
        <v>561.6466718069787</v>
      </c>
      <c r="J17" s="151">
        <v>573.93612100845996</v>
      </c>
      <c r="K17" s="151">
        <v>583.13290974779898</v>
      </c>
      <c r="L17" s="151">
        <v>592.52998367474265</v>
      </c>
      <c r="M17" s="151">
        <v>585.15279775557406</v>
      </c>
      <c r="N17" s="151">
        <v>615.10463359131927</v>
      </c>
      <c r="O17" s="151">
        <v>611.71540027383071</v>
      </c>
      <c r="P17" s="151">
        <v>578.48202803957997</v>
      </c>
      <c r="Q17" s="151">
        <v>557.3858651419481</v>
      </c>
      <c r="R17" s="151">
        <v>551.15175491822959</v>
      </c>
      <c r="S17" s="151">
        <v>558.87607523021995</v>
      </c>
      <c r="T17" s="151">
        <v>550.08518217703215</v>
      </c>
      <c r="U17" s="151">
        <v>534.13318473488141</v>
      </c>
      <c r="V17" s="151">
        <v>517.51444180673298</v>
      </c>
      <c r="W17" s="151">
        <v>497.70347879000553</v>
      </c>
      <c r="X17" s="151">
        <v>503.6985648269964</v>
      </c>
      <c r="Y17" s="151">
        <v>504.7937744343879</v>
      </c>
      <c r="Z17" s="151">
        <v>516.82211708561658</v>
      </c>
      <c r="AA17" s="151">
        <v>479.97767726096549</v>
      </c>
      <c r="AB17" s="151">
        <v>483.66195781189941</v>
      </c>
      <c r="AC17" s="151">
        <v>513.12411906364525</v>
      </c>
      <c r="AD17" s="151">
        <v>507.64139806376716</v>
      </c>
      <c r="AE17" s="151">
        <v>514.84697454998968</v>
      </c>
      <c r="AF17" s="151">
        <v>535.01729549005779</v>
      </c>
      <c r="AG17" s="151">
        <v>556.02710786409818</v>
      </c>
      <c r="AH17" s="151">
        <v>570.98617933185312</v>
      </c>
      <c r="AI17" s="151"/>
      <c r="AJ17" s="152">
        <f t="shared" si="0"/>
        <v>2.8616457541043926E-2</v>
      </c>
      <c r="AK17" s="152">
        <f t="shared" si="1"/>
        <v>2.2438610298347421E-2</v>
      </c>
    </row>
    <row r="18" spans="2:37" ht="18" x14ac:dyDescent="0.25">
      <c r="B18" s="150" t="s">
        <v>203</v>
      </c>
      <c r="C18" s="150" t="s">
        <v>224</v>
      </c>
      <c r="D18" s="150" t="s">
        <v>225</v>
      </c>
      <c r="E18" s="150" t="s">
        <v>204</v>
      </c>
      <c r="F18" s="151">
        <v>355.036</v>
      </c>
      <c r="G18" s="151">
        <v>315.14515999999998</v>
      </c>
      <c r="H18" s="151">
        <v>255.60083999999998</v>
      </c>
      <c r="I18" s="151">
        <v>357.2998</v>
      </c>
      <c r="J18" s="151">
        <v>269.64124000000004</v>
      </c>
      <c r="K18" s="151">
        <v>494.59520000000003</v>
      </c>
      <c r="L18" s="151">
        <v>484.03343999999993</v>
      </c>
      <c r="M18" s="151">
        <v>423.48680000000002</v>
      </c>
      <c r="N18" s="151">
        <v>305.58044000000001</v>
      </c>
      <c r="O18" s="151">
        <v>383.22723999999999</v>
      </c>
      <c r="P18" s="151">
        <v>366.38315999999998</v>
      </c>
      <c r="Q18" s="151">
        <v>385.28247999999996</v>
      </c>
      <c r="R18" s="151">
        <v>273.89956000000001</v>
      </c>
      <c r="S18" s="151">
        <v>386.76</v>
      </c>
      <c r="T18" s="151">
        <v>240.79571999999996</v>
      </c>
      <c r="U18" s="151">
        <v>266.73371999999995</v>
      </c>
      <c r="V18" s="151">
        <v>254.85636</v>
      </c>
      <c r="W18" s="151">
        <v>376.76671999999996</v>
      </c>
      <c r="X18" s="151">
        <v>262.20744000000002</v>
      </c>
      <c r="Y18" s="151">
        <v>307.32239999999996</v>
      </c>
      <c r="Z18" s="151">
        <v>427.93387999999993</v>
      </c>
      <c r="AA18" s="151">
        <v>360.67856</v>
      </c>
      <c r="AB18" s="151">
        <v>229.39619999999999</v>
      </c>
      <c r="AC18" s="151">
        <v>515.69275999999991</v>
      </c>
      <c r="AD18" s="151">
        <v>391.07495680000005</v>
      </c>
      <c r="AE18" s="151">
        <v>401.14668</v>
      </c>
      <c r="AF18" s="151">
        <v>433.59887999999995</v>
      </c>
      <c r="AG18" s="151">
        <v>332.74735999999996</v>
      </c>
      <c r="AH18" s="151">
        <v>457.45171999999997</v>
      </c>
      <c r="AI18" s="151"/>
      <c r="AJ18" s="152">
        <f t="shared" si="0"/>
        <v>2.2926382802777652E-2</v>
      </c>
      <c r="AK18" s="152">
        <f t="shared" si="1"/>
        <v>0.28846573305242273</v>
      </c>
    </row>
    <row r="19" spans="2:37" ht="18" x14ac:dyDescent="0.25">
      <c r="B19" s="150" t="s">
        <v>205</v>
      </c>
      <c r="C19" s="150" t="s">
        <v>206</v>
      </c>
      <c r="D19" s="150" t="s">
        <v>225</v>
      </c>
      <c r="E19" s="150" t="s">
        <v>204</v>
      </c>
      <c r="F19" s="151">
        <v>96.677023188405784</v>
      </c>
      <c r="G19" s="151">
        <v>99.628382821946872</v>
      </c>
      <c r="H19" s="151">
        <v>118.08579710144927</v>
      </c>
      <c r="I19" s="151">
        <v>99.875217391304361</v>
      </c>
      <c r="J19" s="151">
        <v>98.719420289855051</v>
      </c>
      <c r="K19" s="151">
        <v>86.267101449275344</v>
      </c>
      <c r="L19" s="151">
        <v>87.18695652173912</v>
      </c>
      <c r="M19" s="151">
        <v>82.633913043478259</v>
      </c>
      <c r="N19" s="151">
        <v>95.371594202898564</v>
      </c>
      <c r="O19" s="151">
        <v>103.53391304347825</v>
      </c>
      <c r="P19" s="151">
        <v>91.8436231884058</v>
      </c>
      <c r="Q19" s="151">
        <v>83.63666666666667</v>
      </c>
      <c r="R19" s="151">
        <v>80.805362318840594</v>
      </c>
      <c r="S19" s="151">
        <v>78.482608695652175</v>
      </c>
      <c r="T19" s="151">
        <v>66.857681159420295</v>
      </c>
      <c r="U19" s="151">
        <v>60.814599999999999</v>
      </c>
      <c r="V19" s="151">
        <v>64.755533333333346</v>
      </c>
      <c r="W19" s="151">
        <v>50.899933333333344</v>
      </c>
      <c r="X19" s="151">
        <v>66.973133333333351</v>
      </c>
      <c r="Y19" s="151">
        <v>89.020800000000008</v>
      </c>
      <c r="Z19" s="151">
        <v>98.243200000000016</v>
      </c>
      <c r="AA19" s="151">
        <v>70.265799999999999</v>
      </c>
      <c r="AB19" s="151">
        <v>46.351066666666675</v>
      </c>
      <c r="AC19" s="151">
        <v>47.090266666666672</v>
      </c>
      <c r="AD19" s="151">
        <v>54.549733333333336</v>
      </c>
      <c r="AE19" s="151">
        <v>64.265666666666661</v>
      </c>
      <c r="AF19" s="151">
        <v>79.107600000000019</v>
      </c>
      <c r="AG19" s="151">
        <v>83.988666666666674</v>
      </c>
      <c r="AH19" s="151">
        <v>88.762666666666675</v>
      </c>
      <c r="AI19" s="151"/>
      <c r="AJ19" s="152">
        <f t="shared" si="0"/>
        <v>4.448571916169322E-3</v>
      </c>
      <c r="AK19" s="152">
        <f t="shared" si="1"/>
        <v>-8.1863883068839211E-2</v>
      </c>
    </row>
    <row r="20" spans="2:37" ht="18" x14ac:dyDescent="0.35">
      <c r="B20" s="153">
        <v>3</v>
      </c>
      <c r="C20" s="154" t="s">
        <v>207</v>
      </c>
      <c r="D20" s="153"/>
      <c r="E20" s="155" t="s">
        <v>226</v>
      </c>
      <c r="F20" s="156">
        <v>19584.977870668939</v>
      </c>
      <c r="G20" s="156">
        <v>19629.624606557194</v>
      </c>
      <c r="H20" s="156">
        <v>19612.590146324539</v>
      </c>
      <c r="I20" s="156">
        <v>19779.408462052699</v>
      </c>
      <c r="J20" s="156">
        <v>19828.709413990218</v>
      </c>
      <c r="K20" s="156">
        <v>20292.814046847903</v>
      </c>
      <c r="L20" s="156">
        <v>20686.827962387506</v>
      </c>
      <c r="M20" s="156">
        <v>20719.402509670734</v>
      </c>
      <c r="N20" s="156">
        <v>21126.01404475492</v>
      </c>
      <c r="O20" s="156">
        <v>20741.88542856092</v>
      </c>
      <c r="P20" s="156">
        <v>19777.208774822058</v>
      </c>
      <c r="Q20" s="156">
        <v>19418.422797252821</v>
      </c>
      <c r="R20" s="156">
        <v>19081.965542887167</v>
      </c>
      <c r="S20" s="156">
        <v>19290.727948817137</v>
      </c>
      <c r="T20" s="156">
        <v>19025.970465819413</v>
      </c>
      <c r="U20" s="156">
        <v>18731.028998577644</v>
      </c>
      <c r="V20" s="156">
        <v>18379.267403716902</v>
      </c>
      <c r="W20" s="156">
        <v>18088.890969679287</v>
      </c>
      <c r="X20" s="156">
        <v>17871.713114635495</v>
      </c>
      <c r="Y20" s="156">
        <v>17617.147595445789</v>
      </c>
      <c r="Z20" s="156">
        <v>17765.617519875905</v>
      </c>
      <c r="AA20" s="156">
        <v>17176.340133336784</v>
      </c>
      <c r="AB20" s="156">
        <v>17568.039313047932</v>
      </c>
      <c r="AC20" s="156">
        <v>18477.157855429199</v>
      </c>
      <c r="AD20" s="156">
        <v>18318.422902399168</v>
      </c>
      <c r="AE20" s="156">
        <v>18581.002319729723</v>
      </c>
      <c r="AF20" s="156">
        <v>19084.677116993847</v>
      </c>
      <c r="AG20" s="156">
        <v>19621.920729772733</v>
      </c>
      <c r="AH20" s="156">
        <v>19953.069960280751</v>
      </c>
      <c r="AI20" s="168"/>
      <c r="AJ20" s="152"/>
      <c r="AK20" s="152">
        <f t="shared" si="1"/>
        <v>1.8794613506460854E-2</v>
      </c>
    </row>
    <row r="22" spans="2:37" s="149" customFormat="1" ht="30" x14ac:dyDescent="0.25">
      <c r="F22" s="149">
        <v>1990</v>
      </c>
      <c r="G22" s="149">
        <v>1991</v>
      </c>
      <c r="H22" s="149">
        <v>1992</v>
      </c>
      <c r="I22" s="149">
        <v>1993</v>
      </c>
      <c r="J22" s="149">
        <v>1994</v>
      </c>
      <c r="K22" s="149">
        <v>1995</v>
      </c>
      <c r="L22" s="149">
        <v>1996</v>
      </c>
      <c r="M22" s="149">
        <v>1997</v>
      </c>
      <c r="N22" s="149">
        <v>1998</v>
      </c>
      <c r="O22" s="149">
        <v>1999</v>
      </c>
      <c r="P22" s="149">
        <v>2000</v>
      </c>
      <c r="Q22" s="149">
        <v>2001</v>
      </c>
      <c r="R22" s="149">
        <v>2002</v>
      </c>
      <c r="S22" s="149">
        <v>2003</v>
      </c>
      <c r="T22" s="149">
        <v>2004</v>
      </c>
      <c r="U22" s="149">
        <v>2005</v>
      </c>
      <c r="V22" s="149">
        <v>2006</v>
      </c>
      <c r="W22" s="149">
        <v>2007</v>
      </c>
      <c r="X22" s="149">
        <v>2008</v>
      </c>
      <c r="Y22" s="149">
        <v>2009</v>
      </c>
      <c r="Z22" s="149">
        <v>2010</v>
      </c>
      <c r="AA22" s="149">
        <v>2011</v>
      </c>
      <c r="AB22" s="149">
        <v>2012</v>
      </c>
      <c r="AC22" s="149">
        <v>2013</v>
      </c>
      <c r="AD22" s="149">
        <v>2014</v>
      </c>
      <c r="AE22" s="149">
        <v>2015</v>
      </c>
      <c r="AF22" s="149">
        <v>2016</v>
      </c>
      <c r="AG22" s="149">
        <v>2017</v>
      </c>
      <c r="AH22" s="149">
        <v>2018</v>
      </c>
      <c r="AJ22" s="149" t="s">
        <v>228</v>
      </c>
      <c r="AK22" s="166" t="s">
        <v>229</v>
      </c>
    </row>
    <row r="23" spans="2:37" x14ac:dyDescent="0.25">
      <c r="B23" s="239" t="s">
        <v>280</v>
      </c>
      <c r="C23" s="158" t="s">
        <v>208</v>
      </c>
      <c r="E23" s="145" t="s">
        <v>214</v>
      </c>
      <c r="F23" s="159">
        <f>SUM(F3:F6)</f>
        <v>11356.972954755625</v>
      </c>
      <c r="G23" s="159">
        <f>SUM(G3:G6)</f>
        <v>11453.886888791223</v>
      </c>
      <c r="H23" s="159">
        <f>SUM(H3:H6)</f>
        <v>11556.067299735332</v>
      </c>
      <c r="I23" s="159">
        <f>SUM(I3:I6)</f>
        <v>11530.790865891855</v>
      </c>
      <c r="J23" s="159">
        <f>SUM(J3:J6)</f>
        <v>11464.941184620753</v>
      </c>
      <c r="K23" s="159">
        <f>SUM(K3:K6)</f>
        <v>11480.101238342018</v>
      </c>
      <c r="L23" s="159">
        <f>SUM(L3:L6)</f>
        <v>11789.699162181967</v>
      </c>
      <c r="M23" s="159">
        <f>SUM(M3:M6)</f>
        <v>12034.874759846447</v>
      </c>
      <c r="N23" s="159">
        <f>SUM(N3:N6)</f>
        <v>12179.564912683074</v>
      </c>
      <c r="O23" s="159">
        <f>SUM(O3:O6)</f>
        <v>11795.822210853648</v>
      </c>
      <c r="P23" s="159">
        <f>SUM(P3:P6)</f>
        <v>11260.822304284769</v>
      </c>
      <c r="Q23" s="159">
        <f>SUM(Q3:Q6)</f>
        <v>11179.760739049216</v>
      </c>
      <c r="R23" s="159">
        <f>SUM(R3:R6)</f>
        <v>11048.4362232598</v>
      </c>
      <c r="S23" s="159">
        <f>SUM(S3:S6)</f>
        <v>11008.08752683795</v>
      </c>
      <c r="T23" s="159">
        <f>SUM(T3:T6)</f>
        <v>10988.367103378709</v>
      </c>
      <c r="U23" s="159">
        <f>SUM(U3:U6)</f>
        <v>10843.141319828763</v>
      </c>
      <c r="V23" s="159">
        <f>SUM(V3:V6)</f>
        <v>10789.482068670179</v>
      </c>
      <c r="W23" s="159">
        <f>SUM(W3:W6)</f>
        <v>10586.985228687618</v>
      </c>
      <c r="X23" s="159">
        <f>SUM(X3:X6)</f>
        <v>10539.091165131482</v>
      </c>
      <c r="Y23" s="159">
        <f>SUM(Y3:Y6)</f>
        <v>10376.704760257646</v>
      </c>
      <c r="Z23" s="159">
        <f>SUM(Z3:Z6)</f>
        <v>10155.389518675509</v>
      </c>
      <c r="AA23" s="159">
        <f>SUM(AA3:AA6)</f>
        <v>10045.178595153235</v>
      </c>
      <c r="AB23" s="159">
        <f>SUM(AB3:AB6)</f>
        <v>10379.267466077299</v>
      </c>
      <c r="AC23" s="159">
        <f>SUM(AC3:AC6)</f>
        <v>10532.736873213647</v>
      </c>
      <c r="AD23" s="159">
        <f>SUM(AD3:AD6)</f>
        <v>10655.911894613244</v>
      </c>
      <c r="AE23" s="159">
        <f>SUM(AE3:AE6)</f>
        <v>10880.28733277052</v>
      </c>
      <c r="AF23" s="160">
        <f>SUM(AF3:AF6)</f>
        <v>11212.113273769561</v>
      </c>
      <c r="AG23" s="160">
        <f>SUM(AG3:AG6)</f>
        <v>11537.814901739041</v>
      </c>
      <c r="AH23" s="160">
        <f>SUM(AH3:AH6)</f>
        <v>11543.207082197763</v>
      </c>
      <c r="AI23" s="160"/>
      <c r="AJ23" s="152">
        <f>AH23/AH20</f>
        <v>0.57851784738769807</v>
      </c>
      <c r="AK23" s="152">
        <f>(AH23-F23)/F23</f>
        <v>1.6398218802146047E-2</v>
      </c>
    </row>
    <row r="24" spans="2:37" x14ac:dyDescent="0.25">
      <c r="B24" s="239" t="s">
        <v>281</v>
      </c>
      <c r="C24" s="158" t="s">
        <v>209</v>
      </c>
      <c r="E24" s="145" t="s">
        <v>214</v>
      </c>
      <c r="F24" s="159">
        <f>SUM(F7:F15)</f>
        <v>1904.5280585953321</v>
      </c>
      <c r="G24" s="159">
        <f>SUM(G7:G15)</f>
        <v>1934.8556201407014</v>
      </c>
      <c r="H24" s="159">
        <f>SUM(H7:H15)</f>
        <v>1955.1833431473669</v>
      </c>
      <c r="I24" s="159">
        <f>SUM(I7:I15)</f>
        <v>1957.5179811723808</v>
      </c>
      <c r="J24" s="159">
        <f>SUM(J7:J15)</f>
        <v>1942.305894470875</v>
      </c>
      <c r="K24" s="159">
        <f>SUM(K7:K15)</f>
        <v>1937.1225277216236</v>
      </c>
      <c r="L24" s="159">
        <f>SUM(L7:L15)</f>
        <v>2007.0280217553723</v>
      </c>
      <c r="M24" s="159">
        <f>SUM(M7:M15)</f>
        <v>2051.2208646295339</v>
      </c>
      <c r="N24" s="159">
        <f>SUM(N7:N15)</f>
        <v>2085.0784235204496</v>
      </c>
      <c r="O24" s="159">
        <f>SUM(O7:O15)</f>
        <v>2009.7910790966475</v>
      </c>
      <c r="P24" s="159">
        <f>SUM(P7:P15)</f>
        <v>1916.2206132769809</v>
      </c>
      <c r="Q24" s="159">
        <f>SUM(Q7:Q15)</f>
        <v>1922.6341266797415</v>
      </c>
      <c r="R24" s="159">
        <f>SUM(R7:R15)</f>
        <v>1905.9582870193749</v>
      </c>
      <c r="S24" s="159">
        <f>SUM(S7:S15)</f>
        <v>1880.261842731697</v>
      </c>
      <c r="T24" s="159">
        <f>SUM(T7:T15)</f>
        <v>1873.2631582841025</v>
      </c>
      <c r="U24" s="159">
        <f>SUM(U7:U15)</f>
        <v>1881.764528008357</v>
      </c>
      <c r="V24" s="159">
        <f>SUM(V7:V15)</f>
        <v>1845.9255983222822</v>
      </c>
      <c r="W24" s="159">
        <f>SUM(W7:W15)</f>
        <v>1809.5062264035005</v>
      </c>
      <c r="X24" s="159">
        <f>SUM(X7:X15)</f>
        <v>1797.3893087120805</v>
      </c>
      <c r="Y24" s="159">
        <f>SUM(Y7:Y15)</f>
        <v>1775.2104943296663</v>
      </c>
      <c r="Z24" s="159">
        <f>SUM(Z7:Z15)</f>
        <v>1739.5404187181894</v>
      </c>
      <c r="AA24" s="159">
        <f>SUM(AA7:AA15)</f>
        <v>1736.1910016791589</v>
      </c>
      <c r="AB24" s="159">
        <f>SUM(AB7:AB15)</f>
        <v>1812.7883026602938</v>
      </c>
      <c r="AC24" s="159">
        <f>SUM(AC7:AC15)</f>
        <v>1832.2080706407562</v>
      </c>
      <c r="AD24" s="159">
        <f>SUM(AD7:AD15)</f>
        <v>1840.1987049095549</v>
      </c>
      <c r="AE24" s="159">
        <f>SUM(AE7:AE15)</f>
        <v>1872.4097990381372</v>
      </c>
      <c r="AF24" s="160">
        <f>SUM(AF7:AF15)</f>
        <v>1936.8174887474433</v>
      </c>
      <c r="AG24" s="160">
        <f>SUM(AG7:AG15)</f>
        <v>1972.4219280456346</v>
      </c>
      <c r="AH24" s="160">
        <f>SUM(AH7:AH15)</f>
        <v>1969.7332073996874</v>
      </c>
      <c r="AI24" s="160"/>
      <c r="AJ24" s="152">
        <f>AH24/AH20</f>
        <v>9.8718303064175297E-2</v>
      </c>
      <c r="AK24" s="152">
        <f>(AH24-F24)/F24</f>
        <v>3.4236906361173165E-2</v>
      </c>
    </row>
    <row r="25" spans="2:37" x14ac:dyDescent="0.25">
      <c r="B25" s="239" t="s">
        <v>331</v>
      </c>
      <c r="C25" s="145" t="s">
        <v>210</v>
      </c>
      <c r="E25" s="145" t="s">
        <v>214</v>
      </c>
      <c r="F25" s="159">
        <f>SUM(F16:F17)</f>
        <v>5871.763834129576</v>
      </c>
      <c r="G25" s="159">
        <f>SUM(G16:G17)</f>
        <v>5826.1085548033261</v>
      </c>
      <c r="H25" s="159">
        <f>SUM(H16:H17)</f>
        <v>5727.6528663403906</v>
      </c>
      <c r="I25" s="159">
        <f>SUM(I16:I17)</f>
        <v>5833.9245975971553</v>
      </c>
      <c r="J25" s="159">
        <f>SUM(J16:J17)</f>
        <v>6053.1016746087344</v>
      </c>
      <c r="K25" s="159">
        <f>SUM(K16:K17)</f>
        <v>6294.7279793349835</v>
      </c>
      <c r="L25" s="159">
        <f>SUM(L16:L17)</f>
        <v>6318.8803819284267</v>
      </c>
      <c r="M25" s="159">
        <f>SUM(M16:M17)</f>
        <v>6127.1861721512723</v>
      </c>
      <c r="N25" s="159">
        <f>SUM(N16:N17)</f>
        <v>6460.418674348497</v>
      </c>
      <c r="O25" s="159">
        <f>SUM(O16:O17)</f>
        <v>6449.5109855671453</v>
      </c>
      <c r="P25" s="159">
        <f>SUM(P16:P17)</f>
        <v>6141.9390740719018</v>
      </c>
      <c r="Q25" s="159">
        <f>SUM(Q16:Q17)</f>
        <v>5847.1087848571979</v>
      </c>
      <c r="R25" s="159">
        <f>SUM(R16:R17)</f>
        <v>5772.8661102891529</v>
      </c>
      <c r="S25" s="159">
        <f>SUM(S16:S17)</f>
        <v>5937.1359705518398</v>
      </c>
      <c r="T25" s="159">
        <f>SUM(T16:T17)</f>
        <v>5856.6868029971847</v>
      </c>
      <c r="U25" s="159">
        <f>SUM(U16:U17)</f>
        <v>5678.5748307405229</v>
      </c>
      <c r="V25" s="159">
        <f>SUM(V16:V17)</f>
        <v>5424.2478433911056</v>
      </c>
      <c r="W25" s="159">
        <f>SUM(W16:W17)</f>
        <v>5264.7328612548381</v>
      </c>
      <c r="X25" s="159">
        <f>SUM(X16:X17)</f>
        <v>5206.0520674585996</v>
      </c>
      <c r="Y25" s="159">
        <f>SUM(Y16:Y17)</f>
        <v>5068.889140858475</v>
      </c>
      <c r="Z25" s="159">
        <f>SUM(Z16:Z17)</f>
        <v>5344.510502482206</v>
      </c>
      <c r="AA25" s="159">
        <f>SUM(AA16:AA17)</f>
        <v>4964.0261765043915</v>
      </c>
      <c r="AB25" s="159">
        <f>SUM(AB16:AB17)</f>
        <v>5100.236277643673</v>
      </c>
      <c r="AC25" s="159">
        <f>SUM(AC16:AC17)</f>
        <v>5549.4298849081315</v>
      </c>
      <c r="AD25" s="159">
        <f>SUM(AD16:AD17)</f>
        <v>5376.687612743036</v>
      </c>
      <c r="AE25" s="159">
        <f>SUM(AE16:AE17)</f>
        <v>5362.8928412543955</v>
      </c>
      <c r="AF25" s="159">
        <f>SUM(AF16:AF17)</f>
        <v>5423.0398744768436</v>
      </c>
      <c r="AG25" s="159">
        <f>SUM(AG16:AG17)</f>
        <v>5694.9478733213891</v>
      </c>
      <c r="AH25" s="159">
        <f>SUM(AH16:AH17)</f>
        <v>5893.9152840166389</v>
      </c>
      <c r="AI25" s="159"/>
      <c r="AJ25" s="152">
        <f>AH25/AH20</f>
        <v>0.29538889482917985</v>
      </c>
      <c r="AK25" s="152">
        <f>(AH25-F25)/F25</f>
        <v>3.7725376075767509E-3</v>
      </c>
    </row>
    <row r="26" spans="2:37" x14ac:dyDescent="0.25">
      <c r="B26" s="239" t="s">
        <v>285</v>
      </c>
      <c r="C26" s="158" t="s">
        <v>211</v>
      </c>
      <c r="E26" s="145" t="s">
        <v>214</v>
      </c>
      <c r="F26" s="159">
        <f>F18</f>
        <v>355.036</v>
      </c>
      <c r="G26" s="159">
        <f>G18</f>
        <v>315.14515999999998</v>
      </c>
      <c r="H26" s="159">
        <f>H18</f>
        <v>255.60083999999998</v>
      </c>
      <c r="I26" s="159">
        <f>I18</f>
        <v>357.2998</v>
      </c>
      <c r="J26" s="159">
        <f>J18</f>
        <v>269.64124000000004</v>
      </c>
      <c r="K26" s="159">
        <f>K18</f>
        <v>494.59520000000003</v>
      </c>
      <c r="L26" s="159">
        <f>L18</f>
        <v>484.03343999999993</v>
      </c>
      <c r="M26" s="159">
        <f>M18</f>
        <v>423.48680000000002</v>
      </c>
      <c r="N26" s="159">
        <f>N18</f>
        <v>305.58044000000001</v>
      </c>
      <c r="O26" s="159">
        <f>O18</f>
        <v>383.22723999999999</v>
      </c>
      <c r="P26" s="159">
        <f>P18</f>
        <v>366.38315999999998</v>
      </c>
      <c r="Q26" s="159">
        <f>Q18</f>
        <v>385.28247999999996</v>
      </c>
      <c r="R26" s="159">
        <f>R18</f>
        <v>273.89956000000001</v>
      </c>
      <c r="S26" s="159">
        <f>S18</f>
        <v>386.76</v>
      </c>
      <c r="T26" s="159">
        <f>T18</f>
        <v>240.79571999999996</v>
      </c>
      <c r="U26" s="159">
        <f>U18</f>
        <v>266.73371999999995</v>
      </c>
      <c r="V26" s="159">
        <f>V18</f>
        <v>254.85636</v>
      </c>
      <c r="W26" s="159">
        <f>W18</f>
        <v>376.76671999999996</v>
      </c>
      <c r="X26" s="159">
        <f>X18</f>
        <v>262.20744000000002</v>
      </c>
      <c r="Y26" s="159">
        <f>Y18</f>
        <v>307.32239999999996</v>
      </c>
      <c r="Z26" s="159">
        <f>Z18</f>
        <v>427.93387999999993</v>
      </c>
      <c r="AA26" s="159">
        <f>AA18</f>
        <v>360.67856</v>
      </c>
      <c r="AB26" s="159">
        <f>AB18</f>
        <v>229.39619999999999</v>
      </c>
      <c r="AC26" s="159">
        <f>AC18</f>
        <v>515.69275999999991</v>
      </c>
      <c r="AD26" s="159">
        <f>AD18</f>
        <v>391.07495680000005</v>
      </c>
      <c r="AE26" s="159">
        <f>AE18</f>
        <v>401.14668</v>
      </c>
      <c r="AF26" s="159">
        <f>AF18</f>
        <v>433.59887999999995</v>
      </c>
      <c r="AG26" s="159">
        <f>AG18</f>
        <v>332.74735999999996</v>
      </c>
      <c r="AH26" s="159">
        <f>AH18</f>
        <v>457.45171999999997</v>
      </c>
      <c r="AI26" s="159"/>
      <c r="AJ26" s="152">
        <f>AH26/AH20</f>
        <v>2.2926382802777652E-2</v>
      </c>
      <c r="AK26" s="152">
        <f>(AH26-F26)/F26</f>
        <v>0.28846573305242273</v>
      </c>
    </row>
    <row r="27" spans="2:37" x14ac:dyDescent="0.25">
      <c r="B27" s="239" t="s">
        <v>205</v>
      </c>
      <c r="C27" s="158" t="s">
        <v>206</v>
      </c>
      <c r="E27" s="145" t="s">
        <v>214</v>
      </c>
      <c r="F27" s="159">
        <f>F19</f>
        <v>96.677023188405784</v>
      </c>
      <c r="G27" s="159">
        <f>G19</f>
        <v>99.628382821946872</v>
      </c>
      <c r="H27" s="159">
        <f>H19</f>
        <v>118.08579710144927</v>
      </c>
      <c r="I27" s="159">
        <f>I19</f>
        <v>99.875217391304361</v>
      </c>
      <c r="J27" s="159">
        <f>J19</f>
        <v>98.719420289855051</v>
      </c>
      <c r="K27" s="159">
        <f>K19</f>
        <v>86.267101449275344</v>
      </c>
      <c r="L27" s="159">
        <f>L19</f>
        <v>87.18695652173912</v>
      </c>
      <c r="M27" s="159">
        <f>M19</f>
        <v>82.633913043478259</v>
      </c>
      <c r="N27" s="159">
        <f>N19</f>
        <v>95.371594202898564</v>
      </c>
      <c r="O27" s="159">
        <f>O19</f>
        <v>103.53391304347825</v>
      </c>
      <c r="P27" s="159">
        <f>P19</f>
        <v>91.8436231884058</v>
      </c>
      <c r="Q27" s="159">
        <f>Q19</f>
        <v>83.63666666666667</v>
      </c>
      <c r="R27" s="159">
        <f>R19</f>
        <v>80.805362318840594</v>
      </c>
      <c r="S27" s="159">
        <f>S19</f>
        <v>78.482608695652175</v>
      </c>
      <c r="T27" s="159">
        <f>T19</f>
        <v>66.857681159420295</v>
      </c>
      <c r="U27" s="159">
        <f>U19</f>
        <v>60.814599999999999</v>
      </c>
      <c r="V27" s="159">
        <f>V19</f>
        <v>64.755533333333346</v>
      </c>
      <c r="W27" s="159">
        <f>W19</f>
        <v>50.899933333333344</v>
      </c>
      <c r="X27" s="159">
        <f>X19</f>
        <v>66.973133333333351</v>
      </c>
      <c r="Y27" s="159">
        <f>Y19</f>
        <v>89.020800000000008</v>
      </c>
      <c r="Z27" s="159">
        <f>Z19</f>
        <v>98.243200000000016</v>
      </c>
      <c r="AA27" s="159">
        <f>AA19</f>
        <v>70.265799999999999</v>
      </c>
      <c r="AB27" s="159">
        <f>AB19</f>
        <v>46.351066666666675</v>
      </c>
      <c r="AC27" s="159">
        <f>AC19</f>
        <v>47.090266666666672</v>
      </c>
      <c r="AD27" s="159">
        <f>AD19</f>
        <v>54.549733333333336</v>
      </c>
      <c r="AE27" s="159">
        <f>AE19</f>
        <v>64.265666666666661</v>
      </c>
      <c r="AF27" s="159">
        <f>AF19</f>
        <v>79.107600000000019</v>
      </c>
      <c r="AG27" s="159">
        <f>AG19</f>
        <v>83.988666666666674</v>
      </c>
      <c r="AH27" s="159">
        <f>AH19</f>
        <v>88.762666666666675</v>
      </c>
      <c r="AI27" s="159"/>
      <c r="AJ27" s="152">
        <f>AH27/AH20</f>
        <v>4.448571916169322E-3</v>
      </c>
      <c r="AK27" s="152">
        <f>(AH27-F27)/F27</f>
        <v>-8.1863883068839211E-2</v>
      </c>
    </row>
    <row r="28" spans="2:37" x14ac:dyDescent="0.25"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K28" s="152"/>
    </row>
    <row r="29" spans="2:37" x14ac:dyDescent="0.25">
      <c r="D29" s="145" t="s">
        <v>212</v>
      </c>
      <c r="F29" s="159">
        <f>SUM(F26:F27)</f>
        <v>451.71302318840577</v>
      </c>
      <c r="G29" s="159">
        <f t="shared" ref="G29:AH29" si="2">SUM(G26:G27)</f>
        <v>414.77354282194688</v>
      </c>
      <c r="H29" s="159">
        <f t="shared" si="2"/>
        <v>373.68663710144926</v>
      </c>
      <c r="I29" s="159">
        <f t="shared" si="2"/>
        <v>457.17501739130438</v>
      </c>
      <c r="J29" s="159">
        <f t="shared" si="2"/>
        <v>368.3606602898551</v>
      </c>
      <c r="K29" s="159">
        <f t="shared" si="2"/>
        <v>580.86230144927538</v>
      </c>
      <c r="L29" s="159">
        <f t="shared" si="2"/>
        <v>571.22039652173908</v>
      </c>
      <c r="M29" s="159">
        <f t="shared" si="2"/>
        <v>506.1207130434783</v>
      </c>
      <c r="N29" s="159">
        <f t="shared" si="2"/>
        <v>400.95203420289857</v>
      </c>
      <c r="O29" s="159">
        <f t="shared" si="2"/>
        <v>486.76115304347826</v>
      </c>
      <c r="P29" s="159">
        <f t="shared" si="2"/>
        <v>458.22678318840576</v>
      </c>
      <c r="Q29" s="159">
        <f t="shared" si="2"/>
        <v>468.91914666666662</v>
      </c>
      <c r="R29" s="159">
        <f t="shared" si="2"/>
        <v>354.7049223188406</v>
      </c>
      <c r="S29" s="159">
        <f t="shared" si="2"/>
        <v>465.24260869565217</v>
      </c>
      <c r="T29" s="159">
        <f t="shared" si="2"/>
        <v>307.65340115942024</v>
      </c>
      <c r="U29" s="159">
        <f t="shared" si="2"/>
        <v>327.54831999999993</v>
      </c>
      <c r="V29" s="159">
        <f t="shared" si="2"/>
        <v>319.61189333333334</v>
      </c>
      <c r="W29" s="159">
        <f t="shared" si="2"/>
        <v>427.66665333333333</v>
      </c>
      <c r="X29" s="159">
        <f t="shared" si="2"/>
        <v>329.18057333333337</v>
      </c>
      <c r="Y29" s="159">
        <f t="shared" si="2"/>
        <v>396.34319999999997</v>
      </c>
      <c r="Z29" s="159">
        <f t="shared" si="2"/>
        <v>526.17707999999993</v>
      </c>
      <c r="AA29" s="159">
        <f t="shared" si="2"/>
        <v>430.94436000000002</v>
      </c>
      <c r="AB29" s="159">
        <f t="shared" si="2"/>
        <v>275.74726666666669</v>
      </c>
      <c r="AC29" s="159">
        <f t="shared" si="2"/>
        <v>562.78302666666661</v>
      </c>
      <c r="AD29" s="159">
        <f t="shared" si="2"/>
        <v>445.62469013333339</v>
      </c>
      <c r="AE29" s="159">
        <f t="shared" si="2"/>
        <v>465.41234666666668</v>
      </c>
      <c r="AF29" s="159">
        <f t="shared" si="2"/>
        <v>512.70647999999994</v>
      </c>
      <c r="AG29" s="159">
        <f t="shared" si="2"/>
        <v>416.73602666666665</v>
      </c>
      <c r="AH29" s="159">
        <f t="shared" si="2"/>
        <v>546.21438666666666</v>
      </c>
      <c r="AI29" s="159"/>
      <c r="AJ29" s="152">
        <f>AH29/AH20</f>
        <v>2.7374954718946975E-2</v>
      </c>
      <c r="AK29" s="152">
        <f>(AH29-F29)/F29</f>
        <v>0.20920663923130936</v>
      </c>
    </row>
    <row r="30" spans="2:37" x14ac:dyDescent="0.25">
      <c r="D30" s="145" t="s">
        <v>213</v>
      </c>
      <c r="E30" s="145" t="s">
        <v>214</v>
      </c>
      <c r="F30" s="159">
        <f>SUM(F3:F7,F9,F11,F13)</f>
        <v>12763.023930172478</v>
      </c>
      <c r="G30" s="159">
        <f t="shared" ref="G30:AH30" si="3">SUM(G3:G7,G9,G11,G13)</f>
        <v>12879.987231524181</v>
      </c>
      <c r="H30" s="159">
        <f t="shared" si="3"/>
        <v>12999.290260928241</v>
      </c>
      <c r="I30" s="159">
        <f t="shared" si="3"/>
        <v>12973.990180794073</v>
      </c>
      <c r="J30" s="159">
        <f t="shared" si="3"/>
        <v>12891.625260897916</v>
      </c>
      <c r="K30" s="159">
        <f t="shared" si="3"/>
        <v>12897.363775885042</v>
      </c>
      <c r="L30" s="159">
        <f t="shared" si="3"/>
        <v>13256.585650832274</v>
      </c>
      <c r="M30" s="159">
        <f t="shared" si="3"/>
        <v>13526.960850483254</v>
      </c>
      <c r="N30" s="159">
        <f t="shared" si="3"/>
        <v>13693.278050469407</v>
      </c>
      <c r="O30" s="159">
        <f t="shared" si="3"/>
        <v>13256.556157893952</v>
      </c>
      <c r="P30" s="159">
        <f t="shared" si="3"/>
        <v>12654.754425587185</v>
      </c>
      <c r="Q30" s="159">
        <f t="shared" si="3"/>
        <v>12576.610532414717</v>
      </c>
      <c r="R30" s="159">
        <f t="shared" si="3"/>
        <v>12428.260656810144</v>
      </c>
      <c r="S30" s="159">
        <f t="shared" si="3"/>
        <v>12366.070739676758</v>
      </c>
      <c r="T30" s="159">
        <f t="shared" si="3"/>
        <v>12339.539515305587</v>
      </c>
      <c r="U30" s="159">
        <f t="shared" si="3"/>
        <v>12196.096234858987</v>
      </c>
      <c r="V30" s="159">
        <f t="shared" si="3"/>
        <v>12117.776429801555</v>
      </c>
      <c r="W30" s="159">
        <f t="shared" si="3"/>
        <v>11887.053452917045</v>
      </c>
      <c r="X30" s="159">
        <f t="shared" si="3"/>
        <v>11825.137807362678</v>
      </c>
      <c r="Y30" s="159">
        <f t="shared" si="3"/>
        <v>11646.479876894928</v>
      </c>
      <c r="Z30" s="159">
        <f t="shared" si="3"/>
        <v>11407.13752191676</v>
      </c>
      <c r="AA30" s="159">
        <f t="shared" si="3"/>
        <v>11297.221779218413</v>
      </c>
      <c r="AB30" s="159">
        <f t="shared" si="3"/>
        <v>11681.53165768259</v>
      </c>
      <c r="AC30" s="159">
        <f t="shared" si="3"/>
        <v>11850.158040527189</v>
      </c>
      <c r="AD30" s="159">
        <f t="shared" si="3"/>
        <v>11985.521261006486</v>
      </c>
      <c r="AE30" s="159">
        <f t="shared" si="3"/>
        <v>12234.087973024301</v>
      </c>
      <c r="AF30" s="159">
        <f t="shared" si="3"/>
        <v>12609.601355008646</v>
      </c>
      <c r="AG30" s="159">
        <f t="shared" si="3"/>
        <v>12963.011923690041</v>
      </c>
      <c r="AH30" s="159">
        <f t="shared" si="3"/>
        <v>12970.088527744605</v>
      </c>
      <c r="AI30" s="159"/>
      <c r="AJ30" s="152">
        <f>AH30/AH20</f>
        <v>0.65002972242182766</v>
      </c>
      <c r="AK30" s="152">
        <f>(AH30-F30)/F30</f>
        <v>1.6223788242112073E-2</v>
      </c>
    </row>
    <row r="31" spans="2:37" x14ac:dyDescent="0.25">
      <c r="D31" s="145" t="s">
        <v>215</v>
      </c>
      <c r="E31" s="145" t="s">
        <v>214</v>
      </c>
      <c r="F31" s="159">
        <f>SUM(F8,F10,F12,F14:F17)</f>
        <v>6370.240917308055</v>
      </c>
      <c r="G31" s="159">
        <f t="shared" ref="G31:AH31" si="4">SUM(G8,G10,G12,G14:G17)</f>
        <v>6334.8638322110692</v>
      </c>
      <c r="H31" s="159">
        <f t="shared" si="4"/>
        <v>6239.6132482948506</v>
      </c>
      <c r="I31" s="159">
        <f t="shared" si="4"/>
        <v>6348.2432638673181</v>
      </c>
      <c r="J31" s="159">
        <f t="shared" si="4"/>
        <v>6568.7234928024473</v>
      </c>
      <c r="K31" s="159">
        <f t="shared" si="4"/>
        <v>6814.5879695135827</v>
      </c>
      <c r="L31" s="159">
        <f t="shared" si="4"/>
        <v>6859.0219150334915</v>
      </c>
      <c r="M31" s="159">
        <f t="shared" si="4"/>
        <v>6686.3209461439992</v>
      </c>
      <c r="N31" s="159">
        <f t="shared" si="4"/>
        <v>7031.7839600826101</v>
      </c>
      <c r="O31" s="159">
        <f t="shared" si="4"/>
        <v>6998.5681176234893</v>
      </c>
      <c r="P31" s="159">
        <f t="shared" si="4"/>
        <v>6664.2275660464684</v>
      </c>
      <c r="Q31" s="159">
        <f t="shared" si="4"/>
        <v>6372.8931181714388</v>
      </c>
      <c r="R31" s="159">
        <f t="shared" si="4"/>
        <v>6298.9999637581841</v>
      </c>
      <c r="S31" s="159">
        <f t="shared" si="4"/>
        <v>6459.4146004447293</v>
      </c>
      <c r="T31" s="159">
        <f t="shared" si="4"/>
        <v>6378.7775493544086</v>
      </c>
      <c r="U31" s="159">
        <f t="shared" si="4"/>
        <v>6207.3844437186553</v>
      </c>
      <c r="V31" s="159">
        <f t="shared" si="4"/>
        <v>5941.8790805820108</v>
      </c>
      <c r="W31" s="159">
        <f t="shared" si="4"/>
        <v>5774.1708634289098</v>
      </c>
      <c r="X31" s="159">
        <f t="shared" si="4"/>
        <v>5717.3947339394836</v>
      </c>
      <c r="Y31" s="159">
        <f t="shared" si="4"/>
        <v>5574.3245185508595</v>
      </c>
      <c r="Z31" s="159">
        <f t="shared" si="4"/>
        <v>5832.302917959144</v>
      </c>
      <c r="AA31" s="159">
        <f t="shared" si="4"/>
        <v>5448.1739941183723</v>
      </c>
      <c r="AB31" s="159">
        <f t="shared" si="4"/>
        <v>5610.7603886986744</v>
      </c>
      <c r="AC31" s="159">
        <f t="shared" si="4"/>
        <v>6064.216788235346</v>
      </c>
      <c r="AD31" s="159">
        <f t="shared" si="4"/>
        <v>5887.2769512593495</v>
      </c>
      <c r="AE31" s="159">
        <f t="shared" si="4"/>
        <v>5881.5020000387512</v>
      </c>
      <c r="AF31" s="159">
        <f t="shared" si="4"/>
        <v>5962.3692819852022</v>
      </c>
      <c r="AG31" s="159">
        <f t="shared" si="4"/>
        <v>6242.1727794160233</v>
      </c>
      <c r="AH31" s="159">
        <f t="shared" si="4"/>
        <v>6436.7670458694847</v>
      </c>
      <c r="AI31" s="159"/>
      <c r="AJ31" s="152">
        <f>AH31/AH20</f>
        <v>0.3225953228592256</v>
      </c>
      <c r="AK31" s="152">
        <f>(AH31-F31)/F31</f>
        <v>1.0443267283765836E-2</v>
      </c>
    </row>
    <row r="32" spans="2:37" x14ac:dyDescent="0.25"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62"/>
      <c r="R32" s="162"/>
      <c r="S32" s="162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/>
      <c r="AF32" s="162"/>
      <c r="AG32" s="162"/>
      <c r="AH32" s="162"/>
      <c r="AI32" s="162"/>
      <c r="AJ32" s="152"/>
    </row>
    <row r="57" spans="2:36" s="149" customFormat="1" x14ac:dyDescent="0.25">
      <c r="F57" s="149">
        <v>1990</v>
      </c>
      <c r="G57" s="149">
        <v>1991</v>
      </c>
      <c r="H57" s="149">
        <v>1992</v>
      </c>
      <c r="I57" s="149">
        <v>1993</v>
      </c>
      <c r="J57" s="149">
        <v>1994</v>
      </c>
      <c r="K57" s="149">
        <v>1995</v>
      </c>
      <c r="L57" s="149">
        <v>1996</v>
      </c>
      <c r="M57" s="149">
        <v>1997</v>
      </c>
      <c r="N57" s="149">
        <v>1998</v>
      </c>
      <c r="O57" s="149">
        <v>1999</v>
      </c>
      <c r="P57" s="149">
        <v>2000</v>
      </c>
      <c r="Q57" s="149">
        <v>2001</v>
      </c>
      <c r="R57" s="149">
        <v>2002</v>
      </c>
      <c r="S57" s="149">
        <v>2003</v>
      </c>
      <c r="T57" s="149">
        <v>2004</v>
      </c>
      <c r="U57" s="149">
        <v>2005</v>
      </c>
      <c r="V57" s="149">
        <v>2006</v>
      </c>
      <c r="W57" s="149">
        <v>2007</v>
      </c>
      <c r="X57" s="149">
        <v>2008</v>
      </c>
      <c r="Y57" s="149">
        <v>2009</v>
      </c>
      <c r="Z57" s="149">
        <v>2010</v>
      </c>
      <c r="AA57" s="149">
        <v>2011</v>
      </c>
      <c r="AB57" s="149">
        <v>2012</v>
      </c>
      <c r="AC57" s="149">
        <v>2013</v>
      </c>
      <c r="AD57" s="149">
        <v>2014</v>
      </c>
      <c r="AE57" s="149">
        <v>2015</v>
      </c>
      <c r="AF57" s="149">
        <v>2016</v>
      </c>
      <c r="AG57" s="149">
        <v>2017</v>
      </c>
      <c r="AH57" s="149">
        <v>2018</v>
      </c>
      <c r="AJ57" s="149" t="s">
        <v>228</v>
      </c>
    </row>
    <row r="58" spans="2:36" x14ac:dyDescent="0.25">
      <c r="D58" s="145" t="s">
        <v>212</v>
      </c>
      <c r="F58" s="159">
        <f t="shared" ref="F58:AG58" si="5">SUM(F18:F19)</f>
        <v>451.71302318840577</v>
      </c>
      <c r="G58" s="159">
        <f t="shared" si="5"/>
        <v>414.77354282194688</v>
      </c>
      <c r="H58" s="159">
        <f t="shared" si="5"/>
        <v>373.68663710144926</v>
      </c>
      <c r="I58" s="159">
        <f t="shared" si="5"/>
        <v>457.17501739130438</v>
      </c>
      <c r="J58" s="159">
        <f t="shared" si="5"/>
        <v>368.3606602898551</v>
      </c>
      <c r="K58" s="159">
        <f t="shared" si="5"/>
        <v>580.86230144927538</v>
      </c>
      <c r="L58" s="159">
        <f t="shared" si="5"/>
        <v>571.22039652173908</v>
      </c>
      <c r="M58" s="159">
        <f t="shared" si="5"/>
        <v>506.1207130434783</v>
      </c>
      <c r="N58" s="159">
        <f t="shared" si="5"/>
        <v>400.95203420289857</v>
      </c>
      <c r="O58" s="159">
        <f t="shared" si="5"/>
        <v>486.76115304347826</v>
      </c>
      <c r="P58" s="159">
        <f t="shared" si="5"/>
        <v>458.22678318840576</v>
      </c>
      <c r="Q58" s="159">
        <f t="shared" si="5"/>
        <v>468.91914666666662</v>
      </c>
      <c r="R58" s="159">
        <f t="shared" si="5"/>
        <v>354.7049223188406</v>
      </c>
      <c r="S58" s="159">
        <f t="shared" si="5"/>
        <v>465.24260869565217</v>
      </c>
      <c r="T58" s="159">
        <f t="shared" si="5"/>
        <v>307.65340115942024</v>
      </c>
      <c r="U58" s="159">
        <f t="shared" si="5"/>
        <v>327.54831999999993</v>
      </c>
      <c r="V58" s="159">
        <f t="shared" si="5"/>
        <v>319.61189333333334</v>
      </c>
      <c r="W58" s="159">
        <f t="shared" si="5"/>
        <v>427.66665333333333</v>
      </c>
      <c r="X58" s="159">
        <f t="shared" si="5"/>
        <v>329.18057333333337</v>
      </c>
      <c r="Y58" s="159">
        <f t="shared" si="5"/>
        <v>396.34319999999997</v>
      </c>
      <c r="Z58" s="159">
        <f t="shared" si="5"/>
        <v>526.17707999999993</v>
      </c>
      <c r="AA58" s="159">
        <f t="shared" si="5"/>
        <v>430.94436000000002</v>
      </c>
      <c r="AB58" s="159">
        <f t="shared" si="5"/>
        <v>275.74726666666669</v>
      </c>
      <c r="AC58" s="159">
        <f t="shared" si="5"/>
        <v>562.78302666666661</v>
      </c>
      <c r="AD58" s="159">
        <f t="shared" si="5"/>
        <v>445.62469013333339</v>
      </c>
      <c r="AE58" s="159">
        <f t="shared" si="5"/>
        <v>465.41234666666668</v>
      </c>
      <c r="AF58" s="159">
        <f t="shared" si="5"/>
        <v>512.70647999999994</v>
      </c>
      <c r="AG58" s="159">
        <f t="shared" si="5"/>
        <v>416.73602666666665</v>
      </c>
      <c r="AH58" s="159">
        <f t="shared" ref="AH58" si="6">SUM(AH18:AH19)</f>
        <v>546.21438666666666</v>
      </c>
      <c r="AI58" s="159"/>
      <c r="AJ58" s="165">
        <f>AH58/AB20</f>
        <v>3.1091368645844764E-2</v>
      </c>
    </row>
    <row r="59" spans="2:36" x14ac:dyDescent="0.25">
      <c r="D59" s="145" t="s">
        <v>215</v>
      </c>
      <c r="F59" s="159">
        <f t="shared" ref="F59:AG59" si="7">SUM(F8,F10,F12,F14:F17)</f>
        <v>6370.240917308055</v>
      </c>
      <c r="G59" s="159">
        <f t="shared" si="7"/>
        <v>6334.8638322110692</v>
      </c>
      <c r="H59" s="159">
        <f t="shared" si="7"/>
        <v>6239.6132482948506</v>
      </c>
      <c r="I59" s="159">
        <f t="shared" si="7"/>
        <v>6348.2432638673181</v>
      </c>
      <c r="J59" s="159">
        <f t="shared" si="7"/>
        <v>6568.7234928024473</v>
      </c>
      <c r="K59" s="159">
        <f t="shared" si="7"/>
        <v>6814.5879695135827</v>
      </c>
      <c r="L59" s="159">
        <f t="shared" si="7"/>
        <v>6859.0219150334915</v>
      </c>
      <c r="M59" s="159">
        <f t="shared" si="7"/>
        <v>6686.3209461439992</v>
      </c>
      <c r="N59" s="159">
        <f t="shared" si="7"/>
        <v>7031.7839600826101</v>
      </c>
      <c r="O59" s="159">
        <f t="shared" si="7"/>
        <v>6998.5681176234893</v>
      </c>
      <c r="P59" s="159">
        <f t="shared" si="7"/>
        <v>6664.2275660464684</v>
      </c>
      <c r="Q59" s="159">
        <f t="shared" si="7"/>
        <v>6372.8931181714388</v>
      </c>
      <c r="R59" s="159">
        <f t="shared" si="7"/>
        <v>6298.9999637581841</v>
      </c>
      <c r="S59" s="159">
        <f t="shared" si="7"/>
        <v>6459.4146004447293</v>
      </c>
      <c r="T59" s="159">
        <f t="shared" si="7"/>
        <v>6378.7775493544086</v>
      </c>
      <c r="U59" s="159">
        <f t="shared" si="7"/>
        <v>6207.3844437186553</v>
      </c>
      <c r="V59" s="159">
        <f t="shared" si="7"/>
        <v>5941.8790805820108</v>
      </c>
      <c r="W59" s="159">
        <f t="shared" si="7"/>
        <v>5774.1708634289098</v>
      </c>
      <c r="X59" s="159">
        <f t="shared" si="7"/>
        <v>5717.3947339394836</v>
      </c>
      <c r="Y59" s="159">
        <f t="shared" si="7"/>
        <v>5574.3245185508595</v>
      </c>
      <c r="Z59" s="159">
        <f t="shared" si="7"/>
        <v>5832.302917959144</v>
      </c>
      <c r="AA59" s="159">
        <f t="shared" si="7"/>
        <v>5448.1739941183723</v>
      </c>
      <c r="AB59" s="159">
        <f t="shared" si="7"/>
        <v>5610.7603886986744</v>
      </c>
      <c r="AC59" s="159">
        <f t="shared" si="7"/>
        <v>6064.216788235346</v>
      </c>
      <c r="AD59" s="159">
        <f t="shared" si="7"/>
        <v>5887.2769512593495</v>
      </c>
      <c r="AE59" s="159">
        <f t="shared" si="7"/>
        <v>5881.5020000387512</v>
      </c>
      <c r="AF59" s="159">
        <f t="shared" si="7"/>
        <v>5962.3692819852022</v>
      </c>
      <c r="AG59" s="159">
        <f t="shared" si="7"/>
        <v>6242.1727794160233</v>
      </c>
      <c r="AH59" s="159">
        <f t="shared" ref="AH59" si="8">SUM(AH8,AH10,AH12,AH14:AH17)</f>
        <v>6436.7670458694847</v>
      </c>
      <c r="AI59" s="159"/>
      <c r="AJ59" s="165">
        <f>AH59/AB20</f>
        <v>0.36639074692238671</v>
      </c>
    </row>
    <row r="60" spans="2:36" x14ac:dyDescent="0.25">
      <c r="D60" s="145" t="s">
        <v>213</v>
      </c>
      <c r="F60" s="159">
        <f t="shared" ref="F60:AG60" si="9">SUM(F3:F7,F9,F11,F13)</f>
        <v>12763.023930172478</v>
      </c>
      <c r="G60" s="159">
        <f t="shared" si="9"/>
        <v>12879.987231524181</v>
      </c>
      <c r="H60" s="159">
        <f t="shared" si="9"/>
        <v>12999.290260928241</v>
      </c>
      <c r="I60" s="159">
        <f t="shared" si="9"/>
        <v>12973.990180794073</v>
      </c>
      <c r="J60" s="159">
        <f t="shared" si="9"/>
        <v>12891.625260897916</v>
      </c>
      <c r="K60" s="159">
        <f t="shared" si="9"/>
        <v>12897.363775885042</v>
      </c>
      <c r="L60" s="159">
        <f t="shared" si="9"/>
        <v>13256.585650832274</v>
      </c>
      <c r="M60" s="159">
        <f t="shared" si="9"/>
        <v>13526.960850483254</v>
      </c>
      <c r="N60" s="159">
        <f t="shared" si="9"/>
        <v>13693.278050469407</v>
      </c>
      <c r="O60" s="159">
        <f t="shared" si="9"/>
        <v>13256.556157893952</v>
      </c>
      <c r="P60" s="159">
        <f t="shared" si="9"/>
        <v>12654.754425587185</v>
      </c>
      <c r="Q60" s="159">
        <f t="shared" si="9"/>
        <v>12576.610532414717</v>
      </c>
      <c r="R60" s="159">
        <f t="shared" si="9"/>
        <v>12428.260656810144</v>
      </c>
      <c r="S60" s="159">
        <f t="shared" si="9"/>
        <v>12366.070739676758</v>
      </c>
      <c r="T60" s="159">
        <f t="shared" si="9"/>
        <v>12339.539515305587</v>
      </c>
      <c r="U60" s="159">
        <f t="shared" si="9"/>
        <v>12196.096234858987</v>
      </c>
      <c r="V60" s="159">
        <f t="shared" si="9"/>
        <v>12117.776429801555</v>
      </c>
      <c r="W60" s="159">
        <f t="shared" si="9"/>
        <v>11887.053452917045</v>
      </c>
      <c r="X60" s="159">
        <f t="shared" si="9"/>
        <v>11825.137807362678</v>
      </c>
      <c r="Y60" s="159">
        <f t="shared" si="9"/>
        <v>11646.479876894928</v>
      </c>
      <c r="Z60" s="159">
        <f t="shared" si="9"/>
        <v>11407.13752191676</v>
      </c>
      <c r="AA60" s="159">
        <f t="shared" si="9"/>
        <v>11297.221779218413</v>
      </c>
      <c r="AB60" s="159">
        <f t="shared" si="9"/>
        <v>11681.53165768259</v>
      </c>
      <c r="AC60" s="159">
        <f t="shared" si="9"/>
        <v>11850.158040527189</v>
      </c>
      <c r="AD60" s="159">
        <f t="shared" si="9"/>
        <v>11985.521261006486</v>
      </c>
      <c r="AE60" s="159">
        <f t="shared" si="9"/>
        <v>12234.087973024301</v>
      </c>
      <c r="AF60" s="159">
        <f t="shared" si="9"/>
        <v>12609.601355008646</v>
      </c>
      <c r="AG60" s="159">
        <f t="shared" si="9"/>
        <v>12963.011923690041</v>
      </c>
      <c r="AH60" s="159">
        <f t="shared" ref="AH60" si="10">SUM(AH3:AH7,AH9,AH11,AH13)</f>
        <v>12970.088527744605</v>
      </c>
      <c r="AI60" s="159"/>
      <c r="AJ60" s="165">
        <f>AH60/AB20</f>
        <v>0.73827752184682383</v>
      </c>
    </row>
    <row r="61" spans="2:36" x14ac:dyDescent="0.25">
      <c r="B61" s="161" t="s">
        <v>217</v>
      </c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/>
      <c r="AF61" s="163"/>
      <c r="AG61" s="163"/>
      <c r="AH61" s="163"/>
      <c r="AI61" s="163"/>
      <c r="AJ61" s="146"/>
    </row>
    <row r="64" spans="2:36" x14ac:dyDescent="0.25">
      <c r="AH64" s="164"/>
      <c r="AI64" s="164"/>
    </row>
    <row r="65" spans="26:35" x14ac:dyDescent="0.25">
      <c r="AH65" s="164"/>
      <c r="AI65" s="164"/>
    </row>
    <row r="66" spans="26:35" x14ac:dyDescent="0.25">
      <c r="AH66" s="164"/>
      <c r="AI66" s="164"/>
    </row>
    <row r="74" spans="26:35" x14ac:dyDescent="0.25">
      <c r="Z74" s="146"/>
    </row>
    <row r="85" spans="2:2" x14ac:dyDescent="0.25">
      <c r="B85" s="161" t="s">
        <v>227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B1:AE60"/>
  <sheetViews>
    <sheetView zoomScale="75" zoomScaleNormal="75" workbookViewId="0">
      <pane ySplit="1" topLeftCell="A2" activePane="bottomLeft" state="frozen"/>
      <selection pane="bottomLeft" activeCell="AG24" sqref="AG24"/>
    </sheetView>
  </sheetViews>
  <sheetFormatPr defaultRowHeight="15" x14ac:dyDescent="0.25"/>
  <cols>
    <col min="1" max="1" width="4" style="33" customWidth="1"/>
    <col min="2" max="2" width="36.85546875" style="33" customWidth="1"/>
    <col min="3" max="3" width="7.5703125" style="33" bestFit="1" customWidth="1"/>
    <col min="4" max="7" width="7.5703125" style="33" customWidth="1"/>
    <col min="8" max="8" width="7.5703125" style="33" bestFit="1" customWidth="1"/>
    <col min="9" max="12" width="7.5703125" style="33" customWidth="1"/>
    <col min="13" max="13" width="7.5703125" style="33" bestFit="1" customWidth="1"/>
    <col min="14" max="17" width="7.5703125" style="33" customWidth="1"/>
    <col min="18" max="18" width="7.5703125" style="33" bestFit="1" customWidth="1"/>
    <col min="19" max="19" width="7.5703125" style="33" customWidth="1"/>
    <col min="20" max="31" width="7.5703125" style="33" bestFit="1" customWidth="1"/>
    <col min="32" max="16384" width="9.140625" style="33"/>
  </cols>
  <sheetData>
    <row r="1" spans="2:31" x14ac:dyDescent="0.25">
      <c r="B1" s="34" t="s">
        <v>161</v>
      </c>
    </row>
    <row r="3" spans="2:31" x14ac:dyDescent="0.25">
      <c r="B3" s="35"/>
      <c r="C3" s="36">
        <v>1990</v>
      </c>
      <c r="D3" s="36">
        <v>1991</v>
      </c>
      <c r="E3" s="36">
        <v>1992</v>
      </c>
      <c r="F3" s="36">
        <v>1993</v>
      </c>
      <c r="G3" s="36">
        <v>1994</v>
      </c>
      <c r="H3" s="36">
        <v>1995</v>
      </c>
      <c r="I3" s="36">
        <v>1996</v>
      </c>
      <c r="J3" s="36">
        <v>1997</v>
      </c>
      <c r="K3" s="36">
        <v>1998</v>
      </c>
      <c r="L3" s="36">
        <v>1999</v>
      </c>
      <c r="M3" s="36">
        <v>2000</v>
      </c>
      <c r="N3" s="36">
        <v>2001</v>
      </c>
      <c r="O3" s="36">
        <v>2002</v>
      </c>
      <c r="P3" s="36">
        <v>2003</v>
      </c>
      <c r="Q3" s="36">
        <v>2004</v>
      </c>
      <c r="R3" s="36">
        <v>2005</v>
      </c>
      <c r="S3" s="36">
        <v>2006</v>
      </c>
      <c r="T3" s="36">
        <v>2007</v>
      </c>
      <c r="U3" s="36">
        <v>2008</v>
      </c>
      <c r="V3" s="36">
        <v>2009</v>
      </c>
      <c r="W3" s="36">
        <v>2010</v>
      </c>
      <c r="X3" s="36">
        <v>2011</v>
      </c>
      <c r="Y3" s="36">
        <v>2012</v>
      </c>
      <c r="Z3" s="36">
        <v>2013</v>
      </c>
      <c r="AA3" s="36">
        <v>2014</v>
      </c>
      <c r="AB3" s="36">
        <v>2015</v>
      </c>
      <c r="AC3" s="36">
        <v>2016</v>
      </c>
      <c r="AD3" s="36">
        <v>2017</v>
      </c>
      <c r="AE3" s="36">
        <v>2018</v>
      </c>
    </row>
    <row r="4" spans="2:31" ht="17.25" x14ac:dyDescent="0.25">
      <c r="B4" s="37" t="s">
        <v>137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8"/>
      <c r="AB4" s="37"/>
    </row>
    <row r="5" spans="2:31" x14ac:dyDescent="0.25">
      <c r="B5" s="39" t="s">
        <v>91</v>
      </c>
      <c r="C5" s="40">
        <v>0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13071.25</v>
      </c>
      <c r="N5" s="40">
        <v>13071.25</v>
      </c>
      <c r="O5" s="40">
        <v>13071.25</v>
      </c>
      <c r="P5" s="40">
        <v>13071.25</v>
      </c>
      <c r="Q5" s="40">
        <v>13071.25</v>
      </c>
      <c r="R5" s="40">
        <v>13071.25</v>
      </c>
      <c r="S5" s="40">
        <v>13071.25</v>
      </c>
      <c r="T5" s="40">
        <v>13071.25</v>
      </c>
      <c r="U5" s="40">
        <v>13071.25</v>
      </c>
      <c r="V5" s="40">
        <v>13071.25</v>
      </c>
      <c r="W5" s="40">
        <v>13071.25</v>
      </c>
      <c r="X5" s="40">
        <v>13071.25</v>
      </c>
      <c r="Y5" s="40">
        <v>13071.25</v>
      </c>
      <c r="Z5" s="40">
        <v>13071.25</v>
      </c>
      <c r="AA5" s="40">
        <v>13071.25</v>
      </c>
      <c r="AB5" s="40">
        <v>13071.25</v>
      </c>
      <c r="AC5" s="40">
        <v>13071.25</v>
      </c>
      <c r="AD5" s="40">
        <v>13071.25</v>
      </c>
      <c r="AE5" s="40">
        <v>13071.25</v>
      </c>
    </row>
    <row r="6" spans="2:31" x14ac:dyDescent="0.25">
      <c r="B6" s="39" t="s">
        <v>95</v>
      </c>
      <c r="C6" s="40">
        <v>8010</v>
      </c>
      <c r="D6" s="40">
        <v>7297.9999999999991</v>
      </c>
      <c r="E6" s="40">
        <v>7120</v>
      </c>
      <c r="F6" s="40">
        <v>5963</v>
      </c>
      <c r="G6" s="40">
        <v>7209</v>
      </c>
      <c r="H6" s="40">
        <v>7742.9999999999991</v>
      </c>
      <c r="I6" s="40">
        <v>8366</v>
      </c>
      <c r="J6" s="40">
        <v>7120</v>
      </c>
      <c r="K6" s="40">
        <v>7209</v>
      </c>
      <c r="L6" s="40">
        <v>8366</v>
      </c>
      <c r="M6" s="40">
        <v>8811</v>
      </c>
      <c r="N6" s="40">
        <v>8722.0000000000018</v>
      </c>
      <c r="O6" s="40">
        <v>7832.0000000000009</v>
      </c>
      <c r="P6" s="40">
        <v>7742.9999999999991</v>
      </c>
      <c r="Q6" s="40">
        <v>9345</v>
      </c>
      <c r="R6" s="40">
        <v>7832.0000000000009</v>
      </c>
      <c r="S6" s="40">
        <v>8722.0000000000018</v>
      </c>
      <c r="T6" s="40">
        <v>7742.9999999999991</v>
      </c>
      <c r="U6" s="40">
        <v>8544</v>
      </c>
      <c r="V6" s="40">
        <v>7654</v>
      </c>
      <c r="W6" s="40">
        <v>7921</v>
      </c>
      <c r="X6" s="40">
        <v>9078</v>
      </c>
      <c r="Y6" s="40">
        <v>6586</v>
      </c>
      <c r="Z6" s="40">
        <v>8277.0000000000018</v>
      </c>
      <c r="AA6" s="40">
        <v>9078</v>
      </c>
      <c r="AB6" s="40">
        <v>9790.0000000000018</v>
      </c>
      <c r="AC6" s="40">
        <v>8633</v>
      </c>
      <c r="AD6" s="40">
        <v>9256</v>
      </c>
      <c r="AE6" s="40">
        <v>7921</v>
      </c>
    </row>
    <row r="7" spans="2:31" x14ac:dyDescent="0.25">
      <c r="B7" s="39" t="s">
        <v>96</v>
      </c>
      <c r="C7" s="40">
        <v>5963</v>
      </c>
      <c r="D7" s="40">
        <v>5963</v>
      </c>
      <c r="E7" s="40">
        <v>6586</v>
      </c>
      <c r="F7" s="40">
        <v>6319</v>
      </c>
      <c r="G7" s="40">
        <v>5696.0000000000009</v>
      </c>
      <c r="H7" s="40">
        <v>6230</v>
      </c>
      <c r="I7" s="40">
        <v>6675</v>
      </c>
      <c r="J7" s="40">
        <v>6052</v>
      </c>
      <c r="K7" s="40">
        <v>6853.0000000000009</v>
      </c>
      <c r="L7" s="40">
        <v>6942</v>
      </c>
      <c r="M7" s="40">
        <v>7209</v>
      </c>
      <c r="N7" s="40">
        <v>7120</v>
      </c>
      <c r="O7" s="40">
        <v>6408</v>
      </c>
      <c r="P7" s="40">
        <v>6763.9999999999991</v>
      </c>
      <c r="Q7" s="40">
        <v>7654</v>
      </c>
      <c r="R7" s="40">
        <v>6763.9999999999991</v>
      </c>
      <c r="S7" s="40">
        <v>6942</v>
      </c>
      <c r="T7" s="40">
        <v>6853.0000000000009</v>
      </c>
      <c r="U7" s="40">
        <v>5874</v>
      </c>
      <c r="V7" s="40">
        <v>6052</v>
      </c>
      <c r="W7" s="40">
        <v>6763.9999999999991</v>
      </c>
      <c r="X7" s="40">
        <v>7387</v>
      </c>
      <c r="Y7" s="40">
        <v>5428.9999999999991</v>
      </c>
      <c r="Z7" s="40">
        <v>7209</v>
      </c>
      <c r="AA7" s="40">
        <v>7387</v>
      </c>
      <c r="AB7" s="40">
        <v>7654</v>
      </c>
      <c r="AC7" s="40">
        <v>7120</v>
      </c>
      <c r="AD7" s="40">
        <v>7297.9999999999991</v>
      </c>
      <c r="AE7" s="40">
        <v>5518.0000000000009</v>
      </c>
    </row>
    <row r="8" spans="2:31" x14ac:dyDescent="0.25">
      <c r="B8" s="39" t="s">
        <v>58</v>
      </c>
      <c r="C8" s="40">
        <v>19402</v>
      </c>
      <c r="D8" s="40">
        <v>18334.000000000004</v>
      </c>
      <c r="E8" s="40">
        <v>17889.000000000004</v>
      </c>
      <c r="F8" s="40">
        <v>17977.999999999996</v>
      </c>
      <c r="G8" s="40">
        <v>18601</v>
      </c>
      <c r="H8" s="40">
        <v>17711</v>
      </c>
      <c r="I8" s="40">
        <v>18601</v>
      </c>
      <c r="J8" s="40">
        <v>18334.000000000004</v>
      </c>
      <c r="K8" s="40">
        <v>17266</v>
      </c>
      <c r="L8" s="40">
        <v>17977.999999999996</v>
      </c>
      <c r="M8" s="40">
        <v>14952.000000000002</v>
      </c>
      <c r="N8" s="40">
        <v>14952.000000000002</v>
      </c>
      <c r="O8" s="40">
        <v>16732</v>
      </c>
      <c r="P8" s="40">
        <v>18690</v>
      </c>
      <c r="Q8" s="40">
        <v>17800</v>
      </c>
      <c r="R8" s="40">
        <v>14952.000000000002</v>
      </c>
      <c r="S8" s="40">
        <v>18156</v>
      </c>
      <c r="T8" s="40">
        <v>18957</v>
      </c>
      <c r="U8" s="40">
        <v>20381</v>
      </c>
      <c r="V8" s="40">
        <v>18156</v>
      </c>
      <c r="W8" s="40">
        <v>17533</v>
      </c>
      <c r="X8" s="40">
        <v>19046</v>
      </c>
      <c r="Y8" s="40">
        <v>21093</v>
      </c>
      <c r="Z8" s="40">
        <v>23762.999999999996</v>
      </c>
      <c r="AA8" s="40">
        <v>16554.000000000004</v>
      </c>
      <c r="AB8" s="40">
        <v>20826</v>
      </c>
      <c r="AC8" s="40">
        <v>20648</v>
      </c>
      <c r="AD8" s="40">
        <v>21715.999999999996</v>
      </c>
      <c r="AE8" s="40">
        <v>15842</v>
      </c>
    </row>
    <row r="9" spans="2:31" x14ac:dyDescent="0.25">
      <c r="B9" s="39" t="s">
        <v>57</v>
      </c>
      <c r="C9" s="40">
        <v>5251</v>
      </c>
      <c r="D9" s="40">
        <v>5251</v>
      </c>
      <c r="E9" s="40">
        <v>5607</v>
      </c>
      <c r="F9" s="40">
        <v>4717</v>
      </c>
      <c r="G9" s="40">
        <v>4806</v>
      </c>
      <c r="H9" s="40">
        <v>5428.9999999999991</v>
      </c>
      <c r="I9" s="40">
        <v>6052</v>
      </c>
      <c r="J9" s="40">
        <v>5073</v>
      </c>
      <c r="K9" s="40">
        <v>4984</v>
      </c>
      <c r="L9" s="40">
        <v>5963</v>
      </c>
      <c r="M9" s="40">
        <v>6408</v>
      </c>
      <c r="N9" s="40">
        <v>6230</v>
      </c>
      <c r="O9" s="40">
        <v>4895.0000000000009</v>
      </c>
      <c r="P9" s="40">
        <v>5785</v>
      </c>
      <c r="Q9" s="40">
        <v>6497</v>
      </c>
      <c r="R9" s="40">
        <v>5518.0000000000009</v>
      </c>
      <c r="S9" s="40">
        <v>6052</v>
      </c>
      <c r="T9" s="40">
        <v>5963</v>
      </c>
      <c r="U9" s="40">
        <v>6141</v>
      </c>
      <c r="V9" s="40">
        <v>5607</v>
      </c>
      <c r="W9" s="40">
        <v>6230</v>
      </c>
      <c r="X9" s="40">
        <v>6942</v>
      </c>
      <c r="Y9" s="40">
        <v>5785</v>
      </c>
      <c r="Z9" s="40">
        <v>6763.9999999999991</v>
      </c>
      <c r="AA9" s="40">
        <v>7120</v>
      </c>
      <c r="AB9" s="40">
        <v>7654</v>
      </c>
      <c r="AC9" s="40">
        <v>6942</v>
      </c>
      <c r="AD9" s="40">
        <v>7476.0000000000009</v>
      </c>
      <c r="AE9" s="40">
        <v>5874</v>
      </c>
    </row>
    <row r="10" spans="2:31" x14ac:dyDescent="0.25">
      <c r="B10" s="39" t="s">
        <v>92</v>
      </c>
      <c r="C10" s="40">
        <v>4459.0000000000009</v>
      </c>
      <c r="D10" s="40">
        <v>4277</v>
      </c>
      <c r="E10" s="40">
        <v>4550</v>
      </c>
      <c r="F10" s="40">
        <v>3913</v>
      </c>
      <c r="G10" s="40">
        <v>4094.9999999999995</v>
      </c>
      <c r="H10" s="40">
        <v>3640</v>
      </c>
      <c r="I10" s="40">
        <v>4094.9999999999995</v>
      </c>
      <c r="J10" s="40">
        <v>3640</v>
      </c>
      <c r="K10" s="40">
        <v>4550</v>
      </c>
      <c r="L10" s="40">
        <v>4094.9999999999995</v>
      </c>
      <c r="M10" s="40">
        <v>4641</v>
      </c>
      <c r="N10" s="40">
        <v>4277</v>
      </c>
      <c r="O10" s="40">
        <v>4094.9999999999995</v>
      </c>
      <c r="P10" s="40">
        <v>4368</v>
      </c>
      <c r="Q10" s="40">
        <v>4914.0000000000009</v>
      </c>
      <c r="R10" s="40">
        <v>4641</v>
      </c>
      <c r="S10" s="40">
        <v>4277</v>
      </c>
      <c r="T10" s="40">
        <v>4004.0000000000005</v>
      </c>
      <c r="U10" s="40">
        <v>4094.9999999999995</v>
      </c>
      <c r="V10" s="40">
        <v>4823</v>
      </c>
      <c r="W10" s="40">
        <v>5005</v>
      </c>
      <c r="X10" s="40">
        <v>5187</v>
      </c>
      <c r="Y10" s="40">
        <v>4368</v>
      </c>
      <c r="Z10" s="40">
        <v>4732</v>
      </c>
      <c r="AA10" s="40">
        <v>5187</v>
      </c>
      <c r="AB10" s="40">
        <v>5915</v>
      </c>
      <c r="AC10" s="40">
        <v>5187</v>
      </c>
      <c r="AD10" s="40">
        <v>6006</v>
      </c>
      <c r="AE10" s="40">
        <v>2457.0000000000005</v>
      </c>
    </row>
    <row r="11" spans="2:31" x14ac:dyDescent="0.25">
      <c r="B11" s="39" t="s">
        <v>55</v>
      </c>
      <c r="C11" s="40">
        <v>5478</v>
      </c>
      <c r="D11" s="40">
        <v>6138</v>
      </c>
      <c r="E11" s="40">
        <v>6358</v>
      </c>
      <c r="F11" s="40">
        <v>5786.0000000000009</v>
      </c>
      <c r="G11" s="40">
        <v>6622.0000000000009</v>
      </c>
      <c r="H11" s="40">
        <v>6072</v>
      </c>
      <c r="I11" s="40">
        <v>6644</v>
      </c>
      <c r="J11" s="40">
        <v>5697.9999999999991</v>
      </c>
      <c r="K11" s="40">
        <v>5742</v>
      </c>
      <c r="L11" s="40">
        <v>7040</v>
      </c>
      <c r="M11" s="40">
        <v>7392</v>
      </c>
      <c r="N11" s="40">
        <v>7370</v>
      </c>
      <c r="O11" s="40">
        <v>7414.0000000000009</v>
      </c>
      <c r="P11" s="40">
        <v>7590</v>
      </c>
      <c r="Q11" s="40">
        <v>9108</v>
      </c>
      <c r="R11" s="40">
        <v>7634</v>
      </c>
      <c r="S11" s="40">
        <v>7348</v>
      </c>
      <c r="T11" s="40">
        <v>7480</v>
      </c>
      <c r="U11" s="40">
        <v>6754</v>
      </c>
      <c r="V11" s="40">
        <v>6072</v>
      </c>
      <c r="W11" s="40">
        <v>7568</v>
      </c>
      <c r="X11" s="40">
        <v>7568</v>
      </c>
      <c r="Y11" s="40">
        <v>5676</v>
      </c>
      <c r="Z11" s="40">
        <v>8404</v>
      </c>
      <c r="AA11" s="40">
        <v>8910</v>
      </c>
      <c r="AB11" s="40">
        <v>9306</v>
      </c>
      <c r="AC11" s="40">
        <v>8558</v>
      </c>
      <c r="AD11" s="40">
        <v>9878</v>
      </c>
      <c r="AE11" s="40">
        <v>7304</v>
      </c>
    </row>
    <row r="12" spans="2:31" x14ac:dyDescent="0.25">
      <c r="B12" s="39" t="s">
        <v>93</v>
      </c>
      <c r="C12" s="40">
        <v>51511.999999999993</v>
      </c>
      <c r="D12" s="40">
        <v>49349.999999999993</v>
      </c>
      <c r="E12" s="40">
        <v>52169.999999999993</v>
      </c>
      <c r="F12" s="40">
        <v>49161.999999999993</v>
      </c>
      <c r="G12" s="40">
        <v>49914</v>
      </c>
      <c r="H12" s="40">
        <v>50854</v>
      </c>
      <c r="I12" s="40">
        <v>54331.999999999993</v>
      </c>
      <c r="J12" s="40">
        <v>51699.999999999993</v>
      </c>
      <c r="K12" s="40">
        <v>42581.999999999993</v>
      </c>
      <c r="L12" s="40">
        <v>39480</v>
      </c>
      <c r="M12" s="40">
        <v>56400</v>
      </c>
      <c r="N12" s="40">
        <v>51135.999999999993</v>
      </c>
      <c r="O12" s="40">
        <v>51135.999999999993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</row>
    <row r="13" spans="2:31" x14ac:dyDescent="0.25">
      <c r="B13" s="39" t="s">
        <v>414</v>
      </c>
      <c r="C13" s="40">
        <v>43051.999999999993</v>
      </c>
      <c r="D13" s="40">
        <v>39761.999999999993</v>
      </c>
      <c r="E13" s="40">
        <v>41924</v>
      </c>
      <c r="F13" s="40">
        <v>32618.000000000004</v>
      </c>
      <c r="G13" s="40">
        <v>36941.999999999993</v>
      </c>
      <c r="H13" s="40">
        <v>41454</v>
      </c>
      <c r="I13" s="40">
        <v>42958</v>
      </c>
      <c r="J13" s="40">
        <v>47940</v>
      </c>
      <c r="K13" s="40">
        <v>46812</v>
      </c>
      <c r="L13" s="40">
        <v>47658</v>
      </c>
      <c r="M13" s="40">
        <v>53391.999999999993</v>
      </c>
      <c r="N13" s="40">
        <v>45308</v>
      </c>
      <c r="O13" s="40">
        <v>39104</v>
      </c>
      <c r="P13" s="40">
        <v>44838</v>
      </c>
      <c r="Q13" s="40">
        <v>56211.999999999993</v>
      </c>
      <c r="R13" s="40">
        <v>41830</v>
      </c>
      <c r="S13" s="40">
        <v>0</v>
      </c>
      <c r="T13" s="40">
        <v>0</v>
      </c>
      <c r="U13" s="40">
        <v>43862.75</v>
      </c>
      <c r="V13" s="40">
        <v>43862.75</v>
      </c>
      <c r="W13" s="40">
        <v>43862.75</v>
      </c>
      <c r="X13" s="40">
        <v>43862.750000000007</v>
      </c>
      <c r="Y13" s="40">
        <v>43862.750000000007</v>
      </c>
      <c r="Z13" s="40">
        <v>43862.75</v>
      </c>
      <c r="AA13" s="40">
        <v>43862.75</v>
      </c>
      <c r="AB13" s="40">
        <v>43862.75</v>
      </c>
      <c r="AC13" s="40">
        <v>43862.75</v>
      </c>
      <c r="AD13" s="40">
        <v>43862.75</v>
      </c>
      <c r="AE13" s="40">
        <v>43862.75</v>
      </c>
    </row>
    <row r="14" spans="2:31" x14ac:dyDescent="0.25">
      <c r="B14" s="39" t="s">
        <v>94</v>
      </c>
      <c r="C14" s="40">
        <v>61099.999999999993</v>
      </c>
      <c r="D14" s="40">
        <v>64766.000000000007</v>
      </c>
      <c r="E14" s="40">
        <v>66363.999999999985</v>
      </c>
      <c r="F14" s="40">
        <v>51605.999999999993</v>
      </c>
      <c r="G14" s="40">
        <v>55459.999999999993</v>
      </c>
      <c r="H14" s="40">
        <v>62791.999999999993</v>
      </c>
      <c r="I14" s="40">
        <v>69278</v>
      </c>
      <c r="J14" s="40">
        <v>62228</v>
      </c>
      <c r="K14" s="40">
        <v>60911.999999999993</v>
      </c>
      <c r="L14" s="40">
        <v>66176</v>
      </c>
      <c r="M14" s="40">
        <v>66082</v>
      </c>
      <c r="N14" s="40">
        <v>61569.999999999993</v>
      </c>
      <c r="O14" s="40">
        <v>57245.999999999993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40">
        <v>0</v>
      </c>
      <c r="W14" s="40">
        <v>0</v>
      </c>
      <c r="X14" s="40">
        <v>0</v>
      </c>
      <c r="Y14" s="40">
        <v>0</v>
      </c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v>0</v>
      </c>
    </row>
    <row r="15" spans="2:31" ht="12.75" customHeight="1" x14ac:dyDescent="0.25">
      <c r="B15" s="41" t="s">
        <v>138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3"/>
      <c r="AB15" s="42"/>
      <c r="AC15" s="42"/>
      <c r="AD15" s="42"/>
      <c r="AE15" s="42"/>
    </row>
    <row r="16" spans="2:31" x14ac:dyDescent="0.25">
      <c r="B16" s="44" t="s">
        <v>91</v>
      </c>
      <c r="C16" s="45">
        <v>0</v>
      </c>
      <c r="D16" s="45">
        <v>0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1.0766673041981447</v>
      </c>
      <c r="N16" s="45">
        <v>1.0766673041981447</v>
      </c>
      <c r="O16" s="45">
        <v>1.0766673041981447</v>
      </c>
      <c r="P16" s="45">
        <v>1.0766673041981447</v>
      </c>
      <c r="Q16" s="45">
        <v>1.0766673041981447</v>
      </c>
      <c r="R16" s="45">
        <v>1.0766673041981447</v>
      </c>
      <c r="S16" s="45">
        <v>1.0766673041981447</v>
      </c>
      <c r="T16" s="45">
        <v>1.0766673041981447</v>
      </c>
      <c r="U16" s="45">
        <v>1.0766673041981447</v>
      </c>
      <c r="V16" s="45">
        <v>1.0766673041981447</v>
      </c>
      <c r="W16" s="45">
        <v>1.0766673041981447</v>
      </c>
      <c r="X16" s="45">
        <v>1.0766673041981447</v>
      </c>
      <c r="Y16" s="45">
        <v>1.0766673041981447</v>
      </c>
      <c r="Z16" s="45">
        <v>1.0766673041981447</v>
      </c>
      <c r="AA16" s="45">
        <v>1.0766673041981447</v>
      </c>
      <c r="AB16" s="45">
        <v>1.0766673041981447</v>
      </c>
      <c r="AC16" s="45">
        <v>1.0766673041981447</v>
      </c>
      <c r="AD16" s="45">
        <v>1.0766673041981447</v>
      </c>
      <c r="AE16" s="45">
        <v>1.0766673041981447</v>
      </c>
    </row>
    <row r="17" spans="2:31" x14ac:dyDescent="0.25">
      <c r="B17" s="44" t="s">
        <v>95</v>
      </c>
      <c r="C17" s="45">
        <v>1.6599375780274657</v>
      </c>
      <c r="D17" s="45">
        <v>1.6648095368594138</v>
      </c>
      <c r="E17" s="45">
        <v>1.6661797752808989</v>
      </c>
      <c r="F17" s="45">
        <v>1.6770803286936109</v>
      </c>
      <c r="G17" s="45">
        <v>1.6654861978082953</v>
      </c>
      <c r="H17" s="45">
        <v>1.6616595634766889</v>
      </c>
      <c r="I17" s="45">
        <v>1.6578125747071479</v>
      </c>
      <c r="J17" s="45">
        <v>1.6661797752808989</v>
      </c>
      <c r="K17" s="45">
        <v>1.6654861978082953</v>
      </c>
      <c r="L17" s="45">
        <v>1.6578125747071479</v>
      </c>
      <c r="M17" s="45">
        <v>1.6553977982067871</v>
      </c>
      <c r="N17" s="45">
        <v>1.6558610410456318</v>
      </c>
      <c r="O17" s="45">
        <v>1.6610725229826355</v>
      </c>
      <c r="P17" s="45">
        <v>1.6616595634766889</v>
      </c>
      <c r="Q17" s="45">
        <v>1.6528036383092566</v>
      </c>
      <c r="R17" s="45">
        <v>1.6610725229826355</v>
      </c>
      <c r="S17" s="45">
        <v>1.6558610410456318</v>
      </c>
      <c r="T17" s="45">
        <v>1.6616595634766889</v>
      </c>
      <c r="U17" s="45">
        <v>1.6568164794007494</v>
      </c>
      <c r="V17" s="45">
        <v>1.6622602560752548</v>
      </c>
      <c r="W17" s="45">
        <v>1.6604986744097971</v>
      </c>
      <c r="X17" s="45">
        <v>1.6540625688477639</v>
      </c>
      <c r="Y17" s="45">
        <v>1.6707348921955667</v>
      </c>
      <c r="Z17" s="45">
        <v>1.6583266884136763</v>
      </c>
      <c r="AA17" s="45">
        <v>1.6540625688477639</v>
      </c>
      <c r="AB17" s="45">
        <v>1.6508580183861086</v>
      </c>
      <c r="AC17" s="45">
        <v>1.6563338352832155</v>
      </c>
      <c r="AD17" s="45">
        <v>1.6532152117545378</v>
      </c>
      <c r="AE17" s="45">
        <v>1.6604986744097971</v>
      </c>
    </row>
    <row r="18" spans="2:31" x14ac:dyDescent="0.25">
      <c r="B18" s="44" t="s">
        <v>96</v>
      </c>
      <c r="C18" s="45">
        <v>1.41577561630052</v>
      </c>
      <c r="D18" s="45">
        <v>1.41577561630052</v>
      </c>
      <c r="E18" s="45">
        <v>1.4038779228666869</v>
      </c>
      <c r="F18" s="45">
        <v>1.4086896660864061</v>
      </c>
      <c r="G18" s="45">
        <v>1.4216713483146066</v>
      </c>
      <c r="H18" s="45">
        <v>1.4103852327447834</v>
      </c>
      <c r="I18" s="45">
        <v>1.4023595505617978</v>
      </c>
      <c r="J18" s="45">
        <v>1.4139259748843358</v>
      </c>
      <c r="K18" s="45">
        <v>1.3994411206770758</v>
      </c>
      <c r="L18" s="45">
        <v>1.3980380293863441</v>
      </c>
      <c r="M18" s="45">
        <v>1.3940366208905532</v>
      </c>
      <c r="N18" s="45">
        <v>1.3953370786516854</v>
      </c>
      <c r="O18" s="45">
        <v>1.4070411985018727</v>
      </c>
      <c r="P18" s="45">
        <v>1.4008811354228268</v>
      </c>
      <c r="Q18" s="45">
        <v>1.3879879801411028</v>
      </c>
      <c r="R18" s="45">
        <v>1.4008811354228268</v>
      </c>
      <c r="S18" s="45">
        <v>1.3980380293863441</v>
      </c>
      <c r="T18" s="45">
        <v>1.3994411206770758</v>
      </c>
      <c r="U18" s="45">
        <v>1.4176813074565882</v>
      </c>
      <c r="V18" s="45">
        <v>1.4139259748843358</v>
      </c>
      <c r="W18" s="45">
        <v>1.4008811354228268</v>
      </c>
      <c r="X18" s="45">
        <v>1.3915297143630703</v>
      </c>
      <c r="Y18" s="45">
        <v>1.4281469883956532</v>
      </c>
      <c r="Z18" s="45">
        <v>1.3940366208905532</v>
      </c>
      <c r="AA18" s="45">
        <v>1.3915297143630703</v>
      </c>
      <c r="AB18" s="45">
        <v>1.3879879801411028</v>
      </c>
      <c r="AC18" s="45">
        <v>1.3953370786516854</v>
      </c>
      <c r="AD18" s="45">
        <v>1.3927678816114006</v>
      </c>
      <c r="AE18" s="45">
        <v>1.4259188111634651</v>
      </c>
    </row>
    <row r="19" spans="2:31" x14ac:dyDescent="0.25">
      <c r="B19" s="44" t="s">
        <v>58</v>
      </c>
      <c r="C19" s="45">
        <v>0.95587155963302772</v>
      </c>
      <c r="D19" s="45">
        <v>0.95854368932038825</v>
      </c>
      <c r="E19" s="45">
        <v>0.95975124378109467</v>
      </c>
      <c r="F19" s="45">
        <v>0.95950495049504969</v>
      </c>
      <c r="G19" s="45">
        <v>0.95784688995215306</v>
      </c>
      <c r="H19" s="45">
        <v>0.96025125628140717</v>
      </c>
      <c r="I19" s="45">
        <v>0.95784688995215306</v>
      </c>
      <c r="J19" s="45">
        <v>0.95854368932038825</v>
      </c>
      <c r="K19" s="45">
        <v>0.96154639175257717</v>
      </c>
      <c r="L19" s="45">
        <v>0.95950495049504969</v>
      </c>
      <c r="M19" s="45">
        <v>0.96952380952380968</v>
      </c>
      <c r="N19" s="45">
        <v>0.96952380952380968</v>
      </c>
      <c r="O19" s="45">
        <v>0.96319148936170207</v>
      </c>
      <c r="P19" s="45">
        <v>0.95761904761904793</v>
      </c>
      <c r="Q19" s="45">
        <v>0.96</v>
      </c>
      <c r="R19" s="45">
        <v>0.96952380952380968</v>
      </c>
      <c r="S19" s="45">
        <v>0.95901960784313722</v>
      </c>
      <c r="T19" s="45">
        <v>0.95694835680751189</v>
      </c>
      <c r="U19" s="45">
        <v>0.95366812227074249</v>
      </c>
      <c r="V19" s="45">
        <v>0.95901960784313722</v>
      </c>
      <c r="W19" s="45">
        <v>0.96076142131979714</v>
      </c>
      <c r="X19" s="45">
        <v>0.95672897196261686</v>
      </c>
      <c r="Y19" s="45">
        <v>0.95219409282700429</v>
      </c>
      <c r="Z19" s="45">
        <v>0.94745318352059948</v>
      </c>
      <c r="AA19" s="45">
        <v>0.96376344086021504</v>
      </c>
      <c r="AB19" s="45">
        <v>0.95273504273504273</v>
      </c>
      <c r="AC19" s="45">
        <v>0.95310344827586213</v>
      </c>
      <c r="AD19" s="45">
        <v>0.95098360655737724</v>
      </c>
      <c r="AE19" s="45">
        <v>0.96617977528089893</v>
      </c>
    </row>
    <row r="20" spans="2:31" x14ac:dyDescent="0.25">
      <c r="B20" s="44" t="s">
        <v>57</v>
      </c>
      <c r="C20" s="45">
        <v>1.0923595505617978</v>
      </c>
      <c r="D20" s="45">
        <v>1.0923595505617978</v>
      </c>
      <c r="E20" s="45">
        <v>1.0852256108435883</v>
      </c>
      <c r="F20" s="45">
        <v>1.1050794996820013</v>
      </c>
      <c r="G20" s="45">
        <v>1.1027632126508531</v>
      </c>
      <c r="H20" s="45">
        <v>1.0886756308712471</v>
      </c>
      <c r="I20" s="45">
        <v>1.0774884335756774</v>
      </c>
      <c r="J20" s="45">
        <v>1.0963019909323872</v>
      </c>
      <c r="K20" s="45">
        <v>1.0983788121990368</v>
      </c>
      <c r="L20" s="45">
        <v>1.0789434848230757</v>
      </c>
      <c r="M20" s="45">
        <v>1.0720724094881398</v>
      </c>
      <c r="N20" s="45">
        <v>1.0747030497592296</v>
      </c>
      <c r="O20" s="45">
        <v>1.1005311542390195</v>
      </c>
      <c r="P20" s="45">
        <v>1.0819878997407086</v>
      </c>
      <c r="Q20" s="45">
        <v>1.0708111436047405</v>
      </c>
      <c r="R20" s="45">
        <v>1.0869227981152589</v>
      </c>
      <c r="S20" s="45">
        <v>1.0774884335756774</v>
      </c>
      <c r="T20" s="45">
        <v>1.0789434848230757</v>
      </c>
      <c r="U20" s="45">
        <v>1.0760755577267547</v>
      </c>
      <c r="V20" s="45">
        <v>1.0852256108435883</v>
      </c>
      <c r="W20" s="45">
        <v>1.0747030497592296</v>
      </c>
      <c r="X20" s="45">
        <v>1.0649899164505905</v>
      </c>
      <c r="Y20" s="45">
        <v>1.0819878997407086</v>
      </c>
      <c r="Z20" s="45">
        <v>1.0672264931992903</v>
      </c>
      <c r="AA20" s="45">
        <v>1.0628651685393258</v>
      </c>
      <c r="AB20" s="45">
        <v>1.057083877711001</v>
      </c>
      <c r="AC20" s="45">
        <v>1.0649899164505905</v>
      </c>
      <c r="AD20" s="45">
        <v>1.0589192081326912</v>
      </c>
      <c r="AE20" s="45">
        <v>1.0804426285325159</v>
      </c>
    </row>
    <row r="21" spans="2:31" x14ac:dyDescent="0.25">
      <c r="B21" s="44" t="s">
        <v>92</v>
      </c>
      <c r="C21" s="45">
        <v>1.3206257008297819</v>
      </c>
      <c r="D21" s="45">
        <v>1.3287374327799859</v>
      </c>
      <c r="E21" s="45">
        <v>1.3168131868131867</v>
      </c>
      <c r="F21" s="45">
        <v>1.3472246358292868</v>
      </c>
      <c r="G21" s="45">
        <v>1.3375702075702074</v>
      </c>
      <c r="H21" s="45">
        <v>1.3635164835164835</v>
      </c>
      <c r="I21" s="45">
        <v>1.3375702075702074</v>
      </c>
      <c r="J21" s="45">
        <v>1.3635164835164835</v>
      </c>
      <c r="K21" s="45">
        <v>1.3168131868131867</v>
      </c>
      <c r="L21" s="45">
        <v>1.3375702075702074</v>
      </c>
      <c r="M21" s="45">
        <v>1.3131501831501828</v>
      </c>
      <c r="N21" s="45">
        <v>1.3287374327799859</v>
      </c>
      <c r="O21" s="45">
        <v>1.3375702075702074</v>
      </c>
      <c r="P21" s="45">
        <v>1.3245970695970695</v>
      </c>
      <c r="Q21" s="45">
        <v>1.3029751729751728</v>
      </c>
      <c r="R21" s="45">
        <v>1.3131501831501828</v>
      </c>
      <c r="S21" s="45">
        <v>1.3287374327799859</v>
      </c>
      <c r="T21" s="45">
        <v>1.3422877122877119</v>
      </c>
      <c r="U21" s="45">
        <v>1.3375702075702074</v>
      </c>
      <c r="V21" s="45">
        <v>1.3062388554841382</v>
      </c>
      <c r="W21" s="45">
        <v>1.2998301698301697</v>
      </c>
      <c r="X21" s="45">
        <v>1.2938712165027955</v>
      </c>
      <c r="Y21" s="45">
        <v>1.3245970695970695</v>
      </c>
      <c r="Z21" s="45">
        <v>1.3096280642434486</v>
      </c>
      <c r="AA21" s="45">
        <v>1.2938712165027955</v>
      </c>
      <c r="AB21" s="45">
        <v>1.2737024513947588</v>
      </c>
      <c r="AC21" s="45">
        <v>1.2938712165027955</v>
      </c>
      <c r="AD21" s="45">
        <v>1.2715251415251414</v>
      </c>
      <c r="AE21" s="45">
        <v>1.4759503459503458</v>
      </c>
    </row>
    <row r="22" spans="2:31" x14ac:dyDescent="0.25">
      <c r="B22" s="44" t="s">
        <v>55</v>
      </c>
      <c r="C22" s="45">
        <v>0.29350127783862728</v>
      </c>
      <c r="D22" s="45">
        <v>0.27269468882372105</v>
      </c>
      <c r="E22" s="45">
        <v>0.26671909405473421</v>
      </c>
      <c r="F22" s="45">
        <v>0.28320082958866233</v>
      </c>
      <c r="G22" s="45">
        <v>0.26007248565388102</v>
      </c>
      <c r="H22" s="45">
        <v>0.27457180500658768</v>
      </c>
      <c r="I22" s="45">
        <v>0.25954244431065626</v>
      </c>
      <c r="J22" s="45">
        <v>0.2860301860301861</v>
      </c>
      <c r="K22" s="45">
        <v>0.28460466736328804</v>
      </c>
      <c r="L22" s="45">
        <v>0.25056818181818186</v>
      </c>
      <c r="M22" s="45">
        <v>0.24339826839826839</v>
      </c>
      <c r="N22" s="45">
        <v>0.24382632293080056</v>
      </c>
      <c r="O22" s="45">
        <v>0.24297275424871861</v>
      </c>
      <c r="P22" s="45">
        <v>0.23965744400527009</v>
      </c>
      <c r="Q22" s="45">
        <v>0.21638120333772509</v>
      </c>
      <c r="R22" s="45">
        <v>0.23885250196489391</v>
      </c>
      <c r="S22" s="45">
        <v>0.24425694066412629</v>
      </c>
      <c r="T22" s="45">
        <v>0.24171122994652408</v>
      </c>
      <c r="U22" s="45">
        <v>0.25694403316553155</v>
      </c>
      <c r="V22" s="45">
        <v>0.27457180500658768</v>
      </c>
      <c r="W22" s="45">
        <v>0.24006342494714591</v>
      </c>
      <c r="X22" s="45">
        <v>0.24006342494714591</v>
      </c>
      <c r="Y22" s="45">
        <v>0.28675123326286117</v>
      </c>
      <c r="Z22" s="45">
        <v>0.22613041408852927</v>
      </c>
      <c r="AA22" s="45">
        <v>0.21896745230078563</v>
      </c>
      <c r="AB22" s="45">
        <v>0.21390500752202882</v>
      </c>
      <c r="AC22" s="45">
        <v>0.22386071512035521</v>
      </c>
      <c r="AD22" s="45">
        <v>0.20730917189714518</v>
      </c>
      <c r="AE22" s="45">
        <v>0.24512595837897044</v>
      </c>
    </row>
    <row r="23" spans="2:31" x14ac:dyDescent="0.25">
      <c r="B23" s="44" t="s">
        <v>93</v>
      </c>
      <c r="C23" s="45">
        <v>1.0998959465755553</v>
      </c>
      <c r="D23" s="45">
        <v>1.1012056737588654</v>
      </c>
      <c r="E23" s="45">
        <v>1.0995188805827105</v>
      </c>
      <c r="F23" s="45">
        <v>1.1013250071193199</v>
      </c>
      <c r="G23" s="45">
        <v>1.1008530672757142</v>
      </c>
      <c r="H23" s="45">
        <v>1.1002827702835569</v>
      </c>
      <c r="I23" s="45">
        <v>1.0983442538467203</v>
      </c>
      <c r="J23" s="45">
        <v>1.0997872340425532</v>
      </c>
      <c r="K23" s="45">
        <v>1.1061655159457049</v>
      </c>
      <c r="L23" s="45">
        <v>1.1090070921985815</v>
      </c>
      <c r="M23" s="45">
        <v>1.0973049645390072</v>
      </c>
      <c r="N23" s="45">
        <v>1.1001157697121402</v>
      </c>
      <c r="O23" s="45">
        <v>1.1001157697121402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</row>
    <row r="24" spans="2:31" x14ac:dyDescent="0.25">
      <c r="B24" s="44" t="s">
        <v>414</v>
      </c>
      <c r="C24" s="45">
        <v>1.1057706959026294</v>
      </c>
      <c r="D24" s="45">
        <v>1.1087304461546201</v>
      </c>
      <c r="E24" s="45">
        <v>1.1067331361511306</v>
      </c>
      <c r="F24" s="45">
        <v>1.1172131951683122</v>
      </c>
      <c r="G24" s="45">
        <v>1.1116869687618429</v>
      </c>
      <c r="H24" s="45">
        <v>1.1071496116176966</v>
      </c>
      <c r="I24" s="45">
        <v>1.1058489687601842</v>
      </c>
      <c r="J24" s="45">
        <v>1.1021234876929493</v>
      </c>
      <c r="K24" s="45">
        <v>1.1028975476373579</v>
      </c>
      <c r="L24" s="45">
        <v>1.1023135675017837</v>
      </c>
      <c r="M24" s="45">
        <v>1.0988432724003598</v>
      </c>
      <c r="N24" s="45">
        <v>1.1039895824137018</v>
      </c>
      <c r="O24" s="45">
        <v>1.1093821603927989</v>
      </c>
      <c r="P24" s="45">
        <v>1.1043458673446631</v>
      </c>
      <c r="Q24" s="45">
        <v>1.0973962854906427</v>
      </c>
      <c r="R24" s="45">
        <v>1.1068156825245039</v>
      </c>
      <c r="S24" s="45">
        <v>0</v>
      </c>
      <c r="T24" s="45">
        <v>0</v>
      </c>
      <c r="U24" s="45">
        <v>1.1051095177570947</v>
      </c>
      <c r="V24" s="45">
        <v>1.1051095177570947</v>
      </c>
      <c r="W24" s="45">
        <v>1.1051095177570947</v>
      </c>
      <c r="X24" s="45">
        <v>1.1051095177570947</v>
      </c>
      <c r="Y24" s="45">
        <v>1.1051095177570947</v>
      </c>
      <c r="Z24" s="45">
        <v>1.1051095177570947</v>
      </c>
      <c r="AA24" s="45">
        <v>1.1051095177570947</v>
      </c>
      <c r="AB24" s="45">
        <v>1.1051095177570947</v>
      </c>
      <c r="AC24" s="45">
        <v>1.1051095177570947</v>
      </c>
      <c r="AD24" s="45">
        <v>1.1051095177570947</v>
      </c>
      <c r="AE24" s="45">
        <v>1.1051095177570947</v>
      </c>
    </row>
    <row r="25" spans="2:31" x14ac:dyDescent="0.25">
      <c r="B25" s="46" t="s">
        <v>94</v>
      </c>
      <c r="C25" s="47">
        <v>1.0952045826513912</v>
      </c>
      <c r="D25" s="47">
        <v>1.0937779081616898</v>
      </c>
      <c r="E25" s="47">
        <v>1.0932053522994396</v>
      </c>
      <c r="F25" s="47">
        <v>1.0998414912994612</v>
      </c>
      <c r="G25" s="47">
        <v>1.0977677605481428</v>
      </c>
      <c r="H25" s="47">
        <v>1.0945254172506054</v>
      </c>
      <c r="I25" s="47">
        <v>1.092229279136234</v>
      </c>
      <c r="J25" s="47">
        <v>1.0947477019991001</v>
      </c>
      <c r="K25" s="47">
        <v>1.0952823745731548</v>
      </c>
      <c r="L25" s="47">
        <v>1.0932712765957451</v>
      </c>
      <c r="M25" s="47">
        <v>1.0933043794074031</v>
      </c>
      <c r="N25" s="47">
        <v>1.0950121812571059</v>
      </c>
      <c r="O25" s="47">
        <v>1.0969014428955737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</row>
    <row r="26" spans="2:31" ht="12.75" customHeight="1" x14ac:dyDescent="0.25">
      <c r="B26" s="48" t="s">
        <v>139</v>
      </c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50"/>
      <c r="AB26" s="49"/>
    </row>
    <row r="27" spans="2:31" x14ac:dyDescent="0.25">
      <c r="B27" s="44" t="s">
        <v>91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0.45686680692359177</v>
      </c>
      <c r="N27" s="45">
        <v>0.45686680692359177</v>
      </c>
      <c r="O27" s="45">
        <v>0.45686680692359177</v>
      </c>
      <c r="P27" s="45">
        <v>0.45686680692359177</v>
      </c>
      <c r="Q27" s="45">
        <v>0.45686680692359177</v>
      </c>
      <c r="R27" s="45">
        <v>0.45686680692359177</v>
      </c>
      <c r="S27" s="45">
        <v>0.45686680692359177</v>
      </c>
      <c r="T27" s="45">
        <v>0.45686680692359177</v>
      </c>
      <c r="U27" s="45">
        <v>0.45686680692359177</v>
      </c>
      <c r="V27" s="45">
        <v>0.45686680692359177</v>
      </c>
      <c r="W27" s="45">
        <v>0.45686680692359177</v>
      </c>
      <c r="X27" s="45">
        <v>0.45686680692359177</v>
      </c>
      <c r="Y27" s="45">
        <v>0.45686680692359177</v>
      </c>
      <c r="Z27" s="45">
        <v>0.45686680692359177</v>
      </c>
      <c r="AA27" s="45">
        <v>0.45686680692359177</v>
      </c>
      <c r="AB27" s="45">
        <v>0.45686680692359177</v>
      </c>
      <c r="AC27" s="45">
        <v>0.45686680692359177</v>
      </c>
      <c r="AD27" s="45">
        <v>0.45686680692359177</v>
      </c>
      <c r="AE27" s="45">
        <v>0.45686680692359177</v>
      </c>
    </row>
    <row r="28" spans="2:31" x14ac:dyDescent="0.25">
      <c r="B28" s="44" t="s">
        <v>95</v>
      </c>
      <c r="C28" s="45">
        <v>0.6117856429463171</v>
      </c>
      <c r="D28" s="45">
        <v>0.61290619347766517</v>
      </c>
      <c r="E28" s="45">
        <v>0.61322134831460684</v>
      </c>
      <c r="F28" s="45">
        <v>0.61572847559953059</v>
      </c>
      <c r="G28" s="45">
        <v>0.61306182549590804</v>
      </c>
      <c r="H28" s="45">
        <v>0.61218169959963853</v>
      </c>
      <c r="I28" s="45">
        <v>0.61129689218264416</v>
      </c>
      <c r="J28" s="45">
        <v>0.61322134831460684</v>
      </c>
      <c r="K28" s="45">
        <v>0.61306182549590804</v>
      </c>
      <c r="L28" s="45">
        <v>0.61129689218264416</v>
      </c>
      <c r="M28" s="45">
        <v>0.61074149358756091</v>
      </c>
      <c r="N28" s="45">
        <v>0.61084803944049537</v>
      </c>
      <c r="O28" s="45">
        <v>0.61204668028600628</v>
      </c>
      <c r="P28" s="45">
        <v>0.61218169959963853</v>
      </c>
      <c r="Q28" s="45">
        <v>0.61014483681112908</v>
      </c>
      <c r="R28" s="45">
        <v>0.61204668028600628</v>
      </c>
      <c r="S28" s="45">
        <v>0.61084803944049537</v>
      </c>
      <c r="T28" s="45">
        <v>0.61218169959963853</v>
      </c>
      <c r="U28" s="45">
        <v>0.61106779026217239</v>
      </c>
      <c r="V28" s="45">
        <v>0.61231985889730867</v>
      </c>
      <c r="W28" s="45">
        <v>0.61191469511425345</v>
      </c>
      <c r="X28" s="45">
        <v>0.61043439083498574</v>
      </c>
      <c r="Y28" s="45">
        <v>0.61426902520498039</v>
      </c>
      <c r="Z28" s="45">
        <v>0.61141513833514549</v>
      </c>
      <c r="AA28" s="45">
        <v>0.61043439083498574</v>
      </c>
      <c r="AB28" s="45">
        <v>0.60969734422880495</v>
      </c>
      <c r="AC28" s="45">
        <v>0.61095678211513949</v>
      </c>
      <c r="AD28" s="45">
        <v>0.61023949870354377</v>
      </c>
      <c r="AE28" s="45">
        <v>0.61191469511425345</v>
      </c>
    </row>
    <row r="29" spans="2:31" x14ac:dyDescent="0.25">
      <c r="B29" s="44" t="s">
        <v>96</v>
      </c>
      <c r="C29" s="45">
        <v>0.67641717256414569</v>
      </c>
      <c r="D29" s="45">
        <v>0.67641717256414569</v>
      </c>
      <c r="E29" s="45">
        <v>0.67308581840267245</v>
      </c>
      <c r="F29" s="45">
        <v>0.67443310650419375</v>
      </c>
      <c r="G29" s="45">
        <v>0.67806797752809</v>
      </c>
      <c r="H29" s="45">
        <v>0.6749078651685394</v>
      </c>
      <c r="I29" s="45">
        <v>0.67266067415730335</v>
      </c>
      <c r="J29" s="45">
        <v>0.6758992729676141</v>
      </c>
      <c r="K29" s="45">
        <v>0.67184351378958129</v>
      </c>
      <c r="L29" s="45">
        <v>0.67145064822817646</v>
      </c>
      <c r="M29" s="45">
        <v>0.67033025384935507</v>
      </c>
      <c r="N29" s="45">
        <v>0.670694382022472</v>
      </c>
      <c r="O29" s="45">
        <v>0.67397153558052447</v>
      </c>
      <c r="P29" s="45">
        <v>0.67224671791839152</v>
      </c>
      <c r="Q29" s="45">
        <v>0.66863663443950894</v>
      </c>
      <c r="R29" s="45">
        <v>0.67224671791839152</v>
      </c>
      <c r="S29" s="45">
        <v>0.67145064822817646</v>
      </c>
      <c r="T29" s="45">
        <v>0.67184351378958129</v>
      </c>
      <c r="U29" s="45">
        <v>0.67695076608784477</v>
      </c>
      <c r="V29" s="45">
        <v>0.6758992729676141</v>
      </c>
      <c r="W29" s="45">
        <v>0.67224671791839152</v>
      </c>
      <c r="X29" s="45">
        <v>0.66962832002165973</v>
      </c>
      <c r="Y29" s="45">
        <v>0.67988115675078298</v>
      </c>
      <c r="Z29" s="45">
        <v>0.67033025384935507</v>
      </c>
      <c r="AA29" s="45">
        <v>0.66962832002165973</v>
      </c>
      <c r="AB29" s="45">
        <v>0.66863663443950894</v>
      </c>
      <c r="AC29" s="45">
        <v>0.670694382022472</v>
      </c>
      <c r="AD29" s="45">
        <v>0.66997500685119216</v>
      </c>
      <c r="AE29" s="45">
        <v>0.67925726712577017</v>
      </c>
    </row>
    <row r="30" spans="2:31" x14ac:dyDescent="0.25">
      <c r="B30" s="44" t="s">
        <v>58</v>
      </c>
      <c r="C30" s="45">
        <v>0.48896788990825696</v>
      </c>
      <c r="D30" s="45">
        <v>0.48963592233009701</v>
      </c>
      <c r="E30" s="45">
        <v>0.48993781094527361</v>
      </c>
      <c r="F30" s="45">
        <v>0.48987623762376242</v>
      </c>
      <c r="G30" s="45">
        <v>0.48946172248803832</v>
      </c>
      <c r="H30" s="45">
        <v>0.49006281407035179</v>
      </c>
      <c r="I30" s="45">
        <v>0.48946172248803832</v>
      </c>
      <c r="J30" s="45">
        <v>0.48963592233009701</v>
      </c>
      <c r="K30" s="45">
        <v>0.49038659793814432</v>
      </c>
      <c r="L30" s="45">
        <v>0.48987623762376242</v>
      </c>
      <c r="M30" s="45">
        <v>0.49238095238095242</v>
      </c>
      <c r="N30" s="45">
        <v>0.49238095238095242</v>
      </c>
      <c r="O30" s="45">
        <v>0.49079787234042549</v>
      </c>
      <c r="P30" s="45">
        <v>0.48940476190476201</v>
      </c>
      <c r="Q30" s="45">
        <v>0.49</v>
      </c>
      <c r="R30" s="45">
        <v>0.49238095238095242</v>
      </c>
      <c r="S30" s="45">
        <v>0.48975490196078431</v>
      </c>
      <c r="T30" s="45">
        <v>0.48923708920187797</v>
      </c>
      <c r="U30" s="45">
        <v>0.48841703056768565</v>
      </c>
      <c r="V30" s="45">
        <v>0.48975490196078431</v>
      </c>
      <c r="W30" s="45">
        <v>0.4901903553299492</v>
      </c>
      <c r="X30" s="45">
        <v>0.48918224299065421</v>
      </c>
      <c r="Y30" s="45">
        <v>0.48804852320675113</v>
      </c>
      <c r="Z30" s="45">
        <v>0.48686329588014993</v>
      </c>
      <c r="AA30" s="45">
        <v>0.49094086021505373</v>
      </c>
      <c r="AB30" s="45">
        <v>0.48818376068376074</v>
      </c>
      <c r="AC30" s="45">
        <v>0.4882758620689655</v>
      </c>
      <c r="AD30" s="45">
        <v>0.48774590163934434</v>
      </c>
      <c r="AE30" s="45">
        <v>0.49154494382022473</v>
      </c>
    </row>
    <row r="31" spans="2:31" x14ac:dyDescent="0.25">
      <c r="B31" s="44" t="s">
        <v>57</v>
      </c>
      <c r="C31" s="45">
        <v>0.46031910112359548</v>
      </c>
      <c r="D31" s="45">
        <v>0.46031910112359548</v>
      </c>
      <c r="E31" s="45">
        <v>0.45874963438558947</v>
      </c>
      <c r="F31" s="45">
        <v>0.4631174899300402</v>
      </c>
      <c r="G31" s="45">
        <v>0.46260790678318775</v>
      </c>
      <c r="H31" s="45">
        <v>0.45950863879167436</v>
      </c>
      <c r="I31" s="45">
        <v>0.45704745538664904</v>
      </c>
      <c r="J31" s="45">
        <v>0.46118643800512521</v>
      </c>
      <c r="K31" s="45">
        <v>0.4616433386837881</v>
      </c>
      <c r="L31" s="45">
        <v>0.45736756666107664</v>
      </c>
      <c r="M31" s="45">
        <v>0.45585593008739073</v>
      </c>
      <c r="N31" s="45">
        <v>0.4564346709470305</v>
      </c>
      <c r="O31" s="45">
        <v>0.46211685393258428</v>
      </c>
      <c r="P31" s="45">
        <v>0.45803733794295587</v>
      </c>
      <c r="Q31" s="45">
        <v>0.45557845159304289</v>
      </c>
      <c r="R31" s="45">
        <v>0.45912301558535701</v>
      </c>
      <c r="S31" s="45">
        <v>0.45704745538664904</v>
      </c>
      <c r="T31" s="45">
        <v>0.45736756666107664</v>
      </c>
      <c r="U31" s="45">
        <v>0.45673662269988596</v>
      </c>
      <c r="V31" s="45">
        <v>0.45874963438558947</v>
      </c>
      <c r="W31" s="45">
        <v>0.4564346709470305</v>
      </c>
      <c r="X31" s="45">
        <v>0.45429778161912998</v>
      </c>
      <c r="Y31" s="45">
        <v>0.45803733794295587</v>
      </c>
      <c r="Z31" s="45">
        <v>0.45478982850384381</v>
      </c>
      <c r="AA31" s="45">
        <v>0.45383033707865161</v>
      </c>
      <c r="AB31" s="45">
        <v>0.45255845309642029</v>
      </c>
      <c r="AC31" s="45">
        <v>0.45429778161912998</v>
      </c>
      <c r="AD31" s="45">
        <v>0.45296222578919204</v>
      </c>
      <c r="AE31" s="45">
        <v>0.45769737827715351</v>
      </c>
    </row>
    <row r="32" spans="2:31" x14ac:dyDescent="0.25">
      <c r="B32" s="44" t="s">
        <v>92</v>
      </c>
      <c r="C32" s="45">
        <v>0.44091888315765859</v>
      </c>
      <c r="D32" s="45">
        <v>0.44246011222819726</v>
      </c>
      <c r="E32" s="45">
        <v>0.44019450549450551</v>
      </c>
      <c r="F32" s="45">
        <v>0.44597268080756447</v>
      </c>
      <c r="G32" s="45">
        <v>0.44413833943833947</v>
      </c>
      <c r="H32" s="45">
        <v>0.44906813186813194</v>
      </c>
      <c r="I32" s="45">
        <v>0.44413833943833947</v>
      </c>
      <c r="J32" s="45">
        <v>0.44906813186813194</v>
      </c>
      <c r="K32" s="45">
        <v>0.44019450549450551</v>
      </c>
      <c r="L32" s="45">
        <v>0.44413833943833947</v>
      </c>
      <c r="M32" s="45">
        <v>0.43949853479853473</v>
      </c>
      <c r="N32" s="45">
        <v>0.44246011222819726</v>
      </c>
      <c r="O32" s="45">
        <v>0.44413833943833947</v>
      </c>
      <c r="P32" s="45">
        <v>0.44167344322344326</v>
      </c>
      <c r="Q32" s="45">
        <v>0.43756528286528285</v>
      </c>
      <c r="R32" s="45">
        <v>0.43949853479853473</v>
      </c>
      <c r="S32" s="45">
        <v>0.44246011222819726</v>
      </c>
      <c r="T32" s="45">
        <v>0.44503466533466529</v>
      </c>
      <c r="U32" s="45">
        <v>0.44413833943833947</v>
      </c>
      <c r="V32" s="45">
        <v>0.43818538254198625</v>
      </c>
      <c r="W32" s="45">
        <v>0.43696773226773228</v>
      </c>
      <c r="X32" s="45">
        <v>0.43583553113553114</v>
      </c>
      <c r="Y32" s="45">
        <v>0.44167344322344326</v>
      </c>
      <c r="Z32" s="45">
        <v>0.43882933220625525</v>
      </c>
      <c r="AA32" s="45">
        <v>0.43583553113553114</v>
      </c>
      <c r="AB32" s="45">
        <v>0.4320034657650042</v>
      </c>
      <c r="AC32" s="45">
        <v>0.43583553113553114</v>
      </c>
      <c r="AD32" s="45">
        <v>0.43158977688977684</v>
      </c>
      <c r="AE32" s="45">
        <v>0.47043056573056569</v>
      </c>
    </row>
    <row r="33" spans="2:31" x14ac:dyDescent="0.25">
      <c r="B33" s="44" t="s">
        <v>55</v>
      </c>
      <c r="C33" s="45">
        <v>0.25870025556772547</v>
      </c>
      <c r="D33" s="45">
        <v>0.25453893776474423</v>
      </c>
      <c r="E33" s="45">
        <v>0.25334381881094686</v>
      </c>
      <c r="F33" s="45">
        <v>0.25664016591773248</v>
      </c>
      <c r="G33" s="45">
        <v>0.25201449713077623</v>
      </c>
      <c r="H33" s="45">
        <v>0.25491436100131754</v>
      </c>
      <c r="I33" s="45">
        <v>0.25190848886213124</v>
      </c>
      <c r="J33" s="45">
        <v>0.25720603720603724</v>
      </c>
      <c r="K33" s="45">
        <v>0.2569209334726576</v>
      </c>
      <c r="L33" s="45">
        <v>0.25011363636363637</v>
      </c>
      <c r="M33" s="45">
        <v>0.24867965367965372</v>
      </c>
      <c r="N33" s="45">
        <v>0.24876526458616013</v>
      </c>
      <c r="O33" s="45">
        <v>0.24859455084974377</v>
      </c>
      <c r="P33" s="45">
        <v>0.24793148880105403</v>
      </c>
      <c r="Q33" s="45">
        <v>0.24327624066754502</v>
      </c>
      <c r="R33" s="45">
        <v>0.24777050039297879</v>
      </c>
      <c r="S33" s="45">
        <v>0.24885138813282526</v>
      </c>
      <c r="T33" s="45">
        <v>0.24834224598930482</v>
      </c>
      <c r="U33" s="45">
        <v>0.25138880663310631</v>
      </c>
      <c r="V33" s="45">
        <v>0.25491436100131754</v>
      </c>
      <c r="W33" s="45">
        <v>0.24801268498942919</v>
      </c>
      <c r="X33" s="45">
        <v>0.24801268498942919</v>
      </c>
      <c r="Y33" s="45">
        <v>0.25735024665257228</v>
      </c>
      <c r="Z33" s="45">
        <v>0.24522608281770586</v>
      </c>
      <c r="AA33" s="45">
        <v>0.24379349046015714</v>
      </c>
      <c r="AB33" s="45">
        <v>0.24278100150440576</v>
      </c>
      <c r="AC33" s="45">
        <v>0.24477214302407102</v>
      </c>
      <c r="AD33" s="45">
        <v>0.24146183437942903</v>
      </c>
      <c r="AE33" s="45">
        <v>0.24902519167579409</v>
      </c>
    </row>
    <row r="34" spans="2:31" x14ac:dyDescent="0.25">
      <c r="B34" s="44" t="s">
        <v>93</v>
      </c>
      <c r="C34" s="45">
        <v>0.41997918931511108</v>
      </c>
      <c r="D34" s="45">
        <v>0.4202411347517731</v>
      </c>
      <c r="E34" s="45">
        <v>0.41990377611654212</v>
      </c>
      <c r="F34" s="45">
        <v>0.42026500142386403</v>
      </c>
      <c r="G34" s="45">
        <v>0.42017061345514295</v>
      </c>
      <c r="H34" s="45">
        <v>0.42005655405671138</v>
      </c>
      <c r="I34" s="45">
        <v>0.41966885076934402</v>
      </c>
      <c r="J34" s="45">
        <v>0.41995744680851071</v>
      </c>
      <c r="K34" s="45">
        <v>0.42123310318914103</v>
      </c>
      <c r="L34" s="45">
        <v>0.42180141843971636</v>
      </c>
      <c r="M34" s="45">
        <v>0.41946099290780148</v>
      </c>
      <c r="N34" s="45">
        <v>0.42002315394242812</v>
      </c>
      <c r="O34" s="45">
        <v>0.42002315394242812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</row>
    <row r="35" spans="2:31" x14ac:dyDescent="0.25">
      <c r="B35" s="44" t="s">
        <v>414</v>
      </c>
      <c r="C35" s="45">
        <v>0.42115413918052591</v>
      </c>
      <c r="D35" s="45">
        <v>0.4217460892309241</v>
      </c>
      <c r="E35" s="45">
        <v>0.42134662723022615</v>
      </c>
      <c r="F35" s="45">
        <v>0.42344263903366247</v>
      </c>
      <c r="G35" s="45">
        <v>0.42233739375236862</v>
      </c>
      <c r="H35" s="45">
        <v>0.42142992232353937</v>
      </c>
      <c r="I35" s="45">
        <v>0.42116979375203689</v>
      </c>
      <c r="J35" s="45">
        <v>0.42042469753858991</v>
      </c>
      <c r="K35" s="45">
        <v>0.42057950952747158</v>
      </c>
      <c r="L35" s="45">
        <v>0.42046271350035669</v>
      </c>
      <c r="M35" s="45">
        <v>0.41976865448007206</v>
      </c>
      <c r="N35" s="45">
        <v>0.42079791648274034</v>
      </c>
      <c r="O35" s="45">
        <v>0.42187643207855974</v>
      </c>
      <c r="P35" s="45">
        <v>0.42086917346893266</v>
      </c>
      <c r="Q35" s="45">
        <v>0.41947925709812861</v>
      </c>
      <c r="R35" s="45">
        <v>0.42136313650490087</v>
      </c>
      <c r="S35" s="45">
        <v>0</v>
      </c>
      <c r="T35" s="45">
        <v>0</v>
      </c>
      <c r="U35" s="45">
        <v>0.42102190355141894</v>
      </c>
      <c r="V35" s="45">
        <v>0.42102190355141894</v>
      </c>
      <c r="W35" s="45">
        <v>0.42102190355141894</v>
      </c>
      <c r="X35" s="45">
        <v>0.42102190355141894</v>
      </c>
      <c r="Y35" s="45">
        <v>0.42102190355141894</v>
      </c>
      <c r="Z35" s="45">
        <v>0.42102190355141894</v>
      </c>
      <c r="AA35" s="45">
        <v>0.42102190355141894</v>
      </c>
      <c r="AB35" s="45">
        <v>0.42102190355141894</v>
      </c>
      <c r="AC35" s="45">
        <v>0.42102190355141894</v>
      </c>
      <c r="AD35" s="45">
        <v>0.42102190355141894</v>
      </c>
      <c r="AE35" s="45">
        <v>0.42102190355141894</v>
      </c>
    </row>
    <row r="36" spans="2:31" x14ac:dyDescent="0.25">
      <c r="B36" s="44" t="s">
        <v>94</v>
      </c>
      <c r="C36" s="45">
        <v>0.41904091653027831</v>
      </c>
      <c r="D36" s="45">
        <v>0.41875558163233806</v>
      </c>
      <c r="E36" s="45">
        <v>0.41864107045988797</v>
      </c>
      <c r="F36" s="45">
        <v>0.41996829825989224</v>
      </c>
      <c r="G36" s="45">
        <v>0.41955355210962858</v>
      </c>
      <c r="H36" s="45">
        <v>0.41890508345012112</v>
      </c>
      <c r="I36" s="45">
        <v>0.41844585582724686</v>
      </c>
      <c r="J36" s="45">
        <v>0.41894954039982002</v>
      </c>
      <c r="K36" s="45">
        <v>0.41905647491463099</v>
      </c>
      <c r="L36" s="45">
        <v>0.41865425531914896</v>
      </c>
      <c r="M36" s="45">
        <v>0.41866087588148054</v>
      </c>
      <c r="N36" s="45">
        <v>0.4190024362514212</v>
      </c>
      <c r="O36" s="45">
        <v>0.4193802885791148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</row>
    <row r="37" spans="2:31" ht="18" x14ac:dyDescent="0.25">
      <c r="B37" s="51" t="s">
        <v>140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43"/>
      <c r="AB37" s="52"/>
      <c r="AC37" s="52"/>
      <c r="AD37" s="52"/>
      <c r="AE37" s="52"/>
    </row>
    <row r="38" spans="2:31" x14ac:dyDescent="0.25">
      <c r="B38" s="53" t="s">
        <v>91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1767.4029344999997</v>
      </c>
      <c r="N38" s="54">
        <v>2486.9884149749996</v>
      </c>
      <c r="O38" s="54">
        <v>2436.4911882749998</v>
      </c>
      <c r="P38" s="54">
        <v>1969.3918412999997</v>
      </c>
      <c r="Q38" s="54">
        <v>1704.2814011249998</v>
      </c>
      <c r="R38" s="54">
        <v>1843.1487745499996</v>
      </c>
      <c r="S38" s="54">
        <v>2550.1099483499997</v>
      </c>
      <c r="T38" s="54">
        <v>2638.4800950749996</v>
      </c>
      <c r="U38" s="54">
        <v>3092.9551353749998</v>
      </c>
      <c r="V38" s="54">
        <v>3118.203748725</v>
      </c>
      <c r="W38" s="54">
        <v>2878.3419218999998</v>
      </c>
      <c r="X38" s="54">
        <v>2398.6182682499998</v>
      </c>
      <c r="Y38" s="54">
        <v>1729.5300144749999</v>
      </c>
      <c r="Z38" s="54">
        <v>1830.5244678749998</v>
      </c>
      <c r="AA38" s="54">
        <v>1754.7786278249998</v>
      </c>
      <c r="AB38" s="54">
        <v>1628.5355610749998</v>
      </c>
      <c r="AC38" s="54">
        <v>1376.0494275749998</v>
      </c>
      <c r="AD38" s="54">
        <v>1502.2924943249998</v>
      </c>
      <c r="AE38" s="54">
        <v>2247.1265881499999</v>
      </c>
    </row>
    <row r="39" spans="2:31" x14ac:dyDescent="0.25">
      <c r="B39" s="53" t="s">
        <v>95</v>
      </c>
      <c r="C39" s="54">
        <v>6999.2328255000002</v>
      </c>
      <c r="D39" s="54">
        <v>7570.1086097399993</v>
      </c>
      <c r="E39" s="54">
        <v>8097.775279200001</v>
      </c>
      <c r="F39" s="54">
        <v>5322.2815417200018</v>
      </c>
      <c r="G39" s="54">
        <v>6284.0032416600025</v>
      </c>
      <c r="H39" s="54">
        <v>6208.6695799799991</v>
      </c>
      <c r="I39" s="54">
        <v>8685.0992390400024</v>
      </c>
      <c r="J39" s="54">
        <v>7755.3045648000007</v>
      </c>
      <c r="K39" s="54">
        <v>7323.8827816500016</v>
      </c>
      <c r="L39" s="54">
        <v>5247.2474569200012</v>
      </c>
      <c r="M39" s="54">
        <v>7993.5924423599999</v>
      </c>
      <c r="N39" s="54">
        <v>6716.7829830600022</v>
      </c>
      <c r="O39" s="54">
        <v>9695.9253120000049</v>
      </c>
      <c r="P39" s="54">
        <v>7263.4242576600009</v>
      </c>
      <c r="Q39" s="54">
        <v>10295.208602250003</v>
      </c>
      <c r="R39" s="54">
        <v>7877.9393160000027</v>
      </c>
      <c r="S39" s="54">
        <v>7968.6082684800031</v>
      </c>
      <c r="T39" s="54">
        <v>7754.8440506700008</v>
      </c>
      <c r="U39" s="54">
        <v>11543.324520000002</v>
      </c>
      <c r="V39" s="54">
        <v>7620.7013429399994</v>
      </c>
      <c r="W39" s="54">
        <v>7327.8708726600016</v>
      </c>
      <c r="X39" s="54">
        <v>10875.450709620001</v>
      </c>
      <c r="Y39" s="54">
        <v>8665.6577101200019</v>
      </c>
      <c r="Z39" s="54">
        <v>5806.7493426600004</v>
      </c>
      <c r="AA39" s="54">
        <v>9111.8641080599991</v>
      </c>
      <c r="AB39" s="54">
        <v>8333.2583649000026</v>
      </c>
      <c r="AC39" s="54">
        <v>8049.1630616399998</v>
      </c>
      <c r="AD39" s="54">
        <v>8601.6955773599984</v>
      </c>
      <c r="AE39" s="54">
        <v>6666.1567804800015</v>
      </c>
    </row>
    <row r="40" spans="2:31" x14ac:dyDescent="0.25">
      <c r="B40" s="53" t="s">
        <v>96</v>
      </c>
      <c r="C40" s="54">
        <v>1182.5866454400002</v>
      </c>
      <c r="D40" s="54">
        <v>1634.7521275200004</v>
      </c>
      <c r="E40" s="54">
        <v>1649.93782824</v>
      </c>
      <c r="F40" s="54">
        <v>2018.8243944000001</v>
      </c>
      <c r="G40" s="54">
        <v>1491.9205507200002</v>
      </c>
      <c r="H40" s="54">
        <v>1711.6271675999999</v>
      </c>
      <c r="I40" s="54">
        <v>1786.6299149999998</v>
      </c>
      <c r="J40" s="54">
        <v>2089.3294699200001</v>
      </c>
      <c r="K40" s="54">
        <v>1821.2230281600002</v>
      </c>
      <c r="L40" s="54">
        <v>2744.9860766400006</v>
      </c>
      <c r="M40" s="54">
        <v>1982.3767225200004</v>
      </c>
      <c r="N40" s="54">
        <v>3590.5413600000002</v>
      </c>
      <c r="O40" s="54">
        <v>2110.35558528</v>
      </c>
      <c r="P40" s="54">
        <v>3441.7522022399999</v>
      </c>
      <c r="Q40" s="54">
        <v>3425.81189184</v>
      </c>
      <c r="R40" s="54">
        <v>2952.8669462399994</v>
      </c>
      <c r="S40" s="54">
        <v>2835.1498528800007</v>
      </c>
      <c r="T40" s="54">
        <v>1939.9984430400004</v>
      </c>
      <c r="U40" s="54">
        <v>1989.45658944</v>
      </c>
      <c r="V40" s="54">
        <v>1780.7787043200001</v>
      </c>
      <c r="W40" s="54">
        <v>1759.9869215999997</v>
      </c>
      <c r="X40" s="54">
        <v>1741.58618544</v>
      </c>
      <c r="Y40" s="54">
        <v>1076.4917981999999</v>
      </c>
      <c r="Z40" s="54">
        <v>1577.5982294399996</v>
      </c>
      <c r="AA40" s="54">
        <v>690.26281740000002</v>
      </c>
      <c r="AB40" s="54">
        <v>1108.9967983200002</v>
      </c>
      <c r="AC40" s="54">
        <v>769.40172000000007</v>
      </c>
      <c r="AD40" s="54">
        <v>713.94436511999993</v>
      </c>
      <c r="AE40" s="54">
        <v>291.39333984000001</v>
      </c>
    </row>
    <row r="41" spans="2:31" x14ac:dyDescent="0.25">
      <c r="B41" s="53" t="s">
        <v>58</v>
      </c>
      <c r="C41" s="54">
        <v>4484.6170840000013</v>
      </c>
      <c r="D41" s="54">
        <v>4013.5692760000006</v>
      </c>
      <c r="E41" s="54">
        <v>3825.0080910000006</v>
      </c>
      <c r="F41" s="54">
        <v>3862.3575639999999</v>
      </c>
      <c r="G41" s="54">
        <v>4128.8825709999992</v>
      </c>
      <c r="H41" s="54">
        <v>3750.8532909999999</v>
      </c>
      <c r="I41" s="54">
        <v>4128.8825709999992</v>
      </c>
      <c r="J41" s="54">
        <v>4013.5692760000006</v>
      </c>
      <c r="K41" s="54">
        <v>3568.6404759999987</v>
      </c>
      <c r="L41" s="54">
        <v>3862.3575639999999</v>
      </c>
      <c r="M41" s="54">
        <v>2694.2307840000008</v>
      </c>
      <c r="N41" s="54">
        <v>2694.2307840000008</v>
      </c>
      <c r="O41" s="54">
        <v>3355.9707040000003</v>
      </c>
      <c r="P41" s="54">
        <v>4167.6831000000011</v>
      </c>
      <c r="Q41" s="54">
        <v>3787.84</v>
      </c>
      <c r="R41" s="54">
        <v>2694.2307840000008</v>
      </c>
      <c r="S41" s="54">
        <v>3937.6006559999992</v>
      </c>
      <c r="T41" s="54">
        <v>4285.1729790000009</v>
      </c>
      <c r="U41" s="54">
        <v>4939.3557309999997</v>
      </c>
      <c r="V41" s="54">
        <v>3937.6006559999992</v>
      </c>
      <c r="W41" s="54">
        <v>3677.424019000001</v>
      </c>
      <c r="X41" s="54">
        <v>4324.6990359999991</v>
      </c>
      <c r="Y41" s="54">
        <v>5283.8597790000003</v>
      </c>
      <c r="Z41" s="54">
        <v>6679.1376989999999</v>
      </c>
      <c r="AA41" s="54">
        <v>3286.5318360000006</v>
      </c>
      <c r="AB41" s="54">
        <v>5153.3103959999999</v>
      </c>
      <c r="AC41" s="54">
        <v>5067.1843840000001</v>
      </c>
      <c r="AD41" s="54">
        <v>5594.8233759999994</v>
      </c>
      <c r="AE41" s="54">
        <v>3016.0316440000006</v>
      </c>
    </row>
    <row r="42" spans="2:31" x14ac:dyDescent="0.25">
      <c r="B42" s="53" t="s">
        <v>57</v>
      </c>
      <c r="C42" s="54">
        <v>15286.697285439996</v>
      </c>
      <c r="D42" s="54">
        <v>14310.00607456</v>
      </c>
      <c r="E42" s="54">
        <v>14494.75255872</v>
      </c>
      <c r="F42" s="54">
        <v>12126.612682240002</v>
      </c>
      <c r="G42" s="54">
        <v>11577.828386879999</v>
      </c>
      <c r="H42" s="54">
        <v>13626.885952959996</v>
      </c>
      <c r="I42" s="54">
        <v>15304.978635519999</v>
      </c>
      <c r="J42" s="54">
        <v>13605.843975360003</v>
      </c>
      <c r="K42" s="54">
        <v>13450.426769919995</v>
      </c>
      <c r="L42" s="54">
        <v>15977.882726400001</v>
      </c>
      <c r="M42" s="54">
        <v>16221.897538560002</v>
      </c>
      <c r="N42" s="54">
        <v>15775.401824</v>
      </c>
      <c r="O42" s="54">
        <v>12210.627968000003</v>
      </c>
      <c r="P42" s="54">
        <v>14814.903706399999</v>
      </c>
      <c r="Q42" s="54">
        <v>16558.336785759999</v>
      </c>
      <c r="R42" s="54">
        <v>12733.05145728</v>
      </c>
      <c r="S42" s="54">
        <v>14090.029945599999</v>
      </c>
      <c r="T42" s="54">
        <v>13939.038316</v>
      </c>
      <c r="U42" s="54">
        <v>16010.23027968</v>
      </c>
      <c r="V42" s="54">
        <v>15217.91808768</v>
      </c>
      <c r="W42" s="54">
        <v>15151.3199936</v>
      </c>
      <c r="X42" s="54">
        <v>17320.336951680001</v>
      </c>
      <c r="Y42" s="54">
        <v>15599.745683199999</v>
      </c>
      <c r="Z42" s="54">
        <v>20535.361181439996</v>
      </c>
      <c r="AA42" s="54">
        <v>21184.114425599997</v>
      </c>
      <c r="AB42" s="54">
        <v>21320.52494208001</v>
      </c>
      <c r="AC42" s="54">
        <v>18145.11490176</v>
      </c>
      <c r="AD42" s="54">
        <v>18528.920551680003</v>
      </c>
      <c r="AE42" s="54">
        <v>15198.408664319995</v>
      </c>
    </row>
    <row r="43" spans="2:31" x14ac:dyDescent="0.25">
      <c r="B43" s="53" t="s">
        <v>92</v>
      </c>
      <c r="C43" s="54">
        <v>188.51345520000001</v>
      </c>
      <c r="D43" s="54">
        <v>169.68922655999995</v>
      </c>
      <c r="E43" s="54">
        <v>172.67871599999998</v>
      </c>
      <c r="F43" s="54">
        <v>342.41891767999994</v>
      </c>
      <c r="G43" s="54">
        <v>326.86512319999991</v>
      </c>
      <c r="H43" s="54">
        <v>253.35582720000002</v>
      </c>
      <c r="I43" s="54">
        <v>280.17010559999994</v>
      </c>
      <c r="J43" s="54">
        <v>253.35582720000002</v>
      </c>
      <c r="K43" s="54">
        <v>415.70801999999998</v>
      </c>
      <c r="L43" s="54">
        <v>239.31196519999992</v>
      </c>
      <c r="M43" s="54">
        <v>97.608512399999995</v>
      </c>
      <c r="N43" s="54">
        <v>115.14626087999997</v>
      </c>
      <c r="O43" s="54">
        <v>99.226912399999975</v>
      </c>
      <c r="P43" s="54">
        <v>178.98961471999996</v>
      </c>
      <c r="Q43" s="54">
        <v>184.74514128000004</v>
      </c>
      <c r="R43" s="54">
        <v>240.76766391999996</v>
      </c>
      <c r="S43" s="54">
        <v>260.59416935999997</v>
      </c>
      <c r="T43" s="54">
        <v>166.02938015999996</v>
      </c>
      <c r="U43" s="54">
        <v>145.92192999999997</v>
      </c>
      <c r="V43" s="54">
        <v>282.68883216</v>
      </c>
      <c r="W43" s="54">
        <v>319.89038479999999</v>
      </c>
      <c r="X43" s="54">
        <v>208.15014248000003</v>
      </c>
      <c r="Y43" s="54">
        <v>253.05428287999999</v>
      </c>
      <c r="Z43" s="54">
        <v>297.85321439999996</v>
      </c>
      <c r="AA43" s="54">
        <v>251.21568920000001</v>
      </c>
      <c r="AB43" s="54">
        <v>863.63984279999977</v>
      </c>
      <c r="AC43" s="54">
        <v>897.19889000000012</v>
      </c>
      <c r="AD43" s="54">
        <v>1121.0883387199999</v>
      </c>
      <c r="AE43" s="54">
        <v>325.19353720000004</v>
      </c>
    </row>
    <row r="44" spans="2:31" x14ac:dyDescent="0.25">
      <c r="B44" s="53" t="s">
        <v>55</v>
      </c>
      <c r="C44" s="54">
        <v>1224.4390920000001</v>
      </c>
      <c r="D44" s="54">
        <v>1100.3424199999999</v>
      </c>
      <c r="E44" s="54">
        <v>1210.4355640000003</v>
      </c>
      <c r="F44" s="54">
        <v>1121.5212480000007</v>
      </c>
      <c r="G44" s="54">
        <v>1200.2309840000005</v>
      </c>
      <c r="H44" s="54">
        <v>1194.9629440000001</v>
      </c>
      <c r="I44" s="54">
        <v>1365.541416</v>
      </c>
      <c r="J44" s="54">
        <v>937.00952799999993</v>
      </c>
      <c r="K44" s="54">
        <v>956.50846000000001</v>
      </c>
      <c r="L44" s="54">
        <v>1017.9260000000002</v>
      </c>
      <c r="M44" s="54">
        <v>808.92216000000008</v>
      </c>
      <c r="N44" s="54">
        <v>855.29158000000018</v>
      </c>
      <c r="O44" s="54">
        <v>924.45768800000019</v>
      </c>
      <c r="P44" s="54">
        <v>864.86804000000006</v>
      </c>
      <c r="Q44" s="54">
        <v>910.59567200000015</v>
      </c>
      <c r="R44" s="54">
        <v>721.27877600000033</v>
      </c>
      <c r="S44" s="54">
        <v>686.56196</v>
      </c>
      <c r="T44" s="54">
        <v>706.19328000000007</v>
      </c>
      <c r="U44" s="54">
        <v>635.5207039999998</v>
      </c>
      <c r="V44" s="54">
        <v>650.82803200000012</v>
      </c>
      <c r="W44" s="54">
        <v>741.71900799999992</v>
      </c>
      <c r="X44" s="54">
        <v>632.28505600000005</v>
      </c>
      <c r="Y44" s="54">
        <v>462.37032000000005</v>
      </c>
      <c r="Z44" s="54">
        <v>695.071144</v>
      </c>
      <c r="AA44" s="54">
        <v>641.05809999999997</v>
      </c>
      <c r="AB44" s="54">
        <v>590.34097999999994</v>
      </c>
      <c r="AC44" s="54">
        <v>591.54156</v>
      </c>
      <c r="AD44" s="54">
        <v>665.16404799999987</v>
      </c>
      <c r="AE44" s="54">
        <v>487.75174400000003</v>
      </c>
    </row>
    <row r="45" spans="2:31" x14ac:dyDescent="0.25">
      <c r="B45" s="53" t="s">
        <v>93</v>
      </c>
      <c r="C45" s="54">
        <v>8586.7470431999991</v>
      </c>
      <c r="D45" s="54">
        <v>6959.1395999999995</v>
      </c>
      <c r="E45" s="54">
        <v>6734.6384599999992</v>
      </c>
      <c r="F45" s="54">
        <v>6008.8516383999995</v>
      </c>
      <c r="G45" s="54">
        <v>6567.5748543999998</v>
      </c>
      <c r="H45" s="54">
        <v>6329.9079992000006</v>
      </c>
      <c r="I45" s="54">
        <v>6879.7302048000001</v>
      </c>
      <c r="J45" s="54">
        <v>6311.28784</v>
      </c>
      <c r="K45" s="54">
        <v>4621.9011151999994</v>
      </c>
      <c r="L45" s="54">
        <v>3921.437856</v>
      </c>
      <c r="M45" s="54">
        <v>2774.9702400000001</v>
      </c>
      <c r="N45" s="54">
        <v>2161.4122367999994</v>
      </c>
      <c r="O45" s="54">
        <v>1921.2553215999997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</row>
    <row r="46" spans="2:31" x14ac:dyDescent="0.25">
      <c r="B46" s="53" t="s">
        <v>414</v>
      </c>
      <c r="C46" s="54">
        <v>32801.671713599993</v>
      </c>
      <c r="D46" s="54">
        <v>31306.595133599996</v>
      </c>
      <c r="E46" s="54">
        <v>30977.058619200001</v>
      </c>
      <c r="F46" s="54">
        <v>25000.920033600014</v>
      </c>
      <c r="G46" s="54">
        <v>30993.226468799985</v>
      </c>
      <c r="H46" s="54">
        <v>34359.806426400006</v>
      </c>
      <c r="I46" s="54">
        <v>32732.094154399994</v>
      </c>
      <c r="J46" s="54">
        <v>36419.704791999997</v>
      </c>
      <c r="K46" s="54">
        <v>36245.791556800003</v>
      </c>
      <c r="L46" s="54">
        <v>37892.596206400005</v>
      </c>
      <c r="M46" s="54">
        <v>40329.954918400006</v>
      </c>
      <c r="N46" s="54">
        <v>33190.856980800003</v>
      </c>
      <c r="O46" s="54">
        <v>28954.354963200007</v>
      </c>
      <c r="P46" s="54">
        <v>33278.477652000009</v>
      </c>
      <c r="Q46" s="54">
        <v>40962.002571200006</v>
      </c>
      <c r="R46" s="54">
        <v>30613.376680000001</v>
      </c>
      <c r="S46" s="54">
        <v>0</v>
      </c>
      <c r="T46" s="54">
        <v>0</v>
      </c>
      <c r="U46" s="54">
        <v>9513.8191668000018</v>
      </c>
      <c r="V46" s="54">
        <v>11168.396413200002</v>
      </c>
      <c r="W46" s="54">
        <v>9927.4634784000009</v>
      </c>
      <c r="X46" s="54">
        <v>8479.708387800003</v>
      </c>
      <c r="Y46" s="54">
        <v>8066.064076200003</v>
      </c>
      <c r="Z46" s="54">
        <v>10444.5188679</v>
      </c>
      <c r="AA46" s="54">
        <v>10651.341023700003</v>
      </c>
      <c r="AB46" s="54">
        <v>9927.4634784000009</v>
      </c>
      <c r="AC46" s="54">
        <v>9824.0524005000007</v>
      </c>
      <c r="AD46" s="54">
        <v>10341.107790000004</v>
      </c>
      <c r="AE46" s="54">
        <v>11685.451802700001</v>
      </c>
    </row>
    <row r="47" spans="2:31" x14ac:dyDescent="0.25">
      <c r="B47" s="55" t="s">
        <v>94</v>
      </c>
      <c r="C47" s="56">
        <v>12147.516599999997</v>
      </c>
      <c r="D47" s="56">
        <v>15282.609525600004</v>
      </c>
      <c r="E47" s="56">
        <v>17047.243664000001</v>
      </c>
      <c r="F47" s="56">
        <v>13205.950546399996</v>
      </c>
      <c r="G47" s="56">
        <v>12738.758928000001</v>
      </c>
      <c r="H47" s="56">
        <v>13064.251900799998</v>
      </c>
      <c r="I47" s="56">
        <v>16003.613815200006</v>
      </c>
      <c r="J47" s="56">
        <v>13240.216516799997</v>
      </c>
      <c r="K47" s="56">
        <v>10401.123161599999</v>
      </c>
      <c r="L47" s="56">
        <v>10818.088512000002</v>
      </c>
      <c r="M47" s="56">
        <v>7870.7642711999988</v>
      </c>
      <c r="N47" s="56">
        <v>6191.5275159999992</v>
      </c>
      <c r="O47" s="56">
        <v>5497.2854775999986</v>
      </c>
      <c r="P47" s="56">
        <v>0</v>
      </c>
      <c r="Q47" s="56">
        <v>0</v>
      </c>
      <c r="R47" s="56">
        <v>0</v>
      </c>
      <c r="S47" s="56">
        <v>0</v>
      </c>
      <c r="T47" s="56">
        <v>0</v>
      </c>
      <c r="U47" s="56">
        <v>0</v>
      </c>
      <c r="V47" s="56">
        <v>0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6">
        <v>0</v>
      </c>
      <c r="AD47" s="56">
        <v>0</v>
      </c>
      <c r="AE47" s="56">
        <v>0</v>
      </c>
    </row>
    <row r="48" spans="2:31" ht="18" x14ac:dyDescent="0.25">
      <c r="B48" s="57" t="s">
        <v>141</v>
      </c>
      <c r="C48" s="47">
        <v>0.01</v>
      </c>
      <c r="D48" s="47">
        <v>0.01</v>
      </c>
      <c r="E48" s="47">
        <v>0.01</v>
      </c>
      <c r="F48" s="47">
        <v>0.01</v>
      </c>
      <c r="G48" s="47">
        <v>0.01</v>
      </c>
      <c r="H48" s="47">
        <v>0.01</v>
      </c>
      <c r="I48" s="47">
        <v>0.01</v>
      </c>
      <c r="J48" s="47">
        <v>0.01</v>
      </c>
      <c r="K48" s="47">
        <v>0.01</v>
      </c>
      <c r="L48" s="47">
        <v>0.01</v>
      </c>
      <c r="M48" s="47">
        <v>0.01</v>
      </c>
      <c r="N48" s="47">
        <v>0.01</v>
      </c>
      <c r="O48" s="47">
        <v>0.01</v>
      </c>
      <c r="P48" s="47">
        <v>0.01</v>
      </c>
      <c r="Q48" s="47">
        <v>0.01</v>
      </c>
      <c r="R48" s="47">
        <v>0.01</v>
      </c>
      <c r="S48" s="47">
        <v>0.01</v>
      </c>
      <c r="T48" s="47">
        <v>0.01</v>
      </c>
      <c r="U48" s="47">
        <v>0.01</v>
      </c>
      <c r="V48" s="47">
        <v>0.01</v>
      </c>
      <c r="W48" s="47">
        <v>0.01</v>
      </c>
      <c r="X48" s="47">
        <v>0.01</v>
      </c>
      <c r="Y48" s="47">
        <v>0.01</v>
      </c>
      <c r="Z48" s="47">
        <v>0.01</v>
      </c>
      <c r="AA48" s="47">
        <v>0.01</v>
      </c>
      <c r="AB48" s="47">
        <v>0.01</v>
      </c>
      <c r="AC48" s="47">
        <v>0.01</v>
      </c>
      <c r="AD48" s="47">
        <v>0.01</v>
      </c>
      <c r="AE48" s="47">
        <v>0.01</v>
      </c>
    </row>
    <row r="49" spans="2:31" ht="18" x14ac:dyDescent="0.25">
      <c r="B49" s="37" t="s">
        <v>142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9"/>
      <c r="AB49" s="58"/>
    </row>
    <row r="50" spans="2:31" x14ac:dyDescent="0.25">
      <c r="B50" s="38" t="s">
        <v>91</v>
      </c>
      <c r="C50" s="45">
        <f t="shared" ref="C50" si="0">(C38*C$48)*44/28000</f>
        <v>0</v>
      </c>
      <c r="D50" s="45">
        <f t="shared" ref="D50:AE50" si="1">(D38*D$48)*44/28000</f>
        <v>0</v>
      </c>
      <c r="E50" s="45">
        <f t="shared" si="1"/>
        <v>0</v>
      </c>
      <c r="F50" s="45">
        <f t="shared" si="1"/>
        <v>0</v>
      </c>
      <c r="G50" s="45">
        <f t="shared" si="1"/>
        <v>0</v>
      </c>
      <c r="H50" s="45">
        <f t="shared" si="1"/>
        <v>0</v>
      </c>
      <c r="I50" s="45">
        <f t="shared" si="1"/>
        <v>0</v>
      </c>
      <c r="J50" s="45">
        <f t="shared" si="1"/>
        <v>0</v>
      </c>
      <c r="K50" s="45">
        <f t="shared" si="1"/>
        <v>0</v>
      </c>
      <c r="L50" s="45">
        <f t="shared" si="1"/>
        <v>0</v>
      </c>
      <c r="M50" s="45">
        <f t="shared" si="1"/>
        <v>2.7773474684999997E-2</v>
      </c>
      <c r="N50" s="45">
        <f t="shared" si="1"/>
        <v>3.9081246521035708E-2</v>
      </c>
      <c r="O50" s="45">
        <f t="shared" si="1"/>
        <v>3.8287718672892858E-2</v>
      </c>
      <c r="P50" s="45">
        <f t="shared" si="1"/>
        <v>3.0947586077571424E-2</v>
      </c>
      <c r="Q50" s="45">
        <f t="shared" si="1"/>
        <v>2.6781564874821424E-2</v>
      </c>
      <c r="R50" s="45">
        <f t="shared" si="1"/>
        <v>2.8963766457214279E-2</v>
      </c>
      <c r="S50" s="45">
        <f t="shared" si="1"/>
        <v>4.0073156331214284E-2</v>
      </c>
      <c r="T50" s="45">
        <f t="shared" si="1"/>
        <v>4.1461830065464278E-2</v>
      </c>
      <c r="U50" s="45">
        <f t="shared" si="1"/>
        <v>4.8603580698749996E-2</v>
      </c>
      <c r="V50" s="45">
        <f t="shared" si="1"/>
        <v>4.9000344622821428E-2</v>
      </c>
      <c r="W50" s="45">
        <f t="shared" si="1"/>
        <v>4.5231087344142856E-2</v>
      </c>
      <c r="X50" s="45">
        <f t="shared" si="1"/>
        <v>3.7692572786785707E-2</v>
      </c>
      <c r="Y50" s="45">
        <f t="shared" si="1"/>
        <v>2.7178328798892856E-2</v>
      </c>
      <c r="Z50" s="45">
        <f t="shared" si="1"/>
        <v>2.8765384495178566E-2</v>
      </c>
      <c r="AA50" s="45">
        <f t="shared" si="1"/>
        <v>2.7575092722964281E-2</v>
      </c>
      <c r="AB50" s="45">
        <f t="shared" si="1"/>
        <v>2.5591273102607143E-2</v>
      </c>
      <c r="AC50" s="45">
        <f t="shared" si="1"/>
        <v>2.1623633861892852E-2</v>
      </c>
      <c r="AD50" s="45">
        <f t="shared" si="1"/>
        <v>2.3607453482249997E-2</v>
      </c>
      <c r="AE50" s="45">
        <f t="shared" si="1"/>
        <v>3.5311989242357143E-2</v>
      </c>
    </row>
    <row r="51" spans="2:31" x14ac:dyDescent="0.25">
      <c r="B51" s="38" t="s">
        <v>95</v>
      </c>
      <c r="C51" s="45">
        <f t="shared" ref="C51" si="2">(C39*C$48)*44/28000</f>
        <v>0.10998794440071429</v>
      </c>
      <c r="D51" s="45">
        <f t="shared" ref="D51:AE51" si="3">(D39*D$48)*44/28000</f>
        <v>0.11895884958162856</v>
      </c>
      <c r="E51" s="45">
        <f t="shared" si="3"/>
        <v>0.12725075438742858</v>
      </c>
      <c r="F51" s="45">
        <f t="shared" si="3"/>
        <v>8.3635852798457172E-2</v>
      </c>
      <c r="G51" s="45">
        <f t="shared" si="3"/>
        <v>9.8748622368942898E-2</v>
      </c>
      <c r="H51" s="45">
        <f t="shared" si="3"/>
        <v>9.756480768539999E-2</v>
      </c>
      <c r="I51" s="45">
        <f t="shared" si="3"/>
        <v>0.13648013089920003</v>
      </c>
      <c r="J51" s="45">
        <f t="shared" si="3"/>
        <v>0.12186907173257144</v>
      </c>
      <c r="K51" s="45">
        <f t="shared" si="3"/>
        <v>0.11508958656878575</v>
      </c>
      <c r="L51" s="45">
        <f t="shared" si="3"/>
        <v>8.245674575160003E-2</v>
      </c>
      <c r="M51" s="45">
        <f t="shared" si="3"/>
        <v>0.12561359552279999</v>
      </c>
      <c r="N51" s="45">
        <f t="shared" si="3"/>
        <v>0.1055494468766572</v>
      </c>
      <c r="O51" s="45">
        <f t="shared" si="3"/>
        <v>0.15236454061714297</v>
      </c>
      <c r="P51" s="45">
        <f t="shared" si="3"/>
        <v>0.11413952404894288</v>
      </c>
      <c r="Q51" s="45">
        <f t="shared" si="3"/>
        <v>0.1617818494639286</v>
      </c>
      <c r="R51" s="45">
        <f t="shared" si="3"/>
        <v>0.12379618925142861</v>
      </c>
      <c r="S51" s="45">
        <f t="shared" si="3"/>
        <v>0.12522098707611434</v>
      </c>
      <c r="T51" s="45">
        <f t="shared" si="3"/>
        <v>0.12186183508195714</v>
      </c>
      <c r="U51" s="45">
        <f t="shared" si="3"/>
        <v>0.18139509960000003</v>
      </c>
      <c r="V51" s="45">
        <f t="shared" si="3"/>
        <v>0.11975387824619999</v>
      </c>
      <c r="W51" s="45">
        <f t="shared" si="3"/>
        <v>0.11515225657037145</v>
      </c>
      <c r="X51" s="45">
        <f t="shared" si="3"/>
        <v>0.17089993972260004</v>
      </c>
      <c r="Y51" s="45">
        <f t="shared" si="3"/>
        <v>0.13617462115902859</v>
      </c>
      <c r="Z51" s="45">
        <f t="shared" si="3"/>
        <v>9.1248918241800009E-2</v>
      </c>
      <c r="AA51" s="45">
        <f t="shared" si="3"/>
        <v>0.14318643598380001</v>
      </c>
      <c r="AB51" s="45">
        <f t="shared" si="3"/>
        <v>0.13095120287700004</v>
      </c>
      <c r="AC51" s="45">
        <f t="shared" si="3"/>
        <v>0.12648684811148572</v>
      </c>
      <c r="AD51" s="45">
        <f t="shared" si="3"/>
        <v>0.13516950192994284</v>
      </c>
      <c r="AE51" s="45">
        <f t="shared" si="3"/>
        <v>0.10475389226468575</v>
      </c>
    </row>
    <row r="52" spans="2:31" x14ac:dyDescent="0.25">
      <c r="B52" s="38" t="s">
        <v>96</v>
      </c>
      <c r="C52" s="45">
        <f t="shared" ref="C52" si="4">(C40*C$48)*44/28000</f>
        <v>1.8583504428342862E-2</v>
      </c>
      <c r="D52" s="45">
        <f t="shared" ref="D52:AE52" si="5">(D40*D$48)*44/28000</f>
        <v>2.5688962003885721E-2</v>
      </c>
      <c r="E52" s="45">
        <f t="shared" si="5"/>
        <v>2.5927594443771431E-2</v>
      </c>
      <c r="F52" s="45">
        <f t="shared" si="5"/>
        <v>3.1724383340571427E-2</v>
      </c>
      <c r="G52" s="45">
        <f t="shared" si="5"/>
        <v>2.3444465797028576E-2</v>
      </c>
      <c r="H52" s="45">
        <f t="shared" si="5"/>
        <v>2.6896998347999999E-2</v>
      </c>
      <c r="I52" s="45">
        <f t="shared" si="5"/>
        <v>2.8075612950000002E-2</v>
      </c>
      <c r="J52" s="45">
        <f t="shared" si="5"/>
        <v>3.2832320241600002E-2</v>
      </c>
      <c r="K52" s="45">
        <f t="shared" si="5"/>
        <v>2.8619219013942862E-2</v>
      </c>
      <c r="L52" s="45">
        <f t="shared" si="5"/>
        <v>4.3135495490057157E-2</v>
      </c>
      <c r="M52" s="45">
        <f t="shared" si="5"/>
        <v>3.1151634211028578E-2</v>
      </c>
      <c r="N52" s="45">
        <f t="shared" si="5"/>
        <v>5.642279280000001E-2</v>
      </c>
      <c r="O52" s="45">
        <f t="shared" si="5"/>
        <v>3.3162730625828571E-2</v>
      </c>
      <c r="P52" s="45">
        <f t="shared" si="5"/>
        <v>5.4084677463771429E-2</v>
      </c>
      <c r="Q52" s="45">
        <f t="shared" si="5"/>
        <v>5.3834186871771432E-2</v>
      </c>
      <c r="R52" s="45">
        <f t="shared" si="5"/>
        <v>4.6402194869485706E-2</v>
      </c>
      <c r="S52" s="45">
        <f t="shared" si="5"/>
        <v>4.455235483097144E-2</v>
      </c>
      <c r="T52" s="45">
        <f t="shared" si="5"/>
        <v>3.0485689819200006E-2</v>
      </c>
      <c r="U52" s="45">
        <f t="shared" si="5"/>
        <v>3.1262889262628567E-2</v>
      </c>
      <c r="V52" s="45">
        <f t="shared" si="5"/>
        <v>2.7983665353600001E-2</v>
      </c>
      <c r="W52" s="45">
        <f t="shared" si="5"/>
        <v>2.7656937339428572E-2</v>
      </c>
      <c r="X52" s="45">
        <f t="shared" si="5"/>
        <v>2.7367782914057143E-2</v>
      </c>
      <c r="Y52" s="45">
        <f t="shared" si="5"/>
        <v>1.6916299685999999E-2</v>
      </c>
      <c r="Z52" s="45">
        <f t="shared" si="5"/>
        <v>2.4790829319771425E-2</v>
      </c>
      <c r="AA52" s="45">
        <f t="shared" si="5"/>
        <v>1.0846987130571429E-2</v>
      </c>
      <c r="AB52" s="45">
        <f t="shared" si="5"/>
        <v>1.7427092545028573E-2</v>
      </c>
      <c r="AC52" s="45">
        <f t="shared" si="5"/>
        <v>1.2090598457142858E-2</v>
      </c>
      <c r="AD52" s="45">
        <f t="shared" si="5"/>
        <v>1.12191257376E-2</v>
      </c>
      <c r="AE52" s="45">
        <f t="shared" si="5"/>
        <v>4.5790381974857141E-3</v>
      </c>
    </row>
    <row r="53" spans="2:31" x14ac:dyDescent="0.25">
      <c r="B53" s="38" t="s">
        <v>58</v>
      </c>
      <c r="C53" s="45">
        <f t="shared" ref="C53" si="6">(C41*C$48)*44/28000</f>
        <v>7.0472554177142877E-2</v>
      </c>
      <c r="D53" s="45">
        <f t="shared" ref="D53:AE53" si="7">(D41*D$48)*44/28000</f>
        <v>6.3070374337142868E-2</v>
      </c>
      <c r="E53" s="45">
        <f t="shared" si="7"/>
        <v>6.0107270001428584E-2</v>
      </c>
      <c r="F53" s="45">
        <f t="shared" si="7"/>
        <v>6.0694190291428564E-2</v>
      </c>
      <c r="G53" s="45">
        <f t="shared" si="7"/>
        <v>6.4882440401428557E-2</v>
      </c>
      <c r="H53" s="45">
        <f t="shared" si="7"/>
        <v>5.8941980287142856E-2</v>
      </c>
      <c r="I53" s="45">
        <f t="shared" si="7"/>
        <v>6.4882440401428557E-2</v>
      </c>
      <c r="J53" s="45">
        <f t="shared" si="7"/>
        <v>6.3070374337142868E-2</v>
      </c>
      <c r="K53" s="45">
        <f t="shared" si="7"/>
        <v>5.6078636051428557E-2</v>
      </c>
      <c r="L53" s="45">
        <f t="shared" si="7"/>
        <v>6.0694190291428564E-2</v>
      </c>
      <c r="M53" s="45">
        <f t="shared" si="7"/>
        <v>4.2337912320000011E-2</v>
      </c>
      <c r="N53" s="45">
        <f t="shared" si="7"/>
        <v>4.2337912320000011E-2</v>
      </c>
      <c r="O53" s="45">
        <f t="shared" si="7"/>
        <v>5.2736682491428578E-2</v>
      </c>
      <c r="P53" s="45">
        <f t="shared" si="7"/>
        <v>6.549216300000002E-2</v>
      </c>
      <c r="Q53" s="45">
        <f t="shared" si="7"/>
        <v>5.9523199999999998E-2</v>
      </c>
      <c r="R53" s="45">
        <f t="shared" si="7"/>
        <v>4.2337912320000011E-2</v>
      </c>
      <c r="S53" s="45">
        <f t="shared" si="7"/>
        <v>6.1876581737142847E-2</v>
      </c>
      <c r="T53" s="45">
        <f t="shared" si="7"/>
        <v>6.7338432527142861E-2</v>
      </c>
      <c r="U53" s="45">
        <f t="shared" si="7"/>
        <v>7.7618447201428561E-2</v>
      </c>
      <c r="V53" s="45">
        <f t="shared" si="7"/>
        <v>6.1876581737142847E-2</v>
      </c>
      <c r="W53" s="45">
        <f t="shared" si="7"/>
        <v>5.7788091727142867E-2</v>
      </c>
      <c r="X53" s="45">
        <f t="shared" si="7"/>
        <v>6.7959556279999986E-2</v>
      </c>
      <c r="Y53" s="45">
        <f t="shared" si="7"/>
        <v>8.3032082241428579E-2</v>
      </c>
      <c r="Z53" s="45">
        <f t="shared" si="7"/>
        <v>0.10495787812714286</v>
      </c>
      <c r="AA53" s="45">
        <f t="shared" si="7"/>
        <v>5.1645500280000006E-2</v>
      </c>
      <c r="AB53" s="45">
        <f t="shared" si="7"/>
        <v>8.0980591937142854E-2</v>
      </c>
      <c r="AC53" s="45">
        <f t="shared" si="7"/>
        <v>7.962718317714286E-2</v>
      </c>
      <c r="AD53" s="45">
        <f t="shared" si="7"/>
        <v>8.7918653051428555E-2</v>
      </c>
      <c r="AE53" s="45">
        <f t="shared" si="7"/>
        <v>4.7394782977142863E-2</v>
      </c>
    </row>
    <row r="54" spans="2:31" x14ac:dyDescent="0.25">
      <c r="B54" s="38" t="s">
        <v>57</v>
      </c>
      <c r="C54" s="45">
        <f t="shared" ref="C54" si="8">(C42*C$48)*44/28000</f>
        <v>0.24021952877119995</v>
      </c>
      <c r="D54" s="45">
        <f t="shared" ref="D54:AE54" si="9">(D42*D$48)*44/28000</f>
        <v>0.22487152402880003</v>
      </c>
      <c r="E54" s="45">
        <f t="shared" si="9"/>
        <v>0.2277746830656</v>
      </c>
      <c r="F54" s="45">
        <f t="shared" si="9"/>
        <v>0.19056105643520005</v>
      </c>
      <c r="G54" s="45">
        <f t="shared" si="9"/>
        <v>0.18193730322239995</v>
      </c>
      <c r="H54" s="45">
        <f t="shared" si="9"/>
        <v>0.21413677926079991</v>
      </c>
      <c r="I54" s="45">
        <f t="shared" si="9"/>
        <v>0.24050680712959999</v>
      </c>
      <c r="J54" s="45">
        <f t="shared" si="9"/>
        <v>0.21380611961280005</v>
      </c>
      <c r="K54" s="45">
        <f t="shared" si="9"/>
        <v>0.2113638492415999</v>
      </c>
      <c r="L54" s="45">
        <f t="shared" si="9"/>
        <v>0.25108101427200002</v>
      </c>
      <c r="M54" s="45">
        <f t="shared" si="9"/>
        <v>0.25491553274880008</v>
      </c>
      <c r="N54" s="45">
        <f t="shared" si="9"/>
        <v>0.24789917152000004</v>
      </c>
      <c r="O54" s="45">
        <f t="shared" si="9"/>
        <v>0.19188129664000003</v>
      </c>
      <c r="P54" s="45">
        <f t="shared" si="9"/>
        <v>0.232805629672</v>
      </c>
      <c r="Q54" s="45">
        <f t="shared" si="9"/>
        <v>0.26020243520480002</v>
      </c>
      <c r="R54" s="45">
        <f t="shared" si="9"/>
        <v>0.20009080861440001</v>
      </c>
      <c r="S54" s="45">
        <f t="shared" si="9"/>
        <v>0.221414756288</v>
      </c>
      <c r="T54" s="45">
        <f t="shared" si="9"/>
        <v>0.21904203068</v>
      </c>
      <c r="U54" s="45">
        <f t="shared" si="9"/>
        <v>0.25158933296639996</v>
      </c>
      <c r="V54" s="45">
        <f t="shared" si="9"/>
        <v>0.23913871280640003</v>
      </c>
      <c r="W54" s="45">
        <f t="shared" si="9"/>
        <v>0.23809217132800001</v>
      </c>
      <c r="X54" s="45">
        <f t="shared" si="9"/>
        <v>0.27217672352640004</v>
      </c>
      <c r="Y54" s="45">
        <f t="shared" si="9"/>
        <v>0.24513886073599997</v>
      </c>
      <c r="Z54" s="45">
        <f t="shared" si="9"/>
        <v>0.32269853285119993</v>
      </c>
      <c r="AA54" s="45">
        <f t="shared" si="9"/>
        <v>0.33289322668799992</v>
      </c>
      <c r="AB54" s="45">
        <f t="shared" si="9"/>
        <v>0.33503682051840017</v>
      </c>
      <c r="AC54" s="45">
        <f t="shared" si="9"/>
        <v>0.28513751988480002</v>
      </c>
      <c r="AD54" s="45">
        <f t="shared" si="9"/>
        <v>0.29116875152640004</v>
      </c>
      <c r="AE54" s="45">
        <f t="shared" si="9"/>
        <v>0.23883213615359994</v>
      </c>
    </row>
    <row r="55" spans="2:31" x14ac:dyDescent="0.25">
      <c r="B55" s="38" t="s">
        <v>92</v>
      </c>
      <c r="C55" s="45">
        <f t="shared" ref="C55" si="10">(C43*C$48)*44/28000</f>
        <v>2.9623542960000005E-3</v>
      </c>
      <c r="D55" s="45">
        <f t="shared" ref="D55:AE55" si="11">(D43*D$48)*44/28000</f>
        <v>2.6665449887999992E-3</v>
      </c>
      <c r="E55" s="45">
        <f t="shared" si="11"/>
        <v>2.7135226799999993E-3</v>
      </c>
      <c r="F55" s="45">
        <f t="shared" si="11"/>
        <v>5.3808687063999988E-3</v>
      </c>
      <c r="G55" s="45">
        <f t="shared" si="11"/>
        <v>5.1364519359999991E-3</v>
      </c>
      <c r="H55" s="45">
        <f t="shared" si="11"/>
        <v>3.9813058560000001E-3</v>
      </c>
      <c r="I55" s="45">
        <f t="shared" si="11"/>
        <v>4.402673087999999E-3</v>
      </c>
      <c r="J55" s="45">
        <f t="shared" si="11"/>
        <v>3.9813058560000001E-3</v>
      </c>
      <c r="K55" s="45">
        <f t="shared" si="11"/>
        <v>6.5325546000000005E-3</v>
      </c>
      <c r="L55" s="45">
        <f t="shared" si="11"/>
        <v>3.760616595999999E-3</v>
      </c>
      <c r="M55" s="45">
        <f t="shared" si="11"/>
        <v>1.533848052E-3</v>
      </c>
      <c r="N55" s="45">
        <f t="shared" si="11"/>
        <v>1.8094412423999996E-3</v>
      </c>
      <c r="O55" s="45">
        <f t="shared" si="11"/>
        <v>1.5592800519999995E-3</v>
      </c>
      <c r="P55" s="45">
        <f t="shared" si="11"/>
        <v>2.8126939455999996E-3</v>
      </c>
      <c r="Q55" s="45">
        <f t="shared" si="11"/>
        <v>2.9031379344000006E-3</v>
      </c>
      <c r="R55" s="45">
        <f t="shared" si="11"/>
        <v>3.7834918615999992E-3</v>
      </c>
      <c r="S55" s="45">
        <f t="shared" si="11"/>
        <v>4.0950512327999995E-3</v>
      </c>
      <c r="T55" s="45">
        <f t="shared" si="11"/>
        <v>2.6090331167999995E-3</v>
      </c>
      <c r="U55" s="45">
        <f t="shared" si="11"/>
        <v>2.2930589E-3</v>
      </c>
      <c r="V55" s="45">
        <f t="shared" si="11"/>
        <v>4.4422530768000006E-3</v>
      </c>
      <c r="W55" s="45">
        <f t="shared" si="11"/>
        <v>5.0268489039999994E-3</v>
      </c>
      <c r="X55" s="45">
        <f t="shared" si="11"/>
        <v>3.2709308104000006E-3</v>
      </c>
      <c r="Y55" s="45">
        <f t="shared" si="11"/>
        <v>3.9765673023999994E-3</v>
      </c>
      <c r="Z55" s="45">
        <f t="shared" si="11"/>
        <v>4.6805505119999992E-3</v>
      </c>
      <c r="AA55" s="45">
        <f t="shared" si="11"/>
        <v>3.9476751159999999E-3</v>
      </c>
      <c r="AB55" s="45">
        <f t="shared" si="11"/>
        <v>1.3571483243999996E-2</v>
      </c>
      <c r="AC55" s="45">
        <f t="shared" si="11"/>
        <v>1.4098839700000001E-2</v>
      </c>
      <c r="AD55" s="45">
        <f t="shared" si="11"/>
        <v>1.7617102465599999E-2</v>
      </c>
      <c r="AE55" s="45">
        <f t="shared" si="11"/>
        <v>5.1101841560000005E-3</v>
      </c>
    </row>
    <row r="56" spans="2:31" x14ac:dyDescent="0.25">
      <c r="B56" s="38" t="s">
        <v>55</v>
      </c>
      <c r="C56" s="45">
        <f t="shared" ref="C56" si="12">(C44*C$48)*44/28000</f>
        <v>1.9241185731428571E-2</v>
      </c>
      <c r="D56" s="45">
        <f t="shared" ref="D56:AE56" si="13">(D44*D$48)*44/28000</f>
        <v>1.7291095171428569E-2</v>
      </c>
      <c r="E56" s="45">
        <f t="shared" si="13"/>
        <v>1.9021130291428576E-2</v>
      </c>
      <c r="F56" s="45">
        <f t="shared" si="13"/>
        <v>1.7623905325714295E-2</v>
      </c>
      <c r="G56" s="45">
        <f t="shared" si="13"/>
        <v>1.8860772605714296E-2</v>
      </c>
      <c r="H56" s="45">
        <f t="shared" si="13"/>
        <v>1.8777989120000001E-2</v>
      </c>
      <c r="I56" s="45">
        <f t="shared" si="13"/>
        <v>2.1458507965714285E-2</v>
      </c>
      <c r="J56" s="45">
        <f t="shared" si="13"/>
        <v>1.4724435439999999E-2</v>
      </c>
      <c r="K56" s="45">
        <f t="shared" si="13"/>
        <v>1.5030847228571429E-2</v>
      </c>
      <c r="L56" s="45">
        <f t="shared" si="13"/>
        <v>1.599598E-2</v>
      </c>
      <c r="M56" s="45">
        <f t="shared" si="13"/>
        <v>1.2711633942857143E-2</v>
      </c>
      <c r="N56" s="45">
        <f t="shared" si="13"/>
        <v>1.3440296257142862E-2</v>
      </c>
      <c r="O56" s="45">
        <f t="shared" si="13"/>
        <v>1.4527192240000004E-2</v>
      </c>
      <c r="P56" s="45">
        <f t="shared" si="13"/>
        <v>1.3590783485714289E-2</v>
      </c>
      <c r="Q56" s="45">
        <f t="shared" si="13"/>
        <v>1.4309360560000003E-2</v>
      </c>
      <c r="R56" s="45">
        <f t="shared" si="13"/>
        <v>1.1334380765714292E-2</v>
      </c>
      <c r="S56" s="45">
        <f t="shared" si="13"/>
        <v>1.0788830800000001E-2</v>
      </c>
      <c r="T56" s="45">
        <f t="shared" si="13"/>
        <v>1.1097322971428574E-2</v>
      </c>
      <c r="U56" s="45">
        <f t="shared" si="13"/>
        <v>9.9867539199999956E-3</v>
      </c>
      <c r="V56" s="45">
        <f t="shared" si="13"/>
        <v>1.0227297645714287E-2</v>
      </c>
      <c r="W56" s="45">
        <f t="shared" si="13"/>
        <v>1.165558441142857E-2</v>
      </c>
      <c r="X56" s="45">
        <f t="shared" si="13"/>
        <v>9.9359080228571452E-3</v>
      </c>
      <c r="Y56" s="45">
        <f t="shared" si="13"/>
        <v>7.2658193142857153E-3</v>
      </c>
      <c r="Z56" s="45">
        <f t="shared" si="13"/>
        <v>1.0922546548571428E-2</v>
      </c>
      <c r="AA56" s="45">
        <f t="shared" si="13"/>
        <v>1.0073770142857142E-2</v>
      </c>
      <c r="AB56" s="45">
        <f t="shared" si="13"/>
        <v>9.2767868285714272E-3</v>
      </c>
      <c r="AC56" s="45">
        <f t="shared" si="13"/>
        <v>9.2956530857142856E-3</v>
      </c>
      <c r="AD56" s="45">
        <f t="shared" si="13"/>
        <v>1.0452577897142856E-2</v>
      </c>
      <c r="AE56" s="45">
        <f t="shared" si="13"/>
        <v>7.6646702628571433E-3</v>
      </c>
    </row>
    <row r="57" spans="2:31" x14ac:dyDescent="0.25">
      <c r="B57" s="38" t="s">
        <v>93</v>
      </c>
      <c r="C57" s="45">
        <f t="shared" ref="C57" si="14">(C45*C$48)*44/28000</f>
        <v>0.13493459639314284</v>
      </c>
      <c r="D57" s="45">
        <f t="shared" ref="D57:AE57" si="15">(D45*D$48)*44/28000</f>
        <v>0.109357908</v>
      </c>
      <c r="E57" s="45">
        <f t="shared" si="15"/>
        <v>0.10583003294285713</v>
      </c>
      <c r="F57" s="45">
        <f t="shared" si="15"/>
        <v>9.4424811460571426E-2</v>
      </c>
      <c r="G57" s="45">
        <f t="shared" si="15"/>
        <v>0.103204747712</v>
      </c>
      <c r="H57" s="45">
        <f t="shared" si="15"/>
        <v>9.9469982844571439E-2</v>
      </c>
      <c r="I57" s="45">
        <f t="shared" si="15"/>
        <v>0.10811004607542858</v>
      </c>
      <c r="J57" s="45">
        <f t="shared" si="15"/>
        <v>9.9177380342857141E-2</v>
      </c>
      <c r="K57" s="45">
        <f t="shared" si="15"/>
        <v>7.2629874667428554E-2</v>
      </c>
      <c r="L57" s="45">
        <f t="shared" si="15"/>
        <v>6.1622594879999999E-2</v>
      </c>
      <c r="M57" s="45">
        <f t="shared" si="15"/>
        <v>4.36066752E-2</v>
      </c>
      <c r="N57" s="45">
        <f t="shared" si="15"/>
        <v>3.3965049435428558E-2</v>
      </c>
      <c r="O57" s="45">
        <f t="shared" si="15"/>
        <v>3.019115505371428E-2</v>
      </c>
      <c r="P57" s="45">
        <f t="shared" si="15"/>
        <v>0</v>
      </c>
      <c r="Q57" s="45">
        <f t="shared" si="15"/>
        <v>0</v>
      </c>
      <c r="R57" s="45">
        <f t="shared" si="15"/>
        <v>0</v>
      </c>
      <c r="S57" s="45">
        <f t="shared" si="15"/>
        <v>0</v>
      </c>
      <c r="T57" s="45">
        <f t="shared" si="15"/>
        <v>0</v>
      </c>
      <c r="U57" s="45">
        <f t="shared" si="15"/>
        <v>0</v>
      </c>
      <c r="V57" s="45">
        <f t="shared" si="15"/>
        <v>0</v>
      </c>
      <c r="W57" s="45">
        <f t="shared" si="15"/>
        <v>0</v>
      </c>
      <c r="X57" s="45">
        <f t="shared" si="15"/>
        <v>0</v>
      </c>
      <c r="Y57" s="45">
        <f t="shared" si="15"/>
        <v>0</v>
      </c>
      <c r="Z57" s="45">
        <f t="shared" si="15"/>
        <v>0</v>
      </c>
      <c r="AA57" s="45">
        <f t="shared" si="15"/>
        <v>0</v>
      </c>
      <c r="AB57" s="45">
        <f t="shared" si="15"/>
        <v>0</v>
      </c>
      <c r="AC57" s="45">
        <f t="shared" si="15"/>
        <v>0</v>
      </c>
      <c r="AD57" s="45">
        <f t="shared" si="15"/>
        <v>0</v>
      </c>
      <c r="AE57" s="45">
        <f t="shared" si="15"/>
        <v>0</v>
      </c>
    </row>
    <row r="58" spans="2:31" x14ac:dyDescent="0.25">
      <c r="B58" s="38" t="s">
        <v>56</v>
      </c>
      <c r="C58" s="45">
        <f t="shared" ref="C58" si="16">(C46*C$48)*44/28000</f>
        <v>0.51545484121371421</v>
      </c>
      <c r="D58" s="45">
        <f t="shared" ref="D58:AE58" si="17">(D46*D$48)*44/28000</f>
        <v>0.49196078067085708</v>
      </c>
      <c r="E58" s="45">
        <f t="shared" si="17"/>
        <v>0.48678234973028572</v>
      </c>
      <c r="F58" s="45">
        <f t="shared" si="17"/>
        <v>0.39287160052800019</v>
      </c>
      <c r="G58" s="45">
        <f t="shared" si="17"/>
        <v>0.48703641593828551</v>
      </c>
      <c r="H58" s="45">
        <f t="shared" si="17"/>
        <v>0.53993981527200008</v>
      </c>
      <c r="I58" s="45">
        <f t="shared" si="17"/>
        <v>0.5143614795691428</v>
      </c>
      <c r="J58" s="45">
        <f t="shared" si="17"/>
        <v>0.57230964673142848</v>
      </c>
      <c r="K58" s="45">
        <f t="shared" si="17"/>
        <v>0.56957672446400009</v>
      </c>
      <c r="L58" s="45">
        <f t="shared" si="17"/>
        <v>0.59545508324342855</v>
      </c>
      <c r="M58" s="45">
        <f t="shared" si="17"/>
        <v>0.63375643443200014</v>
      </c>
      <c r="N58" s="45">
        <f t="shared" si="17"/>
        <v>0.52157060969828584</v>
      </c>
      <c r="O58" s="45">
        <f t="shared" si="17"/>
        <v>0.45499700656457154</v>
      </c>
      <c r="P58" s="45">
        <f t="shared" si="17"/>
        <v>0.52294750596000017</v>
      </c>
      <c r="Q58" s="45">
        <f t="shared" si="17"/>
        <v>0.64368861183314297</v>
      </c>
      <c r="R58" s="45">
        <f t="shared" si="17"/>
        <v>0.48106734782857152</v>
      </c>
      <c r="S58" s="45">
        <f t="shared" si="17"/>
        <v>0</v>
      </c>
      <c r="T58" s="45">
        <f t="shared" si="17"/>
        <v>0</v>
      </c>
      <c r="U58" s="45">
        <f t="shared" si="17"/>
        <v>0.14950287262114287</v>
      </c>
      <c r="V58" s="45">
        <f t="shared" si="17"/>
        <v>0.17550337220742862</v>
      </c>
      <c r="W58" s="45">
        <f t="shared" si="17"/>
        <v>0.15600299751771432</v>
      </c>
      <c r="X58" s="45">
        <f t="shared" si="17"/>
        <v>0.13325256037971434</v>
      </c>
      <c r="Y58" s="45">
        <f t="shared" si="17"/>
        <v>0.12675243548314291</v>
      </c>
      <c r="Z58" s="45">
        <f t="shared" si="17"/>
        <v>0.16412815363842859</v>
      </c>
      <c r="AA58" s="45">
        <f t="shared" si="17"/>
        <v>0.16737821608671435</v>
      </c>
      <c r="AB58" s="45">
        <f t="shared" si="17"/>
        <v>0.15600299751771432</v>
      </c>
      <c r="AC58" s="45">
        <f t="shared" si="17"/>
        <v>0.15437796629357145</v>
      </c>
      <c r="AD58" s="45">
        <f t="shared" si="17"/>
        <v>0.16250312241428577</v>
      </c>
      <c r="AE58" s="45">
        <f t="shared" si="17"/>
        <v>0.18362852832814289</v>
      </c>
    </row>
    <row r="59" spans="2:31" x14ac:dyDescent="0.25">
      <c r="B59" s="38" t="s">
        <v>94</v>
      </c>
      <c r="C59" s="45">
        <f t="shared" ref="C59" si="18">(C47*C$48)*44/28000</f>
        <v>0.19088954657142851</v>
      </c>
      <c r="D59" s="45">
        <f t="shared" ref="D59:AE59" si="19">(D47*D$48)*44/28000</f>
        <v>0.24015529254514295</v>
      </c>
      <c r="E59" s="45">
        <f t="shared" si="19"/>
        <v>0.26788525757714288</v>
      </c>
      <c r="F59" s="45">
        <f t="shared" si="19"/>
        <v>0.20752208001485709</v>
      </c>
      <c r="G59" s="45">
        <f t="shared" si="19"/>
        <v>0.20018049744000002</v>
      </c>
      <c r="H59" s="45">
        <f t="shared" si="19"/>
        <v>0.20529538701257141</v>
      </c>
      <c r="I59" s="45">
        <f t="shared" si="19"/>
        <v>0.25148535995314297</v>
      </c>
      <c r="J59" s="45">
        <f t="shared" si="19"/>
        <v>0.20806054526399997</v>
      </c>
      <c r="K59" s="45">
        <f t="shared" si="19"/>
        <v>0.16344622111085713</v>
      </c>
      <c r="L59" s="45">
        <f t="shared" si="19"/>
        <v>0.16999853376000004</v>
      </c>
      <c r="M59" s="45">
        <f t="shared" si="19"/>
        <v>0.12368343854742855</v>
      </c>
      <c r="N59" s="45">
        <f t="shared" si="19"/>
        <v>9.7295432394285702E-2</v>
      </c>
      <c r="O59" s="45">
        <f t="shared" si="19"/>
        <v>8.6385914647999967E-2</v>
      </c>
      <c r="P59" s="45">
        <f t="shared" si="19"/>
        <v>0</v>
      </c>
      <c r="Q59" s="45">
        <f t="shared" si="19"/>
        <v>0</v>
      </c>
      <c r="R59" s="45">
        <f t="shared" si="19"/>
        <v>0</v>
      </c>
      <c r="S59" s="45">
        <f t="shared" si="19"/>
        <v>0</v>
      </c>
      <c r="T59" s="45">
        <f t="shared" si="19"/>
        <v>0</v>
      </c>
      <c r="U59" s="45">
        <f t="shared" si="19"/>
        <v>0</v>
      </c>
      <c r="V59" s="45">
        <f t="shared" si="19"/>
        <v>0</v>
      </c>
      <c r="W59" s="45">
        <f t="shared" si="19"/>
        <v>0</v>
      </c>
      <c r="X59" s="45">
        <f t="shared" si="19"/>
        <v>0</v>
      </c>
      <c r="Y59" s="45">
        <f t="shared" si="19"/>
        <v>0</v>
      </c>
      <c r="Z59" s="45">
        <f t="shared" si="19"/>
        <v>0</v>
      </c>
      <c r="AA59" s="45">
        <f t="shared" si="19"/>
        <v>0</v>
      </c>
      <c r="AB59" s="45">
        <f t="shared" si="19"/>
        <v>0</v>
      </c>
      <c r="AC59" s="45">
        <f t="shared" si="19"/>
        <v>0</v>
      </c>
      <c r="AD59" s="45">
        <f t="shared" si="19"/>
        <v>0</v>
      </c>
      <c r="AE59" s="45">
        <f t="shared" si="19"/>
        <v>0</v>
      </c>
    </row>
    <row r="60" spans="2:31" s="62" customFormat="1" x14ac:dyDescent="0.25">
      <c r="B60" s="60" t="s">
        <v>59</v>
      </c>
      <c r="C60" s="61">
        <f t="shared" ref="C60" si="20">SUM(C50:C59)</f>
        <v>1.3027460559831141</v>
      </c>
      <c r="D60" s="61">
        <f t="shared" ref="D60:AE60" si="21">SUM(D50:D59)</f>
        <v>1.2940213313276856</v>
      </c>
      <c r="E60" s="61">
        <f t="shared" si="21"/>
        <v>1.323292595119943</v>
      </c>
      <c r="F60" s="61">
        <f t="shared" si="21"/>
        <v>1.0844387489012002</v>
      </c>
      <c r="G60" s="61">
        <f t="shared" si="21"/>
        <v>1.1834317174217999</v>
      </c>
      <c r="H60" s="61">
        <f t="shared" si="21"/>
        <v>1.2650050456864856</v>
      </c>
      <c r="I60" s="61">
        <f t="shared" si="21"/>
        <v>1.3697630580316573</v>
      </c>
      <c r="J60" s="61">
        <f t="shared" si="21"/>
        <v>1.3298311995584</v>
      </c>
      <c r="K60" s="61">
        <f t="shared" si="21"/>
        <v>1.2383675129466143</v>
      </c>
      <c r="L60" s="61">
        <f t="shared" si="21"/>
        <v>1.2842002542845143</v>
      </c>
      <c r="M60" s="61">
        <f t="shared" si="21"/>
        <v>1.2970841796619144</v>
      </c>
      <c r="N60" s="61">
        <f t="shared" si="21"/>
        <v>1.1593713990652357</v>
      </c>
      <c r="O60" s="61">
        <f t="shared" si="21"/>
        <v>1.0560935176055788</v>
      </c>
      <c r="P60" s="61">
        <f t="shared" si="21"/>
        <v>1.0368205636536003</v>
      </c>
      <c r="Q60" s="61">
        <f t="shared" si="21"/>
        <v>1.2230243467428643</v>
      </c>
      <c r="R60" s="61">
        <f t="shared" si="21"/>
        <v>0.93777609196841438</v>
      </c>
      <c r="S60" s="61">
        <f t="shared" si="21"/>
        <v>0.50802171829624299</v>
      </c>
      <c r="T60" s="61">
        <f t="shared" si="21"/>
        <v>0.49389617426199284</v>
      </c>
      <c r="U60" s="61">
        <f t="shared" si="21"/>
        <v>0.75225203517034989</v>
      </c>
      <c r="V60" s="61">
        <f t="shared" si="21"/>
        <v>0.68792610569610724</v>
      </c>
      <c r="W60" s="61">
        <f t="shared" si="21"/>
        <v>0.65660597514222863</v>
      </c>
      <c r="X60" s="61">
        <f t="shared" si="21"/>
        <v>0.72255597444281439</v>
      </c>
      <c r="Y60" s="61">
        <f t="shared" si="21"/>
        <v>0.64643501472117859</v>
      </c>
      <c r="Z60" s="61">
        <f t="shared" si="21"/>
        <v>0.75219279373409276</v>
      </c>
      <c r="AA60" s="61">
        <f t="shared" si="21"/>
        <v>0.74754690415090719</v>
      </c>
      <c r="AB60" s="61">
        <f t="shared" si="21"/>
        <v>0.76883824857046457</v>
      </c>
      <c r="AC60" s="61">
        <f t="shared" si="21"/>
        <v>0.70273824257175022</v>
      </c>
      <c r="AD60" s="61">
        <f t="shared" si="21"/>
        <v>0.73965628850465004</v>
      </c>
      <c r="AE60" s="61">
        <f t="shared" si="21"/>
        <v>0.62727522158227145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BA2D7-5E58-44ED-9A3D-4A56F62F89DB}">
  <sheetPr>
    <tabColor rgb="FF00B0F0"/>
  </sheetPr>
  <dimension ref="B1:AE35"/>
  <sheetViews>
    <sheetView zoomScale="75" zoomScaleNormal="75" workbookViewId="0">
      <pane ySplit="3" topLeftCell="A4" activePane="bottomLeft" state="frozen"/>
      <selection pane="bottomLeft" activeCell="Q31" sqref="Q31"/>
    </sheetView>
  </sheetViews>
  <sheetFormatPr defaultRowHeight="15" x14ac:dyDescent="0.25"/>
  <cols>
    <col min="1" max="1" width="2.85546875" style="31" customWidth="1"/>
    <col min="2" max="2" width="30.5703125" style="255" customWidth="1"/>
    <col min="3" max="3" width="12.7109375" style="31" bestFit="1" customWidth="1"/>
    <col min="4" max="31" width="12.7109375" style="241" bestFit="1" customWidth="1"/>
    <col min="32" max="16384" width="9.140625" style="31"/>
  </cols>
  <sheetData>
    <row r="1" spans="2:31" x14ac:dyDescent="0.25">
      <c r="B1" s="34" t="s">
        <v>354</v>
      </c>
    </row>
    <row r="3" spans="2:31" s="229" customFormat="1" x14ac:dyDescent="0.25">
      <c r="B3" s="249" t="s">
        <v>100</v>
      </c>
      <c r="C3" s="247">
        <v>1990</v>
      </c>
      <c r="D3" s="247">
        <v>1991</v>
      </c>
      <c r="E3" s="247">
        <v>1992</v>
      </c>
      <c r="F3" s="247">
        <v>1993</v>
      </c>
      <c r="G3" s="247">
        <v>1994</v>
      </c>
      <c r="H3" s="247">
        <v>1995</v>
      </c>
      <c r="I3" s="247">
        <v>1996</v>
      </c>
      <c r="J3" s="247">
        <v>1997</v>
      </c>
      <c r="K3" s="247">
        <v>1998</v>
      </c>
      <c r="L3" s="247">
        <v>1999</v>
      </c>
      <c r="M3" s="247">
        <v>2000</v>
      </c>
      <c r="N3" s="247">
        <v>2001</v>
      </c>
      <c r="O3" s="247">
        <v>2002</v>
      </c>
      <c r="P3" s="247">
        <v>2003</v>
      </c>
      <c r="Q3" s="247">
        <v>2004</v>
      </c>
      <c r="R3" s="247">
        <v>2005</v>
      </c>
      <c r="S3" s="247">
        <v>2006</v>
      </c>
      <c r="T3" s="247">
        <v>2007</v>
      </c>
      <c r="U3" s="247">
        <v>2008</v>
      </c>
      <c r="V3" s="247">
        <v>2009</v>
      </c>
      <c r="W3" s="247">
        <v>2010</v>
      </c>
      <c r="X3" s="247">
        <v>2011</v>
      </c>
      <c r="Y3" s="247">
        <v>2012</v>
      </c>
      <c r="Z3" s="247">
        <v>2013</v>
      </c>
      <c r="AA3" s="247">
        <v>2014</v>
      </c>
      <c r="AB3" s="247">
        <v>2015</v>
      </c>
      <c r="AC3" s="247">
        <v>2016</v>
      </c>
      <c r="AD3" s="247">
        <v>2017</v>
      </c>
      <c r="AE3" s="247">
        <v>2018</v>
      </c>
    </row>
    <row r="4" spans="2:31" x14ac:dyDescent="0.25">
      <c r="B4" s="250" t="s">
        <v>234</v>
      </c>
      <c r="C4" s="241"/>
    </row>
    <row r="5" spans="2:31" x14ac:dyDescent="0.25">
      <c r="B5" s="251" t="s">
        <v>341</v>
      </c>
      <c r="C5" s="242">
        <v>1340950</v>
      </c>
      <c r="D5" s="242">
        <v>1309400</v>
      </c>
      <c r="E5" s="242">
        <v>1262050.0000000002</v>
      </c>
      <c r="F5" s="242">
        <v>1255900</v>
      </c>
      <c r="G5" s="242">
        <v>1246800</v>
      </c>
      <c r="H5" s="242">
        <v>1238500</v>
      </c>
      <c r="I5" s="242">
        <v>1241000</v>
      </c>
      <c r="J5" s="242">
        <v>1226550.0000000002</v>
      </c>
      <c r="K5" s="242">
        <v>1216300</v>
      </c>
      <c r="L5" s="242">
        <v>1187199.9999999998</v>
      </c>
      <c r="M5" s="242">
        <v>1165150</v>
      </c>
      <c r="N5" s="242">
        <v>1165250</v>
      </c>
      <c r="O5" s="242">
        <v>1146400</v>
      </c>
      <c r="P5" s="242">
        <v>1145650</v>
      </c>
      <c r="Q5" s="242">
        <v>1138949.9999999998</v>
      </c>
      <c r="R5" s="242">
        <v>1025449.9999999998</v>
      </c>
      <c r="S5" s="242">
        <v>1053750</v>
      </c>
      <c r="T5" s="242">
        <v>1053550</v>
      </c>
      <c r="U5" s="242">
        <v>1059650</v>
      </c>
      <c r="V5" s="242">
        <v>1059550</v>
      </c>
      <c r="W5" s="242">
        <v>1038849.9999999999</v>
      </c>
      <c r="X5" s="242">
        <v>1076250</v>
      </c>
      <c r="Y5" s="242">
        <v>1100550</v>
      </c>
      <c r="Z5" s="242">
        <v>1122850</v>
      </c>
      <c r="AA5" s="242">
        <v>1177050.0000000002</v>
      </c>
      <c r="AB5" s="242">
        <v>1267850</v>
      </c>
      <c r="AC5" s="242">
        <v>1346550.0000000002</v>
      </c>
      <c r="AD5" s="242">
        <v>1388000</v>
      </c>
      <c r="AE5" s="242">
        <v>1425000</v>
      </c>
    </row>
    <row r="6" spans="2:31" x14ac:dyDescent="0.25">
      <c r="B6" s="251" t="s">
        <v>335</v>
      </c>
      <c r="C6" s="243">
        <v>95.538389063050943</v>
      </c>
      <c r="D6" s="243">
        <v>95.894785729978636</v>
      </c>
      <c r="E6" s="243">
        <v>96.25118239690633</v>
      </c>
      <c r="F6" s="243">
        <v>96.607579063834024</v>
      </c>
      <c r="G6" s="243">
        <v>96.963975730761717</v>
      </c>
      <c r="H6" s="243">
        <v>97.320372397689411</v>
      </c>
      <c r="I6" s="243">
        <v>97.676769064617105</v>
      </c>
      <c r="J6" s="243">
        <v>98.033165731544798</v>
      </c>
      <c r="K6" s="243">
        <v>98.389562398472492</v>
      </c>
      <c r="L6" s="243">
        <v>98.745959065400186</v>
      </c>
      <c r="M6" s="243">
        <v>99.102355732327879</v>
      </c>
      <c r="N6" s="243">
        <v>99.458752399255573</v>
      </c>
      <c r="O6" s="243">
        <v>99.815149066183267</v>
      </c>
      <c r="P6" s="243">
        <v>100.17154573311099</v>
      </c>
      <c r="Q6" s="243">
        <v>99.977746902163517</v>
      </c>
      <c r="R6" s="243">
        <v>102.06796630756273</v>
      </c>
      <c r="S6" s="243">
        <v>102.03909918879906</v>
      </c>
      <c r="T6" s="243">
        <v>101.67901489504759</v>
      </c>
      <c r="U6" s="243">
        <v>100.70827564267445</v>
      </c>
      <c r="V6" s="243">
        <v>99.587600542619739</v>
      </c>
      <c r="W6" s="243">
        <v>102.27710785235774</v>
      </c>
      <c r="X6" s="243">
        <v>102.42552392667203</v>
      </c>
      <c r="Y6" s="243">
        <v>100.83856113988691</v>
      </c>
      <c r="Z6" s="243">
        <v>100.87355381499528</v>
      </c>
      <c r="AA6" s="243">
        <v>100.39240422862389</v>
      </c>
      <c r="AB6" s="243">
        <v>101.39711938850702</v>
      </c>
      <c r="AC6" s="243">
        <v>100.97230945885265</v>
      </c>
      <c r="AD6" s="243">
        <v>102.8086368253268</v>
      </c>
      <c r="AE6" s="243">
        <v>103.34050092549261</v>
      </c>
    </row>
    <row r="7" spans="2:31" x14ac:dyDescent="0.25">
      <c r="B7" s="251" t="s">
        <v>336</v>
      </c>
      <c r="C7" s="244">
        <f>C5*C6</f>
        <v>128112202.81409816</v>
      </c>
      <c r="D7" s="244">
        <f t="shared" ref="D7:AE7" si="0">D5*D6</f>
        <v>125564632.43483403</v>
      </c>
      <c r="E7" s="244">
        <f t="shared" si="0"/>
        <v>121473804.74401565</v>
      </c>
      <c r="F7" s="244">
        <f t="shared" si="0"/>
        <v>121329458.54626915</v>
      </c>
      <c r="G7" s="244">
        <f t="shared" si="0"/>
        <v>120894684.94111371</v>
      </c>
      <c r="H7" s="244">
        <f t="shared" si="0"/>
        <v>120531281.21453834</v>
      </c>
      <c r="I7" s="244">
        <f t="shared" si="0"/>
        <v>121216870.40918982</v>
      </c>
      <c r="J7" s="244">
        <f t="shared" si="0"/>
        <v>120242579.42802629</v>
      </c>
      <c r="K7" s="244">
        <f t="shared" si="0"/>
        <v>119671224.74526209</v>
      </c>
      <c r="L7" s="244">
        <f t="shared" si="0"/>
        <v>117231202.60244308</v>
      </c>
      <c r="M7" s="244">
        <f t="shared" si="0"/>
        <v>115469109.78152183</v>
      </c>
      <c r="N7" s="244">
        <f t="shared" si="0"/>
        <v>115894311.23323256</v>
      </c>
      <c r="O7" s="244">
        <f t="shared" si="0"/>
        <v>114428086.8894725</v>
      </c>
      <c r="P7" s="244">
        <f t="shared" si="0"/>
        <v>114761531.3691386</v>
      </c>
      <c r="Q7" s="244">
        <f t="shared" si="0"/>
        <v>113869654.83421911</v>
      </c>
      <c r="R7" s="244">
        <f t="shared" si="0"/>
        <v>104665596.05009018</v>
      </c>
      <c r="S7" s="244">
        <f t="shared" si="0"/>
        <v>107523700.770197</v>
      </c>
      <c r="T7" s="244">
        <f t="shared" si="0"/>
        <v>107123926.14267738</v>
      </c>
      <c r="U7" s="244">
        <f t="shared" si="0"/>
        <v>106715524.28475998</v>
      </c>
      <c r="V7" s="244">
        <f t="shared" si="0"/>
        <v>105518042.15493275</v>
      </c>
      <c r="W7" s="244">
        <f t="shared" si="0"/>
        <v>106250573.49242184</v>
      </c>
      <c r="X7" s="244">
        <f t="shared" si="0"/>
        <v>110235470.12608077</v>
      </c>
      <c r="Y7" s="244">
        <f t="shared" si="0"/>
        <v>110977878.46250254</v>
      </c>
      <c r="Z7" s="244">
        <f t="shared" si="0"/>
        <v>113265869.90116745</v>
      </c>
      <c r="AA7" s="244">
        <f t="shared" si="0"/>
        <v>118166879.39730178</v>
      </c>
      <c r="AB7" s="244">
        <f t="shared" si="0"/>
        <v>128556337.81671862</v>
      </c>
      <c r="AC7" s="244">
        <f t="shared" si="0"/>
        <v>135964263.30181807</v>
      </c>
      <c r="AD7" s="244">
        <f t="shared" si="0"/>
        <v>142698387.9135536</v>
      </c>
      <c r="AE7" s="244">
        <f t="shared" si="0"/>
        <v>147260213.81882697</v>
      </c>
    </row>
    <row r="8" spans="2:31" ht="30" x14ac:dyDescent="0.25">
      <c r="B8" s="252" t="s">
        <v>337</v>
      </c>
      <c r="C8" s="242">
        <v>84025715.496412456</v>
      </c>
      <c r="D8" s="242">
        <v>82660192.95893696</v>
      </c>
      <c r="E8" s="242">
        <v>80262587.606961131</v>
      </c>
      <c r="F8" s="242">
        <v>80462280.220828518</v>
      </c>
      <c r="G8" s="242">
        <v>80467961.162781581</v>
      </c>
      <c r="H8" s="242">
        <v>80519205.034663051</v>
      </c>
      <c r="I8" s="242">
        <v>81271997.221954763</v>
      </c>
      <c r="J8" s="242">
        <v>80911191.2428886</v>
      </c>
      <c r="K8" s="242">
        <v>80817762.02121757</v>
      </c>
      <c r="L8" s="242">
        <v>79455039.041423738</v>
      </c>
      <c r="M8" s="242">
        <v>78541572.504140243</v>
      </c>
      <c r="N8" s="242">
        <v>79112642.496284634</v>
      </c>
      <c r="O8" s="242">
        <v>78390041.527954847</v>
      </c>
      <c r="P8" s="242">
        <v>78897565.811549351</v>
      </c>
      <c r="Q8" s="242">
        <v>78303676.005164385</v>
      </c>
      <c r="R8" s="242">
        <v>72386895.12614888</v>
      </c>
      <c r="S8" s="242">
        <v>74400352.312862247</v>
      </c>
      <c r="T8" s="242">
        <v>74175340.298362032</v>
      </c>
      <c r="U8" s="242">
        <v>73678430.982746929</v>
      </c>
      <c r="V8" s="242">
        <v>72674889.487041399</v>
      </c>
      <c r="W8" s="242">
        <v>73851516.917127296</v>
      </c>
      <c r="X8" s="242">
        <v>76657328.760278404</v>
      </c>
      <c r="Y8" s="242">
        <v>76807434.857421264</v>
      </c>
      <c r="Z8" s="242">
        <v>78582630.297474056</v>
      </c>
      <c r="AA8" s="242">
        <v>81937505.502734825</v>
      </c>
      <c r="AB8" s="242">
        <v>89660321.229558021</v>
      </c>
      <c r="AC8" s="242">
        <v>94692157.110505342</v>
      </c>
      <c r="AD8" s="242">
        <v>100033828.22387832</v>
      </c>
      <c r="AE8" s="242">
        <v>103468182.54943758</v>
      </c>
    </row>
    <row r="9" spans="2:31" ht="30" x14ac:dyDescent="0.25">
      <c r="B9" s="252" t="s">
        <v>338</v>
      </c>
      <c r="C9" s="242">
        <v>41446816.884459823</v>
      </c>
      <c r="D9" s="242">
        <v>40335945.056936741</v>
      </c>
      <c r="E9" s="242">
        <v>38744479.076511256</v>
      </c>
      <c r="F9" s="242">
        <v>38421426.189036578</v>
      </c>
      <c r="G9" s="242">
        <v>38007725.807460576</v>
      </c>
      <c r="H9" s="242">
        <v>37618285.550361201</v>
      </c>
      <c r="I9" s="242">
        <v>37555504.500479899</v>
      </c>
      <c r="J9" s="242">
        <v>36979117.240383312</v>
      </c>
      <c r="K9" s="242">
        <v>36530176.991029948</v>
      </c>
      <c r="L9" s="242">
        <v>35517693.056247912</v>
      </c>
      <c r="M9" s="242">
        <v>34720196.320787609</v>
      </c>
      <c r="N9" s="242">
        <v>34583445.438168898</v>
      </c>
      <c r="O9" s="242">
        <v>33884660.393962868</v>
      </c>
      <c r="P9" s="242">
        <v>33721382.972693555</v>
      </c>
      <c r="Q9" s="242">
        <v>33438743.196951799</v>
      </c>
      <c r="R9" s="242">
        <v>30348599.224849645</v>
      </c>
      <c r="S9" s="242">
        <v>31135251.205049682</v>
      </c>
      <c r="T9" s="242">
        <v>30959951.601803686</v>
      </c>
      <c r="U9" s="242">
        <v>31036327.887378395</v>
      </c>
      <c r="V9" s="242">
        <v>30844236.880509879</v>
      </c>
      <c r="W9" s="242">
        <v>30408680.672781613</v>
      </c>
      <c r="X9" s="242">
        <v>31512645.837042119</v>
      </c>
      <c r="Y9" s="242">
        <v>32066934.977108989</v>
      </c>
      <c r="Z9" s="242">
        <v>32540001.131255765</v>
      </c>
      <c r="AA9" s="242">
        <v>33988463.322313003</v>
      </c>
      <c r="AB9" s="242">
        <v>36478057.702875875</v>
      </c>
      <c r="AC9" s="242">
        <v>38695131.899919979</v>
      </c>
      <c r="AD9" s="242">
        <v>39981270.022131011</v>
      </c>
      <c r="AE9" s="242">
        <v>41025807.399630733</v>
      </c>
    </row>
    <row r="10" spans="2:31" ht="30" x14ac:dyDescent="0.25">
      <c r="B10" s="252" t="s">
        <v>339</v>
      </c>
      <c r="C10" s="242">
        <v>2639670.4332259144</v>
      </c>
      <c r="D10" s="242">
        <v>2568494.4189603543</v>
      </c>
      <c r="E10" s="242">
        <v>2466738.0605432726</v>
      </c>
      <c r="F10" s="242">
        <v>2445752.1364040752</v>
      </c>
      <c r="G10" s="242">
        <v>2418997.9708715533</v>
      </c>
      <c r="H10" s="242">
        <v>2393790.6295140777</v>
      </c>
      <c r="I10" s="242">
        <v>2389368.6867551627</v>
      </c>
      <c r="J10" s="242">
        <v>2352270.9447543854</v>
      </c>
      <c r="K10" s="242">
        <v>2323285.7330145757</v>
      </c>
      <c r="L10" s="242">
        <v>2258470.5047714324</v>
      </c>
      <c r="M10" s="242">
        <v>2207340.9565939819</v>
      </c>
      <c r="N10" s="242">
        <v>2198223.2987790159</v>
      </c>
      <c r="O10" s="242">
        <v>2153384.9675547825</v>
      </c>
      <c r="P10" s="242">
        <v>2142582.5848956909</v>
      </c>
      <c r="Q10" s="242">
        <v>2127235.6321029514</v>
      </c>
      <c r="R10" s="242">
        <v>1930101.6990916533</v>
      </c>
      <c r="S10" s="242">
        <v>1988097.2522850791</v>
      </c>
      <c r="T10" s="242">
        <v>1988634.2425116319</v>
      </c>
      <c r="U10" s="242">
        <v>2000765.4146346482</v>
      </c>
      <c r="V10" s="242">
        <v>1998915.7873814469</v>
      </c>
      <c r="W10" s="242">
        <v>1990375.9025128989</v>
      </c>
      <c r="X10" s="242">
        <v>2065495.5287602635</v>
      </c>
      <c r="Y10" s="242">
        <v>2103508.6279722992</v>
      </c>
      <c r="Z10" s="242">
        <v>2143238.4724376183</v>
      </c>
      <c r="AA10" s="242">
        <v>2240910.5722539397</v>
      </c>
      <c r="AB10" s="242">
        <v>2417958.8842847249</v>
      </c>
      <c r="AC10" s="242">
        <v>2576974.2913926882</v>
      </c>
      <c r="AD10" s="242">
        <v>2683289.6675442904</v>
      </c>
      <c r="AE10" s="242">
        <v>2766223.8697586711</v>
      </c>
    </row>
    <row r="11" spans="2:31" x14ac:dyDescent="0.25">
      <c r="B11" s="143" t="s">
        <v>340</v>
      </c>
      <c r="C11" s="245"/>
      <c r="D11" s="245"/>
      <c r="E11" s="245"/>
      <c r="F11" s="245"/>
      <c r="G11" s="245"/>
      <c r="H11" s="245"/>
      <c r="I11" s="245"/>
      <c r="J11" s="245"/>
      <c r="K11" s="245"/>
      <c r="L11" s="245"/>
      <c r="M11" s="245"/>
      <c r="N11" s="245"/>
      <c r="O11" s="245"/>
      <c r="P11" s="245"/>
      <c r="Q11" s="245"/>
      <c r="R11" s="245"/>
      <c r="S11" s="245"/>
      <c r="T11" s="245"/>
      <c r="U11" s="245"/>
      <c r="V11" s="245"/>
      <c r="W11" s="245"/>
      <c r="X11" s="245"/>
      <c r="Y11" s="245"/>
      <c r="Z11" s="245"/>
      <c r="AA11" s="245"/>
      <c r="AB11" s="245"/>
      <c r="AC11" s="245"/>
      <c r="AD11" s="245"/>
      <c r="AE11" s="245"/>
    </row>
    <row r="12" spans="2:31" x14ac:dyDescent="0.25">
      <c r="B12" s="251" t="s">
        <v>342</v>
      </c>
      <c r="C12" s="242">
        <v>5480849.9999999991</v>
      </c>
      <c r="D12" s="242">
        <v>5612050</v>
      </c>
      <c r="E12" s="242">
        <v>5711350</v>
      </c>
      <c r="F12" s="242">
        <v>5703400</v>
      </c>
      <c r="G12" s="242">
        <v>5718400.0000000009</v>
      </c>
      <c r="H12" s="242">
        <v>5770249.9999999991</v>
      </c>
      <c r="I12" s="242">
        <v>6041300</v>
      </c>
      <c r="J12" s="242">
        <v>6264400.0000000009</v>
      </c>
      <c r="K12" s="242">
        <v>6375799.9999999991</v>
      </c>
      <c r="L12" s="242">
        <v>6160350</v>
      </c>
      <c r="M12" s="242">
        <v>5846799.9999999991</v>
      </c>
      <c r="N12" s="242">
        <v>5857050</v>
      </c>
      <c r="O12" s="242">
        <v>5814400</v>
      </c>
      <c r="P12" s="242">
        <v>5825650.0000000009</v>
      </c>
      <c r="Q12" s="242">
        <v>5833750</v>
      </c>
      <c r="R12" s="242">
        <v>5925661.4999999991</v>
      </c>
      <c r="S12" s="242">
        <v>5871501</v>
      </c>
      <c r="T12" s="242">
        <v>5773383.5</v>
      </c>
      <c r="U12" s="242">
        <v>5767928.0000000009</v>
      </c>
      <c r="V12" s="242">
        <v>5753443</v>
      </c>
      <c r="W12" s="242">
        <v>5504541.9999999991</v>
      </c>
      <c r="X12" s="242">
        <v>5351622.4999999991</v>
      </c>
      <c r="Y12" s="242">
        <v>5590450</v>
      </c>
      <c r="Z12" s="242">
        <v>5705878.0000000009</v>
      </c>
      <c r="AA12" s="242">
        <v>5662929</v>
      </c>
      <c r="AB12" s="242">
        <v>5624499</v>
      </c>
      <c r="AC12" s="242">
        <v>5791262.4999999991</v>
      </c>
      <c r="AD12" s="242">
        <v>5889380.0000000009</v>
      </c>
      <c r="AE12" s="242">
        <v>5818597.4898476247</v>
      </c>
    </row>
    <row r="13" spans="2:31" x14ac:dyDescent="0.25">
      <c r="B13" s="251" t="s">
        <v>335</v>
      </c>
      <c r="C13" s="243">
        <v>55.284184431767748</v>
      </c>
      <c r="D13" s="243">
        <v>55.186921387029493</v>
      </c>
      <c r="E13" s="243">
        <v>55.815045885742634</v>
      </c>
      <c r="F13" s="243">
        <v>55.769058365994759</v>
      </c>
      <c r="G13" s="243">
        <v>55.808130729206511</v>
      </c>
      <c r="H13" s="243">
        <v>55.989663223424785</v>
      </c>
      <c r="I13" s="243">
        <v>55.918456427282436</v>
      </c>
      <c r="J13" s="243">
        <v>56.110334035346924</v>
      </c>
      <c r="K13" s="243">
        <v>56.092069686474325</v>
      </c>
      <c r="L13" s="243">
        <v>56.171810726001567</v>
      </c>
      <c r="M13" s="243">
        <v>55.919119177580086</v>
      </c>
      <c r="N13" s="243">
        <v>55.68738092807402</v>
      </c>
      <c r="O13" s="243">
        <v>56.065249723528034</v>
      </c>
      <c r="P13" s="243">
        <v>56.044648049571109</v>
      </c>
      <c r="Q13" s="243">
        <v>56.158658438026222</v>
      </c>
      <c r="R13" s="243">
        <v>55.820129692446713</v>
      </c>
      <c r="S13" s="243">
        <v>55.291922545224395</v>
      </c>
      <c r="T13" s="243">
        <v>55.246285724740098</v>
      </c>
      <c r="U13" s="243">
        <v>55.516364810946826</v>
      </c>
      <c r="V13" s="243">
        <v>55.190657287251888</v>
      </c>
      <c r="W13" s="243">
        <v>55.265501957359369</v>
      </c>
      <c r="X13" s="243">
        <v>55.253533939145932</v>
      </c>
      <c r="Y13" s="243">
        <v>55.388211274666226</v>
      </c>
      <c r="Z13" s="243">
        <v>55.457750100917806</v>
      </c>
      <c r="AA13" s="243">
        <v>55.440278261668887</v>
      </c>
      <c r="AB13" s="243">
        <v>54.76832057609613</v>
      </c>
      <c r="AC13" s="243">
        <v>54.966408697039562</v>
      </c>
      <c r="AD13" s="243">
        <v>54.890206196986696</v>
      </c>
      <c r="AE13" s="243">
        <v>54.792347368669418</v>
      </c>
    </row>
    <row r="14" spans="2:31" x14ac:dyDescent="0.25">
      <c r="B14" s="251" t="s">
        <v>336</v>
      </c>
      <c r="C14" s="244">
        <f>C12*C13</f>
        <v>303004322.24285424</v>
      </c>
      <c r="D14" s="244">
        <f t="shared" ref="D14:AE14" si="1">D12*D13</f>
        <v>309711762.17007887</v>
      </c>
      <c r="E14" s="244">
        <f t="shared" si="1"/>
        <v>318779262.31953621</v>
      </c>
      <c r="F14" s="244">
        <f t="shared" si="1"/>
        <v>318073247.48461449</v>
      </c>
      <c r="G14" s="244">
        <f t="shared" si="1"/>
        <v>319133214.76189458</v>
      </c>
      <c r="H14" s="244">
        <f t="shared" si="1"/>
        <v>323074354.21496683</v>
      </c>
      <c r="I14" s="244">
        <f t="shared" si="1"/>
        <v>337820170.81414139</v>
      </c>
      <c r="J14" s="244">
        <f t="shared" si="1"/>
        <v>351497576.53102732</v>
      </c>
      <c r="K14" s="244">
        <f t="shared" si="1"/>
        <v>357631817.90702295</v>
      </c>
      <c r="L14" s="244">
        <f t="shared" si="1"/>
        <v>346038014.20592374</v>
      </c>
      <c r="M14" s="244">
        <f t="shared" si="1"/>
        <v>326947906.0074752</v>
      </c>
      <c r="N14" s="244">
        <f t="shared" si="1"/>
        <v>326163774.46477592</v>
      </c>
      <c r="O14" s="244">
        <f t="shared" si="1"/>
        <v>325985787.99248141</v>
      </c>
      <c r="P14" s="244">
        <f t="shared" si="1"/>
        <v>326496503.90998399</v>
      </c>
      <c r="Q14" s="244">
        <f t="shared" si="1"/>
        <v>327615573.66283548</v>
      </c>
      <c r="R14" s="244">
        <f t="shared" si="1"/>
        <v>330771193.44353825</v>
      </c>
      <c r="S14" s="244">
        <f t="shared" si="1"/>
        <v>324646578.51620758</v>
      </c>
      <c r="T14" s="244">
        <f t="shared" si="1"/>
        <v>318957994.43950003</v>
      </c>
      <c r="U14" s="244">
        <f t="shared" si="1"/>
        <v>320214395.05127496</v>
      </c>
      <c r="V14" s="244">
        <f t="shared" si="1"/>
        <v>317536300.83473837</v>
      </c>
      <c r="W14" s="244">
        <f t="shared" si="1"/>
        <v>304211276.67536682</v>
      </c>
      <c r="X14" s="244">
        <f t="shared" si="1"/>
        <v>295696055.43324697</v>
      </c>
      <c r="Y14" s="244">
        <f t="shared" si="1"/>
        <v>309645025.72045779</v>
      </c>
      <c r="Z14" s="244">
        <f t="shared" si="1"/>
        <v>316435156.23032475</v>
      </c>
      <c r="AA14" s="244">
        <f t="shared" si="1"/>
        <v>313954359.53607434</v>
      </c>
      <c r="AB14" s="244">
        <f t="shared" si="1"/>
        <v>308044364.31193209</v>
      </c>
      <c r="AC14" s="244">
        <f t="shared" si="1"/>
        <v>318324901.44683903</v>
      </c>
      <c r="AD14" s="244">
        <f t="shared" si="1"/>
        <v>323269282.57240957</v>
      </c>
      <c r="AE14" s="244">
        <f t="shared" si="1"/>
        <v>318814614.86219895</v>
      </c>
    </row>
    <row r="15" spans="2:31" ht="30" x14ac:dyDescent="0.25">
      <c r="B15" s="252" t="s">
        <v>337</v>
      </c>
      <c r="C15" s="242">
        <v>188287232.83370757</v>
      </c>
      <c r="D15" s="242">
        <v>192038781.06973964</v>
      </c>
      <c r="E15" s="242">
        <v>199261452.828385</v>
      </c>
      <c r="F15" s="242">
        <v>197524059.31205994</v>
      </c>
      <c r="G15" s="242">
        <v>197851775.06294793</v>
      </c>
      <c r="H15" s="242">
        <v>199675668.1472252</v>
      </c>
      <c r="I15" s="242">
        <v>208124759.07291758</v>
      </c>
      <c r="J15" s="242">
        <v>214992707.64851296</v>
      </c>
      <c r="K15" s="242">
        <v>218557902.64507091</v>
      </c>
      <c r="L15" s="242">
        <v>213308660.38110247</v>
      </c>
      <c r="M15" s="242">
        <v>201853363.44823262</v>
      </c>
      <c r="N15" s="242">
        <v>199655332.4696579</v>
      </c>
      <c r="O15" s="242">
        <v>197944921.72882706</v>
      </c>
      <c r="P15" s="242">
        <v>199359262.65766466</v>
      </c>
      <c r="Q15" s="242">
        <v>200566616.7845155</v>
      </c>
      <c r="R15" s="242">
        <v>198023673.95639509</v>
      </c>
      <c r="S15" s="242">
        <v>195766644.62854993</v>
      </c>
      <c r="T15" s="242">
        <v>191252674.83778304</v>
      </c>
      <c r="U15" s="242">
        <v>191480591.04009652</v>
      </c>
      <c r="V15" s="242">
        <v>190515655.53339648</v>
      </c>
      <c r="W15" s="242">
        <v>183340486.48411104</v>
      </c>
      <c r="X15" s="242">
        <v>177293331.68539426</v>
      </c>
      <c r="Y15" s="242">
        <v>183292302.73442042</v>
      </c>
      <c r="Z15" s="242">
        <v>188091173.50110298</v>
      </c>
      <c r="AA15" s="242">
        <v>188177271.86451539</v>
      </c>
      <c r="AB15" s="242">
        <v>182512870.36986566</v>
      </c>
      <c r="AC15" s="242">
        <v>187876980.09332824</v>
      </c>
      <c r="AD15" s="242">
        <v>191906148.79556572</v>
      </c>
      <c r="AE15" s="242">
        <v>189853674.73968691</v>
      </c>
    </row>
    <row r="16" spans="2:31" ht="30" x14ac:dyDescent="0.25">
      <c r="B16" s="252" t="s">
        <v>338</v>
      </c>
      <c r="C16" s="242">
        <v>86645093.350106835</v>
      </c>
      <c r="D16" s="242">
        <v>88631834.358944297</v>
      </c>
      <c r="E16" s="242">
        <v>90395350.302601516</v>
      </c>
      <c r="F16" s="242">
        <v>91150875.880825967</v>
      </c>
      <c r="G16" s="242">
        <v>91708639.175534531</v>
      </c>
      <c r="H16" s="242">
        <v>93563217.298954338</v>
      </c>
      <c r="I16" s="242">
        <v>98292393.026917338</v>
      </c>
      <c r="J16" s="242">
        <v>103512899.3603505</v>
      </c>
      <c r="K16" s="242">
        <v>105206335.51361002</v>
      </c>
      <c r="L16" s="242">
        <v>100395972.44137721</v>
      </c>
      <c r="M16" s="242">
        <v>94579365.029306903</v>
      </c>
      <c r="N16" s="242">
        <v>95616386.304571047</v>
      </c>
      <c r="O16" s="242">
        <v>97114908.944651008</v>
      </c>
      <c r="P16" s="242">
        <v>96394940.580630898</v>
      </c>
      <c r="Q16" s="242">
        <v>96258381.08752498</v>
      </c>
      <c r="R16" s="242">
        <v>100770461.26807642</v>
      </c>
      <c r="S16" s="242">
        <v>97882724.747094527</v>
      </c>
      <c r="T16" s="242">
        <v>96794113.914957747</v>
      </c>
      <c r="U16" s="242">
        <v>97343787.814947963</v>
      </c>
      <c r="V16" s="242">
        <v>96022235.39074263</v>
      </c>
      <c r="W16" s="242">
        <v>91822131.377369657</v>
      </c>
      <c r="X16" s="242">
        <v>90080126.423458129</v>
      </c>
      <c r="Y16" s="242">
        <v>95827851.08323878</v>
      </c>
      <c r="Z16" s="242">
        <v>97438974.287283465</v>
      </c>
      <c r="AA16" s="242">
        <v>95967883.179861873</v>
      </c>
      <c r="AB16" s="242">
        <v>95392672.411519662</v>
      </c>
      <c r="AC16" s="242">
        <v>99071771.693466455</v>
      </c>
      <c r="AD16" s="242">
        <v>99889763.065475538</v>
      </c>
      <c r="AE16" s="242">
        <v>98239950.624650687</v>
      </c>
    </row>
    <row r="17" spans="2:31" ht="30" x14ac:dyDescent="0.25">
      <c r="B17" s="253" t="s">
        <v>339</v>
      </c>
      <c r="C17" s="246">
        <v>28071996.059039798</v>
      </c>
      <c r="D17" s="246">
        <v>29041146.741394874</v>
      </c>
      <c r="E17" s="246">
        <v>29122459.188549709</v>
      </c>
      <c r="F17" s="246">
        <v>29398312.29172856</v>
      </c>
      <c r="G17" s="246">
        <v>29572800.523412053</v>
      </c>
      <c r="H17" s="246">
        <v>29835468.768787339</v>
      </c>
      <c r="I17" s="246">
        <v>31403018.714306526</v>
      </c>
      <c r="J17" s="246">
        <v>32991969.522163868</v>
      </c>
      <c r="K17" s="246">
        <v>33867579.748342045</v>
      </c>
      <c r="L17" s="246">
        <v>32333381.383444097</v>
      </c>
      <c r="M17" s="246">
        <v>30515177.529935658</v>
      </c>
      <c r="N17" s="246">
        <v>30892055.690546986</v>
      </c>
      <c r="O17" s="246">
        <v>30925957.319003232</v>
      </c>
      <c r="P17" s="246">
        <v>30742300.6716884</v>
      </c>
      <c r="Q17" s="246">
        <v>30790575.790794961</v>
      </c>
      <c r="R17" s="246">
        <v>31977058.219066702</v>
      </c>
      <c r="S17" s="246">
        <v>30997209.140563171</v>
      </c>
      <c r="T17" s="246">
        <v>30911205.686759241</v>
      </c>
      <c r="U17" s="246">
        <v>31390016.196230475</v>
      </c>
      <c r="V17" s="246">
        <v>30998409.910599265</v>
      </c>
      <c r="W17" s="246">
        <v>29048658.813886125</v>
      </c>
      <c r="X17" s="246">
        <v>28322597.324394546</v>
      </c>
      <c r="Y17" s="246">
        <v>30524871.90279853</v>
      </c>
      <c r="Z17" s="246">
        <v>30905008.441938318</v>
      </c>
      <c r="AA17" s="246">
        <v>29809204.491697054</v>
      </c>
      <c r="AB17" s="246">
        <v>30138821.530546747</v>
      </c>
      <c r="AC17" s="246">
        <v>31376149.66004435</v>
      </c>
      <c r="AD17" s="246">
        <v>31473370.711368319</v>
      </c>
      <c r="AE17" s="246">
        <v>30720989.497861374</v>
      </c>
    </row>
    <row r="18" spans="2:31" x14ac:dyDescent="0.25">
      <c r="B18" s="250" t="s">
        <v>9</v>
      </c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/>
    </row>
    <row r="19" spans="2:31" x14ac:dyDescent="0.25">
      <c r="B19" s="251" t="s">
        <v>342</v>
      </c>
      <c r="C19" s="242">
        <v>8020982.0000000009</v>
      </c>
      <c r="D19" s="242">
        <v>8483654.5</v>
      </c>
      <c r="E19" s="242">
        <v>8735751</v>
      </c>
      <c r="F19" s="242">
        <v>8977221.0000000019</v>
      </c>
      <c r="G19" s="242">
        <v>8559059.5</v>
      </c>
      <c r="H19" s="242">
        <v>8363827.5000000009</v>
      </c>
      <c r="I19" s="242">
        <v>8329038</v>
      </c>
      <c r="J19" s="242">
        <v>8050874</v>
      </c>
      <c r="K19" s="242">
        <v>8572207</v>
      </c>
      <c r="L19" s="242">
        <v>8547147</v>
      </c>
      <c r="M19" s="242">
        <v>7957338.5</v>
      </c>
      <c r="N19" s="242">
        <v>7454788</v>
      </c>
      <c r="O19" s="242">
        <v>6682405.5</v>
      </c>
      <c r="P19" s="242">
        <v>6480699.9999999991</v>
      </c>
      <c r="Q19" s="242">
        <v>6703326.4999999991</v>
      </c>
      <c r="R19" s="242">
        <v>6431321.0000000009</v>
      </c>
      <c r="S19" s="242">
        <v>6187150.5000000009</v>
      </c>
      <c r="T19" s="242">
        <v>5655572.0000000009</v>
      </c>
      <c r="U19" s="242">
        <v>5105413</v>
      </c>
      <c r="V19" s="242">
        <v>4726976.9999999991</v>
      </c>
      <c r="W19" s="242">
        <v>4328123</v>
      </c>
      <c r="X19" s="242">
        <v>4429053.0000000009</v>
      </c>
      <c r="Y19" s="242">
        <v>4842565.1252198126</v>
      </c>
      <c r="Z19" s="242">
        <v>4918481</v>
      </c>
      <c r="AA19" s="242">
        <v>5018501.4694793569</v>
      </c>
      <c r="AB19" s="242">
        <v>4869673.4999999991</v>
      </c>
      <c r="AC19" s="242">
        <v>4844125</v>
      </c>
      <c r="AD19" s="242">
        <v>5229715</v>
      </c>
      <c r="AE19" s="242">
        <v>5139824.1234525973</v>
      </c>
    </row>
    <row r="20" spans="2:31" x14ac:dyDescent="0.25">
      <c r="B20" s="251" t="s">
        <v>335</v>
      </c>
      <c r="C20" s="243">
        <v>6.0497461143281468</v>
      </c>
      <c r="D20" s="243">
        <v>5.9901675598854247</v>
      </c>
      <c r="E20" s="243">
        <v>5.9880625452840874</v>
      </c>
      <c r="F20" s="243">
        <v>5.7838380876874922</v>
      </c>
      <c r="G20" s="243">
        <v>5.8991061184603293</v>
      </c>
      <c r="H20" s="243">
        <v>5.8574301484481843</v>
      </c>
      <c r="I20" s="243">
        <v>5.7542403158520843</v>
      </c>
      <c r="J20" s="243">
        <v>5.9712972293780782</v>
      </c>
      <c r="K20" s="243">
        <v>6.1772437980165442</v>
      </c>
      <c r="L20" s="243">
        <v>5.9846013939322695</v>
      </c>
      <c r="M20" s="243">
        <v>6.1284265085055782</v>
      </c>
      <c r="N20" s="243">
        <v>6.2487430598836626</v>
      </c>
      <c r="O20" s="243">
        <v>6.7068117821559925</v>
      </c>
      <c r="P20" s="243">
        <v>6.7163700954798102</v>
      </c>
      <c r="Q20" s="243">
        <v>6.3439147747089448</v>
      </c>
      <c r="R20" s="243">
        <v>6.4912663662784063</v>
      </c>
      <c r="S20" s="243">
        <v>6.2660022364673358</v>
      </c>
      <c r="T20" s="243">
        <v>6.2650279948341216</v>
      </c>
      <c r="U20" s="243">
        <v>6.4415161812374455</v>
      </c>
      <c r="V20" s="243">
        <v>6.5024347243915113</v>
      </c>
      <c r="W20" s="243">
        <v>6.9696694851491072</v>
      </c>
      <c r="X20" s="243">
        <v>6.9394747950119351</v>
      </c>
      <c r="Y20" s="243">
        <v>6.6779526824516227</v>
      </c>
      <c r="Z20" s="243">
        <v>6.5373196160765916</v>
      </c>
      <c r="AA20" s="243">
        <v>6.311883924784115</v>
      </c>
      <c r="AB20" s="243">
        <v>6.4400858039850126</v>
      </c>
      <c r="AC20" s="243">
        <v>6.5054607376531379</v>
      </c>
      <c r="AD20" s="243">
        <v>6.4248235212297438</v>
      </c>
      <c r="AE20" s="243">
        <v>6.3864240155991014</v>
      </c>
    </row>
    <row r="21" spans="2:31" x14ac:dyDescent="0.25">
      <c r="B21" s="251" t="s">
        <v>336</v>
      </c>
      <c r="C21" s="242">
        <f>C19*C20</f>
        <v>48524904.687596016</v>
      </c>
      <c r="D21" s="242">
        <f t="shared" ref="D21:AE21" si="2">D19*D20</f>
        <v>50818511.975175999</v>
      </c>
      <c r="E21" s="242">
        <f t="shared" si="2"/>
        <v>52310223.368028015</v>
      </c>
      <c r="F21" s="242">
        <f t="shared" si="2"/>
        <v>51922792.741388008</v>
      </c>
      <c r="G21" s="242">
        <f t="shared" si="2"/>
        <v>50490800.264716007</v>
      </c>
      <c r="H21" s="242">
        <f t="shared" si="2"/>
        <v>48990535.354920015</v>
      </c>
      <c r="I21" s="242">
        <f t="shared" si="2"/>
        <v>47927286.251864016</v>
      </c>
      <c r="J21" s="242">
        <f t="shared" si="2"/>
        <v>48074161.610272005</v>
      </c>
      <c r="K21" s="242">
        <f t="shared" si="2"/>
        <v>52952612.526064008</v>
      </c>
      <c r="L21" s="242">
        <f t="shared" si="2"/>
        <v>51151267.850344017</v>
      </c>
      <c r="M21" s="242">
        <f t="shared" si="2"/>
        <v>48765964.200552016</v>
      </c>
      <c r="N21" s="242">
        <f t="shared" si="2"/>
        <v>46583054.777904011</v>
      </c>
      <c r="O21" s="242">
        <f t="shared" si="2"/>
        <v>44817635.940544009</v>
      </c>
      <c r="P21" s="242">
        <f t="shared" si="2"/>
        <v>43526779.677776001</v>
      </c>
      <c r="Q21" s="242">
        <f t="shared" si="2"/>
        <v>42525332.023047991</v>
      </c>
      <c r="R21" s="242">
        <f t="shared" si="2"/>
        <v>41747417.698040009</v>
      </c>
      <c r="S21" s="242">
        <f t="shared" si="2"/>
        <v>38768698.870360002</v>
      </c>
      <c r="T21" s="242">
        <f t="shared" si="2"/>
        <v>35432316.906800009</v>
      </c>
      <c r="U21" s="242">
        <f t="shared" si="2"/>
        <v>32886600.451400012</v>
      </c>
      <c r="V21" s="242">
        <f t="shared" si="2"/>
        <v>30736859.386200007</v>
      </c>
      <c r="W21" s="242">
        <f t="shared" si="2"/>
        <v>30165586.801072009</v>
      </c>
      <c r="X21" s="242">
        <f t="shared" si="2"/>
        <v>30735301.659272004</v>
      </c>
      <c r="Y21" s="242">
        <f t="shared" si="2"/>
        <v>32338420.767908327</v>
      </c>
      <c r="Z21" s="242">
        <f t="shared" si="2"/>
        <v>32153682.322600011</v>
      </c>
      <c r="AA21" s="242">
        <f t="shared" si="2"/>
        <v>31676198.75171221</v>
      </c>
      <c r="AB21" s="242">
        <f t="shared" si="2"/>
        <v>31361115.177392006</v>
      </c>
      <c r="AC21" s="242">
        <f t="shared" si="2"/>
        <v>31513264.995784007</v>
      </c>
      <c r="AD21" s="242">
        <f t="shared" si="2"/>
        <v>33599995.941328011</v>
      </c>
      <c r="AE21" s="242">
        <f t="shared" si="2"/>
        <v>32825096.21797327</v>
      </c>
    </row>
    <row r="22" spans="2:31" ht="30" x14ac:dyDescent="0.25">
      <c r="B22" s="252" t="s">
        <v>337</v>
      </c>
      <c r="C22" s="242">
        <v>43683379.853403963</v>
      </c>
      <c r="D22" s="242">
        <v>45682673.342153564</v>
      </c>
      <c r="E22" s="242">
        <v>47014694.224260755</v>
      </c>
      <c r="F22" s="242">
        <v>46686836.992938086</v>
      </c>
      <c r="G22" s="242">
        <v>45403606.561641902</v>
      </c>
      <c r="H22" s="242">
        <v>44065911.757769234</v>
      </c>
      <c r="I22" s="242">
        <v>43107485.718549207</v>
      </c>
      <c r="J22" s="242">
        <v>43241221.976998635</v>
      </c>
      <c r="K22" s="242">
        <v>47613864.656141624</v>
      </c>
      <c r="L22" s="242">
        <v>45995444.471359298</v>
      </c>
      <c r="M22" s="242">
        <v>43843456.510518514</v>
      </c>
      <c r="N22" s="242">
        <v>41868847.097530164</v>
      </c>
      <c r="O22" s="242">
        <v>40269979.051904067</v>
      </c>
      <c r="P22" s="242">
        <v>39124447.437538654</v>
      </c>
      <c r="Q22" s="242">
        <v>38237533.25934165</v>
      </c>
      <c r="R22" s="242">
        <v>37509365.438477941</v>
      </c>
      <c r="S22" s="242">
        <v>34848610.596988901</v>
      </c>
      <c r="T22" s="242">
        <v>31848809.067260779</v>
      </c>
      <c r="U22" s="242">
        <v>29561770.539024513</v>
      </c>
      <c r="V22" s="242">
        <v>27625111.876521241</v>
      </c>
      <c r="W22" s="242">
        <v>27098982.604308553</v>
      </c>
      <c r="X22" s="242">
        <v>27612276.677778512</v>
      </c>
      <c r="Y22" s="242">
        <v>29065364.203231532</v>
      </c>
      <c r="Z22" s="242">
        <v>28901376.21029542</v>
      </c>
      <c r="AA22" s="242">
        <v>28469488.606189515</v>
      </c>
      <c r="AB22" s="242">
        <v>28191951.79027671</v>
      </c>
      <c r="AC22" s="242">
        <v>28340687.735184204</v>
      </c>
      <c r="AD22" s="242">
        <v>30209588.735535637</v>
      </c>
      <c r="AE22" s="242">
        <v>29514017.446943071</v>
      </c>
    </row>
    <row r="23" spans="2:31" ht="30" x14ac:dyDescent="0.25">
      <c r="B23" s="253" t="s">
        <v>339</v>
      </c>
      <c r="C23" s="246">
        <v>4841524.8341920543</v>
      </c>
      <c r="D23" s="246">
        <v>5135838.6330224508</v>
      </c>
      <c r="E23" s="246">
        <v>5295529.1437672535</v>
      </c>
      <c r="F23" s="246">
        <v>5235955.7484499328</v>
      </c>
      <c r="G23" s="246">
        <v>5087193.7030741163</v>
      </c>
      <c r="H23" s="246">
        <v>4924623.5971507719</v>
      </c>
      <c r="I23" s="246">
        <v>4819800.5333148045</v>
      </c>
      <c r="J23" s="246">
        <v>4832939.6332733762</v>
      </c>
      <c r="K23" s="246">
        <v>5338747.8699223846</v>
      </c>
      <c r="L23" s="246">
        <v>5155823.3789847121</v>
      </c>
      <c r="M23" s="246">
        <v>4922507.6900334992</v>
      </c>
      <c r="N23" s="246">
        <v>4714207.6803738493</v>
      </c>
      <c r="O23" s="246">
        <v>4547656.8886399418</v>
      </c>
      <c r="P23" s="246">
        <v>4402332.2402373403</v>
      </c>
      <c r="Q23" s="246">
        <v>4287798.7637063377</v>
      </c>
      <c r="R23" s="246">
        <v>4238052.2595620612</v>
      </c>
      <c r="S23" s="246">
        <v>3920088.2733711088</v>
      </c>
      <c r="T23" s="246">
        <v>3583507.8395392289</v>
      </c>
      <c r="U23" s="246">
        <v>3324829.9123754925</v>
      </c>
      <c r="V23" s="246">
        <v>3111747.5096787591</v>
      </c>
      <c r="W23" s="246">
        <v>3066604.1967634549</v>
      </c>
      <c r="X23" s="246">
        <v>3123024.9814934945</v>
      </c>
      <c r="Y23" s="246">
        <v>3273056.5646767933</v>
      </c>
      <c r="Z23" s="246">
        <v>3252306.1123045939</v>
      </c>
      <c r="AA23" s="246">
        <v>3206710.145522703</v>
      </c>
      <c r="AB23" s="246">
        <v>3169163.3871152941</v>
      </c>
      <c r="AC23" s="246">
        <v>3172577.2605997999</v>
      </c>
      <c r="AD23" s="246">
        <v>3390407.2057923698</v>
      </c>
      <c r="AE23" s="246">
        <v>3311078.7710302002</v>
      </c>
    </row>
    <row r="24" spans="2:31" x14ac:dyDescent="0.25">
      <c r="B24" s="250" t="s">
        <v>193</v>
      </c>
      <c r="C24" s="248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8"/>
      <c r="AD24" s="248"/>
      <c r="AE24" s="248"/>
    </row>
    <row r="25" spans="2:31" x14ac:dyDescent="0.25">
      <c r="B25" s="251" t="s">
        <v>342</v>
      </c>
      <c r="C25" s="242">
        <v>1221600</v>
      </c>
      <c r="D25" s="242">
        <v>1324600</v>
      </c>
      <c r="E25" s="242">
        <v>1404250</v>
      </c>
      <c r="F25" s="242">
        <v>1504450.0000000002</v>
      </c>
      <c r="G25" s="242">
        <v>1514350</v>
      </c>
      <c r="H25" s="242">
        <v>1546350</v>
      </c>
      <c r="I25" s="242">
        <v>1642800.0000000002</v>
      </c>
      <c r="J25" s="242">
        <v>1708300.0000000002</v>
      </c>
      <c r="K25" s="242">
        <v>1809750</v>
      </c>
      <c r="L25" s="242">
        <v>1774950</v>
      </c>
      <c r="M25" s="242">
        <v>1726800.0000000002</v>
      </c>
      <c r="N25" s="242">
        <v>1760399.9999999998</v>
      </c>
      <c r="O25" s="242">
        <v>1790800.0000000002</v>
      </c>
      <c r="P25" s="242">
        <v>1728699.9999999998</v>
      </c>
      <c r="Q25" s="242">
        <v>1703750</v>
      </c>
      <c r="R25" s="242">
        <v>1679199.9999999998</v>
      </c>
      <c r="S25" s="242">
        <v>1631600</v>
      </c>
      <c r="T25" s="242">
        <v>1544100.0000000002</v>
      </c>
      <c r="U25" s="242">
        <v>1486450</v>
      </c>
      <c r="V25" s="242">
        <v>1443600</v>
      </c>
      <c r="W25" s="242">
        <v>1508350.0000000002</v>
      </c>
      <c r="X25" s="242">
        <v>1550950.0000000002</v>
      </c>
      <c r="Y25" s="242">
        <v>1532250</v>
      </c>
      <c r="Z25" s="242">
        <v>1510800</v>
      </c>
      <c r="AA25" s="242">
        <v>1530300</v>
      </c>
      <c r="AB25" s="242">
        <v>1505750</v>
      </c>
      <c r="AC25" s="242">
        <v>1561050</v>
      </c>
      <c r="AD25" s="242">
        <v>1586600.0000000002</v>
      </c>
      <c r="AE25" s="242">
        <v>1597050.0000000002</v>
      </c>
    </row>
    <row r="26" spans="2:31" x14ac:dyDescent="0.25">
      <c r="B26" s="251" t="s">
        <v>335</v>
      </c>
      <c r="C26" s="243">
        <v>8.8097249508840854</v>
      </c>
      <c r="D26" s="243">
        <v>8.7263777744224669</v>
      </c>
      <c r="E26" s="243">
        <v>8.6909809506854199</v>
      </c>
      <c r="F26" s="243">
        <v>8.6140848815181617</v>
      </c>
      <c r="G26" s="243">
        <v>8.5613761679928686</v>
      </c>
      <c r="H26" s="243">
        <v>8.6346234681669731</v>
      </c>
      <c r="I26" s="243">
        <v>8.6295532018504986</v>
      </c>
      <c r="J26" s="243">
        <v>8.6744541356904517</v>
      </c>
      <c r="K26" s="243">
        <v>8.640867523138553</v>
      </c>
      <c r="L26" s="243">
        <v>8.5485055917068067</v>
      </c>
      <c r="M26" s="243">
        <v>8.4244556404910806</v>
      </c>
      <c r="N26" s="243">
        <v>8.3497670983867298</v>
      </c>
      <c r="O26" s="243">
        <v>8.3146638373911106</v>
      </c>
      <c r="P26" s="243">
        <v>8.3645861051657313</v>
      </c>
      <c r="Q26" s="243">
        <v>8.368927366104181</v>
      </c>
      <c r="R26" s="243">
        <v>8.3718854216293472</v>
      </c>
      <c r="S26" s="243">
        <v>8.5631404756067671</v>
      </c>
      <c r="T26" s="243">
        <v>8.4437018327828497</v>
      </c>
      <c r="U26" s="243">
        <v>8.5383699418076624</v>
      </c>
      <c r="V26" s="243">
        <v>8.596522582432808</v>
      </c>
      <c r="W26" s="243">
        <v>8.566360592700633</v>
      </c>
      <c r="X26" s="243">
        <v>8.4106064025274812</v>
      </c>
      <c r="Y26" s="243">
        <v>8.393356175558818</v>
      </c>
      <c r="Z26" s="243">
        <v>8.3380195922689957</v>
      </c>
      <c r="AA26" s="243">
        <v>8.3588969483107878</v>
      </c>
      <c r="AB26" s="243">
        <v>8.370851735015771</v>
      </c>
      <c r="AC26" s="243">
        <v>8.3806220172319907</v>
      </c>
      <c r="AD26" s="243">
        <v>8.4184545569141562</v>
      </c>
      <c r="AE26" s="243">
        <v>8.3554929401083236</v>
      </c>
    </row>
    <row r="27" spans="2:31" x14ac:dyDescent="0.25">
      <c r="B27" s="251" t="s">
        <v>336</v>
      </c>
      <c r="C27" s="242">
        <v>10761959.999999998</v>
      </c>
      <c r="D27" s="242">
        <v>11558959.999999998</v>
      </c>
      <c r="E27" s="242">
        <v>12204310</v>
      </c>
      <c r="F27" s="242">
        <v>12959460</v>
      </c>
      <c r="G27" s="242">
        <v>12964920</v>
      </c>
      <c r="H27" s="242">
        <v>13352150</v>
      </c>
      <c r="I27" s="242">
        <v>14176630</v>
      </c>
      <c r="J27" s="242">
        <v>14818570</v>
      </c>
      <c r="K27" s="242">
        <v>15637809.999999998</v>
      </c>
      <c r="L27" s="242">
        <v>15173170</v>
      </c>
      <c r="M27" s="242">
        <v>14547350</v>
      </c>
      <c r="N27" s="242">
        <v>14698929.999999998</v>
      </c>
      <c r="O27" s="242">
        <v>14889900</v>
      </c>
      <c r="P27" s="242">
        <v>14459860</v>
      </c>
      <c r="Q27" s="242">
        <v>14258559.999999998</v>
      </c>
      <c r="R27" s="242">
        <v>14058069.999999998</v>
      </c>
      <c r="S27" s="242">
        <v>13971620</v>
      </c>
      <c r="T27" s="242">
        <v>13037920</v>
      </c>
      <c r="U27" s="242">
        <v>12691860</v>
      </c>
      <c r="V27" s="242">
        <v>12409940</v>
      </c>
      <c r="W27" s="242">
        <v>12921070.000000002</v>
      </c>
      <c r="X27" s="242">
        <v>13044430</v>
      </c>
      <c r="Y27" s="242">
        <v>12860719.999999998</v>
      </c>
      <c r="Z27" s="242">
        <v>12597080</v>
      </c>
      <c r="AA27" s="242">
        <v>12791619.999999998</v>
      </c>
      <c r="AB27" s="242">
        <v>12604409.999999998</v>
      </c>
      <c r="AC27" s="242">
        <v>13082569.999999998</v>
      </c>
      <c r="AD27" s="242">
        <v>13356720</v>
      </c>
      <c r="AE27" s="242">
        <v>13344139.999999998</v>
      </c>
    </row>
    <row r="28" spans="2:31" ht="30" x14ac:dyDescent="0.25">
      <c r="B28" s="253" t="s">
        <v>338</v>
      </c>
      <c r="C28" s="246">
        <v>10761959.999999998</v>
      </c>
      <c r="D28" s="246">
        <v>11558959.999999998</v>
      </c>
      <c r="E28" s="246">
        <v>12204310</v>
      </c>
      <c r="F28" s="246">
        <v>12959460</v>
      </c>
      <c r="G28" s="246">
        <v>12964920</v>
      </c>
      <c r="H28" s="246">
        <v>13352150</v>
      </c>
      <c r="I28" s="246">
        <v>14176630</v>
      </c>
      <c r="J28" s="246">
        <v>14818570</v>
      </c>
      <c r="K28" s="246">
        <v>15637809.999999998</v>
      </c>
      <c r="L28" s="246">
        <v>15173170</v>
      </c>
      <c r="M28" s="246">
        <v>14547350</v>
      </c>
      <c r="N28" s="246">
        <v>14698929.999999998</v>
      </c>
      <c r="O28" s="246">
        <v>14889900</v>
      </c>
      <c r="P28" s="246">
        <v>14459860</v>
      </c>
      <c r="Q28" s="246">
        <v>14258559.999999998</v>
      </c>
      <c r="R28" s="246">
        <v>14058069.999999998</v>
      </c>
      <c r="S28" s="246">
        <v>13971620</v>
      </c>
      <c r="T28" s="246">
        <v>13037920</v>
      </c>
      <c r="U28" s="246">
        <v>12691860</v>
      </c>
      <c r="V28" s="246">
        <v>12409940</v>
      </c>
      <c r="W28" s="246">
        <v>12921070.000000002</v>
      </c>
      <c r="X28" s="246">
        <v>13044430</v>
      </c>
      <c r="Y28" s="246">
        <v>12860719.999999998</v>
      </c>
      <c r="Z28" s="246">
        <v>12597080</v>
      </c>
      <c r="AA28" s="246">
        <v>12791619.999999998</v>
      </c>
      <c r="AB28" s="246">
        <v>12604409.999999998</v>
      </c>
      <c r="AC28" s="246">
        <v>13082569.999999998</v>
      </c>
      <c r="AD28" s="246">
        <v>13356720</v>
      </c>
      <c r="AE28" s="246">
        <v>13344139.999999998</v>
      </c>
    </row>
    <row r="29" spans="2:31" x14ac:dyDescent="0.25">
      <c r="B29" s="254"/>
    </row>
    <row r="30" spans="2:31" x14ac:dyDescent="0.25">
      <c r="B30" s="254"/>
    </row>
    <row r="31" spans="2:31" x14ac:dyDescent="0.25">
      <c r="B31" s="254"/>
    </row>
    <row r="32" spans="2:31" x14ac:dyDescent="0.25">
      <c r="B32" s="254"/>
    </row>
    <row r="33" spans="2:2" x14ac:dyDescent="0.25">
      <c r="B33" s="254"/>
    </row>
    <row r="34" spans="2:2" x14ac:dyDescent="0.25">
      <c r="B34" s="254"/>
    </row>
    <row r="35" spans="2:2" x14ac:dyDescent="0.25">
      <c r="B35" s="254"/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E3605-9DA1-4745-81A3-714417CFA979}">
  <sheetPr>
    <tabColor rgb="FF00B0F0"/>
  </sheetPr>
  <dimension ref="B1:AE48"/>
  <sheetViews>
    <sheetView zoomScale="75" zoomScaleNormal="75" workbookViewId="0">
      <pane ySplit="1" topLeftCell="A2" activePane="bottomLeft" state="frozen"/>
      <selection pane="bottomLeft" activeCell="K9" sqref="K9"/>
    </sheetView>
  </sheetViews>
  <sheetFormatPr defaultRowHeight="15" x14ac:dyDescent="0.25"/>
  <cols>
    <col min="1" max="1" width="4.140625" style="31" customWidth="1"/>
    <col min="2" max="2" width="30.5703125" style="255" customWidth="1"/>
    <col min="3" max="3" width="11.5703125" style="31" bestFit="1" customWidth="1"/>
    <col min="4" max="31" width="11.5703125" style="241" bestFit="1" customWidth="1"/>
    <col min="32" max="16384" width="9.140625" style="31"/>
  </cols>
  <sheetData>
    <row r="1" spans="2:31" x14ac:dyDescent="0.25">
      <c r="B1" s="34" t="s">
        <v>355</v>
      </c>
    </row>
    <row r="3" spans="2:31" s="230" customFormat="1" x14ac:dyDescent="0.25">
      <c r="B3" s="249" t="s">
        <v>100</v>
      </c>
      <c r="C3" s="247">
        <v>1990</v>
      </c>
      <c r="D3" s="247">
        <v>1991</v>
      </c>
      <c r="E3" s="247">
        <v>1992</v>
      </c>
      <c r="F3" s="247">
        <v>1993</v>
      </c>
      <c r="G3" s="247">
        <v>1994</v>
      </c>
      <c r="H3" s="247">
        <v>1995</v>
      </c>
      <c r="I3" s="247">
        <v>1996</v>
      </c>
      <c r="J3" s="247">
        <v>1997</v>
      </c>
      <c r="K3" s="247">
        <v>1998</v>
      </c>
      <c r="L3" s="247">
        <v>1999</v>
      </c>
      <c r="M3" s="247">
        <v>2000</v>
      </c>
      <c r="N3" s="247">
        <v>2001</v>
      </c>
      <c r="O3" s="247">
        <v>2002</v>
      </c>
      <c r="P3" s="247">
        <v>2003</v>
      </c>
      <c r="Q3" s="247">
        <v>2004</v>
      </c>
      <c r="R3" s="247">
        <v>2005</v>
      </c>
      <c r="S3" s="247">
        <v>2006</v>
      </c>
      <c r="T3" s="247">
        <v>2007</v>
      </c>
      <c r="U3" s="247">
        <v>2008</v>
      </c>
      <c r="V3" s="247">
        <v>2009</v>
      </c>
      <c r="W3" s="247">
        <v>2010</v>
      </c>
      <c r="X3" s="247">
        <v>2011</v>
      </c>
      <c r="Y3" s="247">
        <v>2012</v>
      </c>
      <c r="Z3" s="247">
        <v>2013</v>
      </c>
      <c r="AA3" s="247">
        <v>2014</v>
      </c>
      <c r="AB3" s="247">
        <v>2015</v>
      </c>
      <c r="AC3" s="247">
        <v>2016</v>
      </c>
      <c r="AD3" s="247">
        <v>2017</v>
      </c>
      <c r="AE3" s="247">
        <v>2018</v>
      </c>
    </row>
    <row r="4" spans="2:31" x14ac:dyDescent="0.25">
      <c r="B4" s="250" t="s">
        <v>83</v>
      </c>
      <c r="C4" s="241"/>
    </row>
    <row r="5" spans="2:31" x14ac:dyDescent="0.25">
      <c r="B5" s="251" t="s">
        <v>341</v>
      </c>
      <c r="C5" s="242">
        <v>11800.000000000002</v>
      </c>
      <c r="D5" s="242">
        <v>11800.000000000002</v>
      </c>
      <c r="E5" s="242">
        <v>12500.000000000002</v>
      </c>
      <c r="F5" s="242">
        <v>15200</v>
      </c>
      <c r="G5" s="242">
        <v>15000</v>
      </c>
      <c r="H5" s="242">
        <v>15899.999999999998</v>
      </c>
      <c r="I5" s="242">
        <v>15799.999999999998</v>
      </c>
      <c r="J5" s="242">
        <v>17899.999999999996</v>
      </c>
      <c r="K5" s="242">
        <v>16699.999999999996</v>
      </c>
      <c r="L5" s="242">
        <v>16100.000000000002</v>
      </c>
      <c r="M5" s="242">
        <v>12099.999999999998</v>
      </c>
      <c r="N5" s="242">
        <v>12099.999999999998</v>
      </c>
      <c r="O5" s="242">
        <v>11600</v>
      </c>
      <c r="P5" s="242">
        <v>11200</v>
      </c>
      <c r="Q5" s="242">
        <v>10600</v>
      </c>
      <c r="R5" s="242">
        <v>10100</v>
      </c>
      <c r="S5" s="242">
        <v>9299.9999999999982</v>
      </c>
      <c r="T5" s="242">
        <v>9600</v>
      </c>
      <c r="U5" s="242">
        <v>9700.0000000000018</v>
      </c>
      <c r="V5" s="242">
        <v>9227</v>
      </c>
      <c r="W5" s="242">
        <v>5200</v>
      </c>
      <c r="X5" s="242">
        <v>2800.0000000000005</v>
      </c>
      <c r="Y5" s="242">
        <v>2098.9999999999995</v>
      </c>
      <c r="Z5" s="242">
        <v>1500</v>
      </c>
      <c r="AA5" s="242">
        <v>2300</v>
      </c>
      <c r="AB5" s="242">
        <v>1099.9999999999998</v>
      </c>
      <c r="AC5" s="242">
        <v>1199.9999999999998</v>
      </c>
      <c r="AD5" s="242">
        <v>1199.9999999999998</v>
      </c>
      <c r="AE5" s="242">
        <v>1199.9999999999998</v>
      </c>
    </row>
    <row r="6" spans="2:31" x14ac:dyDescent="0.25">
      <c r="B6" s="251" t="s">
        <v>335</v>
      </c>
      <c r="C6" s="243">
        <v>18.535762376237624</v>
      </c>
      <c r="D6" s="243">
        <v>18.535762376237624</v>
      </c>
      <c r="E6" s="243">
        <v>18.535762376237624</v>
      </c>
      <c r="F6" s="243">
        <v>18.535762376237624</v>
      </c>
      <c r="G6" s="243">
        <v>18.535762376237624</v>
      </c>
      <c r="H6" s="243">
        <v>18.535762376237628</v>
      </c>
      <c r="I6" s="243">
        <v>18.535762376237628</v>
      </c>
      <c r="J6" s="243">
        <v>18.535762376237628</v>
      </c>
      <c r="K6" s="243">
        <v>18.535762376237628</v>
      </c>
      <c r="L6" s="243">
        <v>18.535762376237624</v>
      </c>
      <c r="M6" s="243">
        <v>18.535762376237628</v>
      </c>
      <c r="N6" s="243">
        <v>18.535762376237628</v>
      </c>
      <c r="O6" s="243">
        <v>18.535762376237624</v>
      </c>
      <c r="P6" s="243">
        <v>18.535762376237621</v>
      </c>
      <c r="Q6" s="243">
        <v>18.535762376237624</v>
      </c>
      <c r="R6" s="243">
        <v>18.535762376237628</v>
      </c>
      <c r="S6" s="243">
        <v>18.535118279569897</v>
      </c>
      <c r="T6" s="243">
        <v>18.535</v>
      </c>
      <c r="U6" s="243">
        <v>18.534432989690718</v>
      </c>
      <c r="V6" s="243">
        <v>18.561233336945918</v>
      </c>
      <c r="W6" s="243">
        <v>18.535</v>
      </c>
      <c r="X6" s="243">
        <v>18.534999999999993</v>
      </c>
      <c r="Y6" s="243">
        <v>18.537541686517393</v>
      </c>
      <c r="Z6" s="243">
        <v>18.534266666666667</v>
      </c>
      <c r="AA6" s="243">
        <v>18.534266666666671</v>
      </c>
      <c r="AB6" s="243">
        <v>18.534266666666678</v>
      </c>
      <c r="AC6" s="243">
        <v>18.534266666666671</v>
      </c>
      <c r="AD6" s="243">
        <v>18.534266666666671</v>
      </c>
      <c r="AE6" s="243">
        <v>18.534266666666671</v>
      </c>
    </row>
    <row r="7" spans="2:31" x14ac:dyDescent="0.25">
      <c r="B7" s="251" t="s">
        <v>336</v>
      </c>
      <c r="C7" s="244">
        <f>C5*C6</f>
        <v>218721.99603960401</v>
      </c>
      <c r="D7" s="244">
        <f t="shared" ref="D7:AE7" si="0">D5*D6</f>
        <v>218721.99603960401</v>
      </c>
      <c r="E7" s="244">
        <f t="shared" si="0"/>
        <v>231697.02970297035</v>
      </c>
      <c r="F7" s="244">
        <f t="shared" si="0"/>
        <v>281743.58811881189</v>
      </c>
      <c r="G7" s="244">
        <f t="shared" si="0"/>
        <v>278036.43564356439</v>
      </c>
      <c r="H7" s="244">
        <f t="shared" si="0"/>
        <v>294718.62178217823</v>
      </c>
      <c r="I7" s="244">
        <f t="shared" si="0"/>
        <v>292865.04554455448</v>
      </c>
      <c r="J7" s="244">
        <f t="shared" si="0"/>
        <v>331790.1465346535</v>
      </c>
      <c r="K7" s="244">
        <f t="shared" si="0"/>
        <v>309547.23168316833</v>
      </c>
      <c r="L7" s="244">
        <f t="shared" si="0"/>
        <v>298425.7742574258</v>
      </c>
      <c r="M7" s="244">
        <f t="shared" si="0"/>
        <v>224282.72475247527</v>
      </c>
      <c r="N7" s="244">
        <f t="shared" si="0"/>
        <v>224282.72475247527</v>
      </c>
      <c r="O7" s="244">
        <f t="shared" si="0"/>
        <v>215014.84356435644</v>
      </c>
      <c r="P7" s="244">
        <f t="shared" si="0"/>
        <v>207600.53861386134</v>
      </c>
      <c r="Q7" s="244">
        <f t="shared" si="0"/>
        <v>196479.08118811881</v>
      </c>
      <c r="R7" s="244">
        <f t="shared" si="0"/>
        <v>187211.20000000004</v>
      </c>
      <c r="S7" s="244">
        <f t="shared" si="0"/>
        <v>172376.6</v>
      </c>
      <c r="T7" s="244">
        <f t="shared" si="0"/>
        <v>177936</v>
      </c>
      <c r="U7" s="244">
        <f t="shared" si="0"/>
        <v>179784</v>
      </c>
      <c r="V7" s="244">
        <f t="shared" si="0"/>
        <v>171264.49999999997</v>
      </c>
      <c r="W7" s="244">
        <f t="shared" si="0"/>
        <v>96382</v>
      </c>
      <c r="X7" s="244">
        <f t="shared" si="0"/>
        <v>51897.999999999985</v>
      </c>
      <c r="Y7" s="244">
        <f t="shared" si="0"/>
        <v>38910.300000000003</v>
      </c>
      <c r="Z7" s="244">
        <f t="shared" si="0"/>
        <v>27801.4</v>
      </c>
      <c r="AA7" s="244">
        <f t="shared" si="0"/>
        <v>42628.813333333346</v>
      </c>
      <c r="AB7" s="244">
        <f t="shared" si="0"/>
        <v>20387.69333333334</v>
      </c>
      <c r="AC7" s="244">
        <f t="shared" si="0"/>
        <v>22241.120000000003</v>
      </c>
      <c r="AD7" s="244">
        <f t="shared" si="0"/>
        <v>22241.120000000003</v>
      </c>
      <c r="AE7" s="244">
        <f t="shared" si="0"/>
        <v>22241.120000000003</v>
      </c>
    </row>
    <row r="8" spans="2:31" ht="30" x14ac:dyDescent="0.25">
      <c r="B8" s="252" t="s">
        <v>337</v>
      </c>
      <c r="C8" s="242">
        <v>168385.97503322936</v>
      </c>
      <c r="D8" s="242">
        <v>168385.97503322936</v>
      </c>
      <c r="E8" s="242">
        <v>178374.97355214978</v>
      </c>
      <c r="F8" s="242">
        <v>216903.96783941408</v>
      </c>
      <c r="G8" s="242">
        <v>214049.9682625797</v>
      </c>
      <c r="H8" s="242">
        <v>226892.96635833447</v>
      </c>
      <c r="I8" s="242">
        <v>225465.96656991728</v>
      </c>
      <c r="J8" s="242">
        <v>255432.96212667844</v>
      </c>
      <c r="K8" s="242">
        <v>238308.96466567204</v>
      </c>
      <c r="L8" s="242">
        <v>229746.96593516893</v>
      </c>
      <c r="M8" s="242">
        <v>172666.97439848096</v>
      </c>
      <c r="N8" s="242">
        <v>172666.97439848096</v>
      </c>
      <c r="O8" s="242">
        <v>165531.97545639498</v>
      </c>
      <c r="P8" s="242">
        <v>159823.97630272617</v>
      </c>
      <c r="Q8" s="242">
        <v>151261.97757222297</v>
      </c>
      <c r="R8" s="242">
        <v>144126.97863013702</v>
      </c>
      <c r="S8" s="242">
        <v>132706.36876712329</v>
      </c>
      <c r="T8" s="242">
        <v>136986.34520547945</v>
      </c>
      <c r="U8" s="242">
        <v>138409.05205479453</v>
      </c>
      <c r="V8" s="242">
        <v>131850.20410958905</v>
      </c>
      <c r="W8" s="242">
        <v>74200.936986301371</v>
      </c>
      <c r="X8" s="242">
        <v>39954.350684931502</v>
      </c>
      <c r="Y8" s="242">
        <v>29955.600821917811</v>
      </c>
      <c r="Z8" s="242">
        <v>21403.269589041098</v>
      </c>
      <c r="AA8" s="242">
        <v>32818.346703196352</v>
      </c>
      <c r="AB8" s="242">
        <v>15695.731031963474</v>
      </c>
      <c r="AC8" s="242">
        <v>17122.615671232878</v>
      </c>
      <c r="AD8" s="242">
        <v>17122.615671232878</v>
      </c>
      <c r="AE8" s="242">
        <v>17122.615671232878</v>
      </c>
    </row>
    <row r="9" spans="2:31" ht="30" x14ac:dyDescent="0.25">
      <c r="B9" s="252" t="s">
        <v>339</v>
      </c>
      <c r="C9" s="242">
        <v>50336.021006374613</v>
      </c>
      <c r="D9" s="242">
        <v>50336.021006374613</v>
      </c>
      <c r="E9" s="242">
        <v>53322.056150820565</v>
      </c>
      <c r="F9" s="242">
        <v>64839.620279397801</v>
      </c>
      <c r="G9" s="242">
        <v>63986.467380984672</v>
      </c>
      <c r="H9" s="242">
        <v>67825.655423843753</v>
      </c>
      <c r="I9" s="242">
        <v>67399.078974637203</v>
      </c>
      <c r="J9" s="242">
        <v>76357.18440797503</v>
      </c>
      <c r="K9" s="242">
        <v>71238.267017496255</v>
      </c>
      <c r="L9" s="242">
        <v>68678.808322256897</v>
      </c>
      <c r="M9" s="242">
        <v>51615.750353994299</v>
      </c>
      <c r="N9" s="242">
        <v>51615.750353994299</v>
      </c>
      <c r="O9" s="242">
        <v>49482.868107961469</v>
      </c>
      <c r="P9" s="242">
        <v>47776.562311135218</v>
      </c>
      <c r="Q9" s="242">
        <v>45217.103615895838</v>
      </c>
      <c r="R9" s="242">
        <v>43084.221369863015</v>
      </c>
      <c r="S9" s="242">
        <v>39670.231232876715</v>
      </c>
      <c r="T9" s="242">
        <v>40949.654794520546</v>
      </c>
      <c r="U9" s="242">
        <v>41374.94794520548</v>
      </c>
      <c r="V9" s="242">
        <v>39414.295890410962</v>
      </c>
      <c r="W9" s="242">
        <v>22181.063013698633</v>
      </c>
      <c r="X9" s="242">
        <v>11943.649315068493</v>
      </c>
      <c r="Y9" s="242">
        <v>8954.6991780821918</v>
      </c>
      <c r="Z9" s="242">
        <v>6398.1304109589037</v>
      </c>
      <c r="AA9" s="242">
        <v>9810.4666301369853</v>
      </c>
      <c r="AB9" s="242">
        <v>4691.9623013698647</v>
      </c>
      <c r="AC9" s="242">
        <v>5118.5043287671224</v>
      </c>
      <c r="AD9" s="242">
        <v>5118.5043287671224</v>
      </c>
      <c r="AE9" s="242">
        <v>5118.5043287671224</v>
      </c>
    </row>
    <row r="10" spans="2:31" x14ac:dyDescent="0.25">
      <c r="B10" s="143" t="s">
        <v>26</v>
      </c>
      <c r="C10" s="245"/>
      <c r="D10" s="245"/>
      <c r="E10" s="245"/>
      <c r="F10" s="245"/>
      <c r="G10" s="245"/>
      <c r="H10" s="245"/>
      <c r="I10" s="245"/>
      <c r="J10" s="245"/>
      <c r="K10" s="245"/>
      <c r="L10" s="245"/>
      <c r="M10" s="245"/>
      <c r="N10" s="245"/>
      <c r="O10" s="245"/>
      <c r="P10" s="245"/>
      <c r="Q10" s="245"/>
      <c r="R10" s="245"/>
      <c r="S10" s="245"/>
      <c r="T10" s="245"/>
      <c r="U10" s="245"/>
      <c r="V10" s="245"/>
      <c r="W10" s="245"/>
      <c r="X10" s="245"/>
      <c r="Y10" s="245"/>
      <c r="Z10" s="245"/>
      <c r="AA10" s="245"/>
      <c r="AB10" s="245"/>
      <c r="AC10" s="245"/>
      <c r="AD10" s="245"/>
      <c r="AE10" s="245"/>
    </row>
    <row r="11" spans="2:31" x14ac:dyDescent="0.25">
      <c r="B11" s="251" t="s">
        <v>342</v>
      </c>
      <c r="C11" s="242">
        <v>17400</v>
      </c>
      <c r="D11" s="242">
        <v>17400</v>
      </c>
      <c r="E11" s="242">
        <v>17800</v>
      </c>
      <c r="F11" s="242">
        <v>17600</v>
      </c>
      <c r="G11" s="242">
        <v>16100.000000000002</v>
      </c>
      <c r="H11" s="242">
        <v>15600</v>
      </c>
      <c r="I11" s="242">
        <v>14900</v>
      </c>
      <c r="J11" s="242">
        <v>15200</v>
      </c>
      <c r="K11" s="242">
        <v>15100</v>
      </c>
      <c r="L11" s="242">
        <v>13500</v>
      </c>
      <c r="M11" s="242">
        <v>8100</v>
      </c>
      <c r="N11" s="242">
        <v>7800</v>
      </c>
      <c r="O11" s="242">
        <v>7700</v>
      </c>
      <c r="P11" s="242">
        <v>7600</v>
      </c>
      <c r="Q11" s="242">
        <v>7500</v>
      </c>
      <c r="R11" s="242">
        <v>7300</v>
      </c>
      <c r="S11" s="242">
        <v>6700</v>
      </c>
      <c r="T11" s="242">
        <v>7300</v>
      </c>
      <c r="U11" s="242">
        <v>8900</v>
      </c>
      <c r="V11" s="242">
        <v>10100</v>
      </c>
      <c r="W11" s="242">
        <v>10500</v>
      </c>
      <c r="X11" s="242">
        <v>11400</v>
      </c>
      <c r="Y11" s="242">
        <v>10300</v>
      </c>
      <c r="Z11" s="242">
        <v>8700</v>
      </c>
      <c r="AA11" s="242">
        <v>8600</v>
      </c>
      <c r="AB11" s="242">
        <v>10800</v>
      </c>
      <c r="AC11" s="242">
        <v>9900</v>
      </c>
      <c r="AD11" s="242">
        <v>8300</v>
      </c>
      <c r="AE11" s="242">
        <v>9300</v>
      </c>
    </row>
    <row r="12" spans="2:31" x14ac:dyDescent="0.25">
      <c r="B12" s="251" t="s">
        <v>335</v>
      </c>
      <c r="C12" s="243">
        <v>12.934399999999997</v>
      </c>
      <c r="D12" s="243">
        <v>12.934399999999997</v>
      </c>
      <c r="E12" s="243">
        <v>12.934399999999997</v>
      </c>
      <c r="F12" s="243">
        <v>12.934399999999997</v>
      </c>
      <c r="G12" s="243">
        <v>12.934399999999993</v>
      </c>
      <c r="H12" s="243">
        <v>12.934399999999997</v>
      </c>
      <c r="I12" s="243">
        <v>12.934399999999997</v>
      </c>
      <c r="J12" s="243">
        <v>12.934399999999998</v>
      </c>
      <c r="K12" s="243">
        <v>12.934399999999997</v>
      </c>
      <c r="L12" s="243">
        <v>12.934399999999998</v>
      </c>
      <c r="M12" s="243">
        <v>12.934399999999997</v>
      </c>
      <c r="N12" s="243">
        <v>12.934399999999997</v>
      </c>
      <c r="O12" s="243">
        <v>12.934399999999997</v>
      </c>
      <c r="P12" s="243">
        <v>12.934399999999998</v>
      </c>
      <c r="Q12" s="243">
        <v>12.934399999999998</v>
      </c>
      <c r="R12" s="243">
        <v>12.934399999999997</v>
      </c>
      <c r="S12" s="243">
        <v>12.934399999999997</v>
      </c>
      <c r="T12" s="243">
        <v>12.934399999999997</v>
      </c>
      <c r="U12" s="243">
        <v>12.934399999999997</v>
      </c>
      <c r="V12" s="243">
        <v>12.934399999999998</v>
      </c>
      <c r="W12" s="243">
        <v>12.934399999999997</v>
      </c>
      <c r="X12" s="243">
        <v>12.934399999999998</v>
      </c>
      <c r="Y12" s="243">
        <v>12.934399999999998</v>
      </c>
      <c r="Z12" s="243">
        <v>12.934399999999997</v>
      </c>
      <c r="AA12" s="243">
        <v>12.934399999999997</v>
      </c>
      <c r="AB12" s="243">
        <v>12.934399999999997</v>
      </c>
      <c r="AC12" s="243">
        <v>12.934399999999997</v>
      </c>
      <c r="AD12" s="243">
        <v>12.934399999999998</v>
      </c>
      <c r="AE12" s="243">
        <v>12.934399999999998</v>
      </c>
    </row>
    <row r="13" spans="2:31" x14ac:dyDescent="0.25">
      <c r="B13" s="251" t="s">
        <v>336</v>
      </c>
      <c r="C13" s="244">
        <f>C11*C12</f>
        <v>225058.55999999994</v>
      </c>
      <c r="D13" s="244">
        <f t="shared" ref="D13:AE13" si="1">D11*D12</f>
        <v>225058.55999999994</v>
      </c>
      <c r="E13" s="244">
        <f t="shared" si="1"/>
        <v>230232.31999999995</v>
      </c>
      <c r="F13" s="244">
        <f t="shared" si="1"/>
        <v>227645.43999999994</v>
      </c>
      <c r="G13" s="244">
        <f t="shared" si="1"/>
        <v>208243.83999999991</v>
      </c>
      <c r="H13" s="244">
        <f t="shared" si="1"/>
        <v>201776.63999999996</v>
      </c>
      <c r="I13" s="244">
        <f t="shared" si="1"/>
        <v>192722.55999999994</v>
      </c>
      <c r="J13" s="244">
        <f t="shared" si="1"/>
        <v>196602.87999999998</v>
      </c>
      <c r="K13" s="244">
        <f t="shared" si="1"/>
        <v>195309.43999999994</v>
      </c>
      <c r="L13" s="244">
        <f t="shared" si="1"/>
        <v>174614.39999999997</v>
      </c>
      <c r="M13" s="244">
        <f t="shared" si="1"/>
        <v>104768.63999999997</v>
      </c>
      <c r="N13" s="244">
        <f t="shared" si="1"/>
        <v>100888.31999999998</v>
      </c>
      <c r="O13" s="244">
        <f t="shared" si="1"/>
        <v>99594.879999999976</v>
      </c>
      <c r="P13" s="244">
        <f t="shared" si="1"/>
        <v>98301.439999999988</v>
      </c>
      <c r="Q13" s="244">
        <f t="shared" si="1"/>
        <v>97007.999999999985</v>
      </c>
      <c r="R13" s="244">
        <f t="shared" si="1"/>
        <v>94421.119999999981</v>
      </c>
      <c r="S13" s="244">
        <f t="shared" si="1"/>
        <v>86660.479999999981</v>
      </c>
      <c r="T13" s="244">
        <f t="shared" si="1"/>
        <v>94421.119999999981</v>
      </c>
      <c r="U13" s="244">
        <f t="shared" si="1"/>
        <v>115116.15999999997</v>
      </c>
      <c r="V13" s="244">
        <f t="shared" si="1"/>
        <v>130637.43999999999</v>
      </c>
      <c r="W13" s="244">
        <f t="shared" si="1"/>
        <v>135811.19999999995</v>
      </c>
      <c r="X13" s="244">
        <f t="shared" si="1"/>
        <v>147452.15999999997</v>
      </c>
      <c r="Y13" s="244">
        <f t="shared" si="1"/>
        <v>133224.31999999998</v>
      </c>
      <c r="Z13" s="244">
        <f t="shared" si="1"/>
        <v>112529.27999999997</v>
      </c>
      <c r="AA13" s="244">
        <f t="shared" si="1"/>
        <v>111235.83999999997</v>
      </c>
      <c r="AB13" s="244">
        <f t="shared" si="1"/>
        <v>139691.51999999996</v>
      </c>
      <c r="AC13" s="244">
        <f t="shared" si="1"/>
        <v>128050.55999999997</v>
      </c>
      <c r="AD13" s="244">
        <f t="shared" si="1"/>
        <v>107355.51999999999</v>
      </c>
      <c r="AE13" s="244">
        <f t="shared" si="1"/>
        <v>120289.91999999998</v>
      </c>
    </row>
    <row r="14" spans="2:31" ht="30" x14ac:dyDescent="0.25">
      <c r="B14" s="252" t="s">
        <v>337</v>
      </c>
      <c r="C14" s="242">
        <v>86632.130630136962</v>
      </c>
      <c r="D14" s="242">
        <v>86632.130630136962</v>
      </c>
      <c r="E14" s="242">
        <v>88623.673863013697</v>
      </c>
      <c r="F14" s="242">
        <v>87627.902246575337</v>
      </c>
      <c r="G14" s="242">
        <v>80159.615123287644</v>
      </c>
      <c r="H14" s="242">
        <v>77670.186082191765</v>
      </c>
      <c r="I14" s="242">
        <v>74184.985424657527</v>
      </c>
      <c r="J14" s="242">
        <v>75678.64284931506</v>
      </c>
      <c r="K14" s="242">
        <v>75180.757041095872</v>
      </c>
      <c r="L14" s="242">
        <v>67214.584109589006</v>
      </c>
      <c r="M14" s="242">
        <v>40328.750465753415</v>
      </c>
      <c r="N14" s="242">
        <v>38835.093041095883</v>
      </c>
      <c r="O14" s="242">
        <v>38337.207232876695</v>
      </c>
      <c r="P14" s="242">
        <v>37839.32142465753</v>
      </c>
      <c r="Q14" s="242">
        <v>37341.435616438343</v>
      </c>
      <c r="R14" s="242">
        <v>36345.663999999982</v>
      </c>
      <c r="S14" s="242">
        <v>33358.349150684924</v>
      </c>
      <c r="T14" s="242">
        <v>36345.663999999982</v>
      </c>
      <c r="U14" s="242">
        <v>44311.836931506848</v>
      </c>
      <c r="V14" s="242">
        <v>50286.466630136965</v>
      </c>
      <c r="W14" s="242">
        <v>52278.009863013671</v>
      </c>
      <c r="X14" s="242">
        <v>56758.982136986291</v>
      </c>
      <c r="Y14" s="242">
        <v>51282.23824657534</v>
      </c>
      <c r="Z14" s="242">
        <v>43316.065315068481</v>
      </c>
      <c r="AA14" s="242">
        <v>42818.179506849294</v>
      </c>
      <c r="AB14" s="242">
        <v>53771.667287671225</v>
      </c>
      <c r="AC14" s="242">
        <v>49290.69501369862</v>
      </c>
      <c r="AD14" s="242">
        <v>41324.522082191761</v>
      </c>
      <c r="AE14" s="242">
        <v>46303.380164383554</v>
      </c>
    </row>
    <row r="15" spans="2:31" ht="30" x14ac:dyDescent="0.25">
      <c r="B15" s="253" t="s">
        <v>339</v>
      </c>
      <c r="C15" s="246">
        <v>138426.42936986295</v>
      </c>
      <c r="D15" s="246">
        <v>138426.42936986295</v>
      </c>
      <c r="E15" s="246">
        <v>141608.64613698627</v>
      </c>
      <c r="F15" s="246">
        <v>140017.53775342461</v>
      </c>
      <c r="G15" s="246">
        <v>128084.22487671228</v>
      </c>
      <c r="H15" s="246">
        <v>124106.45391780816</v>
      </c>
      <c r="I15" s="246">
        <v>118537.57457534243</v>
      </c>
      <c r="J15" s="246">
        <v>120924.23715068489</v>
      </c>
      <c r="K15" s="246">
        <v>120128.68295890407</v>
      </c>
      <c r="L15" s="246">
        <v>107399.81589041094</v>
      </c>
      <c r="M15" s="246">
        <v>64439.889534246548</v>
      </c>
      <c r="N15" s="246">
        <v>62053.226958904081</v>
      </c>
      <c r="O15" s="246">
        <v>61257.67276712328</v>
      </c>
      <c r="P15" s="246">
        <v>60462.118575342443</v>
      </c>
      <c r="Q15" s="246">
        <v>59666.564383561643</v>
      </c>
      <c r="R15" s="246">
        <v>58075.455999999991</v>
      </c>
      <c r="S15" s="246">
        <v>53302.130849315057</v>
      </c>
      <c r="T15" s="246">
        <v>58075.455999999991</v>
      </c>
      <c r="U15" s="246">
        <v>70804.323068493133</v>
      </c>
      <c r="V15" s="246">
        <v>80350.973369863001</v>
      </c>
      <c r="W15" s="246">
        <v>83533.19013698629</v>
      </c>
      <c r="X15" s="246">
        <v>90693.177863013669</v>
      </c>
      <c r="Y15" s="246">
        <v>81942.081753424645</v>
      </c>
      <c r="Z15" s="246">
        <v>69213.214684931474</v>
      </c>
      <c r="AA15" s="246">
        <v>68417.660493150674</v>
      </c>
      <c r="AB15" s="246">
        <v>85919.852712328749</v>
      </c>
      <c r="AC15" s="246">
        <v>78759.864986301342</v>
      </c>
      <c r="AD15" s="246">
        <v>66030.997917808229</v>
      </c>
      <c r="AE15" s="246">
        <v>73986.539835616422</v>
      </c>
    </row>
    <row r="16" spans="2:31" x14ac:dyDescent="0.25">
      <c r="B16" s="250" t="s">
        <v>25</v>
      </c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/>
    </row>
    <row r="17" spans="2:31" x14ac:dyDescent="0.25">
      <c r="B17" s="251" t="s">
        <v>342</v>
      </c>
      <c r="C17" s="242">
        <v>61600</v>
      </c>
      <c r="D17" s="242">
        <v>63100</v>
      </c>
      <c r="E17" s="242">
        <v>65099.999999999993</v>
      </c>
      <c r="F17" s="242">
        <v>66200</v>
      </c>
      <c r="G17" s="242">
        <v>67000</v>
      </c>
      <c r="H17" s="242">
        <v>68000</v>
      </c>
      <c r="I17" s="242">
        <v>69900</v>
      </c>
      <c r="J17" s="242">
        <v>71900</v>
      </c>
      <c r="K17" s="242">
        <v>72800</v>
      </c>
      <c r="L17" s="242">
        <v>75500</v>
      </c>
      <c r="M17" s="242">
        <v>69900</v>
      </c>
      <c r="N17" s="242">
        <v>71000</v>
      </c>
      <c r="O17" s="242">
        <v>72600</v>
      </c>
      <c r="P17" s="242">
        <v>70400</v>
      </c>
      <c r="Q17" s="242">
        <v>72800</v>
      </c>
      <c r="R17" s="242">
        <v>79900</v>
      </c>
      <c r="S17" s="242">
        <v>86600</v>
      </c>
      <c r="T17" s="242">
        <v>89200</v>
      </c>
      <c r="U17" s="242">
        <v>95700</v>
      </c>
      <c r="V17" s="242">
        <v>98100</v>
      </c>
      <c r="W17" s="242">
        <v>106000</v>
      </c>
      <c r="X17" s="242">
        <v>106000</v>
      </c>
      <c r="Y17" s="242">
        <v>111100</v>
      </c>
      <c r="Z17" s="242">
        <v>101600</v>
      </c>
      <c r="AA17" s="242">
        <v>95000</v>
      </c>
      <c r="AB17" s="242">
        <v>93100</v>
      </c>
      <c r="AC17" s="242">
        <v>92200</v>
      </c>
      <c r="AD17" s="242">
        <v>84900</v>
      </c>
      <c r="AE17" s="242">
        <v>84300</v>
      </c>
    </row>
    <row r="18" spans="2:31" x14ac:dyDescent="0.25">
      <c r="B18" s="251" t="s">
        <v>335</v>
      </c>
      <c r="C18" s="243">
        <v>48.4</v>
      </c>
      <c r="D18" s="243">
        <v>48.4</v>
      </c>
      <c r="E18" s="243">
        <v>48.400000000000006</v>
      </c>
      <c r="F18" s="243">
        <v>48.4</v>
      </c>
      <c r="G18" s="243">
        <v>48.4</v>
      </c>
      <c r="H18" s="243">
        <v>48.4</v>
      </c>
      <c r="I18" s="243">
        <v>48.4</v>
      </c>
      <c r="J18" s="243">
        <v>48.399999999999991</v>
      </c>
      <c r="K18" s="243">
        <v>48.4</v>
      </c>
      <c r="L18" s="243">
        <v>48.4</v>
      </c>
      <c r="M18" s="243">
        <v>48.4</v>
      </c>
      <c r="N18" s="243">
        <v>48.4</v>
      </c>
      <c r="O18" s="243">
        <v>48.400000000000006</v>
      </c>
      <c r="P18" s="243">
        <v>48.399999999999991</v>
      </c>
      <c r="Q18" s="243">
        <v>48.4</v>
      </c>
      <c r="R18" s="243">
        <v>48.4</v>
      </c>
      <c r="S18" s="243">
        <v>48.4</v>
      </c>
      <c r="T18" s="243">
        <v>48.4</v>
      </c>
      <c r="U18" s="243">
        <v>48.4</v>
      </c>
      <c r="V18" s="243">
        <v>48.4</v>
      </c>
      <c r="W18" s="243">
        <v>48.4</v>
      </c>
      <c r="X18" s="243">
        <v>48.4</v>
      </c>
      <c r="Y18" s="243">
        <v>48.4</v>
      </c>
      <c r="Z18" s="243">
        <v>48.4</v>
      </c>
      <c r="AA18" s="243">
        <v>48.4</v>
      </c>
      <c r="AB18" s="243">
        <v>48.4</v>
      </c>
      <c r="AC18" s="243">
        <v>48.4</v>
      </c>
      <c r="AD18" s="243">
        <v>48.4</v>
      </c>
      <c r="AE18" s="243">
        <v>48.4</v>
      </c>
    </row>
    <row r="19" spans="2:31" x14ac:dyDescent="0.25">
      <c r="B19" s="251" t="s">
        <v>336</v>
      </c>
      <c r="C19" s="242">
        <f>C17*C18</f>
        <v>2981440</v>
      </c>
      <c r="D19" s="242">
        <f t="shared" ref="D19:AE19" si="2">D17*D18</f>
        <v>3054040</v>
      </c>
      <c r="E19" s="242">
        <f t="shared" si="2"/>
        <v>3150840</v>
      </c>
      <c r="F19" s="242">
        <f t="shared" si="2"/>
        <v>3204080</v>
      </c>
      <c r="G19" s="242">
        <f t="shared" si="2"/>
        <v>3242800</v>
      </c>
      <c r="H19" s="242">
        <f t="shared" si="2"/>
        <v>3291200</v>
      </c>
      <c r="I19" s="242">
        <f t="shared" si="2"/>
        <v>3383160</v>
      </c>
      <c r="J19" s="242">
        <f t="shared" si="2"/>
        <v>3479959.9999999995</v>
      </c>
      <c r="K19" s="242">
        <f t="shared" si="2"/>
        <v>3523520</v>
      </c>
      <c r="L19" s="242">
        <f t="shared" si="2"/>
        <v>3654200</v>
      </c>
      <c r="M19" s="242">
        <f t="shared" si="2"/>
        <v>3383160</v>
      </c>
      <c r="N19" s="242">
        <f t="shared" si="2"/>
        <v>3436400</v>
      </c>
      <c r="O19" s="242">
        <f t="shared" si="2"/>
        <v>3513840.0000000005</v>
      </c>
      <c r="P19" s="242">
        <f t="shared" si="2"/>
        <v>3407359.9999999995</v>
      </c>
      <c r="Q19" s="242">
        <f t="shared" si="2"/>
        <v>3523520</v>
      </c>
      <c r="R19" s="242">
        <f t="shared" si="2"/>
        <v>3867160</v>
      </c>
      <c r="S19" s="242">
        <f t="shared" si="2"/>
        <v>4191440</v>
      </c>
      <c r="T19" s="242">
        <f t="shared" si="2"/>
        <v>4317280</v>
      </c>
      <c r="U19" s="242">
        <f t="shared" si="2"/>
        <v>4631880</v>
      </c>
      <c r="V19" s="242">
        <f t="shared" si="2"/>
        <v>4748040</v>
      </c>
      <c r="W19" s="242">
        <f t="shared" si="2"/>
        <v>5130400</v>
      </c>
      <c r="X19" s="242">
        <f t="shared" si="2"/>
        <v>5130400</v>
      </c>
      <c r="Y19" s="242">
        <f t="shared" si="2"/>
        <v>5377240</v>
      </c>
      <c r="Z19" s="242">
        <f t="shared" si="2"/>
        <v>4917440</v>
      </c>
      <c r="AA19" s="242">
        <f t="shared" si="2"/>
        <v>4598000</v>
      </c>
      <c r="AB19" s="242">
        <f t="shared" si="2"/>
        <v>4506040</v>
      </c>
      <c r="AC19" s="242">
        <f t="shared" si="2"/>
        <v>4462480</v>
      </c>
      <c r="AD19" s="242">
        <f t="shared" si="2"/>
        <v>4109160</v>
      </c>
      <c r="AE19" s="242">
        <f t="shared" si="2"/>
        <v>4080120</v>
      </c>
    </row>
    <row r="20" spans="2:31" ht="30" x14ac:dyDescent="0.25">
      <c r="B20" s="252" t="s">
        <v>337</v>
      </c>
      <c r="C20" s="242">
        <v>1511140.8219178084</v>
      </c>
      <c r="D20" s="242">
        <v>1547938.0821917809</v>
      </c>
      <c r="E20" s="242">
        <v>1597001.0958904109</v>
      </c>
      <c r="F20" s="242">
        <v>1623985.7534246575</v>
      </c>
      <c r="G20" s="242">
        <v>1643610.9589041097</v>
      </c>
      <c r="H20" s="242">
        <v>1668142.4657534247</v>
      </c>
      <c r="I20" s="242">
        <v>1714752.3287671236</v>
      </c>
      <c r="J20" s="242">
        <v>1763815.3424657534</v>
      </c>
      <c r="K20" s="242">
        <v>1785893.6986301371</v>
      </c>
      <c r="L20" s="242">
        <v>1852128.7671232875</v>
      </c>
      <c r="M20" s="242">
        <v>1714752.3287671236</v>
      </c>
      <c r="N20" s="242">
        <v>1741736.98630137</v>
      </c>
      <c r="O20" s="242">
        <v>1780987.3972602738</v>
      </c>
      <c r="P20" s="242">
        <v>1727018.0821917809</v>
      </c>
      <c r="Q20" s="242">
        <v>1785893.6986301371</v>
      </c>
      <c r="R20" s="242">
        <v>1960067.3972602743</v>
      </c>
      <c r="S20" s="242">
        <v>2124428.493150685</v>
      </c>
      <c r="T20" s="242">
        <v>2188210.4109589038</v>
      </c>
      <c r="U20" s="242">
        <v>2347665.2054794524</v>
      </c>
      <c r="V20" s="242">
        <v>2406540.8219178086</v>
      </c>
      <c r="W20" s="242">
        <v>2600339.7260273974</v>
      </c>
      <c r="X20" s="242">
        <v>2600339.7260273974</v>
      </c>
      <c r="Y20" s="242">
        <v>2725450.4109589043</v>
      </c>
      <c r="Z20" s="242">
        <v>2492401.0958904112</v>
      </c>
      <c r="AA20" s="242">
        <v>2330493.1506849318</v>
      </c>
      <c r="AB20" s="242">
        <v>2283883.2876712331</v>
      </c>
      <c r="AC20" s="242">
        <v>2261804.9315068494</v>
      </c>
      <c r="AD20" s="242">
        <v>2082724.9315068494</v>
      </c>
      <c r="AE20" s="242">
        <v>2068006.0273972603</v>
      </c>
    </row>
    <row r="21" spans="2:31" ht="30" x14ac:dyDescent="0.25">
      <c r="B21" s="253" t="s">
        <v>343</v>
      </c>
      <c r="C21" s="246">
        <v>1470299.1780821916</v>
      </c>
      <c r="D21" s="246">
        <v>1506101.9178082191</v>
      </c>
      <c r="E21" s="246">
        <v>1553838.9041095888</v>
      </c>
      <c r="F21" s="246">
        <v>1580094.2465753423</v>
      </c>
      <c r="G21" s="246">
        <v>1599189.0410958901</v>
      </c>
      <c r="H21" s="246">
        <v>1623057.5342465751</v>
      </c>
      <c r="I21" s="246">
        <v>1668407.6712328768</v>
      </c>
      <c r="J21" s="246">
        <v>1716144.6575342466</v>
      </c>
      <c r="K21" s="246">
        <v>1737626.3013698629</v>
      </c>
      <c r="L21" s="246">
        <v>1802071.2328767122</v>
      </c>
      <c r="M21" s="246">
        <v>1668407.6712328768</v>
      </c>
      <c r="N21" s="246">
        <v>1694663.01369863</v>
      </c>
      <c r="O21" s="246">
        <v>1732852.602739726</v>
      </c>
      <c r="P21" s="246">
        <v>1680341.9178082193</v>
      </c>
      <c r="Q21" s="246">
        <v>1737626.3013698629</v>
      </c>
      <c r="R21" s="246">
        <v>1907092.6027397262</v>
      </c>
      <c r="S21" s="246">
        <v>2067011.5068493146</v>
      </c>
      <c r="T21" s="246">
        <v>2129069.5890410957</v>
      </c>
      <c r="U21" s="246">
        <v>2284214.7945205481</v>
      </c>
      <c r="V21" s="246">
        <v>2341499.1780821914</v>
      </c>
      <c r="W21" s="246">
        <v>2530060.2739726021</v>
      </c>
      <c r="X21" s="246">
        <v>2530060.2739726021</v>
      </c>
      <c r="Y21" s="246">
        <v>2651789.5890410957</v>
      </c>
      <c r="Z21" s="246">
        <v>2425038.9041095888</v>
      </c>
      <c r="AA21" s="246">
        <v>2267506.8493150682</v>
      </c>
      <c r="AB21" s="246">
        <v>2222156.7123287669</v>
      </c>
      <c r="AC21" s="246">
        <v>2200675.0684931502</v>
      </c>
      <c r="AD21" s="246">
        <v>2026435.0684931506</v>
      </c>
      <c r="AE21" s="246">
        <v>2012113.9726027395</v>
      </c>
    </row>
    <row r="22" spans="2:31" x14ac:dyDescent="0.25">
      <c r="B22" s="250" t="s">
        <v>344</v>
      </c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/>
    </row>
    <row r="23" spans="2:31" x14ac:dyDescent="0.25">
      <c r="B23" s="251" t="s">
        <v>342</v>
      </c>
      <c r="C23" s="242">
        <v>8300</v>
      </c>
      <c r="D23" s="242">
        <v>7300</v>
      </c>
      <c r="E23" s="242">
        <v>8000</v>
      </c>
      <c r="F23" s="242">
        <v>8500</v>
      </c>
      <c r="G23" s="242">
        <v>7800</v>
      </c>
      <c r="H23" s="242">
        <v>7000</v>
      </c>
      <c r="I23" s="242">
        <v>7600</v>
      </c>
      <c r="J23" s="242">
        <v>7100</v>
      </c>
      <c r="K23" s="242">
        <v>7500</v>
      </c>
      <c r="L23" s="242">
        <v>7300</v>
      </c>
      <c r="M23" s="242">
        <v>5000</v>
      </c>
      <c r="N23" s="242">
        <v>4900</v>
      </c>
      <c r="O23" s="242">
        <v>4700</v>
      </c>
      <c r="P23" s="242">
        <v>5800</v>
      </c>
      <c r="Q23" s="242">
        <v>5700</v>
      </c>
      <c r="R23" s="242">
        <v>6000</v>
      </c>
      <c r="S23" s="242">
        <v>7000</v>
      </c>
      <c r="T23" s="242">
        <v>7200</v>
      </c>
      <c r="U23" s="242">
        <v>8800</v>
      </c>
      <c r="V23" s="242">
        <v>8800</v>
      </c>
      <c r="W23" s="242">
        <v>7500</v>
      </c>
      <c r="X23" s="242">
        <v>8700</v>
      </c>
      <c r="Y23" s="242">
        <v>9800</v>
      </c>
      <c r="Z23" s="242">
        <v>8200</v>
      </c>
      <c r="AA23" s="242">
        <v>8100</v>
      </c>
      <c r="AB23" s="242">
        <v>8900</v>
      </c>
      <c r="AC23" s="242">
        <v>9200</v>
      </c>
      <c r="AD23" s="242">
        <v>10800</v>
      </c>
      <c r="AE23" s="242">
        <v>9200</v>
      </c>
    </row>
    <row r="24" spans="2:31" x14ac:dyDescent="0.25">
      <c r="B24" s="251" t="s">
        <v>335</v>
      </c>
      <c r="C24" s="243">
        <v>33</v>
      </c>
      <c r="D24" s="243">
        <v>33</v>
      </c>
      <c r="E24" s="243">
        <v>33</v>
      </c>
      <c r="F24" s="243">
        <v>33</v>
      </c>
      <c r="G24" s="243">
        <v>33</v>
      </c>
      <c r="H24" s="243">
        <v>33</v>
      </c>
      <c r="I24" s="243">
        <v>33</v>
      </c>
      <c r="J24" s="243">
        <v>33</v>
      </c>
      <c r="K24" s="243">
        <v>33</v>
      </c>
      <c r="L24" s="243">
        <v>33</v>
      </c>
      <c r="M24" s="243">
        <v>33</v>
      </c>
      <c r="N24" s="243">
        <v>33</v>
      </c>
      <c r="O24" s="243">
        <v>33</v>
      </c>
      <c r="P24" s="243">
        <v>33</v>
      </c>
      <c r="Q24" s="243">
        <v>33</v>
      </c>
      <c r="R24" s="243">
        <v>33</v>
      </c>
      <c r="S24" s="243">
        <v>33</v>
      </c>
      <c r="T24" s="243">
        <v>33</v>
      </c>
      <c r="U24" s="243">
        <v>33</v>
      </c>
      <c r="V24" s="243">
        <v>33</v>
      </c>
      <c r="W24" s="243">
        <v>33</v>
      </c>
      <c r="X24" s="243">
        <v>33</v>
      </c>
      <c r="Y24" s="243">
        <v>33</v>
      </c>
      <c r="Z24" s="243">
        <v>33</v>
      </c>
      <c r="AA24" s="243">
        <v>33</v>
      </c>
      <c r="AB24" s="243">
        <v>33</v>
      </c>
      <c r="AC24" s="243">
        <v>32.999999999999993</v>
      </c>
      <c r="AD24" s="243">
        <v>33</v>
      </c>
      <c r="AE24" s="243">
        <v>32.999999999999993</v>
      </c>
    </row>
    <row r="25" spans="2:31" x14ac:dyDescent="0.25">
      <c r="B25" s="251" t="s">
        <v>336</v>
      </c>
      <c r="C25" s="242">
        <f>C23*C24</f>
        <v>273900</v>
      </c>
      <c r="D25" s="242">
        <f t="shared" ref="D25:AE25" si="3">D23*D24</f>
        <v>240900</v>
      </c>
      <c r="E25" s="242">
        <f t="shared" si="3"/>
        <v>264000</v>
      </c>
      <c r="F25" s="242">
        <f t="shared" si="3"/>
        <v>280500</v>
      </c>
      <c r="G25" s="242">
        <f t="shared" si="3"/>
        <v>257400</v>
      </c>
      <c r="H25" s="242">
        <f t="shared" si="3"/>
        <v>231000</v>
      </c>
      <c r="I25" s="242">
        <f t="shared" si="3"/>
        <v>250800</v>
      </c>
      <c r="J25" s="242">
        <f t="shared" si="3"/>
        <v>234300</v>
      </c>
      <c r="K25" s="242">
        <f t="shared" si="3"/>
        <v>247500</v>
      </c>
      <c r="L25" s="242">
        <f t="shared" si="3"/>
        <v>240900</v>
      </c>
      <c r="M25" s="242">
        <f t="shared" si="3"/>
        <v>165000</v>
      </c>
      <c r="N25" s="242">
        <f t="shared" si="3"/>
        <v>161700</v>
      </c>
      <c r="O25" s="242">
        <f t="shared" si="3"/>
        <v>155100</v>
      </c>
      <c r="P25" s="242">
        <f t="shared" si="3"/>
        <v>191400</v>
      </c>
      <c r="Q25" s="242">
        <f t="shared" si="3"/>
        <v>188100</v>
      </c>
      <c r="R25" s="242">
        <f t="shared" si="3"/>
        <v>198000</v>
      </c>
      <c r="S25" s="242">
        <f t="shared" si="3"/>
        <v>231000</v>
      </c>
      <c r="T25" s="242">
        <f t="shared" si="3"/>
        <v>237600</v>
      </c>
      <c r="U25" s="242">
        <f t="shared" si="3"/>
        <v>290400</v>
      </c>
      <c r="V25" s="242">
        <f t="shared" si="3"/>
        <v>290400</v>
      </c>
      <c r="W25" s="242">
        <f t="shared" si="3"/>
        <v>247500</v>
      </c>
      <c r="X25" s="242">
        <f t="shared" si="3"/>
        <v>287100</v>
      </c>
      <c r="Y25" s="242">
        <f t="shared" si="3"/>
        <v>323400</v>
      </c>
      <c r="Z25" s="242">
        <f t="shared" si="3"/>
        <v>270600</v>
      </c>
      <c r="AA25" s="242">
        <f t="shared" si="3"/>
        <v>267300</v>
      </c>
      <c r="AB25" s="242">
        <f t="shared" si="3"/>
        <v>293700</v>
      </c>
      <c r="AC25" s="242">
        <f t="shared" si="3"/>
        <v>303599.99999999994</v>
      </c>
      <c r="AD25" s="242">
        <f t="shared" si="3"/>
        <v>356400</v>
      </c>
      <c r="AE25" s="242">
        <f t="shared" si="3"/>
        <v>303599.99999999994</v>
      </c>
    </row>
    <row r="26" spans="2:31" ht="30" x14ac:dyDescent="0.25">
      <c r="B26" s="252" t="s">
        <v>337</v>
      </c>
      <c r="C26" s="242">
        <v>138826.0273972603</v>
      </c>
      <c r="D26" s="242">
        <v>122100.00000000001</v>
      </c>
      <c r="E26" s="242">
        <v>133808.21917808219</v>
      </c>
      <c r="F26" s="242">
        <v>142171.23287671234</v>
      </c>
      <c r="G26" s="242">
        <v>130463.01369863014</v>
      </c>
      <c r="H26" s="242">
        <v>117082.19178082193</v>
      </c>
      <c r="I26" s="242">
        <v>127117.80821917808</v>
      </c>
      <c r="J26" s="242">
        <v>118754.79452054795</v>
      </c>
      <c r="K26" s="242">
        <v>125445.20547945205</v>
      </c>
      <c r="L26" s="242">
        <v>122100.00000000001</v>
      </c>
      <c r="M26" s="242">
        <v>83630.136986301382</v>
      </c>
      <c r="N26" s="242">
        <v>81957.534246575349</v>
      </c>
      <c r="O26" s="242">
        <v>78612.328767123283</v>
      </c>
      <c r="P26" s="242">
        <v>97010.958904109604</v>
      </c>
      <c r="Q26" s="242">
        <v>95338.356164383571</v>
      </c>
      <c r="R26" s="242">
        <v>100356.16438356164</v>
      </c>
      <c r="S26" s="242">
        <v>117082.19178082193</v>
      </c>
      <c r="T26" s="242">
        <v>120427.39726027398</v>
      </c>
      <c r="U26" s="242">
        <v>147189.04109589045</v>
      </c>
      <c r="V26" s="242">
        <v>147189.04109589045</v>
      </c>
      <c r="W26" s="242">
        <v>125445.20547945205</v>
      </c>
      <c r="X26" s="242">
        <v>145516.43835616438</v>
      </c>
      <c r="Y26" s="242">
        <v>163915.0684931507</v>
      </c>
      <c r="Z26" s="242">
        <v>137153.42465753423</v>
      </c>
      <c r="AA26" s="242">
        <v>135480.82191780824</v>
      </c>
      <c r="AB26" s="242">
        <v>148861.64383561644</v>
      </c>
      <c r="AC26" s="242">
        <v>153879.4520547945</v>
      </c>
      <c r="AD26" s="242">
        <v>180641.09589041097</v>
      </c>
      <c r="AE26" s="242">
        <v>153879.4520547945</v>
      </c>
    </row>
    <row r="27" spans="2:31" ht="30" x14ac:dyDescent="0.25">
      <c r="B27" s="253" t="s">
        <v>343</v>
      </c>
      <c r="C27" s="246">
        <v>135073.97260273973</v>
      </c>
      <c r="D27" s="246">
        <v>118800</v>
      </c>
      <c r="E27" s="246">
        <v>130191.7808219178</v>
      </c>
      <c r="F27" s="246">
        <v>138328.76712328766</v>
      </c>
      <c r="G27" s="246">
        <v>126936.98630136985</v>
      </c>
      <c r="H27" s="246">
        <v>113917.80821917807</v>
      </c>
      <c r="I27" s="246">
        <v>123682.1917808219</v>
      </c>
      <c r="J27" s="246">
        <v>115545.20547945204</v>
      </c>
      <c r="K27" s="246">
        <v>122054.79452054795</v>
      </c>
      <c r="L27" s="246">
        <v>118800</v>
      </c>
      <c r="M27" s="246">
        <v>81369.863013698618</v>
      </c>
      <c r="N27" s="246">
        <v>79742.465753424665</v>
      </c>
      <c r="O27" s="246">
        <v>76487.671232876703</v>
      </c>
      <c r="P27" s="246">
        <v>94389.04109589041</v>
      </c>
      <c r="Q27" s="246">
        <v>92761.643835616429</v>
      </c>
      <c r="R27" s="246">
        <v>97643.835616438359</v>
      </c>
      <c r="S27" s="246">
        <v>113917.80821917807</v>
      </c>
      <c r="T27" s="246">
        <v>117172.60273972602</v>
      </c>
      <c r="U27" s="246">
        <v>143210.95890410958</v>
      </c>
      <c r="V27" s="246">
        <v>143210.95890410958</v>
      </c>
      <c r="W27" s="246">
        <v>122054.79452054795</v>
      </c>
      <c r="X27" s="246">
        <v>141583.56164383559</v>
      </c>
      <c r="Y27" s="246">
        <v>159484.93150684933</v>
      </c>
      <c r="Z27" s="246">
        <v>133446.57534246575</v>
      </c>
      <c r="AA27" s="246">
        <v>131819.17808219176</v>
      </c>
      <c r="AB27" s="246">
        <v>144838.35616438356</v>
      </c>
      <c r="AC27" s="246">
        <v>149720.54794520544</v>
      </c>
      <c r="AD27" s="246">
        <v>175758.90410958906</v>
      </c>
      <c r="AE27" s="246">
        <v>149720.54794520544</v>
      </c>
    </row>
    <row r="28" spans="2:31" x14ac:dyDescent="0.25">
      <c r="B28" s="250" t="s">
        <v>22</v>
      </c>
      <c r="C28" s="248"/>
      <c r="D28" s="248"/>
      <c r="E28" s="248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/>
    </row>
    <row r="29" spans="2:31" x14ac:dyDescent="0.25">
      <c r="B29" s="251" t="s">
        <v>341</v>
      </c>
      <c r="C29" s="242">
        <v>11772159.381818183</v>
      </c>
      <c r="D29" s="242">
        <v>12697537.890909091</v>
      </c>
      <c r="E29" s="242">
        <v>13272404.981818181</v>
      </c>
      <c r="F29" s="242">
        <v>13071742.218181819</v>
      </c>
      <c r="G29" s="242">
        <v>14033886.563636364</v>
      </c>
      <c r="H29" s="242">
        <v>14437779.999999998</v>
      </c>
      <c r="I29" s="242">
        <v>15374956.727272727</v>
      </c>
      <c r="J29" s="242">
        <v>15548376.145454548</v>
      </c>
      <c r="K29" s="242">
        <v>15686291.290909091</v>
      </c>
      <c r="L29" s="242">
        <v>15489810.345454544</v>
      </c>
      <c r="M29" s="242">
        <v>15679835.454545453</v>
      </c>
      <c r="N29" s="242">
        <v>16023959.130606063</v>
      </c>
      <c r="O29" s="242">
        <v>15544845.752121212</v>
      </c>
      <c r="P29" s="242">
        <v>16151618.009999996</v>
      </c>
      <c r="Q29" s="242">
        <v>17189955.996818181</v>
      </c>
      <c r="R29" s="242">
        <v>16572741.00181818</v>
      </c>
      <c r="S29" s="242">
        <v>15933820.292727269</v>
      </c>
      <c r="T29" s="242">
        <v>13323637.620000001</v>
      </c>
      <c r="U29" s="242">
        <v>13258328.08</v>
      </c>
      <c r="V29" s="242">
        <v>15277118.540000001</v>
      </c>
      <c r="W29" s="242">
        <v>15211809.000000002</v>
      </c>
      <c r="X29" s="242">
        <v>15026258.666666666</v>
      </c>
      <c r="Y29" s="242">
        <v>15619548.333333334</v>
      </c>
      <c r="Z29" s="242">
        <v>14988702.339999998</v>
      </c>
      <c r="AA29" s="242">
        <v>16522221.9</v>
      </c>
      <c r="AB29" s="242">
        <v>17028981.260000002</v>
      </c>
      <c r="AC29" s="242">
        <v>17234462.619999997</v>
      </c>
      <c r="AD29" s="242">
        <v>17231318.11333333</v>
      </c>
      <c r="AE29" s="242">
        <v>17313987.666666664</v>
      </c>
    </row>
    <row r="30" spans="2:31" x14ac:dyDescent="0.25">
      <c r="B30" s="251" t="s">
        <v>335</v>
      </c>
      <c r="C30" s="243">
        <v>0.59775326722818334</v>
      </c>
      <c r="D30" s="243">
        <v>0.58892134365121251</v>
      </c>
      <c r="E30" s="243">
        <v>0.59308611437008685</v>
      </c>
      <c r="F30" s="243">
        <v>0.55855275223464618</v>
      </c>
      <c r="G30" s="243">
        <v>0.55731964479117457</v>
      </c>
      <c r="H30" s="243">
        <v>0.54465859763343116</v>
      </c>
      <c r="I30" s="243">
        <v>0.54122792739118075</v>
      </c>
      <c r="J30" s="243">
        <v>0.52985729334613663</v>
      </c>
      <c r="K30" s="243">
        <v>0.52530735099582693</v>
      </c>
      <c r="L30" s="243">
        <v>0.52005773358755703</v>
      </c>
      <c r="M30" s="243">
        <v>0.51380010049699631</v>
      </c>
      <c r="N30" s="243">
        <v>0.51624255895673188</v>
      </c>
      <c r="O30" s="243">
        <v>0.51086490936824058</v>
      </c>
      <c r="P30" s="243">
        <v>0.51112264051456169</v>
      </c>
      <c r="Q30" s="243">
        <v>0.52126806890772925</v>
      </c>
      <c r="R30" s="243">
        <v>0.51779556239203783</v>
      </c>
      <c r="S30" s="243">
        <v>0.51110839389353124</v>
      </c>
      <c r="T30" s="243">
        <v>0.55590116228697761</v>
      </c>
      <c r="U30" s="243">
        <v>0.55461187027379211</v>
      </c>
      <c r="V30" s="243">
        <v>0.5016007781436097</v>
      </c>
      <c r="W30" s="243">
        <v>0.50024392508215165</v>
      </c>
      <c r="X30" s="243">
        <v>0.51792263909539171</v>
      </c>
      <c r="Y30" s="243">
        <v>0.53672717085481247</v>
      </c>
      <c r="Z30" s="243">
        <v>0.5440195219991274</v>
      </c>
      <c r="AA30" s="243">
        <v>0.53414419390358558</v>
      </c>
      <c r="AB30" s="243">
        <v>0.54231309300867325</v>
      </c>
      <c r="AC30" s="243">
        <v>0.54485553588110669</v>
      </c>
      <c r="AD30" s="243">
        <v>0.54923124228644593</v>
      </c>
      <c r="AE30" s="243">
        <v>0.55933285837435542</v>
      </c>
    </row>
    <row r="31" spans="2:31" x14ac:dyDescent="0.25">
      <c r="B31" s="251" t="s">
        <v>336</v>
      </c>
      <c r="C31" s="244">
        <f>C29*C30</f>
        <v>7036846.7328127297</v>
      </c>
      <c r="D31" s="244">
        <f t="shared" ref="D31:AE31" si="4">D29*D30</f>
        <v>7477851.0757763647</v>
      </c>
      <c r="E31" s="244">
        <f t="shared" si="4"/>
        <v>7871679.0990127278</v>
      </c>
      <c r="F31" s="244">
        <f t="shared" si="4"/>
        <v>7301257.5924672736</v>
      </c>
      <c r="G31" s="244">
        <f t="shared" si="4"/>
        <v>7821360.6746854559</v>
      </c>
      <c r="H31" s="244">
        <f t="shared" si="4"/>
        <v>7863661.0077399984</v>
      </c>
      <c r="I31" s="244">
        <f t="shared" si="4"/>
        <v>8321355.9632309088</v>
      </c>
      <c r="J31" s="244">
        <f t="shared" si="4"/>
        <v>8238420.5003581839</v>
      </c>
      <c r="K31" s="244">
        <f t="shared" si="4"/>
        <v>8240124.1249763649</v>
      </c>
      <c r="L31" s="244">
        <f t="shared" si="4"/>
        <v>8055595.6619581841</v>
      </c>
      <c r="M31" s="244">
        <f t="shared" si="4"/>
        <v>8056301.03232182</v>
      </c>
      <c r="N31" s="244">
        <f t="shared" si="4"/>
        <v>8272249.6662021624</v>
      </c>
      <c r="O31" s="244">
        <f t="shared" si="4"/>
        <v>7941316.2163006822</v>
      </c>
      <c r="P31" s="244">
        <f t="shared" si="4"/>
        <v>8255457.6458537485</v>
      </c>
      <c r="Q31" s="244">
        <f t="shared" si="4"/>
        <v>8960575.1670702528</v>
      </c>
      <c r="R31" s="244">
        <f t="shared" si="4"/>
        <v>8581291.7474140283</v>
      </c>
      <c r="S31" s="244">
        <f t="shared" si="4"/>
        <v>8143909.2984039905</v>
      </c>
      <c r="T31" s="244">
        <f t="shared" si="4"/>
        <v>7406625.6388485003</v>
      </c>
      <c r="U31" s="244">
        <f t="shared" si="4"/>
        <v>7353226.133152335</v>
      </c>
      <c r="V31" s="244">
        <f t="shared" si="4"/>
        <v>7663014.5474561667</v>
      </c>
      <c r="W31" s="244">
        <f t="shared" si="4"/>
        <v>7609615.0417600013</v>
      </c>
      <c r="X31" s="244">
        <f t="shared" si="4"/>
        <v>7782439.5443700012</v>
      </c>
      <c r="Y31" s="244">
        <f t="shared" si="4"/>
        <v>8383435.9869800014</v>
      </c>
      <c r="Z31" s="244">
        <f t="shared" si="4"/>
        <v>8154146.6823940016</v>
      </c>
      <c r="AA31" s="244">
        <f t="shared" si="4"/>
        <v>8825248.8982716687</v>
      </c>
      <c r="AB31" s="244">
        <f t="shared" si="4"/>
        <v>9235039.4978973344</v>
      </c>
      <c r="AC31" s="244">
        <f t="shared" si="4"/>
        <v>9390292.3664430007</v>
      </c>
      <c r="AD31" s="244">
        <f t="shared" si="4"/>
        <v>9463978.2536190022</v>
      </c>
      <c r="AE31" s="244">
        <f t="shared" si="4"/>
        <v>9684282.2114550024</v>
      </c>
    </row>
    <row r="32" spans="2:31" ht="30" x14ac:dyDescent="0.25">
      <c r="B32" s="252" t="s">
        <v>337</v>
      </c>
      <c r="C32" s="242">
        <v>189409.16339999984</v>
      </c>
      <c r="D32" s="242">
        <v>182489.75999999983</v>
      </c>
      <c r="E32" s="242">
        <v>226185.91919999983</v>
      </c>
      <c r="F32" s="242">
        <v>185683.33079999985</v>
      </c>
      <c r="G32" s="242">
        <v>175392.93599999984</v>
      </c>
      <c r="H32" s="242">
        <v>138945.6755999999</v>
      </c>
      <c r="I32" s="242">
        <v>172452.82319999987</v>
      </c>
      <c r="J32" s="242">
        <v>160185.45599999986</v>
      </c>
      <c r="K32" s="242">
        <v>158005.71719999987</v>
      </c>
      <c r="L32" s="242">
        <v>155825.97839999988</v>
      </c>
      <c r="M32" s="242">
        <v>159374.39039999989</v>
      </c>
      <c r="N32" s="242">
        <v>169918.24319999988</v>
      </c>
      <c r="O32" s="242">
        <v>163531.10159999988</v>
      </c>
      <c r="P32" s="242">
        <v>193297.20911999984</v>
      </c>
      <c r="Q32" s="242">
        <v>193263.75266399985</v>
      </c>
      <c r="R32" s="242">
        <v>197697.23999999985</v>
      </c>
      <c r="S32" s="242">
        <v>199724.90399999986</v>
      </c>
      <c r="T32" s="242">
        <v>183807.74159999983</v>
      </c>
      <c r="U32" s="242">
        <v>183807.74159999983</v>
      </c>
      <c r="V32" s="242">
        <v>217466.96399999986</v>
      </c>
      <c r="W32" s="242">
        <v>217466.96399999986</v>
      </c>
      <c r="X32" s="242">
        <v>217466.96399999986</v>
      </c>
      <c r="Y32" s="242">
        <v>263596.31999999983</v>
      </c>
      <c r="Z32" s="242">
        <v>286663.73534639977</v>
      </c>
      <c r="AA32" s="242">
        <v>295697.48538239981</v>
      </c>
      <c r="AB32" s="242">
        <v>331320.29759999976</v>
      </c>
      <c r="AC32" s="242">
        <v>336398.58208799973</v>
      </c>
      <c r="AD32" s="242">
        <v>351867.02244479978</v>
      </c>
      <c r="AE32" s="242">
        <v>365163.3277415997</v>
      </c>
    </row>
    <row r="33" spans="2:31" ht="30" x14ac:dyDescent="0.25">
      <c r="B33" s="252" t="s">
        <v>338</v>
      </c>
      <c r="C33" s="242">
        <v>1292233.1976072004</v>
      </c>
      <c r="D33" s="242">
        <v>1249508.1880800002</v>
      </c>
      <c r="E33" s="242">
        <v>1519317.4057536004</v>
      </c>
      <c r="F33" s="242">
        <v>1269227.4232464002</v>
      </c>
      <c r="G33" s="242">
        <v>1205687.6654880003</v>
      </c>
      <c r="H33" s="242">
        <v>980637.98160480033</v>
      </c>
      <c r="I33" s="242">
        <v>1187533.4489856004</v>
      </c>
      <c r="J33" s="242">
        <v>1111786.5456480002</v>
      </c>
      <c r="K33" s="242">
        <v>1098327.3851376004</v>
      </c>
      <c r="L33" s="242">
        <v>1084868.2246272003</v>
      </c>
      <c r="M33" s="242">
        <v>1106778.4859232004</v>
      </c>
      <c r="N33" s="242">
        <v>1171883.2623456004</v>
      </c>
      <c r="O33" s="242">
        <v>1132444.7920128002</v>
      </c>
      <c r="P33" s="242">
        <v>1316240.5839129603</v>
      </c>
      <c r="Q33" s="242">
        <v>1316034.0014493123</v>
      </c>
      <c r="R33" s="242">
        <v>1343409.3079200003</v>
      </c>
      <c r="S33" s="242">
        <v>1355929.4572320003</v>
      </c>
      <c r="T33" s="242">
        <v>1257646.2851328002</v>
      </c>
      <c r="U33" s="242">
        <v>1257646.2851328002</v>
      </c>
      <c r="V33" s="242">
        <v>1465480.7637120003</v>
      </c>
      <c r="W33" s="242">
        <v>1465480.7637120003</v>
      </c>
      <c r="X33" s="242">
        <v>1465480.7637120003</v>
      </c>
      <c r="Y33" s="242">
        <v>1750314.1605600005</v>
      </c>
      <c r="Z33" s="242">
        <v>1892747.7611855718</v>
      </c>
      <c r="AA33" s="242">
        <v>1948528.1564078596</v>
      </c>
      <c r="AB33" s="242">
        <v>2168487.1475808006</v>
      </c>
      <c r="AC33" s="242">
        <v>2199843.8615327049</v>
      </c>
      <c r="AD33" s="242">
        <v>2295356.3245891593</v>
      </c>
      <c r="AE33" s="242">
        <v>2377456.5776951336</v>
      </c>
    </row>
    <row r="34" spans="2:31" ht="30" x14ac:dyDescent="0.25">
      <c r="B34" s="253" t="s">
        <v>345</v>
      </c>
      <c r="C34" s="246">
        <v>5555204.3718055282</v>
      </c>
      <c r="D34" s="246">
        <v>6045853.1276963642</v>
      </c>
      <c r="E34" s="246">
        <v>6126175.774059128</v>
      </c>
      <c r="F34" s="246">
        <v>5846346.8384208735</v>
      </c>
      <c r="G34" s="246">
        <v>6440280.0731974551</v>
      </c>
      <c r="H34" s="246">
        <v>6744077.3505352</v>
      </c>
      <c r="I34" s="246">
        <v>6961369.6910453094</v>
      </c>
      <c r="J34" s="246">
        <v>6966448.4987101834</v>
      </c>
      <c r="K34" s="246">
        <v>6983791.0226387642</v>
      </c>
      <c r="L34" s="246">
        <v>6814901.4589309823</v>
      </c>
      <c r="M34" s="246">
        <v>6790148.1559986183</v>
      </c>
      <c r="N34" s="246">
        <v>6930448.1606565602</v>
      </c>
      <c r="O34" s="246">
        <v>6645340.3226878829</v>
      </c>
      <c r="P34" s="246">
        <v>6745919.8528207894</v>
      </c>
      <c r="Q34" s="246">
        <v>7451277.41295694</v>
      </c>
      <c r="R34" s="246">
        <v>7040185.1994940285</v>
      </c>
      <c r="S34" s="246">
        <v>6588254.9371719891</v>
      </c>
      <c r="T34" s="246">
        <v>5965171.6121157007</v>
      </c>
      <c r="U34" s="246">
        <v>5911772.1064195344</v>
      </c>
      <c r="V34" s="246">
        <v>5980066.8197441678</v>
      </c>
      <c r="W34" s="246">
        <v>5926667.3140480006</v>
      </c>
      <c r="X34" s="246">
        <v>6099491.8166580014</v>
      </c>
      <c r="Y34" s="246">
        <v>6369525.5064200014</v>
      </c>
      <c r="Z34" s="246">
        <v>5974735.185862029</v>
      </c>
      <c r="AA34" s="246">
        <v>6581023.2564814072</v>
      </c>
      <c r="AB34" s="246">
        <v>6735232.0527165346</v>
      </c>
      <c r="AC34" s="246">
        <v>6854049.9228222976</v>
      </c>
      <c r="AD34" s="246">
        <v>6816754.9065850424</v>
      </c>
      <c r="AE34" s="246">
        <v>6941662.3060182678</v>
      </c>
    </row>
    <row r="35" spans="2:31" x14ac:dyDescent="0.25">
      <c r="B35" s="250" t="s">
        <v>84</v>
      </c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  <c r="AE35" s="248"/>
    </row>
    <row r="36" spans="2:31" x14ac:dyDescent="0.25">
      <c r="B36" s="251" t="s">
        <v>342</v>
      </c>
      <c r="C36" s="242">
        <v>211000</v>
      </c>
      <c r="D36" s="242">
        <v>164999.99999999997</v>
      </c>
      <c r="E36" s="242">
        <v>143333.33333333331</v>
      </c>
      <c r="F36" s="242">
        <v>132333.33333333334</v>
      </c>
      <c r="G36" s="242">
        <v>130600</v>
      </c>
      <c r="H36" s="242">
        <v>130600</v>
      </c>
      <c r="I36" s="242">
        <v>141133.33333333331</v>
      </c>
      <c r="J36" s="242">
        <v>150657</v>
      </c>
      <c r="K36" s="242">
        <v>151523.66666666666</v>
      </c>
      <c r="L36" s="242">
        <v>151523.66666666666</v>
      </c>
      <c r="M36" s="242">
        <v>150047.33333333334</v>
      </c>
      <c r="N36" s="242">
        <v>150047.33333333334</v>
      </c>
      <c r="O36" s="242">
        <v>150047.33333333334</v>
      </c>
      <c r="P36" s="242">
        <v>150047.33333333334</v>
      </c>
      <c r="Q36" s="242">
        <v>150047.33333333334</v>
      </c>
      <c r="R36" s="242">
        <v>150737.66666666666</v>
      </c>
      <c r="S36" s="242">
        <v>150737.66666666666</v>
      </c>
      <c r="T36" s="242">
        <v>151171</v>
      </c>
      <c r="U36" s="242">
        <v>149237.66666666666</v>
      </c>
      <c r="V36" s="242">
        <v>190366.66666666669</v>
      </c>
      <c r="W36" s="242">
        <v>183376.66666666666</v>
      </c>
      <c r="X36" s="242">
        <v>183383.33333333334</v>
      </c>
      <c r="Y36" s="242">
        <v>197666.66666666666</v>
      </c>
      <c r="Z36" s="242">
        <v>197666.66666666666</v>
      </c>
      <c r="AA36" s="242">
        <v>197666.66666666666</v>
      </c>
      <c r="AB36" s="242">
        <v>197666.66666666666</v>
      </c>
      <c r="AC36" s="242">
        <v>197666.66666666666</v>
      </c>
      <c r="AD36" s="242">
        <v>197666.66666666666</v>
      </c>
      <c r="AE36" s="242">
        <v>197666.66666666666</v>
      </c>
    </row>
    <row r="37" spans="2:31" x14ac:dyDescent="0.25">
      <c r="B37" s="251" t="s">
        <v>335</v>
      </c>
      <c r="C37" s="243">
        <v>5.514170616113744</v>
      </c>
      <c r="D37" s="243">
        <v>5.5748484848484852</v>
      </c>
      <c r="E37" s="243">
        <v>5.2702325581395346</v>
      </c>
      <c r="F37" s="243">
        <v>5.0811838790931985</v>
      </c>
      <c r="G37" s="243">
        <v>4.9881623277182232</v>
      </c>
      <c r="H37" s="243">
        <v>4.9881623277182232</v>
      </c>
      <c r="I37" s="243">
        <v>5.0045016532829472</v>
      </c>
      <c r="J37" s="243">
        <v>4.978299249288118</v>
      </c>
      <c r="K37" s="243">
        <v>5.018975891554895</v>
      </c>
      <c r="L37" s="243">
        <v>5.018975891554895</v>
      </c>
      <c r="M37" s="243">
        <v>4.8065983178641405</v>
      </c>
      <c r="N37" s="243">
        <v>4.8065983178641405</v>
      </c>
      <c r="O37" s="243">
        <v>4.8065983178641405</v>
      </c>
      <c r="P37" s="243">
        <v>4.8065983178641405</v>
      </c>
      <c r="Q37" s="243">
        <v>4.8065983178641405</v>
      </c>
      <c r="R37" s="243">
        <v>4.6978031812442369</v>
      </c>
      <c r="S37" s="243">
        <v>4.6978031812442369</v>
      </c>
      <c r="T37" s="243">
        <v>4.7189929946881346</v>
      </c>
      <c r="U37" s="243">
        <v>4.623503606104804</v>
      </c>
      <c r="V37" s="243">
        <v>4.6044458063386449</v>
      </c>
      <c r="W37" s="243">
        <v>4.5917723083634785</v>
      </c>
      <c r="X37" s="243">
        <v>4.5920448968463141</v>
      </c>
      <c r="Y37" s="243">
        <v>4.59</v>
      </c>
      <c r="Z37" s="243">
        <v>4.59</v>
      </c>
      <c r="AA37" s="243">
        <v>4.59</v>
      </c>
      <c r="AB37" s="243">
        <v>4.59</v>
      </c>
      <c r="AC37" s="243">
        <v>4.59</v>
      </c>
      <c r="AD37" s="243">
        <v>4.59</v>
      </c>
      <c r="AE37" s="243">
        <v>4.59</v>
      </c>
    </row>
    <row r="38" spans="2:31" x14ac:dyDescent="0.25">
      <c r="B38" s="251" t="s">
        <v>336</v>
      </c>
      <c r="C38" s="242">
        <f>C36*C37</f>
        <v>1163490</v>
      </c>
      <c r="D38" s="242">
        <f t="shared" ref="D38:AE38" si="5">D36*D37</f>
        <v>919849.99999999988</v>
      </c>
      <c r="E38" s="242">
        <f t="shared" si="5"/>
        <v>755399.99999999988</v>
      </c>
      <c r="F38" s="242">
        <f t="shared" si="5"/>
        <v>672410</v>
      </c>
      <c r="G38" s="242">
        <f t="shared" si="5"/>
        <v>651454</v>
      </c>
      <c r="H38" s="242">
        <f t="shared" si="5"/>
        <v>651454</v>
      </c>
      <c r="I38" s="242">
        <f t="shared" si="5"/>
        <v>706301.99999999988</v>
      </c>
      <c r="J38" s="242">
        <f t="shared" si="5"/>
        <v>750015.63</v>
      </c>
      <c r="K38" s="242">
        <f t="shared" si="5"/>
        <v>760493.63</v>
      </c>
      <c r="L38" s="242">
        <f t="shared" si="5"/>
        <v>760493.63</v>
      </c>
      <c r="M38" s="242">
        <f t="shared" si="5"/>
        <v>721217.26</v>
      </c>
      <c r="N38" s="242">
        <f t="shared" si="5"/>
        <v>721217.26</v>
      </c>
      <c r="O38" s="242">
        <f t="shared" si="5"/>
        <v>721217.26</v>
      </c>
      <c r="P38" s="242">
        <f t="shared" si="5"/>
        <v>721217.26</v>
      </c>
      <c r="Q38" s="242">
        <f t="shared" si="5"/>
        <v>721217.26</v>
      </c>
      <c r="R38" s="242">
        <f t="shared" si="5"/>
        <v>708135.89</v>
      </c>
      <c r="S38" s="242">
        <f t="shared" si="5"/>
        <v>708135.89</v>
      </c>
      <c r="T38" s="242">
        <f t="shared" si="5"/>
        <v>713374.89</v>
      </c>
      <c r="U38" s="242">
        <f t="shared" si="5"/>
        <v>690000.89</v>
      </c>
      <c r="V38" s="242">
        <f t="shared" si="5"/>
        <v>876533.00000000012</v>
      </c>
      <c r="W38" s="242">
        <f t="shared" si="5"/>
        <v>842023.90000000014</v>
      </c>
      <c r="X38" s="242">
        <f t="shared" si="5"/>
        <v>842104.5</v>
      </c>
      <c r="Y38" s="242">
        <f t="shared" si="5"/>
        <v>907289.99999999988</v>
      </c>
      <c r="Z38" s="242">
        <f t="shared" si="5"/>
        <v>907289.99999999988</v>
      </c>
      <c r="AA38" s="242">
        <f t="shared" si="5"/>
        <v>907289.99999999988</v>
      </c>
      <c r="AB38" s="242">
        <f t="shared" si="5"/>
        <v>907289.99999999988</v>
      </c>
      <c r="AC38" s="242">
        <f t="shared" si="5"/>
        <v>907289.99999999988</v>
      </c>
      <c r="AD38" s="242">
        <f t="shared" si="5"/>
        <v>907289.99999999988</v>
      </c>
      <c r="AE38" s="242">
        <f t="shared" si="5"/>
        <v>907289.99999999988</v>
      </c>
    </row>
    <row r="39" spans="2:31" ht="30" x14ac:dyDescent="0.25">
      <c r="B39" s="252" t="s">
        <v>346</v>
      </c>
      <c r="C39" s="256">
        <v>0</v>
      </c>
      <c r="D39" s="256">
        <v>0</v>
      </c>
      <c r="E39" s="256">
        <v>0</v>
      </c>
      <c r="F39" s="256">
        <v>0</v>
      </c>
      <c r="G39" s="256">
        <v>0</v>
      </c>
      <c r="H39" s="256">
        <v>0</v>
      </c>
      <c r="I39" s="256">
        <v>0</v>
      </c>
      <c r="J39" s="256">
        <v>0</v>
      </c>
      <c r="K39" s="256">
        <v>0</v>
      </c>
      <c r="L39" s="256">
        <v>0</v>
      </c>
      <c r="M39" s="256">
        <v>0</v>
      </c>
      <c r="N39" s="256">
        <v>0</v>
      </c>
      <c r="O39" s="256">
        <v>0</v>
      </c>
      <c r="P39" s="256">
        <v>0</v>
      </c>
      <c r="Q39" s="256">
        <v>0</v>
      </c>
      <c r="R39" s="256">
        <v>0</v>
      </c>
      <c r="S39" s="256">
        <v>0</v>
      </c>
      <c r="T39" s="256">
        <v>0</v>
      </c>
      <c r="U39" s="256">
        <v>0</v>
      </c>
      <c r="V39" s="256">
        <v>0</v>
      </c>
      <c r="W39" s="256">
        <v>0</v>
      </c>
      <c r="X39" s="242">
        <v>336841.8</v>
      </c>
      <c r="Y39" s="242">
        <v>362916</v>
      </c>
      <c r="Z39" s="242">
        <v>362916</v>
      </c>
      <c r="AA39" s="242">
        <v>362916</v>
      </c>
      <c r="AB39" s="242">
        <v>362916</v>
      </c>
      <c r="AC39" s="242">
        <v>362916</v>
      </c>
      <c r="AD39" s="242">
        <v>362916</v>
      </c>
      <c r="AE39" s="242">
        <v>362916</v>
      </c>
    </row>
    <row r="40" spans="2:31" ht="30" x14ac:dyDescent="0.25">
      <c r="B40" s="252" t="s">
        <v>338</v>
      </c>
      <c r="C40" s="256">
        <v>0</v>
      </c>
      <c r="D40" s="256">
        <v>0</v>
      </c>
      <c r="E40" s="256">
        <v>0</v>
      </c>
      <c r="F40" s="256">
        <v>0</v>
      </c>
      <c r="G40" s="256">
        <v>0</v>
      </c>
      <c r="H40" s="256">
        <v>0</v>
      </c>
      <c r="I40" s="256">
        <v>0</v>
      </c>
      <c r="J40" s="256">
        <v>0</v>
      </c>
      <c r="K40" s="256">
        <v>0</v>
      </c>
      <c r="L40" s="256">
        <v>0</v>
      </c>
      <c r="M40" s="256">
        <v>0</v>
      </c>
      <c r="N40" s="256">
        <v>0</v>
      </c>
      <c r="O40" s="256">
        <v>0</v>
      </c>
      <c r="P40" s="256">
        <v>0</v>
      </c>
      <c r="Q40" s="256">
        <v>0</v>
      </c>
      <c r="R40" s="256">
        <v>0</v>
      </c>
      <c r="S40" s="256">
        <v>0</v>
      </c>
      <c r="T40" s="256">
        <v>0</v>
      </c>
      <c r="U40" s="256">
        <v>0</v>
      </c>
      <c r="V40" s="256">
        <v>0</v>
      </c>
      <c r="W40" s="256">
        <v>0</v>
      </c>
      <c r="X40" s="242">
        <v>101052.53999999998</v>
      </c>
      <c r="Y40" s="242">
        <v>108874.79999999999</v>
      </c>
      <c r="Z40" s="242">
        <v>108874.79999999999</v>
      </c>
      <c r="AA40" s="242">
        <v>108874.79999999999</v>
      </c>
      <c r="AB40" s="242">
        <v>108874.79999999999</v>
      </c>
      <c r="AC40" s="242">
        <v>108874.79999999999</v>
      </c>
      <c r="AD40" s="242">
        <v>108874.79999999999</v>
      </c>
      <c r="AE40" s="242">
        <v>108874.79999999999</v>
      </c>
    </row>
    <row r="41" spans="2:31" ht="30" x14ac:dyDescent="0.25">
      <c r="B41" s="253" t="s">
        <v>343</v>
      </c>
      <c r="C41" s="246">
        <v>1163490</v>
      </c>
      <c r="D41" s="246">
        <v>919849.99999999988</v>
      </c>
      <c r="E41" s="246">
        <v>755399.99999999988</v>
      </c>
      <c r="F41" s="246">
        <v>672410</v>
      </c>
      <c r="G41" s="246">
        <v>651454</v>
      </c>
      <c r="H41" s="246">
        <v>651454</v>
      </c>
      <c r="I41" s="246">
        <v>706301.99999999988</v>
      </c>
      <c r="J41" s="246">
        <v>750015.63</v>
      </c>
      <c r="K41" s="246">
        <v>760493.63</v>
      </c>
      <c r="L41" s="246">
        <v>760493.63</v>
      </c>
      <c r="M41" s="246">
        <v>721217.26</v>
      </c>
      <c r="N41" s="246">
        <v>721217.26</v>
      </c>
      <c r="O41" s="246">
        <v>721217.26</v>
      </c>
      <c r="P41" s="246">
        <v>721217.26</v>
      </c>
      <c r="Q41" s="246">
        <v>721217.26</v>
      </c>
      <c r="R41" s="246">
        <v>708135.89</v>
      </c>
      <c r="S41" s="246">
        <v>708135.89</v>
      </c>
      <c r="T41" s="246">
        <v>713374.89</v>
      </c>
      <c r="U41" s="246">
        <v>690000.89</v>
      </c>
      <c r="V41" s="246">
        <v>876533</v>
      </c>
      <c r="W41" s="246">
        <v>842023.9</v>
      </c>
      <c r="X41" s="246">
        <v>404210.15999999992</v>
      </c>
      <c r="Y41" s="246">
        <v>435499.19999999995</v>
      </c>
      <c r="Z41" s="246">
        <v>435499.19999999995</v>
      </c>
      <c r="AA41" s="246">
        <v>435499.19999999995</v>
      </c>
      <c r="AB41" s="246">
        <v>435499.19999999995</v>
      </c>
      <c r="AC41" s="246">
        <v>435499.19999999995</v>
      </c>
      <c r="AD41" s="246">
        <v>435499.19999999995</v>
      </c>
      <c r="AE41" s="246">
        <v>435499.19999999995</v>
      </c>
    </row>
    <row r="42" spans="2:31" x14ac:dyDescent="0.25">
      <c r="B42" s="254"/>
    </row>
    <row r="43" spans="2:31" x14ac:dyDescent="0.25">
      <c r="B43" s="254"/>
    </row>
    <row r="44" spans="2:31" x14ac:dyDescent="0.25">
      <c r="B44" s="254"/>
    </row>
    <row r="45" spans="2:31" x14ac:dyDescent="0.25">
      <c r="B45" s="254"/>
    </row>
    <row r="46" spans="2:31" x14ac:dyDescent="0.25">
      <c r="B46" s="254"/>
    </row>
    <row r="47" spans="2:31" x14ac:dyDescent="0.25">
      <c r="B47" s="254"/>
    </row>
    <row r="48" spans="2:31" x14ac:dyDescent="0.25">
      <c r="B48" s="25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4896A-CA07-4454-B6AC-485FEB024BA2}">
  <sheetPr>
    <tabColor rgb="FF92D050"/>
  </sheetPr>
  <dimension ref="B1:G10"/>
  <sheetViews>
    <sheetView zoomScale="75" zoomScaleNormal="75" workbookViewId="0">
      <selection activeCell="D24" sqref="D24"/>
    </sheetView>
  </sheetViews>
  <sheetFormatPr defaultRowHeight="15" x14ac:dyDescent="0.25"/>
  <cols>
    <col min="1" max="1" width="2.85546875" style="144" customWidth="1"/>
    <col min="2" max="2" width="18.7109375" style="144" customWidth="1"/>
    <col min="3" max="3" width="19.140625" style="144" customWidth="1"/>
    <col min="4" max="4" width="31.140625" style="144" customWidth="1"/>
    <col min="5" max="5" width="29.28515625" style="144" customWidth="1"/>
    <col min="6" max="16384" width="9.140625" style="144"/>
  </cols>
  <sheetData>
    <row r="1" spans="2:7" x14ac:dyDescent="0.25">
      <c r="B1" s="172" t="s">
        <v>230</v>
      </c>
    </row>
    <row r="2" spans="2:7" ht="15.75" thickBot="1" x14ac:dyDescent="0.3"/>
    <row r="3" spans="2:7" ht="15.75" thickBot="1" x14ac:dyDescent="0.3">
      <c r="B3" s="173" t="s">
        <v>231</v>
      </c>
      <c r="C3" s="263" t="s">
        <v>232</v>
      </c>
      <c r="D3" s="264"/>
      <c r="E3" s="265"/>
    </row>
    <row r="4" spans="2:7" ht="19.5" customHeight="1" thickBot="1" x14ac:dyDescent="0.3">
      <c r="B4" s="174" t="s">
        <v>233</v>
      </c>
      <c r="C4" s="175" t="s">
        <v>234</v>
      </c>
      <c r="D4" s="266" t="s">
        <v>235</v>
      </c>
      <c r="E4" s="267"/>
    </row>
    <row r="5" spans="2:7" x14ac:dyDescent="0.25">
      <c r="B5" s="176" t="s">
        <v>236</v>
      </c>
      <c r="C5" s="177" t="s">
        <v>237</v>
      </c>
      <c r="D5" s="178" t="s">
        <v>238</v>
      </c>
      <c r="E5" s="178" t="s">
        <v>239</v>
      </c>
      <c r="G5" s="170"/>
    </row>
    <row r="6" spans="2:7" ht="15.75" thickBot="1" x14ac:dyDescent="0.3">
      <c r="B6" s="179"/>
      <c r="C6" s="180" t="s">
        <v>240</v>
      </c>
      <c r="D6" s="181" t="s">
        <v>241</v>
      </c>
      <c r="E6" s="181" t="s">
        <v>242</v>
      </c>
    </row>
    <row r="7" spans="2:7" ht="15.75" thickBot="1" x14ac:dyDescent="0.3">
      <c r="B7" s="182" t="s">
        <v>243</v>
      </c>
      <c r="C7" s="180" t="s">
        <v>244</v>
      </c>
      <c r="D7" s="181" t="s">
        <v>245</v>
      </c>
      <c r="E7" s="181" t="s">
        <v>246</v>
      </c>
    </row>
    <row r="8" spans="2:7" x14ac:dyDescent="0.25">
      <c r="B8" s="183"/>
      <c r="C8" s="183"/>
      <c r="D8" s="183"/>
      <c r="E8" s="183"/>
      <c r="F8" s="171"/>
    </row>
    <row r="9" spans="2:7" x14ac:dyDescent="0.25">
      <c r="B9" s="171"/>
      <c r="C9" s="171"/>
      <c r="D9" s="171"/>
      <c r="E9" s="171"/>
      <c r="F9" s="171"/>
    </row>
    <row r="10" spans="2:7" x14ac:dyDescent="0.25">
      <c r="B10" s="183"/>
      <c r="C10" s="183"/>
      <c r="D10" s="183"/>
      <c r="E10" s="183"/>
      <c r="F10" s="171"/>
    </row>
  </sheetData>
  <mergeCells count="2">
    <mergeCell ref="C3:E3"/>
    <mergeCell ref="D4:E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B71D8-0F4A-4B40-A9A3-9B70FEBE2FEF}">
  <sheetPr>
    <tabColor rgb="FF92D050"/>
  </sheetPr>
  <dimension ref="B1:AF32"/>
  <sheetViews>
    <sheetView zoomScale="75" zoomScaleNormal="75" workbookViewId="0">
      <pane ySplit="1" topLeftCell="A2" activePane="bottomLeft" state="frozen"/>
      <selection pane="bottomLeft" activeCell="F60" sqref="F60"/>
    </sheetView>
  </sheetViews>
  <sheetFormatPr defaultRowHeight="15" x14ac:dyDescent="0.25"/>
  <cols>
    <col min="1" max="1" width="3.28515625" style="145" customWidth="1"/>
    <col min="2" max="2" width="41.7109375" style="145" customWidth="1"/>
    <col min="3" max="31" width="9.85546875" style="145" customWidth="1"/>
    <col min="32" max="32" width="6" style="145" customWidth="1"/>
    <col min="33" max="33" width="6.28515625" style="145" customWidth="1"/>
    <col min="34" max="16384" width="9.140625" style="145"/>
  </cols>
  <sheetData>
    <row r="1" spans="2:32" ht="18" x14ac:dyDescent="0.25">
      <c r="B1" s="147" t="s">
        <v>260</v>
      </c>
      <c r="AB1" s="185"/>
      <c r="AC1" s="185"/>
      <c r="AD1" s="185"/>
      <c r="AE1" s="185"/>
      <c r="AF1" s="185"/>
    </row>
    <row r="2" spans="2:32" x14ac:dyDescent="0.25">
      <c r="B2" s="268" t="s">
        <v>247</v>
      </c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</row>
    <row r="3" spans="2:32" x14ac:dyDescent="0.25">
      <c r="B3" s="186"/>
      <c r="C3" s="187">
        <v>1990</v>
      </c>
      <c r="D3" s="187">
        <v>1991</v>
      </c>
      <c r="E3" s="187">
        <v>1992</v>
      </c>
      <c r="F3" s="187">
        <v>1993</v>
      </c>
      <c r="G3" s="187">
        <v>1994</v>
      </c>
      <c r="H3" s="187">
        <v>1995</v>
      </c>
      <c r="I3" s="187">
        <v>1996</v>
      </c>
      <c r="J3" s="187">
        <v>1997</v>
      </c>
      <c r="K3" s="187">
        <v>1998</v>
      </c>
      <c r="L3" s="187">
        <v>1999</v>
      </c>
      <c r="M3" s="187">
        <v>2000</v>
      </c>
      <c r="N3" s="187">
        <v>2001</v>
      </c>
      <c r="O3" s="187">
        <v>2002</v>
      </c>
      <c r="P3" s="187">
        <v>2003</v>
      </c>
      <c r="Q3" s="187">
        <v>2004</v>
      </c>
      <c r="R3" s="187">
        <v>2005</v>
      </c>
      <c r="S3" s="187">
        <v>2006</v>
      </c>
      <c r="T3" s="187">
        <v>2007</v>
      </c>
      <c r="U3" s="187">
        <v>2008</v>
      </c>
      <c r="V3" s="187">
        <v>2009</v>
      </c>
      <c r="W3" s="187">
        <v>2010</v>
      </c>
      <c r="X3" s="187">
        <v>2011</v>
      </c>
      <c r="Y3" s="187">
        <v>2012</v>
      </c>
      <c r="Z3" s="187">
        <v>2013</v>
      </c>
      <c r="AA3" s="187">
        <v>2014</v>
      </c>
      <c r="AB3" s="187">
        <v>2015</v>
      </c>
      <c r="AC3" s="187">
        <v>2016</v>
      </c>
      <c r="AD3" s="187">
        <v>2017</v>
      </c>
      <c r="AE3" s="187">
        <v>2018</v>
      </c>
    </row>
    <row r="4" spans="2:32" x14ac:dyDescent="0.25">
      <c r="B4" s="167" t="s">
        <v>234</v>
      </c>
      <c r="C4" s="188">
        <v>101.38489035122299</v>
      </c>
      <c r="D4" s="188">
        <v>101.92868516715461</v>
      </c>
      <c r="E4" s="188">
        <v>102.47247998308623</v>
      </c>
      <c r="F4" s="188">
        <v>103.01627479901785</v>
      </c>
      <c r="G4" s="188">
        <v>103.56006961494947</v>
      </c>
      <c r="H4" s="188">
        <v>104.10386443088109</v>
      </c>
      <c r="I4" s="188">
        <v>104.64765924681271</v>
      </c>
      <c r="J4" s="188">
        <v>105.19145406274433</v>
      </c>
      <c r="K4" s="188">
        <v>105.73524887867595</v>
      </c>
      <c r="L4" s="188">
        <v>106.27904369460757</v>
      </c>
      <c r="M4" s="188">
        <v>106.82283851053919</v>
      </c>
      <c r="N4" s="188">
        <v>107.3666333264708</v>
      </c>
      <c r="O4" s="188">
        <v>107.91042814240242</v>
      </c>
      <c r="P4" s="188">
        <v>108.45422295833404</v>
      </c>
      <c r="Q4" s="188">
        <v>108.36889604242108</v>
      </c>
      <c r="R4" s="188">
        <v>111.31601151764053</v>
      </c>
      <c r="S4" s="188">
        <v>111.3575160635576</v>
      </c>
      <c r="T4" s="188">
        <v>111.29208208280498</v>
      </c>
      <c r="U4" s="188">
        <v>109.93335099953602</v>
      </c>
      <c r="V4" s="188">
        <v>108.37142521252576</v>
      </c>
      <c r="W4" s="188">
        <v>112.65432973551638</v>
      </c>
      <c r="X4" s="188">
        <v>112.89320410004011</v>
      </c>
      <c r="Y4" s="188">
        <v>110.43295322552284</v>
      </c>
      <c r="Z4" s="188">
        <v>111.1176574107694</v>
      </c>
      <c r="AA4" s="188">
        <v>110.85351248409151</v>
      </c>
      <c r="AB4" s="188">
        <v>113.42522396371901</v>
      </c>
      <c r="AC4" s="188">
        <v>112.31443205399948</v>
      </c>
      <c r="AD4" s="188">
        <v>115.205803530903</v>
      </c>
      <c r="AE4" s="188">
        <v>116.05335056211185</v>
      </c>
    </row>
    <row r="5" spans="2:32" x14ac:dyDescent="0.25">
      <c r="B5" s="167" t="s">
        <v>248</v>
      </c>
      <c r="C5" s="188">
        <v>74.026196626007049</v>
      </c>
      <c r="D5" s="188">
        <v>74.039702877188461</v>
      </c>
      <c r="E5" s="188">
        <v>74.053209128369872</v>
      </c>
      <c r="F5" s="188">
        <v>74.066715379551283</v>
      </c>
      <c r="G5" s="188">
        <v>74.080221630732694</v>
      </c>
      <c r="H5" s="188">
        <v>74.093727881914106</v>
      </c>
      <c r="I5" s="188">
        <v>74.107234133095517</v>
      </c>
      <c r="J5" s="188">
        <v>74.120740384276928</v>
      </c>
      <c r="K5" s="188">
        <v>74.134246635458339</v>
      </c>
      <c r="L5" s="188">
        <v>74.147752886639751</v>
      </c>
      <c r="M5" s="188">
        <v>74.161259137821162</v>
      </c>
      <c r="N5" s="188">
        <v>74.174765389002573</v>
      </c>
      <c r="O5" s="188">
        <v>74.188271640183984</v>
      </c>
      <c r="P5" s="188">
        <v>74.201777891365367</v>
      </c>
      <c r="Q5" s="188">
        <v>74.473543856921694</v>
      </c>
      <c r="R5" s="188">
        <v>75.473955010756953</v>
      </c>
      <c r="S5" s="188">
        <v>74.305105632366292</v>
      </c>
      <c r="T5" s="188">
        <v>73.21622727451448</v>
      </c>
      <c r="U5" s="188">
        <v>74.924792972150499</v>
      </c>
      <c r="V5" s="188">
        <v>72.784590528629352</v>
      </c>
      <c r="W5" s="188">
        <v>72.948345902472141</v>
      </c>
      <c r="X5" s="188">
        <v>74.070102698879566</v>
      </c>
      <c r="Y5" s="188">
        <v>75.532101830136185</v>
      </c>
      <c r="Z5" s="188">
        <v>73.124320190398905</v>
      </c>
      <c r="AA5" s="188">
        <v>73.707809911394008</v>
      </c>
      <c r="AB5" s="188">
        <v>74.745905753951448</v>
      </c>
      <c r="AC5" s="188">
        <v>74.297996555249497</v>
      </c>
      <c r="AD5" s="188">
        <v>74.382118976956548</v>
      </c>
      <c r="AE5" s="188">
        <v>73.849978471159019</v>
      </c>
    </row>
    <row r="6" spans="2:32" x14ac:dyDescent="0.25">
      <c r="B6" s="167" t="s">
        <v>249</v>
      </c>
      <c r="C6" s="188">
        <v>30.458231884722284</v>
      </c>
      <c r="D6" s="188">
        <v>30.385346110669222</v>
      </c>
      <c r="E6" s="188">
        <v>30.312460336616159</v>
      </c>
      <c r="F6" s="188">
        <v>30.239574562563096</v>
      </c>
      <c r="G6" s="188">
        <v>30.166688788510033</v>
      </c>
      <c r="H6" s="188">
        <v>30.09380301445697</v>
      </c>
      <c r="I6" s="188">
        <v>30.020917240403907</v>
      </c>
      <c r="J6" s="188">
        <v>29.948031466350844</v>
      </c>
      <c r="K6" s="188">
        <v>29.875145692297782</v>
      </c>
      <c r="L6" s="188">
        <v>29.802259918244719</v>
      </c>
      <c r="M6" s="188">
        <v>29.729374144191656</v>
      </c>
      <c r="N6" s="188">
        <v>29.656488370138593</v>
      </c>
      <c r="O6" s="188">
        <v>29.58360259608553</v>
      </c>
      <c r="P6" s="188">
        <v>29.510716822032482</v>
      </c>
      <c r="Q6" s="188">
        <v>29.697816052071527</v>
      </c>
      <c r="R6" s="188">
        <v>29.735560005275868</v>
      </c>
      <c r="S6" s="188">
        <v>29.609351973604912</v>
      </c>
      <c r="T6" s="188">
        <v>29.689308253590308</v>
      </c>
      <c r="U6" s="188">
        <v>29.712771783795421</v>
      </c>
      <c r="V6" s="188">
        <v>29.768824582157912</v>
      </c>
      <c r="W6" s="188">
        <v>29.11320055712406</v>
      </c>
      <c r="X6" s="188">
        <v>29.819463862671903</v>
      </c>
      <c r="Y6" s="188">
        <v>30.147788179104516</v>
      </c>
      <c r="Z6" s="188">
        <v>30.257563181002784</v>
      </c>
      <c r="AA6" s="188">
        <v>30.005711088524045</v>
      </c>
      <c r="AB6" s="188">
        <v>30.067739772016765</v>
      </c>
      <c r="AC6" s="188">
        <v>30.402484213950448</v>
      </c>
      <c r="AD6" s="188">
        <v>30.483298579030595</v>
      </c>
      <c r="AE6" s="188">
        <v>30.648552736592581</v>
      </c>
    </row>
    <row r="7" spans="2:32" x14ac:dyDescent="0.25">
      <c r="B7" s="167" t="s">
        <v>250</v>
      </c>
      <c r="C7" s="188">
        <v>62.218815616124289</v>
      </c>
      <c r="D7" s="188">
        <v>62.085566119675491</v>
      </c>
      <c r="E7" s="188">
        <v>61.952316623226693</v>
      </c>
      <c r="F7" s="188">
        <v>61.819067126777895</v>
      </c>
      <c r="G7" s="188">
        <v>61.685817630329097</v>
      </c>
      <c r="H7" s="188">
        <v>61.5525681338803</v>
      </c>
      <c r="I7" s="188">
        <v>61.419318637431502</v>
      </c>
      <c r="J7" s="188">
        <v>61.286069140982704</v>
      </c>
      <c r="K7" s="188">
        <v>61.152819644533906</v>
      </c>
      <c r="L7" s="188">
        <v>61.019570148085108</v>
      </c>
      <c r="M7" s="188">
        <v>60.886320651636311</v>
      </c>
      <c r="N7" s="188">
        <v>60.753071155187513</v>
      </c>
      <c r="O7" s="188">
        <v>60.619821658738715</v>
      </c>
      <c r="P7" s="188">
        <v>60.486572162289882</v>
      </c>
      <c r="Q7" s="188">
        <v>59.268475634739289</v>
      </c>
      <c r="R7" s="188">
        <v>58.940090675919294</v>
      </c>
      <c r="S7" s="188">
        <v>59.882124013278897</v>
      </c>
      <c r="T7" s="188">
        <v>59.185897785458423</v>
      </c>
      <c r="U7" s="188">
        <v>59.073614597590627</v>
      </c>
      <c r="V7" s="188">
        <v>58.571079265869976</v>
      </c>
      <c r="W7" s="188">
        <v>59.957678267488646</v>
      </c>
      <c r="X7" s="188">
        <v>58.012949819561875</v>
      </c>
      <c r="Y7" s="188">
        <v>56.631761814511187</v>
      </c>
      <c r="Z7" s="188">
        <v>56.198417012425303</v>
      </c>
      <c r="AA7" s="188">
        <v>57.936046482328628</v>
      </c>
      <c r="AB7" s="188">
        <v>57.599312153448707</v>
      </c>
      <c r="AC7" s="188">
        <v>56.009332302756789</v>
      </c>
      <c r="AD7" s="188">
        <v>56.226002224187766</v>
      </c>
      <c r="AE7" s="188">
        <v>55.497189066357841</v>
      </c>
    </row>
    <row r="8" spans="2:32" x14ac:dyDescent="0.25">
      <c r="B8" s="167" t="s">
        <v>251</v>
      </c>
      <c r="C8" s="188">
        <v>55.08414761091074</v>
      </c>
      <c r="D8" s="188">
        <v>53.470305451666754</v>
      </c>
      <c r="E8" s="188">
        <v>51.856463292422767</v>
      </c>
      <c r="F8" s="188">
        <v>50.24262113317878</v>
      </c>
      <c r="G8" s="188">
        <v>48.628778973934793</v>
      </c>
      <c r="H8" s="188">
        <v>47.014936814690806</v>
      </c>
      <c r="I8" s="188">
        <v>45.401094655446819</v>
      </c>
      <c r="J8" s="188">
        <v>43.787252496202832</v>
      </c>
      <c r="K8" s="188">
        <v>42.173410336958845</v>
      </c>
      <c r="L8" s="188">
        <v>40.559568177714858</v>
      </c>
      <c r="M8" s="188">
        <v>38.945726018470872</v>
      </c>
      <c r="N8" s="188">
        <v>37.331883859226885</v>
      </c>
      <c r="O8" s="188">
        <v>35.718041699982898</v>
      </c>
      <c r="P8" s="188">
        <v>34.10419954073889</v>
      </c>
      <c r="Q8" s="188">
        <v>35.236874578512705</v>
      </c>
      <c r="R8" s="188">
        <v>37.667012128136683</v>
      </c>
      <c r="S8" s="188">
        <v>37.782624130058537</v>
      </c>
      <c r="T8" s="188">
        <v>38.576770750284687</v>
      </c>
      <c r="U8" s="188">
        <v>36.976785645074173</v>
      </c>
      <c r="V8" s="188">
        <v>38.840419059404198</v>
      </c>
      <c r="W8" s="188">
        <v>39.793769798959595</v>
      </c>
      <c r="X8" s="188">
        <v>38.293552124781066</v>
      </c>
      <c r="Y8" s="188">
        <v>37.246839600019413</v>
      </c>
      <c r="Z8" s="188">
        <v>37.322164083968865</v>
      </c>
      <c r="AA8" s="188">
        <v>36.399277108720561</v>
      </c>
      <c r="AB8" s="188">
        <v>36.54070469551219</v>
      </c>
      <c r="AC8" s="188">
        <v>35.463233906908144</v>
      </c>
      <c r="AD8" s="188">
        <v>33.619564604744298</v>
      </c>
      <c r="AE8" s="188">
        <v>34.449234119698147</v>
      </c>
    </row>
    <row r="9" spans="2:32" x14ac:dyDescent="0.25">
      <c r="B9" s="167" t="s">
        <v>252</v>
      </c>
      <c r="C9" s="188">
        <v>27.048079578533915</v>
      </c>
      <c r="D9" s="188">
        <v>27.105938438825014</v>
      </c>
      <c r="E9" s="188">
        <v>27.163797299116112</v>
      </c>
      <c r="F9" s="188">
        <v>27.22165615940721</v>
      </c>
      <c r="G9" s="188">
        <v>27.279515019698309</v>
      </c>
      <c r="H9" s="188">
        <v>27.337373879989407</v>
      </c>
      <c r="I9" s="188">
        <v>27.395232740280505</v>
      </c>
      <c r="J9" s="188">
        <v>27.453091600571604</v>
      </c>
      <c r="K9" s="188">
        <v>27.510950460862702</v>
      </c>
      <c r="L9" s="188">
        <v>27.5688093211538</v>
      </c>
      <c r="M9" s="188">
        <v>27.626668181444899</v>
      </c>
      <c r="N9" s="188">
        <v>27.684527041735997</v>
      </c>
      <c r="O9" s="188">
        <v>27.742385902027095</v>
      </c>
      <c r="P9" s="188">
        <v>27.800244762318201</v>
      </c>
      <c r="Q9" s="188">
        <v>27.877036193147131</v>
      </c>
      <c r="R9" s="188">
        <v>27.743289172578553</v>
      </c>
      <c r="S9" s="188">
        <v>27.658743073436426</v>
      </c>
      <c r="T9" s="188">
        <v>27.605115169162634</v>
      </c>
      <c r="U9" s="188">
        <v>27.601450373030598</v>
      </c>
      <c r="V9" s="188">
        <v>27.574364590635692</v>
      </c>
      <c r="W9" s="188">
        <v>27.547519988768386</v>
      </c>
      <c r="X9" s="188">
        <v>27.601419702913478</v>
      </c>
      <c r="Y9" s="188">
        <v>27.697182477271294</v>
      </c>
      <c r="Z9" s="188">
        <v>27.732246346769042</v>
      </c>
      <c r="AA9" s="188">
        <v>27.58627735410996</v>
      </c>
      <c r="AB9" s="188">
        <v>27.697751997433983</v>
      </c>
      <c r="AC9" s="188">
        <v>27.755708595516456</v>
      </c>
      <c r="AD9" s="188">
        <v>27.752054725476494</v>
      </c>
      <c r="AE9" s="188">
        <v>27.779620654353984</v>
      </c>
    </row>
    <row r="10" spans="2:32" ht="14.25" customHeight="1" x14ac:dyDescent="0.25">
      <c r="B10" s="167" t="s">
        <v>253</v>
      </c>
      <c r="C10" s="188">
        <v>53.540293324391669</v>
      </c>
      <c r="D10" s="188">
        <v>52.852845469616284</v>
      </c>
      <c r="E10" s="188">
        <v>52.165397614840899</v>
      </c>
      <c r="F10" s="188">
        <v>51.477949760065513</v>
      </c>
      <c r="G10" s="188">
        <v>50.790501905290128</v>
      </c>
      <c r="H10" s="188">
        <v>50.103054050514743</v>
      </c>
      <c r="I10" s="188">
        <v>49.415606195739358</v>
      </c>
      <c r="J10" s="188">
        <v>48.728158340963972</v>
      </c>
      <c r="K10" s="188">
        <v>48.040710486188587</v>
      </c>
      <c r="L10" s="188">
        <v>47.353262631413202</v>
      </c>
      <c r="M10" s="188">
        <v>46.665814776637816</v>
      </c>
      <c r="N10" s="188">
        <v>45.978366921862431</v>
      </c>
      <c r="O10" s="188">
        <v>45.290919067087046</v>
      </c>
      <c r="P10" s="188">
        <v>44.603471212311625</v>
      </c>
      <c r="Q10" s="188">
        <v>44.492299807518918</v>
      </c>
      <c r="R10" s="188">
        <v>45.610187802249598</v>
      </c>
      <c r="S10" s="188">
        <v>46.38966851817019</v>
      </c>
      <c r="T10" s="188">
        <v>46.601944690758131</v>
      </c>
      <c r="U10" s="188">
        <v>46.999439350236202</v>
      </c>
      <c r="V10" s="188">
        <v>47.706807255717592</v>
      </c>
      <c r="W10" s="188">
        <v>48.622228972805949</v>
      </c>
      <c r="X10" s="188">
        <v>47.928436005330099</v>
      </c>
      <c r="Y10" s="188">
        <v>47.985389080631741</v>
      </c>
      <c r="Z10" s="188">
        <v>48.083571341500466</v>
      </c>
      <c r="AA10" s="188">
        <v>49.471628141830223</v>
      </c>
      <c r="AB10" s="188">
        <v>49.090318517271839</v>
      </c>
      <c r="AC10" s="188">
        <v>48.84802692256617</v>
      </c>
      <c r="AD10" s="188">
        <v>49.060920402365888</v>
      </c>
      <c r="AE10" s="188">
        <v>48.813440249550503</v>
      </c>
    </row>
    <row r="11" spans="2:32" ht="14.25" customHeight="1" x14ac:dyDescent="0.25">
      <c r="B11" s="167" t="s">
        <v>254</v>
      </c>
      <c r="C11" s="188">
        <v>21.654762264150946</v>
      </c>
      <c r="D11" s="188">
        <v>21.716486244538011</v>
      </c>
      <c r="E11" s="188">
        <v>21.778210224925076</v>
      </c>
      <c r="F11" s="188">
        <v>21.83993420531214</v>
      </c>
      <c r="G11" s="188">
        <v>21.901658185699205</v>
      </c>
      <c r="H11" s="188">
        <v>21.963382166086269</v>
      </c>
      <c r="I11" s="188">
        <v>22.025106146473334</v>
      </c>
      <c r="J11" s="188">
        <v>22.086830126860399</v>
      </c>
      <c r="K11" s="188">
        <v>22.148554107247463</v>
      </c>
      <c r="L11" s="188">
        <v>22.210278087634528</v>
      </c>
      <c r="M11" s="188">
        <v>22.272002068021592</v>
      </c>
      <c r="N11" s="188">
        <v>22.333726048408657</v>
      </c>
      <c r="O11" s="188">
        <v>22.395450028795722</v>
      </c>
      <c r="P11" s="188">
        <v>22.457174009182783</v>
      </c>
      <c r="Q11" s="188">
        <v>22.46295208029635</v>
      </c>
      <c r="R11" s="188">
        <v>22.429348540374505</v>
      </c>
      <c r="S11" s="188">
        <v>22.37879777902447</v>
      </c>
      <c r="T11" s="188">
        <v>22.422407653758615</v>
      </c>
      <c r="U11" s="188">
        <v>22.547007728371995</v>
      </c>
      <c r="V11" s="188">
        <v>22.625270982259508</v>
      </c>
      <c r="W11" s="188">
        <v>22.625270982259515</v>
      </c>
      <c r="X11" s="188">
        <v>22.723722334082094</v>
      </c>
      <c r="Y11" s="188">
        <v>22.727117906089305</v>
      </c>
      <c r="Z11" s="188">
        <v>22.644609360046879</v>
      </c>
      <c r="AA11" s="188">
        <v>22.483170841383316</v>
      </c>
      <c r="AB11" s="188">
        <v>22.346356118373127</v>
      </c>
      <c r="AC11" s="188">
        <v>22.280397985438167</v>
      </c>
      <c r="AD11" s="188">
        <v>22.128097482977072</v>
      </c>
      <c r="AE11" s="188">
        <v>22.052451890050186</v>
      </c>
    </row>
    <row r="12" spans="2:32" x14ac:dyDescent="0.25">
      <c r="B12" s="167" t="s">
        <v>255</v>
      </c>
      <c r="C12" s="188">
        <v>86.384274371205692</v>
      </c>
      <c r="D12" s="188">
        <v>86.012107163192638</v>
      </c>
      <c r="E12" s="188">
        <v>85.639939955179585</v>
      </c>
      <c r="F12" s="188">
        <v>85.267772747166532</v>
      </c>
      <c r="G12" s="188">
        <v>84.895605539153479</v>
      </c>
      <c r="H12" s="188">
        <v>84.523438331140426</v>
      </c>
      <c r="I12" s="188">
        <v>84.151271123127373</v>
      </c>
      <c r="J12" s="188">
        <v>83.77910391511432</v>
      </c>
      <c r="K12" s="188">
        <v>83.406936707101266</v>
      </c>
      <c r="L12" s="188">
        <v>83.034769499088213</v>
      </c>
      <c r="M12" s="188">
        <v>82.66260229107516</v>
      </c>
      <c r="N12" s="188">
        <v>82.290435083062107</v>
      </c>
      <c r="O12" s="188">
        <v>81.918267875049054</v>
      </c>
      <c r="P12" s="188">
        <v>81.546100667035915</v>
      </c>
      <c r="Q12" s="188">
        <v>81.546100667035915</v>
      </c>
      <c r="R12" s="188">
        <v>81.546100667035915</v>
      </c>
      <c r="S12" s="188">
        <v>81.546100667035915</v>
      </c>
      <c r="T12" s="188">
        <v>81.546100667035915</v>
      </c>
      <c r="U12" s="188">
        <v>81.546100667035915</v>
      </c>
      <c r="V12" s="188">
        <v>81.546100667035915</v>
      </c>
      <c r="W12" s="188">
        <v>81.546100667035915</v>
      </c>
      <c r="X12" s="188">
        <v>81.546100667035915</v>
      </c>
      <c r="Y12" s="188">
        <v>81.546100667035915</v>
      </c>
      <c r="Z12" s="188">
        <v>81.546100667035915</v>
      </c>
      <c r="AA12" s="188">
        <v>81.546100667035915</v>
      </c>
      <c r="AB12" s="188">
        <v>81.546100667035915</v>
      </c>
      <c r="AC12" s="188">
        <v>81.546100667035915</v>
      </c>
      <c r="AD12" s="188">
        <v>81.546100667035915</v>
      </c>
      <c r="AE12" s="188">
        <v>81.546100667035915</v>
      </c>
    </row>
    <row r="13" spans="2:32" x14ac:dyDescent="0.25">
      <c r="B13" s="167" t="s">
        <v>256</v>
      </c>
      <c r="C13" s="188">
        <v>51.824362742923967</v>
      </c>
      <c r="D13" s="188">
        <v>51.696439709466382</v>
      </c>
      <c r="E13" s="188">
        <v>51.568516676008798</v>
      </c>
      <c r="F13" s="188">
        <v>51.440593642551214</v>
      </c>
      <c r="G13" s="188">
        <v>51.31267060909363</v>
      </c>
      <c r="H13" s="188">
        <v>51.184747575636045</v>
      </c>
      <c r="I13" s="188">
        <v>51.056824542178461</v>
      </c>
      <c r="J13" s="188">
        <v>50.928901508720877</v>
      </c>
      <c r="K13" s="188">
        <v>50.800978475263292</v>
      </c>
      <c r="L13" s="188">
        <v>50.673055441805708</v>
      </c>
      <c r="M13" s="188">
        <v>50.545132408348124</v>
      </c>
      <c r="N13" s="188">
        <v>50.41720937489054</v>
      </c>
      <c r="O13" s="188">
        <v>50.289286341432955</v>
      </c>
      <c r="P13" s="188">
        <v>50.161363307975328</v>
      </c>
      <c r="Q13" s="188">
        <v>50.161363307975328</v>
      </c>
      <c r="R13" s="188">
        <v>50.161363307975328</v>
      </c>
      <c r="S13" s="188">
        <v>50.161363307975328</v>
      </c>
      <c r="T13" s="188">
        <v>50.161363307975328</v>
      </c>
      <c r="U13" s="188">
        <v>50.161363307975328</v>
      </c>
      <c r="V13" s="188">
        <v>50.161363307975328</v>
      </c>
      <c r="W13" s="188">
        <v>50.161363307975328</v>
      </c>
      <c r="X13" s="188">
        <v>50.161363307975328</v>
      </c>
      <c r="Y13" s="188">
        <v>50.161363307975328</v>
      </c>
      <c r="Z13" s="188">
        <v>50.161363307975328</v>
      </c>
      <c r="AA13" s="188">
        <v>50.161363307975328</v>
      </c>
      <c r="AB13" s="188">
        <v>50.161363307975328</v>
      </c>
      <c r="AC13" s="188">
        <v>50.161363307975328</v>
      </c>
      <c r="AD13" s="188">
        <v>50.161363307975328</v>
      </c>
      <c r="AE13" s="188">
        <v>50.161363307975328</v>
      </c>
    </row>
    <row r="14" spans="2:32" x14ac:dyDescent="0.25">
      <c r="B14" s="189" t="s">
        <v>257</v>
      </c>
      <c r="C14" s="190">
        <v>55.419065626634776</v>
      </c>
      <c r="D14" s="190">
        <v>55.285454960651485</v>
      </c>
      <c r="E14" s="190">
        <v>55.151844294668194</v>
      </c>
      <c r="F14" s="190">
        <v>55.018233628684904</v>
      </c>
      <c r="G14" s="190">
        <v>54.884622962701613</v>
      </c>
      <c r="H14" s="190">
        <v>54.751012296718322</v>
      </c>
      <c r="I14" s="190">
        <v>54.617401630735031</v>
      </c>
      <c r="J14" s="190">
        <v>54.483790964751741</v>
      </c>
      <c r="K14" s="190">
        <v>54.35018029876845</v>
      </c>
      <c r="L14" s="190">
        <v>54.216569632785159</v>
      </c>
      <c r="M14" s="190">
        <v>54.082958966801868</v>
      </c>
      <c r="N14" s="190">
        <v>53.949348300818578</v>
      </c>
      <c r="O14" s="190">
        <v>53.815737634835287</v>
      </c>
      <c r="P14" s="190">
        <v>53.682126968851961</v>
      </c>
      <c r="Q14" s="190">
        <v>53.682126968851961</v>
      </c>
      <c r="R14" s="190">
        <v>53.682126968851961</v>
      </c>
      <c r="S14" s="190">
        <v>53.682126968851961</v>
      </c>
      <c r="T14" s="190">
        <v>53.682126968851961</v>
      </c>
      <c r="U14" s="190">
        <v>53.682126968851961</v>
      </c>
      <c r="V14" s="190">
        <v>53.682126968851961</v>
      </c>
      <c r="W14" s="190">
        <v>53.682126968851961</v>
      </c>
      <c r="X14" s="190">
        <v>53.682126968851961</v>
      </c>
      <c r="Y14" s="190">
        <v>53.682126968851961</v>
      </c>
      <c r="Z14" s="190">
        <v>53.682126968851961</v>
      </c>
      <c r="AA14" s="190">
        <v>53.682126968851961</v>
      </c>
      <c r="AB14" s="190">
        <v>53.682126968851961</v>
      </c>
      <c r="AC14" s="190">
        <v>53.682126968851961</v>
      </c>
      <c r="AD14" s="190">
        <v>53.682126968851961</v>
      </c>
      <c r="AE14" s="190">
        <v>53.682126968851961</v>
      </c>
    </row>
    <row r="15" spans="2:32" x14ac:dyDescent="0.25">
      <c r="B15" s="157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</row>
    <row r="16" spans="2:32" x14ac:dyDescent="0.25"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</row>
    <row r="17" spans="2:31" x14ac:dyDescent="0.25"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</row>
    <row r="18" spans="2:31" ht="18" x14ac:dyDescent="0.25">
      <c r="B18" s="147" t="s">
        <v>259</v>
      </c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</row>
    <row r="19" spans="2:31" x14ac:dyDescent="0.25">
      <c r="B19" s="268" t="s">
        <v>258</v>
      </c>
      <c r="C19" s="268"/>
      <c r="D19" s="268"/>
      <c r="E19" s="268"/>
      <c r="F19" s="268"/>
      <c r="G19" s="268"/>
      <c r="H19" s="268"/>
      <c r="I19" s="268"/>
      <c r="J19" s="268"/>
      <c r="K19" s="268"/>
      <c r="L19" s="268"/>
      <c r="M19" s="268"/>
      <c r="N19" s="268"/>
      <c r="O19" s="268"/>
      <c r="P19" s="268"/>
      <c r="Q19" s="268"/>
      <c r="R19" s="268"/>
      <c r="S19" s="268"/>
      <c r="T19" s="268"/>
      <c r="U19" s="268"/>
      <c r="V19" s="268"/>
      <c r="W19" s="268"/>
      <c r="X19" s="268"/>
      <c r="Y19" s="268"/>
      <c r="Z19" s="268"/>
      <c r="AA19" s="268"/>
      <c r="AB19" s="268"/>
      <c r="AC19" s="268"/>
      <c r="AD19" s="268"/>
      <c r="AE19" s="268"/>
    </row>
    <row r="20" spans="2:31" x14ac:dyDescent="0.25">
      <c r="B20" s="191"/>
      <c r="C20" s="192">
        <v>1990</v>
      </c>
      <c r="D20" s="192">
        <v>1991</v>
      </c>
      <c r="E20" s="192">
        <v>1992</v>
      </c>
      <c r="F20" s="192">
        <v>1993</v>
      </c>
      <c r="G20" s="192">
        <v>1994</v>
      </c>
      <c r="H20" s="192">
        <v>1995</v>
      </c>
      <c r="I20" s="192">
        <v>1996</v>
      </c>
      <c r="J20" s="192">
        <v>1997</v>
      </c>
      <c r="K20" s="192">
        <v>1998</v>
      </c>
      <c r="L20" s="192">
        <v>1999</v>
      </c>
      <c r="M20" s="192">
        <v>2000</v>
      </c>
      <c r="N20" s="192">
        <v>2001</v>
      </c>
      <c r="O20" s="192">
        <v>2002</v>
      </c>
      <c r="P20" s="192">
        <v>2003</v>
      </c>
      <c r="Q20" s="192">
        <v>2004</v>
      </c>
      <c r="R20" s="192">
        <v>2005</v>
      </c>
      <c r="S20" s="192">
        <v>2006</v>
      </c>
      <c r="T20" s="192">
        <v>2007</v>
      </c>
      <c r="U20" s="192">
        <v>2008</v>
      </c>
      <c r="V20" s="192">
        <v>2009</v>
      </c>
      <c r="W20" s="192">
        <v>2010</v>
      </c>
      <c r="X20" s="192">
        <v>2011</v>
      </c>
      <c r="Y20" s="192">
        <v>2012</v>
      </c>
      <c r="Z20" s="192">
        <v>2013</v>
      </c>
      <c r="AA20" s="192">
        <v>2014</v>
      </c>
      <c r="AB20" s="192">
        <v>2015</v>
      </c>
      <c r="AC20" s="192">
        <v>2016</v>
      </c>
      <c r="AD20" s="192">
        <v>2017</v>
      </c>
      <c r="AE20" s="192">
        <v>2018</v>
      </c>
    </row>
    <row r="21" spans="2:31" x14ac:dyDescent="0.25">
      <c r="B21" s="167" t="s">
        <v>234</v>
      </c>
      <c r="C21" s="188">
        <v>10.566107423841474</v>
      </c>
      <c r="D21" s="188">
        <v>10.531374924962766</v>
      </c>
      <c r="E21" s="188">
        <v>10.496642426084057</v>
      </c>
      <c r="F21" s="188">
        <v>10.461909927205348</v>
      </c>
      <c r="G21" s="188">
        <v>10.427177428326639</v>
      </c>
      <c r="H21" s="188">
        <v>10.39244492944793</v>
      </c>
      <c r="I21" s="188">
        <v>10.357712430569221</v>
      </c>
      <c r="J21" s="188">
        <v>10.322979931690512</v>
      </c>
      <c r="K21" s="188">
        <v>10.288247432811803</v>
      </c>
      <c r="L21" s="188">
        <v>10.253514933933094</v>
      </c>
      <c r="M21" s="188">
        <v>10.218782435054385</v>
      </c>
      <c r="N21" s="188">
        <v>10.184049936175676</v>
      </c>
      <c r="O21" s="188">
        <v>10.149317437296967</v>
      </c>
      <c r="P21" s="188">
        <v>10.114584938418261</v>
      </c>
      <c r="Q21" s="188">
        <v>10.101766545191126</v>
      </c>
      <c r="R21" s="188">
        <v>10.268023705688547</v>
      </c>
      <c r="S21" s="188">
        <v>10.262602437723437</v>
      </c>
      <c r="T21" s="188">
        <v>10.233689285720084</v>
      </c>
      <c r="U21" s="188">
        <v>10.173678345987742</v>
      </c>
      <c r="V21" s="188">
        <v>10.074074337093197</v>
      </c>
      <c r="W21" s="188">
        <v>10.296639620304116</v>
      </c>
      <c r="X21" s="188">
        <v>10.309531128292585</v>
      </c>
      <c r="Y21" s="188">
        <v>10.175246338824378</v>
      </c>
      <c r="Z21" s="188">
        <v>10.191114713251435</v>
      </c>
      <c r="AA21" s="188">
        <v>10.17763279360755</v>
      </c>
      <c r="AB21" s="188">
        <v>10.300187779471749</v>
      </c>
      <c r="AC21" s="188">
        <v>10.226880228709478</v>
      </c>
      <c r="AD21" s="188">
        <v>10.359682384906211</v>
      </c>
      <c r="AE21" s="188">
        <v>10.389527134916278</v>
      </c>
    </row>
    <row r="22" spans="2:31" x14ac:dyDescent="0.25">
      <c r="B22" s="167" t="s">
        <v>248</v>
      </c>
      <c r="C22" s="188">
        <v>6.5872657698399788</v>
      </c>
      <c r="D22" s="188">
        <v>6.5806541664202101</v>
      </c>
      <c r="E22" s="188">
        <v>6.5740425630004413</v>
      </c>
      <c r="F22" s="188">
        <v>6.5674309595806726</v>
      </c>
      <c r="G22" s="188">
        <v>6.5608193561609038</v>
      </c>
      <c r="H22" s="188">
        <v>6.5542077527411351</v>
      </c>
      <c r="I22" s="188">
        <v>6.5475961493213664</v>
      </c>
      <c r="J22" s="188">
        <v>6.5409845459015976</v>
      </c>
      <c r="K22" s="188">
        <v>6.5343729424818289</v>
      </c>
      <c r="L22" s="188">
        <v>6.5277613390620601</v>
      </c>
      <c r="M22" s="188">
        <v>6.5211497356422914</v>
      </c>
      <c r="N22" s="188">
        <v>6.5145381322225226</v>
      </c>
      <c r="O22" s="188">
        <v>6.5079265288027539</v>
      </c>
      <c r="P22" s="188">
        <v>6.5013149253829852</v>
      </c>
      <c r="Q22" s="188">
        <v>6.5206201181078436</v>
      </c>
      <c r="R22" s="188">
        <v>6.624721869585505</v>
      </c>
      <c r="S22" s="188">
        <v>6.5273691977983237</v>
      </c>
      <c r="T22" s="188">
        <v>6.4471948592079897</v>
      </c>
      <c r="U22" s="188">
        <v>6.6116110328646416</v>
      </c>
      <c r="V22" s="188">
        <v>6.3990139843296507</v>
      </c>
      <c r="W22" s="188">
        <v>6.4161210099580392</v>
      </c>
      <c r="X22" s="188">
        <v>6.526446437959164</v>
      </c>
      <c r="Y22" s="188">
        <v>6.6604397242118738</v>
      </c>
      <c r="Z22" s="188">
        <v>6.4389020664377465</v>
      </c>
      <c r="AA22" s="188">
        <v>6.4920025182776069</v>
      </c>
      <c r="AB22" s="188">
        <v>6.5918248620627979</v>
      </c>
      <c r="AC22" s="188">
        <v>6.5509061852815824</v>
      </c>
      <c r="AD22" s="188">
        <v>6.5526106367430295</v>
      </c>
      <c r="AE22" s="188">
        <v>6.514686432992697</v>
      </c>
    </row>
    <row r="23" spans="2:31" x14ac:dyDescent="0.25">
      <c r="B23" s="167" t="s">
        <v>249</v>
      </c>
      <c r="C23" s="188">
        <v>4.4788739160334865</v>
      </c>
      <c r="D23" s="188">
        <v>4.4357544946429091</v>
      </c>
      <c r="E23" s="188">
        <v>4.3926350732523316</v>
      </c>
      <c r="F23" s="188">
        <v>4.3495156518617542</v>
      </c>
      <c r="G23" s="188">
        <v>4.3063962304711767</v>
      </c>
      <c r="H23" s="188">
        <v>4.2632768090805993</v>
      </c>
      <c r="I23" s="188">
        <v>4.2201573876900218</v>
      </c>
      <c r="J23" s="188">
        <v>4.1770379662994443</v>
      </c>
      <c r="K23" s="188">
        <v>4.1339185449088669</v>
      </c>
      <c r="L23" s="188">
        <v>4.0907991235182894</v>
      </c>
      <c r="M23" s="188">
        <v>4.047679702127712</v>
      </c>
      <c r="N23" s="188">
        <v>4.0045602807371345</v>
      </c>
      <c r="O23" s="188">
        <v>3.9614408593465575</v>
      </c>
      <c r="P23" s="188">
        <v>3.9183214379559832</v>
      </c>
      <c r="Q23" s="188">
        <v>3.9519222717632232</v>
      </c>
      <c r="R23" s="188">
        <v>3.958724675330878</v>
      </c>
      <c r="S23" s="188">
        <v>3.9290838162382786</v>
      </c>
      <c r="T23" s="188">
        <v>3.9572341307699581</v>
      </c>
      <c r="U23" s="188">
        <v>3.9744580226534216</v>
      </c>
      <c r="V23" s="188">
        <v>3.9957508434160718</v>
      </c>
      <c r="W23" s="188">
        <v>4.0819906668457913</v>
      </c>
      <c r="X23" s="188">
        <v>4.032823109046582</v>
      </c>
      <c r="Y23" s="188">
        <v>4.0854823952369212</v>
      </c>
      <c r="Z23" s="188">
        <v>4.0872519477623186</v>
      </c>
      <c r="AA23" s="188">
        <v>4.0150384528127523</v>
      </c>
      <c r="AB23" s="188">
        <v>4.012155068316571</v>
      </c>
      <c r="AC23" s="188">
        <v>4.0581196147410488</v>
      </c>
      <c r="AD23" s="188">
        <v>4.0372644589936204</v>
      </c>
      <c r="AE23" s="188">
        <v>4.0452712673744076</v>
      </c>
    </row>
    <row r="24" spans="2:31" x14ac:dyDescent="0.25">
      <c r="B24" s="167" t="s">
        <v>250</v>
      </c>
      <c r="C24" s="188">
        <v>7.0905226941296213</v>
      </c>
      <c r="D24" s="188">
        <v>7.0099940994932428</v>
      </c>
      <c r="E24" s="188">
        <v>6.9294655048568643</v>
      </c>
      <c r="F24" s="188">
        <v>6.8489369102204858</v>
      </c>
      <c r="G24" s="188">
        <v>6.7684083155841073</v>
      </c>
      <c r="H24" s="188">
        <v>6.6878797209477288</v>
      </c>
      <c r="I24" s="188">
        <v>6.6073511263113502</v>
      </c>
      <c r="J24" s="188">
        <v>6.5268225316749717</v>
      </c>
      <c r="K24" s="188">
        <v>6.4462939370385932</v>
      </c>
      <c r="L24" s="188">
        <v>6.3657653424022147</v>
      </c>
      <c r="M24" s="188">
        <v>6.2852367477658362</v>
      </c>
      <c r="N24" s="188">
        <v>6.2047081531294577</v>
      </c>
      <c r="O24" s="188">
        <v>6.1241795584930792</v>
      </c>
      <c r="P24" s="188">
        <v>6.0436509638566998</v>
      </c>
      <c r="Q24" s="188">
        <v>5.8746076859969065</v>
      </c>
      <c r="R24" s="188">
        <v>5.9000693688396462</v>
      </c>
      <c r="S24" s="188">
        <v>5.9979357258266663</v>
      </c>
      <c r="T24" s="188">
        <v>5.9122765873757031</v>
      </c>
      <c r="U24" s="188">
        <v>5.8866615077171209</v>
      </c>
      <c r="V24" s="188">
        <v>5.8541187427045696</v>
      </c>
      <c r="W24" s="188">
        <v>6.0110821566078307</v>
      </c>
      <c r="X24" s="188">
        <v>5.7118149703575227</v>
      </c>
      <c r="Y24" s="188">
        <v>5.4572500481645703</v>
      </c>
      <c r="Z24" s="188">
        <v>5.4123142509269275</v>
      </c>
      <c r="AA24" s="188">
        <v>5.6729767538320894</v>
      </c>
      <c r="AB24" s="188">
        <v>5.5845262242906895</v>
      </c>
      <c r="AC24" s="188">
        <v>5.3330212637608998</v>
      </c>
      <c r="AD24" s="188">
        <v>5.3615084216489493</v>
      </c>
      <c r="AE24" s="188">
        <v>5.2823802205885935</v>
      </c>
    </row>
    <row r="25" spans="2:31" x14ac:dyDescent="0.25">
      <c r="B25" s="167" t="s">
        <v>251</v>
      </c>
      <c r="C25" s="188">
        <v>2.9578310516501514</v>
      </c>
      <c r="D25" s="188">
        <v>2.8051767882051588</v>
      </c>
      <c r="E25" s="188">
        <v>2.6525225247601663</v>
      </c>
      <c r="F25" s="188">
        <v>2.4998682613151737</v>
      </c>
      <c r="G25" s="188">
        <v>2.3472139978701811</v>
      </c>
      <c r="H25" s="188">
        <v>2.1945597344251886</v>
      </c>
      <c r="I25" s="188">
        <v>2.041905470980196</v>
      </c>
      <c r="J25" s="188">
        <v>1.8892512075352035</v>
      </c>
      <c r="K25" s="188">
        <v>1.7365969440902109</v>
      </c>
      <c r="L25" s="188">
        <v>1.5839426806452184</v>
      </c>
      <c r="M25" s="188">
        <v>1.4312884172002258</v>
      </c>
      <c r="N25" s="188">
        <v>1.2786341537552333</v>
      </c>
      <c r="O25" s="188">
        <v>1.1259798903102407</v>
      </c>
      <c r="P25" s="188">
        <v>0.97332562686524782</v>
      </c>
      <c r="Q25" s="188">
        <v>1.0649420560276768</v>
      </c>
      <c r="R25" s="188">
        <v>1.2625070333988611</v>
      </c>
      <c r="S25" s="188">
        <v>1.2246054792023333</v>
      </c>
      <c r="T25" s="188">
        <v>1.3361690154558672</v>
      </c>
      <c r="U25" s="188">
        <v>1.2044625054200633</v>
      </c>
      <c r="V25" s="188">
        <v>1.3548761141246999</v>
      </c>
      <c r="W25" s="188">
        <v>1.4109070211950105</v>
      </c>
      <c r="X25" s="188">
        <v>1.3078136599840298</v>
      </c>
      <c r="Y25" s="188">
        <v>1.2232910255891869</v>
      </c>
      <c r="Z25" s="188">
        <v>1.2306921974932941</v>
      </c>
      <c r="AA25" s="188">
        <v>1.1582777258091399</v>
      </c>
      <c r="AB25" s="188">
        <v>1.1716678641439064</v>
      </c>
      <c r="AC25" s="188">
        <v>1.0855231209306506</v>
      </c>
      <c r="AD25" s="188">
        <v>0.9378862420741314</v>
      </c>
      <c r="AE25" s="188">
        <v>1.0070197507628702</v>
      </c>
    </row>
    <row r="26" spans="2:31" x14ac:dyDescent="0.25">
      <c r="B26" s="167" t="s">
        <v>252</v>
      </c>
      <c r="C26" s="188">
        <v>4.0474703800366711</v>
      </c>
      <c r="D26" s="188">
        <v>4.0295086703682568</v>
      </c>
      <c r="E26" s="188">
        <v>4.0115469606998424</v>
      </c>
      <c r="F26" s="188">
        <v>3.9935852510314276</v>
      </c>
      <c r="G26" s="188">
        <v>3.9756235413630128</v>
      </c>
      <c r="H26" s="188">
        <v>3.957661831694598</v>
      </c>
      <c r="I26" s="188">
        <v>3.9397001220261831</v>
      </c>
      <c r="J26" s="188">
        <v>3.9217384123577683</v>
      </c>
      <c r="K26" s="188">
        <v>3.9037767026893535</v>
      </c>
      <c r="L26" s="188">
        <v>3.8858149930209387</v>
      </c>
      <c r="M26" s="188">
        <v>3.8678532833525239</v>
      </c>
      <c r="N26" s="188">
        <v>3.8498915736841091</v>
      </c>
      <c r="O26" s="188">
        <v>3.8319298640156942</v>
      </c>
      <c r="P26" s="188">
        <v>3.8139681543472794</v>
      </c>
      <c r="Q26" s="188">
        <v>3.8201290345913268</v>
      </c>
      <c r="R26" s="188">
        <v>3.8169013722153133</v>
      </c>
      <c r="S26" s="188">
        <v>3.8101298682067299</v>
      </c>
      <c r="T26" s="188">
        <v>3.8132285145641474</v>
      </c>
      <c r="U26" s="188">
        <v>3.812210856337277</v>
      </c>
      <c r="V26" s="188">
        <v>3.8053878315647904</v>
      </c>
      <c r="W26" s="188">
        <v>3.7976815764333964</v>
      </c>
      <c r="X26" s="188">
        <v>3.8135724984867627</v>
      </c>
      <c r="Y26" s="188">
        <v>3.8130436383493187</v>
      </c>
      <c r="Z26" s="188">
        <v>3.8058026901715811</v>
      </c>
      <c r="AA26" s="188">
        <v>3.7820650802103555</v>
      </c>
      <c r="AB26" s="188">
        <v>3.7849484879499551</v>
      </c>
      <c r="AC26" s="188">
        <v>3.7898869715268186</v>
      </c>
      <c r="AD26" s="188">
        <v>3.7808918246387391</v>
      </c>
      <c r="AE26" s="188">
        <v>3.7769128934270779</v>
      </c>
    </row>
    <row r="27" spans="2:31" ht="14.25" customHeight="1" x14ac:dyDescent="0.25">
      <c r="B27" s="167" t="s">
        <v>253</v>
      </c>
      <c r="C27" s="188">
        <v>6.2615675358166287</v>
      </c>
      <c r="D27" s="188">
        <v>6.0887118695019851</v>
      </c>
      <c r="E27" s="188">
        <v>5.9158562031873414</v>
      </c>
      <c r="F27" s="188">
        <v>5.7430005368726977</v>
      </c>
      <c r="G27" s="188">
        <v>5.5701448705580541</v>
      </c>
      <c r="H27" s="188">
        <v>5.3972892042434104</v>
      </c>
      <c r="I27" s="188">
        <v>5.2244335379287667</v>
      </c>
      <c r="J27" s="188">
        <v>5.0515778716141231</v>
      </c>
      <c r="K27" s="188">
        <v>4.8787222052994794</v>
      </c>
      <c r="L27" s="188">
        <v>4.7058665389848358</v>
      </c>
      <c r="M27" s="188">
        <v>4.5330108726701921</v>
      </c>
      <c r="N27" s="188">
        <v>4.3601552063555484</v>
      </c>
      <c r="O27" s="188">
        <v>4.1872995400409048</v>
      </c>
      <c r="P27" s="188">
        <v>4.0144438737262558</v>
      </c>
      <c r="Q27" s="188">
        <v>3.9153555702974661</v>
      </c>
      <c r="R27" s="188">
        <v>4.1312519390751197</v>
      </c>
      <c r="S27" s="188">
        <v>4.1881007229375466</v>
      </c>
      <c r="T27" s="188">
        <v>4.2038851955313277</v>
      </c>
      <c r="U27" s="188">
        <v>4.2718531103631783</v>
      </c>
      <c r="V27" s="188">
        <v>4.420712759912977</v>
      </c>
      <c r="W27" s="188">
        <v>4.5561776818227253</v>
      </c>
      <c r="X27" s="188">
        <v>4.3998590460380562</v>
      </c>
      <c r="Y27" s="188">
        <v>4.4228621862662143</v>
      </c>
      <c r="Z27" s="188">
        <v>4.4662478052605685</v>
      </c>
      <c r="AA27" s="188">
        <v>4.7100667269068222</v>
      </c>
      <c r="AB27" s="188">
        <v>4.5838526817173513</v>
      </c>
      <c r="AC27" s="188">
        <v>4.511609877836495</v>
      </c>
      <c r="AD27" s="188">
        <v>4.5814730270870587</v>
      </c>
      <c r="AE27" s="188">
        <v>4.5416770103229132</v>
      </c>
    </row>
    <row r="28" spans="2:31" ht="14.25" customHeight="1" x14ac:dyDescent="0.25">
      <c r="B28" s="167" t="s">
        <v>254</v>
      </c>
      <c r="C28" s="188">
        <v>0.2480105617919999</v>
      </c>
      <c r="D28" s="188">
        <v>0.24871748246215553</v>
      </c>
      <c r="E28" s="188">
        <v>0.24942440313231115</v>
      </c>
      <c r="F28" s="188">
        <v>0.25013132380246678</v>
      </c>
      <c r="G28" s="188">
        <v>0.25083824447262237</v>
      </c>
      <c r="H28" s="188">
        <v>0.25154516514277797</v>
      </c>
      <c r="I28" s="188">
        <v>0.25225208581293357</v>
      </c>
      <c r="J28" s="188">
        <v>0.25295900648308917</v>
      </c>
      <c r="K28" s="188">
        <v>0.25366592715324476</v>
      </c>
      <c r="L28" s="188">
        <v>0.25437284782340036</v>
      </c>
      <c r="M28" s="188">
        <v>0.25507976849355596</v>
      </c>
      <c r="N28" s="188">
        <v>0.25578668916371156</v>
      </c>
      <c r="O28" s="188">
        <v>0.25649360983386715</v>
      </c>
      <c r="P28" s="188">
        <v>0.25720053050402292</v>
      </c>
      <c r="Q28" s="188">
        <v>0.25726670637081245</v>
      </c>
      <c r="R28" s="188">
        <v>0.25688184724779106</v>
      </c>
      <c r="S28" s="188">
        <v>0.25630289271721235</v>
      </c>
      <c r="T28" s="188">
        <v>0.25680235373186411</v>
      </c>
      <c r="U28" s="188">
        <v>0.25822939015587254</v>
      </c>
      <c r="V28" s="188">
        <v>0.2591257340329165</v>
      </c>
      <c r="W28" s="188">
        <v>0.25912573403291655</v>
      </c>
      <c r="X28" s="188">
        <v>0.26025329086207283</v>
      </c>
      <c r="Y28" s="188">
        <v>0.26029218012397476</v>
      </c>
      <c r="Z28" s="188">
        <v>0.25934721519630616</v>
      </c>
      <c r="AA28" s="188">
        <v>0.25749827050597812</v>
      </c>
      <c r="AB28" s="188">
        <v>0.25593134052072747</v>
      </c>
      <c r="AC28" s="188">
        <v>0.25517592638113046</v>
      </c>
      <c r="AD28" s="188">
        <v>0.25343163878675162</v>
      </c>
      <c r="AE28" s="188">
        <v>0.25256527480777857</v>
      </c>
    </row>
    <row r="29" spans="2:31" x14ac:dyDescent="0.25">
      <c r="B29" s="167" t="s">
        <v>255</v>
      </c>
      <c r="C29" s="188">
        <v>10.475220312319573</v>
      </c>
      <c r="D29" s="188">
        <v>10.314390106782481</v>
      </c>
      <c r="E29" s="188">
        <v>10.153559901245389</v>
      </c>
      <c r="F29" s="188">
        <v>9.9927296957082969</v>
      </c>
      <c r="G29" s="188">
        <v>9.8318994901712049</v>
      </c>
      <c r="H29" s="188">
        <v>9.6710692846341129</v>
      </c>
      <c r="I29" s="188">
        <v>9.5102390790970208</v>
      </c>
      <c r="J29" s="188">
        <v>9.3494088735599288</v>
      </c>
      <c r="K29" s="188">
        <v>9.1885786680228367</v>
      </c>
      <c r="L29" s="188">
        <v>9.0277484624857447</v>
      </c>
      <c r="M29" s="188">
        <v>8.8669182569486527</v>
      </c>
      <c r="N29" s="188">
        <v>8.7060880514115606</v>
      </c>
      <c r="O29" s="188">
        <v>8.5452578458744686</v>
      </c>
      <c r="P29" s="188">
        <v>8.3844276403373748</v>
      </c>
      <c r="Q29" s="188">
        <v>8.3844276403373748</v>
      </c>
      <c r="R29" s="188">
        <v>8.3844276403373748</v>
      </c>
      <c r="S29" s="188">
        <v>8.3844276403373748</v>
      </c>
      <c r="T29" s="188">
        <v>8.3844276403373748</v>
      </c>
      <c r="U29" s="188">
        <v>8.3844276403373748</v>
      </c>
      <c r="V29" s="188">
        <v>8.3844276403373748</v>
      </c>
      <c r="W29" s="188">
        <v>8.3844276403373748</v>
      </c>
      <c r="X29" s="188">
        <v>8.3844276403373748</v>
      </c>
      <c r="Y29" s="188">
        <v>8.3844276403373748</v>
      </c>
      <c r="Z29" s="188">
        <v>8.3844276403373748</v>
      </c>
      <c r="AA29" s="188">
        <v>8.3844276403373748</v>
      </c>
      <c r="AB29" s="188">
        <v>8.3844276403373748</v>
      </c>
      <c r="AC29" s="188">
        <v>8.3844276403373748</v>
      </c>
      <c r="AD29" s="188">
        <v>8.3844276403373748</v>
      </c>
      <c r="AE29" s="188">
        <v>8.3844276403373748</v>
      </c>
    </row>
    <row r="30" spans="2:31" x14ac:dyDescent="0.25">
      <c r="B30" s="167" t="s">
        <v>256</v>
      </c>
      <c r="C30" s="188">
        <v>4.5895725604660935</v>
      </c>
      <c r="D30" s="188">
        <v>4.5276304382317782</v>
      </c>
      <c r="E30" s="188">
        <v>4.465688315997463</v>
      </c>
      <c r="F30" s="188">
        <v>4.4037461937631477</v>
      </c>
      <c r="G30" s="188">
        <v>4.3418040715288324</v>
      </c>
      <c r="H30" s="188">
        <v>4.2798619492945171</v>
      </c>
      <c r="I30" s="188">
        <v>4.2179198270602019</v>
      </c>
      <c r="J30" s="188">
        <v>4.1559777048258866</v>
      </c>
      <c r="K30" s="188">
        <v>4.0940355825915713</v>
      </c>
      <c r="L30" s="188">
        <v>4.032093460357256</v>
      </c>
      <c r="M30" s="188">
        <v>3.9701513381229412</v>
      </c>
      <c r="N30" s="188">
        <v>3.9082092158886264</v>
      </c>
      <c r="O30" s="188">
        <v>3.8462670936543115</v>
      </c>
      <c r="P30" s="188">
        <v>3.7843249714199994</v>
      </c>
      <c r="Q30" s="188">
        <v>3.7843249714199994</v>
      </c>
      <c r="R30" s="188">
        <v>3.7843249714199994</v>
      </c>
      <c r="S30" s="188">
        <v>3.7843249714199994</v>
      </c>
      <c r="T30" s="188">
        <v>3.7843249714199994</v>
      </c>
      <c r="U30" s="188">
        <v>3.7843249714199994</v>
      </c>
      <c r="V30" s="188">
        <v>3.7843249714199994</v>
      </c>
      <c r="W30" s="188">
        <v>3.7843249714199994</v>
      </c>
      <c r="X30" s="188">
        <v>3.7843249714199994</v>
      </c>
      <c r="Y30" s="188">
        <v>3.7843249714199994</v>
      </c>
      <c r="Z30" s="188">
        <v>3.7843249714199994</v>
      </c>
      <c r="AA30" s="188">
        <v>3.7843249714199994</v>
      </c>
      <c r="AB30" s="188">
        <v>3.7843249714199994</v>
      </c>
      <c r="AC30" s="188">
        <v>3.7843249714199994</v>
      </c>
      <c r="AD30" s="188">
        <v>3.7843249714199994</v>
      </c>
      <c r="AE30" s="188">
        <v>3.7843249714199994</v>
      </c>
    </row>
    <row r="31" spans="2:31" x14ac:dyDescent="0.25">
      <c r="B31" s="189" t="s">
        <v>257</v>
      </c>
      <c r="C31" s="190">
        <v>5.3212964292768659</v>
      </c>
      <c r="D31" s="190">
        <v>5.2524023875268453</v>
      </c>
      <c r="E31" s="190">
        <v>5.1835083457768247</v>
      </c>
      <c r="F31" s="190">
        <v>5.1146143040268042</v>
      </c>
      <c r="G31" s="190">
        <v>5.0457202622767836</v>
      </c>
      <c r="H31" s="190">
        <v>4.976826220526763</v>
      </c>
      <c r="I31" s="190">
        <v>4.9079321787767425</v>
      </c>
      <c r="J31" s="190">
        <v>4.8390381370267219</v>
      </c>
      <c r="K31" s="190">
        <v>4.7701440952767014</v>
      </c>
      <c r="L31" s="190">
        <v>4.7012500535266808</v>
      </c>
      <c r="M31" s="190">
        <v>4.6323560117766602</v>
      </c>
      <c r="N31" s="190">
        <v>4.5634619700266397</v>
      </c>
      <c r="O31" s="190">
        <v>4.4945679282766191</v>
      </c>
      <c r="P31" s="190">
        <v>4.4256738865266039</v>
      </c>
      <c r="Q31" s="190">
        <v>4.4256738865266039</v>
      </c>
      <c r="R31" s="190">
        <v>4.4256738865266039</v>
      </c>
      <c r="S31" s="190">
        <v>4.4256738865266039</v>
      </c>
      <c r="T31" s="190">
        <v>4.4256738865266039</v>
      </c>
      <c r="U31" s="190">
        <v>4.4256738865266039</v>
      </c>
      <c r="V31" s="190">
        <v>4.4256738865266039</v>
      </c>
      <c r="W31" s="190">
        <v>4.4256738865266039</v>
      </c>
      <c r="X31" s="190">
        <v>4.4256738865266039</v>
      </c>
      <c r="Y31" s="190">
        <v>4.4256738865266039</v>
      </c>
      <c r="Z31" s="190">
        <v>4.4256738865266039</v>
      </c>
      <c r="AA31" s="190">
        <v>4.4256738865266039</v>
      </c>
      <c r="AB31" s="190">
        <v>4.4256738865266039</v>
      </c>
      <c r="AC31" s="190">
        <v>4.4256738865266039</v>
      </c>
      <c r="AD31" s="190">
        <v>4.4256738865266039</v>
      </c>
      <c r="AE31" s="190">
        <v>4.4256738865266039</v>
      </c>
    </row>
    <row r="32" spans="2:31" x14ac:dyDescent="0.25">
      <c r="B32" s="157"/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</row>
  </sheetData>
  <mergeCells count="2">
    <mergeCell ref="B2:AE2"/>
    <mergeCell ref="B19:A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AB791-B8F1-4392-A8B2-485B73C3A8F4}">
  <sheetPr>
    <tabColor rgb="FF92D050"/>
  </sheetPr>
  <dimension ref="B1:D15"/>
  <sheetViews>
    <sheetView zoomScale="75" zoomScaleNormal="75" workbookViewId="0">
      <selection activeCell="C25" sqref="C25"/>
    </sheetView>
  </sheetViews>
  <sheetFormatPr defaultRowHeight="15" x14ac:dyDescent="0.25"/>
  <cols>
    <col min="1" max="1" width="2.5703125" style="145" customWidth="1"/>
    <col min="2" max="4" width="52.7109375" style="145" customWidth="1"/>
    <col min="5" max="16384" width="9.140625" style="145"/>
  </cols>
  <sheetData>
    <row r="1" spans="2:4" ht="18" x14ac:dyDescent="0.25">
      <c r="B1" s="147" t="s">
        <v>269</v>
      </c>
    </row>
    <row r="2" spans="2:4" ht="15.75" thickBot="1" x14ac:dyDescent="0.3">
      <c r="B2" s="147"/>
    </row>
    <row r="3" spans="2:4" ht="15.75" thickBot="1" x14ac:dyDescent="0.3">
      <c r="B3" s="194" t="s">
        <v>261</v>
      </c>
      <c r="C3" s="195" t="s">
        <v>262</v>
      </c>
      <c r="D3" s="195" t="s">
        <v>263</v>
      </c>
    </row>
    <row r="4" spans="2:4" ht="30.75" thickBot="1" x14ac:dyDescent="0.3">
      <c r="B4" s="196" t="s">
        <v>270</v>
      </c>
      <c r="C4" s="197" t="s">
        <v>271</v>
      </c>
      <c r="D4" s="197" t="s">
        <v>264</v>
      </c>
    </row>
    <row r="5" spans="2:4" ht="30.75" thickBot="1" x14ac:dyDescent="0.3">
      <c r="B5" s="240" t="s">
        <v>332</v>
      </c>
      <c r="C5" s="197" t="s">
        <v>272</v>
      </c>
      <c r="D5" s="197" t="s">
        <v>264</v>
      </c>
    </row>
    <row r="6" spans="2:4" ht="30.75" thickBot="1" x14ac:dyDescent="0.3">
      <c r="B6" s="240" t="s">
        <v>333</v>
      </c>
      <c r="C6" s="197" t="s">
        <v>271</v>
      </c>
      <c r="D6" s="197" t="s">
        <v>264</v>
      </c>
    </row>
    <row r="7" spans="2:4" ht="30.75" thickBot="1" x14ac:dyDescent="0.3">
      <c r="B7" s="196" t="s">
        <v>273</v>
      </c>
      <c r="C7" s="197" t="s">
        <v>265</v>
      </c>
      <c r="D7" s="197" t="s">
        <v>266</v>
      </c>
    </row>
    <row r="10" spans="2:4" ht="18.75" thickBot="1" x14ac:dyDescent="0.3">
      <c r="B10" s="147" t="s">
        <v>274</v>
      </c>
    </row>
    <row r="11" spans="2:4" ht="15.75" thickBot="1" x14ac:dyDescent="0.3">
      <c r="B11" s="194" t="s">
        <v>261</v>
      </c>
      <c r="C11" s="195" t="s">
        <v>262</v>
      </c>
      <c r="D11" s="195" t="s">
        <v>263</v>
      </c>
    </row>
    <row r="12" spans="2:4" ht="18.75" thickBot="1" x14ac:dyDescent="0.3">
      <c r="B12" s="196" t="s">
        <v>275</v>
      </c>
      <c r="C12" s="198">
        <v>2.5344001726567318E-2</v>
      </c>
      <c r="D12" s="197" t="s">
        <v>279</v>
      </c>
    </row>
    <row r="13" spans="2:4" ht="18.75" thickBot="1" x14ac:dyDescent="0.3">
      <c r="B13" s="196" t="s">
        <v>276</v>
      </c>
      <c r="C13" s="198">
        <v>8.4605817362851055E-2</v>
      </c>
      <c r="D13" s="197" t="s">
        <v>279</v>
      </c>
    </row>
    <row r="14" spans="2:4" ht="30.75" thickBot="1" x14ac:dyDescent="0.3">
      <c r="B14" s="196" t="s">
        <v>277</v>
      </c>
      <c r="C14" s="198">
        <v>0.2</v>
      </c>
      <c r="D14" s="197" t="s">
        <v>267</v>
      </c>
    </row>
    <row r="15" spans="2:4" ht="30.75" thickBot="1" x14ac:dyDescent="0.3">
      <c r="B15" s="196" t="s">
        <v>278</v>
      </c>
      <c r="C15" s="199">
        <v>0.1</v>
      </c>
      <c r="D15" s="197" t="s">
        <v>268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D2C4-72D3-42BD-80CC-67B3D5D87648}">
  <sheetPr>
    <tabColor rgb="FF92D050"/>
  </sheetPr>
  <dimension ref="B1:AF42"/>
  <sheetViews>
    <sheetView zoomScale="75" zoomScaleNormal="75" workbookViewId="0">
      <pane ySplit="1" topLeftCell="A2" activePane="bottomLeft" state="frozen"/>
      <selection pane="bottomLeft" activeCell="L49" sqref="L49"/>
    </sheetView>
  </sheetViews>
  <sheetFormatPr defaultRowHeight="15" x14ac:dyDescent="0.25"/>
  <cols>
    <col min="1" max="1" width="3.85546875" style="200" customWidth="1"/>
    <col min="2" max="2" width="4.28515625" style="201" bestFit="1" customWidth="1"/>
    <col min="3" max="3" width="31.140625" style="200" bestFit="1" customWidth="1"/>
    <col min="4" max="4" width="5.85546875" style="200" customWidth="1"/>
    <col min="5" max="32" width="10.42578125" style="200" bestFit="1" customWidth="1"/>
    <col min="33" max="16384" width="9.140625" style="200"/>
  </cols>
  <sheetData>
    <row r="1" spans="2:32" ht="15.75" thickBot="1" x14ac:dyDescent="0.3">
      <c r="B1" s="147" t="s">
        <v>297</v>
      </c>
    </row>
    <row r="2" spans="2:32" ht="16.5" thickTop="1" thickBot="1" x14ac:dyDescent="0.3">
      <c r="B2" s="269"/>
      <c r="C2" s="269"/>
      <c r="D2" s="202"/>
      <c r="E2" s="203">
        <v>1990</v>
      </c>
      <c r="F2" s="203">
        <v>1991</v>
      </c>
      <c r="G2" s="203">
        <v>1992</v>
      </c>
      <c r="H2" s="203">
        <v>1993</v>
      </c>
      <c r="I2" s="203">
        <v>1994</v>
      </c>
      <c r="J2" s="203">
        <v>1995</v>
      </c>
      <c r="K2" s="203">
        <v>1996</v>
      </c>
      <c r="L2" s="203">
        <v>1997</v>
      </c>
      <c r="M2" s="203">
        <v>1998</v>
      </c>
      <c r="N2" s="203">
        <v>1999</v>
      </c>
      <c r="O2" s="203">
        <v>2000</v>
      </c>
      <c r="P2" s="203">
        <v>2001</v>
      </c>
      <c r="Q2" s="203">
        <v>2002</v>
      </c>
      <c r="R2" s="203">
        <v>2003</v>
      </c>
      <c r="S2" s="203">
        <v>2004</v>
      </c>
      <c r="T2" s="203">
        <v>2005</v>
      </c>
      <c r="U2" s="203">
        <v>2006</v>
      </c>
      <c r="V2" s="203">
        <v>2007</v>
      </c>
      <c r="W2" s="203">
        <v>2008</v>
      </c>
      <c r="X2" s="203">
        <v>2009</v>
      </c>
      <c r="Y2" s="203">
        <v>2010</v>
      </c>
      <c r="Z2" s="203">
        <v>2011</v>
      </c>
      <c r="AA2" s="203">
        <v>2012</v>
      </c>
      <c r="AB2" s="203">
        <v>2013</v>
      </c>
      <c r="AC2" s="203">
        <v>2014</v>
      </c>
      <c r="AD2" s="203">
        <v>2015</v>
      </c>
      <c r="AE2" s="203">
        <v>2016</v>
      </c>
      <c r="AF2" s="203">
        <v>2017</v>
      </c>
    </row>
    <row r="3" spans="2:32" ht="15.75" thickTop="1" x14ac:dyDescent="0.25">
      <c r="B3" s="204"/>
      <c r="C3" s="205"/>
      <c r="D3" s="205"/>
      <c r="E3" s="270" t="s">
        <v>295</v>
      </c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</row>
    <row r="4" spans="2:32" ht="18" x14ac:dyDescent="0.35">
      <c r="B4" s="206" t="s">
        <v>280</v>
      </c>
      <c r="C4" s="207" t="s">
        <v>208</v>
      </c>
      <c r="D4" s="208" t="s">
        <v>290</v>
      </c>
      <c r="E4" s="209">
        <v>454.27891819022489</v>
      </c>
      <c r="F4" s="209">
        <v>458.15547555164892</v>
      </c>
      <c r="G4" s="209">
        <v>462.24269198941329</v>
      </c>
      <c r="H4" s="209">
        <v>461.23163463567425</v>
      </c>
      <c r="I4" s="209">
        <v>458.59764738483011</v>
      </c>
      <c r="J4" s="209">
        <v>459.20404953368075</v>
      </c>
      <c r="K4" s="209">
        <v>471.58796648727866</v>
      </c>
      <c r="L4" s="209">
        <v>481.39499039385788</v>
      </c>
      <c r="M4" s="209">
        <v>487.18259650732301</v>
      </c>
      <c r="N4" s="209">
        <v>471.83288843414596</v>
      </c>
      <c r="O4" s="209">
        <v>450.43289217139085</v>
      </c>
      <c r="P4" s="209">
        <v>447.19042956196859</v>
      </c>
      <c r="Q4" s="209">
        <v>441.93744893039195</v>
      </c>
      <c r="R4" s="209">
        <v>440.323501073518</v>
      </c>
      <c r="S4" s="209">
        <v>439.53468413514832</v>
      </c>
      <c r="T4" s="209">
        <v>433.72565279315046</v>
      </c>
      <c r="U4" s="209">
        <v>431.57928274680717</v>
      </c>
      <c r="V4" s="209">
        <v>423.47940914750461</v>
      </c>
      <c r="W4" s="209">
        <v>421.56364660525924</v>
      </c>
      <c r="X4" s="209">
        <v>414.79980944591432</v>
      </c>
      <c r="Y4" s="209">
        <v>406.48396171141195</v>
      </c>
      <c r="Z4" s="209">
        <v>401.80714380612932</v>
      </c>
      <c r="AA4" s="209">
        <v>415.17069864309201</v>
      </c>
      <c r="AB4" s="209">
        <v>421.30947492854591</v>
      </c>
      <c r="AC4" s="209">
        <v>426.23647578452983</v>
      </c>
      <c r="AD4" s="209">
        <v>435.21149331082086</v>
      </c>
      <c r="AE4" s="209">
        <v>448.48453095078241</v>
      </c>
      <c r="AF4" s="209">
        <v>461.69701947176594</v>
      </c>
    </row>
    <row r="5" spans="2:32" ht="18" x14ac:dyDescent="0.35">
      <c r="B5" s="206" t="s">
        <v>281</v>
      </c>
      <c r="C5" s="207" t="s">
        <v>282</v>
      </c>
      <c r="D5" s="208" t="s">
        <v>290</v>
      </c>
      <c r="E5" s="209">
        <v>56.242039016674127</v>
      </c>
      <c r="F5" s="209">
        <v>57.044013709318314</v>
      </c>
      <c r="G5" s="209">
        <v>57.728918447716289</v>
      </c>
      <c r="H5" s="209">
        <v>57.727972596088733</v>
      </c>
      <c r="I5" s="209">
        <v>57.06736305108651</v>
      </c>
      <c r="J5" s="209">
        <v>56.690501501720981</v>
      </c>
      <c r="K5" s="209">
        <v>58.675459546012306</v>
      </c>
      <c r="L5" s="209">
        <v>59.683443625472279</v>
      </c>
      <c r="M5" s="209">
        <v>60.548525511453406</v>
      </c>
      <c r="N5" s="209">
        <v>58.429357881612162</v>
      </c>
      <c r="O5" s="209">
        <v>55.757284852096568</v>
      </c>
      <c r="P5" s="209">
        <v>55.873991734620049</v>
      </c>
      <c r="Q5" s="209">
        <v>55.192977342013762</v>
      </c>
      <c r="R5" s="209">
        <v>54.319328513552321</v>
      </c>
      <c r="S5" s="209">
        <v>54.04689647707513</v>
      </c>
      <c r="T5" s="209">
        <v>54.118196601208986</v>
      </c>
      <c r="U5" s="209">
        <v>53.131774445255111</v>
      </c>
      <c r="V5" s="209">
        <v>52.002728969177163</v>
      </c>
      <c r="W5" s="209">
        <v>51.441865689247869</v>
      </c>
      <c r="X5" s="209">
        <v>50.787930916034192</v>
      </c>
      <c r="Y5" s="209">
        <v>50.072993879107152</v>
      </c>
      <c r="Z5" s="209">
        <v>50.081727362607126</v>
      </c>
      <c r="AA5" s="209">
        <v>52.090567664211704</v>
      </c>
      <c r="AB5" s="209">
        <v>52.696846692541655</v>
      </c>
      <c r="AC5" s="209">
        <v>53.184374655729663</v>
      </c>
      <c r="AD5" s="209">
        <v>54.152025610151256</v>
      </c>
      <c r="AE5" s="209">
        <v>55.899523249563373</v>
      </c>
      <c r="AF5" s="209">
        <v>56.984811326872567</v>
      </c>
    </row>
    <row r="6" spans="2:32" ht="18" x14ac:dyDescent="0.35">
      <c r="B6" s="206" t="s">
        <v>281</v>
      </c>
      <c r="C6" s="207" t="s">
        <v>282</v>
      </c>
      <c r="D6" s="208" t="s">
        <v>291</v>
      </c>
      <c r="E6" s="209">
        <v>1.6727418898606692</v>
      </c>
      <c r="F6" s="209">
        <v>1.7072324745226288</v>
      </c>
      <c r="G6" s="209">
        <v>1.7179878589075837</v>
      </c>
      <c r="H6" s="209">
        <v>1.7259015646649751</v>
      </c>
      <c r="I6" s="209">
        <v>1.7302745576970218</v>
      </c>
      <c r="J6" s="209">
        <v>1.7444966113375804</v>
      </c>
      <c r="K6" s="209">
        <v>1.8125554802183381</v>
      </c>
      <c r="L6" s="209">
        <v>1.8762911878950579</v>
      </c>
      <c r="M6" s="209">
        <v>1.9173331736044104</v>
      </c>
      <c r="N6" s="209">
        <v>1.8424735975045086</v>
      </c>
      <c r="O6" s="209">
        <v>1.7526459462233777</v>
      </c>
      <c r="P6" s="209">
        <v>1.7643769574303372</v>
      </c>
      <c r="Q6" s="209">
        <v>1.7655498438558079</v>
      </c>
      <c r="R6" s="209">
        <v>1.7526128519895607</v>
      </c>
      <c r="S6" s="209">
        <v>1.7519823703262563</v>
      </c>
      <c r="T6" s="209">
        <v>1.7745289026111819</v>
      </c>
      <c r="U6" s="209">
        <v>1.7370175744661236</v>
      </c>
      <c r="V6" s="209">
        <v>1.7095234972284277</v>
      </c>
      <c r="W6" s="209">
        <v>1.7159149881908853</v>
      </c>
      <c r="X6" s="209">
        <v>1.6956514983566255</v>
      </c>
      <c r="Y6" s="209">
        <v>1.6373322517000704</v>
      </c>
      <c r="Z6" s="209">
        <v>1.6246571060871844</v>
      </c>
      <c r="AA6" s="209">
        <v>1.7131681579026898</v>
      </c>
      <c r="AB6" s="209">
        <v>1.7274728299570967</v>
      </c>
      <c r="AC6" s="209">
        <v>1.7133870420010515</v>
      </c>
      <c r="AD6" s="209">
        <v>1.7402991905515295</v>
      </c>
      <c r="AE6" s="209">
        <v>1.8098302265381168</v>
      </c>
      <c r="AF6" s="209">
        <v>1.8344682173283311</v>
      </c>
    </row>
    <row r="7" spans="2:32" ht="18" x14ac:dyDescent="0.35">
      <c r="B7" s="206" t="s">
        <v>201</v>
      </c>
      <c r="C7" s="207" t="s">
        <v>283</v>
      </c>
      <c r="D7" s="208" t="s">
        <v>291</v>
      </c>
      <c r="E7" s="209">
        <v>17.833109227532717</v>
      </c>
      <c r="F7" s="209">
        <v>17.67540284842115</v>
      </c>
      <c r="G7" s="209">
        <v>17.341304029223554</v>
      </c>
      <c r="H7" s="209">
        <v>17.709365097538765</v>
      </c>
      <c r="I7" s="209">
        <v>18.40345850779137</v>
      </c>
      <c r="J7" s="209">
        <v>19.167257082571208</v>
      </c>
      <c r="K7" s="209">
        <v>19.224541363139814</v>
      </c>
      <c r="L7" s="209">
        <v>18.591323300051844</v>
      </c>
      <c r="M7" s="209">
        <v>19.625111049413139</v>
      </c>
      <c r="N7" s="209">
        <v>19.596801644522316</v>
      </c>
      <c r="O7" s="209">
        <v>18.690663824876143</v>
      </c>
      <c r="P7" s="209">
        <v>17.775975978806436</v>
      </c>
      <c r="Q7" s="209">
        <v>17.54741118837708</v>
      </c>
      <c r="R7" s="209">
        <v>18.069840632938195</v>
      </c>
      <c r="S7" s="209">
        <v>17.823511562638799</v>
      </c>
      <c r="T7" s="209">
        <v>17.266951682324184</v>
      </c>
      <c r="U7" s="209">
        <v>16.470622251776895</v>
      </c>
      <c r="V7" s="209">
        <v>15.999862986810847</v>
      </c>
      <c r="W7" s="209">
        <v>15.77921593256182</v>
      </c>
      <c r="X7" s="209">
        <v>15.311746189348524</v>
      </c>
      <c r="Y7" s="209">
        <v>16.213832340495813</v>
      </c>
      <c r="Z7" s="209">
        <v>15.054440387098705</v>
      </c>
      <c r="AA7" s="209">
        <v>15.499970568411932</v>
      </c>
      <c r="AB7" s="209">
        <v>16.909567205631166</v>
      </c>
      <c r="AC7" s="209">
        <v>16.348804102281377</v>
      </c>
      <c r="AD7" s="209">
        <v>16.278333995222347</v>
      </c>
      <c r="AE7" s="209">
        <v>16.412748460514663</v>
      </c>
      <c r="AF7" s="209">
        <v>17.259922676521782</v>
      </c>
    </row>
    <row r="8" spans="2:32" ht="18" x14ac:dyDescent="0.35">
      <c r="B8" s="206" t="s">
        <v>202</v>
      </c>
      <c r="C8" s="210" t="s">
        <v>284</v>
      </c>
      <c r="D8" s="208" t="s">
        <v>291</v>
      </c>
      <c r="E8" s="209">
        <v>1.8743353929133342</v>
      </c>
      <c r="F8" s="209">
        <v>1.8787950217584741</v>
      </c>
      <c r="G8" s="209">
        <v>1.8999101919270531</v>
      </c>
      <c r="H8" s="209">
        <v>1.8860906675154085</v>
      </c>
      <c r="I8" s="209">
        <v>1.9273184018606084</v>
      </c>
      <c r="J8" s="209">
        <v>1.9569676407419845</v>
      </c>
      <c r="K8" s="209">
        <v>1.9890841774791144</v>
      </c>
      <c r="L8" s="209">
        <v>1.9632256780165778</v>
      </c>
      <c r="M8" s="209">
        <v>2.0649402486771797</v>
      </c>
      <c r="N8" s="209">
        <v>2.0533360058684256</v>
      </c>
      <c r="O8" s="209">
        <v>1.9428992204363162</v>
      </c>
      <c r="P8" s="209">
        <v>1.8723979560621244</v>
      </c>
      <c r="Q8" s="209">
        <v>1.851452013229943</v>
      </c>
      <c r="R8" s="209">
        <v>1.8771557142421207</v>
      </c>
      <c r="S8" s="209">
        <v>1.8472161934811502</v>
      </c>
      <c r="T8" s="209">
        <v>1.7927560838969416</v>
      </c>
      <c r="U8" s="209">
        <v>1.7370896833288709</v>
      </c>
      <c r="V8" s="209">
        <v>1.6704634042860751</v>
      </c>
      <c r="W8" s="209">
        <v>1.6903101001317706</v>
      </c>
      <c r="X8" s="209">
        <v>1.6932883431815595</v>
      </c>
      <c r="Y8" s="209">
        <v>1.7358323941861342</v>
      </c>
      <c r="Z8" s="209">
        <v>1.6112941747860718</v>
      </c>
      <c r="AA8" s="209">
        <v>1.62371848203157</v>
      </c>
      <c r="AB8" s="209">
        <v>1.7226674338525174</v>
      </c>
      <c r="AC8" s="209">
        <v>1.7043073331063612</v>
      </c>
      <c r="AD8" s="209">
        <v>1.7280948852732885</v>
      </c>
      <c r="AE8" s="209">
        <v>1.7956735242586697</v>
      </c>
      <c r="AF8" s="209">
        <v>1.8672385500455646</v>
      </c>
    </row>
    <row r="9" spans="2:32" ht="18" x14ac:dyDescent="0.35">
      <c r="B9" s="206" t="s">
        <v>285</v>
      </c>
      <c r="C9" s="210" t="s">
        <v>211</v>
      </c>
      <c r="D9" s="211" t="s">
        <v>292</v>
      </c>
      <c r="E9" s="212">
        <v>355.036</v>
      </c>
      <c r="F9" s="212">
        <v>315.14515999999998</v>
      </c>
      <c r="G9" s="212">
        <v>255.60083999999998</v>
      </c>
      <c r="H9" s="212">
        <v>357.2998</v>
      </c>
      <c r="I9" s="212">
        <v>269.64124000000004</v>
      </c>
      <c r="J9" s="212">
        <v>494.59520000000003</v>
      </c>
      <c r="K9" s="212">
        <v>484.03343999999993</v>
      </c>
      <c r="L9" s="212">
        <v>423.48680000000002</v>
      </c>
      <c r="M9" s="212">
        <v>305.58044000000001</v>
      </c>
      <c r="N9" s="212">
        <v>383.22723999999999</v>
      </c>
      <c r="O9" s="212">
        <v>366.38315999999998</v>
      </c>
      <c r="P9" s="212">
        <v>385.28247999999996</v>
      </c>
      <c r="Q9" s="212">
        <v>273.89956000000001</v>
      </c>
      <c r="R9" s="212">
        <v>386.76</v>
      </c>
      <c r="S9" s="212">
        <v>240.79571999999996</v>
      </c>
      <c r="T9" s="212">
        <v>266.73371999999995</v>
      </c>
      <c r="U9" s="212">
        <v>254.85636</v>
      </c>
      <c r="V9" s="212">
        <v>376.76671999999996</v>
      </c>
      <c r="W9" s="212">
        <v>262.20744000000002</v>
      </c>
      <c r="X9" s="212">
        <v>307.32239999999996</v>
      </c>
      <c r="Y9" s="212">
        <v>427.93387999999993</v>
      </c>
      <c r="Z9" s="212">
        <v>360.67856</v>
      </c>
      <c r="AA9" s="212">
        <v>229.39619999999999</v>
      </c>
      <c r="AB9" s="212">
        <v>515.69275999999991</v>
      </c>
      <c r="AC9" s="212">
        <v>391.07495680000005</v>
      </c>
      <c r="AD9" s="212">
        <v>401.14668</v>
      </c>
      <c r="AE9" s="212">
        <v>433.59887999999995</v>
      </c>
      <c r="AF9" s="212">
        <v>332.74735999999996</v>
      </c>
    </row>
    <row r="10" spans="2:32" ht="18" x14ac:dyDescent="0.35">
      <c r="B10" s="206" t="s">
        <v>205</v>
      </c>
      <c r="C10" s="210" t="s">
        <v>206</v>
      </c>
      <c r="D10" s="211" t="s">
        <v>292</v>
      </c>
      <c r="E10" s="212">
        <v>44.471430666666677</v>
      </c>
      <c r="F10" s="212">
        <v>45.82905609809557</v>
      </c>
      <c r="G10" s="212">
        <v>54.319466666666678</v>
      </c>
      <c r="H10" s="212">
        <v>45.942600000000006</v>
      </c>
      <c r="I10" s="212">
        <v>45.41093333333334</v>
      </c>
      <c r="J10" s="212">
        <v>39.682866666666669</v>
      </c>
      <c r="K10" s="212">
        <v>40.106000000000002</v>
      </c>
      <c r="L10" s="212">
        <v>38.011600000000008</v>
      </c>
      <c r="M10" s="212">
        <v>43.87093333333334</v>
      </c>
      <c r="N10" s="212">
        <v>47.625600000000006</v>
      </c>
      <c r="O10" s="212">
        <v>42.248066666666674</v>
      </c>
      <c r="P10" s="212">
        <v>38.472866666666668</v>
      </c>
      <c r="Q10" s="212">
        <v>37.170466666666677</v>
      </c>
      <c r="R10" s="212">
        <v>36.101999999999997</v>
      </c>
      <c r="S10" s="212">
        <v>30.754533333333338</v>
      </c>
      <c r="T10" s="212">
        <v>27.89746666666667</v>
      </c>
      <c r="U10" s="212">
        <v>29.550400000000003</v>
      </c>
      <c r="V10" s="212">
        <v>23.3552</v>
      </c>
      <c r="W10" s="212">
        <v>30.76113333333333</v>
      </c>
      <c r="X10" s="212">
        <v>40.926600000000008</v>
      </c>
      <c r="Y10" s="212">
        <v>45.163800000000009</v>
      </c>
      <c r="Z10" s="212">
        <v>32.322400000000002</v>
      </c>
      <c r="AA10" s="212">
        <v>21.321666666666669</v>
      </c>
      <c r="AB10" s="212">
        <v>21.661200000000001</v>
      </c>
      <c r="AC10" s="212">
        <v>25.086600000000001</v>
      </c>
      <c r="AD10" s="212">
        <v>28.305199999999999</v>
      </c>
      <c r="AE10" s="212">
        <v>35.79913333333333</v>
      </c>
      <c r="AF10" s="212">
        <v>35.042333333333339</v>
      </c>
    </row>
    <row r="11" spans="2:32" ht="18" x14ac:dyDescent="0.35">
      <c r="B11" s="201">
        <v>3</v>
      </c>
      <c r="C11" s="207" t="s">
        <v>286</v>
      </c>
      <c r="D11" s="211" t="s">
        <v>292</v>
      </c>
      <c r="E11" s="212">
        <f>SUM(E9:E10)</f>
        <v>399.50743066666666</v>
      </c>
      <c r="F11" s="212">
        <f t="shared" ref="F11:AF11" si="0">SUM(F9:F10)</f>
        <v>360.97421609809555</v>
      </c>
      <c r="G11" s="212">
        <f t="shared" si="0"/>
        <v>309.92030666666665</v>
      </c>
      <c r="H11" s="212">
        <f t="shared" si="0"/>
        <v>403.24240000000003</v>
      </c>
      <c r="I11" s="212">
        <f t="shared" si="0"/>
        <v>315.05217333333337</v>
      </c>
      <c r="J11" s="212">
        <f t="shared" si="0"/>
        <v>534.27806666666675</v>
      </c>
      <c r="K11" s="212">
        <f t="shared" si="0"/>
        <v>524.13943999999992</v>
      </c>
      <c r="L11" s="212">
        <f t="shared" si="0"/>
        <v>461.4984</v>
      </c>
      <c r="M11" s="212">
        <f t="shared" si="0"/>
        <v>349.45137333333332</v>
      </c>
      <c r="N11" s="212">
        <f t="shared" si="0"/>
        <v>430.85284000000001</v>
      </c>
      <c r="O11" s="212">
        <f t="shared" si="0"/>
        <v>408.63122666666663</v>
      </c>
      <c r="P11" s="212">
        <f t="shared" si="0"/>
        <v>423.75534666666664</v>
      </c>
      <c r="Q11" s="212">
        <f t="shared" si="0"/>
        <v>311.07002666666671</v>
      </c>
      <c r="R11" s="212">
        <f t="shared" si="0"/>
        <v>422.86199999999997</v>
      </c>
      <c r="S11" s="212">
        <f t="shared" si="0"/>
        <v>271.55025333333327</v>
      </c>
      <c r="T11" s="212">
        <f t="shared" si="0"/>
        <v>294.63118666666662</v>
      </c>
      <c r="U11" s="212">
        <f t="shared" si="0"/>
        <v>284.40676000000002</v>
      </c>
      <c r="V11" s="212">
        <f t="shared" si="0"/>
        <v>400.12191999999999</v>
      </c>
      <c r="W11" s="212">
        <f t="shared" si="0"/>
        <v>292.96857333333332</v>
      </c>
      <c r="X11" s="212">
        <f t="shared" si="0"/>
        <v>348.24899999999997</v>
      </c>
      <c r="Y11" s="212">
        <f t="shared" si="0"/>
        <v>473.09767999999997</v>
      </c>
      <c r="Z11" s="212">
        <f t="shared" si="0"/>
        <v>393.00096000000002</v>
      </c>
      <c r="AA11" s="212">
        <f t="shared" si="0"/>
        <v>250.71786666666665</v>
      </c>
      <c r="AB11" s="212">
        <f t="shared" si="0"/>
        <v>537.35395999999992</v>
      </c>
      <c r="AC11" s="212">
        <f t="shared" si="0"/>
        <v>416.16155680000003</v>
      </c>
      <c r="AD11" s="212">
        <f t="shared" si="0"/>
        <v>429.45188000000002</v>
      </c>
      <c r="AE11" s="212">
        <f t="shared" si="0"/>
        <v>469.39801333333327</v>
      </c>
      <c r="AF11" s="212">
        <f t="shared" si="0"/>
        <v>367.78969333333328</v>
      </c>
    </row>
    <row r="12" spans="2:32" ht="18" x14ac:dyDescent="0.35">
      <c r="B12" s="201">
        <v>3</v>
      </c>
      <c r="C12" s="207" t="s">
        <v>287</v>
      </c>
      <c r="D12" s="208" t="s">
        <v>290</v>
      </c>
      <c r="E12" s="212">
        <f>SUM(E4:E5)</f>
        <v>510.52095720689903</v>
      </c>
      <c r="F12" s="212">
        <f t="shared" ref="F12:AF12" si="1">SUM(F4:F5)</f>
        <v>515.1994892609672</v>
      </c>
      <c r="G12" s="212">
        <f t="shared" si="1"/>
        <v>519.97161043712958</v>
      </c>
      <c r="H12" s="212">
        <f t="shared" si="1"/>
        <v>518.95960723176302</v>
      </c>
      <c r="I12" s="212">
        <f t="shared" si="1"/>
        <v>515.66501043591666</v>
      </c>
      <c r="J12" s="212">
        <f t="shared" si="1"/>
        <v>515.89455103540172</v>
      </c>
      <c r="K12" s="212">
        <f t="shared" si="1"/>
        <v>530.26342603329101</v>
      </c>
      <c r="L12" s="212">
        <f t="shared" si="1"/>
        <v>541.07843401933019</v>
      </c>
      <c r="M12" s="212">
        <f t="shared" si="1"/>
        <v>547.73112201877643</v>
      </c>
      <c r="N12" s="212">
        <f t="shared" si="1"/>
        <v>530.26224631575815</v>
      </c>
      <c r="O12" s="212">
        <f t="shared" si="1"/>
        <v>506.19017702348742</v>
      </c>
      <c r="P12" s="212">
        <f t="shared" si="1"/>
        <v>503.06442129658865</v>
      </c>
      <c r="Q12" s="212">
        <f t="shared" si="1"/>
        <v>497.13042627240571</v>
      </c>
      <c r="R12" s="212">
        <f t="shared" si="1"/>
        <v>494.64282958707031</v>
      </c>
      <c r="S12" s="212">
        <f t="shared" si="1"/>
        <v>493.58158061222343</v>
      </c>
      <c r="T12" s="212">
        <f t="shared" si="1"/>
        <v>487.84384939435944</v>
      </c>
      <c r="U12" s="212">
        <f t="shared" si="1"/>
        <v>484.7110571920623</v>
      </c>
      <c r="V12" s="212">
        <f t="shared" si="1"/>
        <v>475.48213811668177</v>
      </c>
      <c r="W12" s="212">
        <f t="shared" si="1"/>
        <v>473.00551229450713</v>
      </c>
      <c r="X12" s="212">
        <f t="shared" si="1"/>
        <v>465.58774036194853</v>
      </c>
      <c r="Y12" s="212">
        <f t="shared" si="1"/>
        <v>456.55695559051912</v>
      </c>
      <c r="Z12" s="212">
        <f t="shared" si="1"/>
        <v>451.88887116873644</v>
      </c>
      <c r="AA12" s="212">
        <f t="shared" si="1"/>
        <v>467.26126630730369</v>
      </c>
      <c r="AB12" s="212">
        <f t="shared" si="1"/>
        <v>474.00632162108758</v>
      </c>
      <c r="AC12" s="212">
        <f t="shared" si="1"/>
        <v>479.42085044025947</v>
      </c>
      <c r="AD12" s="212">
        <f t="shared" si="1"/>
        <v>489.36351892097213</v>
      </c>
      <c r="AE12" s="212">
        <f t="shared" si="1"/>
        <v>504.38405420034576</v>
      </c>
      <c r="AF12" s="212">
        <f t="shared" si="1"/>
        <v>518.68183079863854</v>
      </c>
    </row>
    <row r="13" spans="2:32" ht="18" x14ac:dyDescent="0.35">
      <c r="B13" s="201">
        <v>3</v>
      </c>
      <c r="C13" s="207" t="s">
        <v>288</v>
      </c>
      <c r="D13" s="208" t="s">
        <v>291</v>
      </c>
      <c r="E13" s="212">
        <f>SUM(E6:E8)</f>
        <v>21.380186510306721</v>
      </c>
      <c r="F13" s="212">
        <f t="shared" ref="F13:AF13" si="2">SUM(F6:F8)</f>
        <v>21.261430344702255</v>
      </c>
      <c r="G13" s="212">
        <f t="shared" si="2"/>
        <v>20.959202080058191</v>
      </c>
      <c r="H13" s="212">
        <f t="shared" si="2"/>
        <v>21.321357329719149</v>
      </c>
      <c r="I13" s="212">
        <f t="shared" si="2"/>
        <v>22.061051467349003</v>
      </c>
      <c r="J13" s="212">
        <f t="shared" si="2"/>
        <v>22.868721334650772</v>
      </c>
      <c r="K13" s="212">
        <f t="shared" si="2"/>
        <v>23.026181020837267</v>
      </c>
      <c r="L13" s="212">
        <f t="shared" si="2"/>
        <v>22.430840165963481</v>
      </c>
      <c r="M13" s="212">
        <f t="shared" si="2"/>
        <v>23.607384471694729</v>
      </c>
      <c r="N13" s="212">
        <f t="shared" si="2"/>
        <v>23.492611247895248</v>
      </c>
      <c r="O13" s="212">
        <f t="shared" si="2"/>
        <v>22.386208991535838</v>
      </c>
      <c r="P13" s="212">
        <f t="shared" si="2"/>
        <v>21.412750892298895</v>
      </c>
      <c r="Q13" s="212">
        <f t="shared" si="2"/>
        <v>21.16441304546283</v>
      </c>
      <c r="R13" s="212">
        <f t="shared" si="2"/>
        <v>21.699609199169878</v>
      </c>
      <c r="S13" s="212">
        <f t="shared" si="2"/>
        <v>21.422710126446205</v>
      </c>
      <c r="T13" s="212">
        <f t="shared" si="2"/>
        <v>20.834236668832304</v>
      </c>
      <c r="U13" s="212">
        <f t="shared" si="2"/>
        <v>19.944729509571889</v>
      </c>
      <c r="V13" s="212">
        <f t="shared" si="2"/>
        <v>19.379849888325349</v>
      </c>
      <c r="W13" s="212">
        <f t="shared" si="2"/>
        <v>19.185441020884479</v>
      </c>
      <c r="X13" s="212">
        <f t="shared" si="2"/>
        <v>18.700686030886711</v>
      </c>
      <c r="Y13" s="212">
        <f t="shared" si="2"/>
        <v>19.586996986382015</v>
      </c>
      <c r="Z13" s="212">
        <f t="shared" si="2"/>
        <v>18.29039166797196</v>
      </c>
      <c r="AA13" s="212">
        <f t="shared" si="2"/>
        <v>18.836857208346192</v>
      </c>
      <c r="AB13" s="212">
        <f t="shared" si="2"/>
        <v>20.359707469440782</v>
      </c>
      <c r="AC13" s="212">
        <f t="shared" si="2"/>
        <v>19.76649847738879</v>
      </c>
      <c r="AD13" s="212">
        <f t="shared" si="2"/>
        <v>19.746728071047166</v>
      </c>
      <c r="AE13" s="212">
        <f t="shared" si="2"/>
        <v>20.018252211311452</v>
      </c>
      <c r="AF13" s="212">
        <f t="shared" si="2"/>
        <v>20.961629443895678</v>
      </c>
    </row>
    <row r="14" spans="2:32" ht="18" x14ac:dyDescent="0.35">
      <c r="B14" s="201">
        <v>3</v>
      </c>
      <c r="C14" s="205" t="s">
        <v>293</v>
      </c>
      <c r="D14" s="211" t="s">
        <v>294</v>
      </c>
      <c r="E14" s="213">
        <f>E11+(E12*25)+(E13*298)</f>
        <v>19533.826940910545</v>
      </c>
      <c r="F14" s="213">
        <f t="shared" ref="F14:AF14" si="3">F11+(F12*25)+(F13*298)</f>
        <v>19576.867690343548</v>
      </c>
      <c r="G14" s="213">
        <f t="shared" si="3"/>
        <v>19555.052787452245</v>
      </c>
      <c r="H14" s="213">
        <f t="shared" si="3"/>
        <v>19730.997065050382</v>
      </c>
      <c r="I14" s="213">
        <f t="shared" si="3"/>
        <v>19780.870771501253</v>
      </c>
      <c r="J14" s="213">
        <f t="shared" si="3"/>
        <v>20246.520800277642</v>
      </c>
      <c r="K14" s="213">
        <f t="shared" si="3"/>
        <v>20642.527035041781</v>
      </c>
      <c r="L14" s="213">
        <f t="shared" si="3"/>
        <v>20672.849619940371</v>
      </c>
      <c r="M14" s="213">
        <f t="shared" si="3"/>
        <v>21077.729996367772</v>
      </c>
      <c r="N14" s="213">
        <f t="shared" si="3"/>
        <v>20688.207149766738</v>
      </c>
      <c r="O14" s="213">
        <f t="shared" si="3"/>
        <v>19734.475931731533</v>
      </c>
      <c r="P14" s="213">
        <f t="shared" si="3"/>
        <v>19381.365644986454</v>
      </c>
      <c r="Q14" s="213">
        <f t="shared" si="3"/>
        <v>19046.325771024734</v>
      </c>
      <c r="R14" s="213">
        <f t="shared" si="3"/>
        <v>19255.416281029378</v>
      </c>
      <c r="S14" s="213">
        <f t="shared" si="3"/>
        <v>18995.057386319888</v>
      </c>
      <c r="T14" s="213">
        <f t="shared" si="3"/>
        <v>18699.32994883768</v>
      </c>
      <c r="U14" s="213">
        <f t="shared" si="3"/>
        <v>18345.712583653978</v>
      </c>
      <c r="V14" s="213">
        <f t="shared" si="3"/>
        <v>18062.370639637997</v>
      </c>
      <c r="W14" s="213">
        <f t="shared" si="3"/>
        <v>17835.367804919588</v>
      </c>
      <c r="X14" s="213">
        <f t="shared" si="3"/>
        <v>17560.746946252952</v>
      </c>
      <c r="Y14" s="213">
        <f t="shared" si="3"/>
        <v>17723.94667170482</v>
      </c>
      <c r="Z14" s="213">
        <f t="shared" si="3"/>
        <v>17140.759456274056</v>
      </c>
      <c r="AA14" s="213">
        <f t="shared" si="3"/>
        <v>17545.632972436422</v>
      </c>
      <c r="AB14" s="213">
        <f t="shared" si="3"/>
        <v>18454.704826420544</v>
      </c>
      <c r="AC14" s="213">
        <f t="shared" si="3"/>
        <v>18292.099364068345</v>
      </c>
      <c r="AD14" s="213">
        <f t="shared" si="3"/>
        <v>18548.064818196359</v>
      </c>
      <c r="AE14" s="213">
        <f t="shared" si="3"/>
        <v>19044.438527312792</v>
      </c>
      <c r="AF14" s="213">
        <f t="shared" si="3"/>
        <v>19581.40103758021</v>
      </c>
    </row>
    <row r="15" spans="2:32" x14ac:dyDescent="0.25">
      <c r="B15" s="204"/>
      <c r="C15" s="210"/>
      <c r="D15" s="210"/>
      <c r="E15" s="271" t="s">
        <v>296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  <c r="Z15" s="271"/>
    </row>
    <row r="16" spans="2:32" ht="18" x14ac:dyDescent="0.35">
      <c r="B16" s="206" t="s">
        <v>280</v>
      </c>
      <c r="C16" s="207" t="s">
        <v>208</v>
      </c>
      <c r="D16" s="208" t="s">
        <v>290</v>
      </c>
      <c r="E16" s="212">
        <v>454.27891819022489</v>
      </c>
      <c r="F16" s="212">
        <v>458.15547555164892</v>
      </c>
      <c r="G16" s="212">
        <v>462.24269198941329</v>
      </c>
      <c r="H16" s="212">
        <v>461.23163463567425</v>
      </c>
      <c r="I16" s="212">
        <v>458.59764738483011</v>
      </c>
      <c r="J16" s="212">
        <v>459.20404953368075</v>
      </c>
      <c r="K16" s="212">
        <v>471.58796648727866</v>
      </c>
      <c r="L16" s="212">
        <v>481.39499039385788</v>
      </c>
      <c r="M16" s="212">
        <v>487.18259650732301</v>
      </c>
      <c r="N16" s="212">
        <v>471.83288843414596</v>
      </c>
      <c r="O16" s="212">
        <v>450.43289217139085</v>
      </c>
      <c r="P16" s="212">
        <v>447.19042956196859</v>
      </c>
      <c r="Q16" s="212">
        <v>441.93744893039195</v>
      </c>
      <c r="R16" s="212">
        <v>440.323501073518</v>
      </c>
      <c r="S16" s="212">
        <v>439.53468413514832</v>
      </c>
      <c r="T16" s="212">
        <v>433.72565279315046</v>
      </c>
      <c r="U16" s="212">
        <v>431.57928274680717</v>
      </c>
      <c r="V16" s="212">
        <v>423.47940914750461</v>
      </c>
      <c r="W16" s="212">
        <v>421.56364660525924</v>
      </c>
      <c r="X16" s="212">
        <v>415.06819041030587</v>
      </c>
      <c r="Y16" s="212">
        <v>406.2155807470204</v>
      </c>
      <c r="Z16" s="212">
        <v>401.80714380612932</v>
      </c>
      <c r="AA16" s="212">
        <v>415.17069864309201</v>
      </c>
      <c r="AB16" s="212">
        <v>421.30947492854591</v>
      </c>
      <c r="AC16" s="212">
        <v>426.23647578452983</v>
      </c>
      <c r="AD16" s="212">
        <v>435.21149331082086</v>
      </c>
      <c r="AE16" s="212">
        <v>448.48453095078241</v>
      </c>
      <c r="AF16" s="212">
        <v>461.51259606956165</v>
      </c>
    </row>
    <row r="17" spans="2:32" ht="18" x14ac:dyDescent="0.35">
      <c r="B17" s="206" t="s">
        <v>281</v>
      </c>
      <c r="C17" s="207" t="s">
        <v>282</v>
      </c>
      <c r="D17" s="208" t="s">
        <v>290</v>
      </c>
      <c r="E17" s="212">
        <v>56.242039016674127</v>
      </c>
      <c r="F17" s="212">
        <v>57.044013709318314</v>
      </c>
      <c r="G17" s="212">
        <v>57.728918447716289</v>
      </c>
      <c r="H17" s="212">
        <v>57.727972596088733</v>
      </c>
      <c r="I17" s="212">
        <v>57.06736305108651</v>
      </c>
      <c r="J17" s="212">
        <v>56.690501501720981</v>
      </c>
      <c r="K17" s="212">
        <v>58.675459546012306</v>
      </c>
      <c r="L17" s="212">
        <v>59.683443625472279</v>
      </c>
      <c r="M17" s="212">
        <v>60.548525511453406</v>
      </c>
      <c r="N17" s="212">
        <v>58.429357881612162</v>
      </c>
      <c r="O17" s="212">
        <v>55.757284852096568</v>
      </c>
      <c r="P17" s="212">
        <v>55.873991734620049</v>
      </c>
      <c r="Q17" s="212">
        <v>55.192977342013762</v>
      </c>
      <c r="R17" s="212">
        <v>54.319328513552321</v>
      </c>
      <c r="S17" s="212">
        <v>54.04689647707513</v>
      </c>
      <c r="T17" s="212">
        <v>54.118196601208986</v>
      </c>
      <c r="U17" s="212">
        <v>53.131774445255111</v>
      </c>
      <c r="V17" s="212">
        <v>52.002728969177163</v>
      </c>
      <c r="W17" s="212">
        <v>51.441865689247869</v>
      </c>
      <c r="X17" s="212">
        <v>50.791004665491293</v>
      </c>
      <c r="Y17" s="212">
        <v>50.06992012965005</v>
      </c>
      <c r="Z17" s="212">
        <v>50.081727362607126</v>
      </c>
      <c r="AA17" s="212">
        <v>52.090567664211704</v>
      </c>
      <c r="AB17" s="212">
        <v>52.696846692541655</v>
      </c>
      <c r="AC17" s="212">
        <v>53.184374655729663</v>
      </c>
      <c r="AD17" s="212">
        <v>54.152025610151256</v>
      </c>
      <c r="AE17" s="212">
        <v>55.899523249563373</v>
      </c>
      <c r="AF17" s="212">
        <v>57.007880878040019</v>
      </c>
    </row>
    <row r="18" spans="2:32" ht="18" x14ac:dyDescent="0.35">
      <c r="B18" s="206" t="s">
        <v>281</v>
      </c>
      <c r="C18" s="207" t="s">
        <v>282</v>
      </c>
      <c r="D18" s="208" t="s">
        <v>291</v>
      </c>
      <c r="E18" s="212">
        <v>1.6727418898606692</v>
      </c>
      <c r="F18" s="212">
        <v>1.7072324745226288</v>
      </c>
      <c r="G18" s="212">
        <v>1.7179878589075837</v>
      </c>
      <c r="H18" s="212">
        <v>1.7259015646649751</v>
      </c>
      <c r="I18" s="212">
        <v>1.7302745576970218</v>
      </c>
      <c r="J18" s="212">
        <v>1.7444966113375804</v>
      </c>
      <c r="K18" s="212">
        <v>1.8125554802183381</v>
      </c>
      <c r="L18" s="212">
        <v>1.8762911878950579</v>
      </c>
      <c r="M18" s="212">
        <v>1.9173331736044104</v>
      </c>
      <c r="N18" s="212">
        <v>1.8424735975045086</v>
      </c>
      <c r="O18" s="212">
        <v>1.7526459462233777</v>
      </c>
      <c r="P18" s="212">
        <v>1.7643769574303372</v>
      </c>
      <c r="Q18" s="212">
        <v>1.7655498438558079</v>
      </c>
      <c r="R18" s="212">
        <v>1.7526128519895607</v>
      </c>
      <c r="S18" s="212">
        <v>1.7519823703262563</v>
      </c>
      <c r="T18" s="212">
        <v>1.7745289026111819</v>
      </c>
      <c r="U18" s="212">
        <v>1.7370175744661236</v>
      </c>
      <c r="V18" s="212">
        <v>1.7095234972284277</v>
      </c>
      <c r="W18" s="212">
        <v>1.7159149881908853</v>
      </c>
      <c r="X18" s="212">
        <v>1.6960918714509532</v>
      </c>
      <c r="Y18" s="212">
        <v>1.6368873002581821</v>
      </c>
      <c r="Z18" s="212">
        <v>1.6246571060871844</v>
      </c>
      <c r="AA18" s="212">
        <v>1.7131681579026898</v>
      </c>
      <c r="AB18" s="212">
        <v>1.7274728299570967</v>
      </c>
      <c r="AC18" s="212">
        <v>1.7133870420010515</v>
      </c>
      <c r="AD18" s="212">
        <v>1.7402991905515295</v>
      </c>
      <c r="AE18" s="212">
        <v>1.8098302265381168</v>
      </c>
      <c r="AF18" s="212">
        <v>1.8363251882370282</v>
      </c>
    </row>
    <row r="19" spans="2:32" ht="18" x14ac:dyDescent="0.35">
      <c r="B19" s="206" t="s">
        <v>201</v>
      </c>
      <c r="C19" s="207" t="s">
        <v>283</v>
      </c>
      <c r="D19" s="208" t="s">
        <v>291</v>
      </c>
      <c r="E19" s="212">
        <v>17.829894677364269</v>
      </c>
      <c r="F19" s="212">
        <v>17.672226544711716</v>
      </c>
      <c r="G19" s="212">
        <v>17.321937430361043</v>
      </c>
      <c r="H19" s="212">
        <v>17.692207804665021</v>
      </c>
      <c r="I19" s="212">
        <v>18.386461589262666</v>
      </c>
      <c r="J19" s="212">
        <v>19.166426408010686</v>
      </c>
      <c r="K19" s="212">
        <v>19.215940933737194</v>
      </c>
      <c r="L19" s="212">
        <v>18.597427430858048</v>
      </c>
      <c r="M19" s="212">
        <v>19.615147787775761</v>
      </c>
      <c r="N19" s="212">
        <v>19.589918071454075</v>
      </c>
      <c r="O19" s="212">
        <v>18.669318946417189</v>
      </c>
      <c r="P19" s="212">
        <v>17.750748052735737</v>
      </c>
      <c r="Q19" s="212">
        <v>17.522531393862156</v>
      </c>
      <c r="R19" s="212">
        <v>18.047851997723559</v>
      </c>
      <c r="S19" s="212">
        <v>17.807387989329371</v>
      </c>
      <c r="T19" s="212">
        <v>17.263227000018933</v>
      </c>
      <c r="U19" s="212">
        <v>16.465548327464337</v>
      </c>
      <c r="V19" s="212">
        <v>15.996742894177292</v>
      </c>
      <c r="W19" s="212">
        <v>15.779709740374507</v>
      </c>
      <c r="X19" s="212">
        <v>15.315756263168076</v>
      </c>
      <c r="Y19" s="212">
        <v>16.200296595290567</v>
      </c>
      <c r="Z19" s="212">
        <v>15.047142614910825</v>
      </c>
      <c r="AA19" s="212">
        <v>15.491860133663669</v>
      </c>
      <c r="AB19" s="212">
        <v>16.900354918941229</v>
      </c>
      <c r="AC19" s="212">
        <v>16.339081257312984</v>
      </c>
      <c r="AD19" s="212">
        <v>16.268610290954381</v>
      </c>
      <c r="AE19" s="212">
        <v>16.40276033217042</v>
      </c>
      <c r="AF19" s="212">
        <v>17.244700555225808</v>
      </c>
    </row>
    <row r="20" spans="2:32" ht="18" x14ac:dyDescent="0.35">
      <c r="B20" s="206" t="s">
        <v>202</v>
      </c>
      <c r="C20" s="210" t="s">
        <v>284</v>
      </c>
      <c r="D20" s="208" t="s">
        <v>291</v>
      </c>
      <c r="E20" s="212">
        <v>1.8740108062920271</v>
      </c>
      <c r="F20" s="212">
        <v>1.8784733036215928</v>
      </c>
      <c r="G20" s="212">
        <v>1.8983742016536913</v>
      </c>
      <c r="H20" s="212">
        <v>1.8847203751912036</v>
      </c>
      <c r="I20" s="212">
        <v>1.9259601376122819</v>
      </c>
      <c r="J20" s="212">
        <v>1.9568218447912717</v>
      </c>
      <c r="K20" s="212">
        <v>1.9883556499152439</v>
      </c>
      <c r="L20" s="212">
        <v>1.9635999924683694</v>
      </c>
      <c r="M20" s="212">
        <v>2.0641095086957022</v>
      </c>
      <c r="N20" s="212">
        <v>2.0527362425296332</v>
      </c>
      <c r="O20" s="212">
        <v>1.9412148591932215</v>
      </c>
      <c r="P20" s="212">
        <v>1.8704223662481481</v>
      </c>
      <c r="Q20" s="212">
        <v>1.8495025332826498</v>
      </c>
      <c r="R20" s="212">
        <v>1.875423071242349</v>
      </c>
      <c r="S20" s="212">
        <v>1.8459234301242691</v>
      </c>
      <c r="T20" s="212">
        <v>1.7923932373653737</v>
      </c>
      <c r="U20" s="212">
        <v>1.7366256436467551</v>
      </c>
      <c r="V20" s="212">
        <v>1.6701459019798843</v>
      </c>
      <c r="W20" s="212">
        <v>1.6902636403590483</v>
      </c>
      <c r="X20" s="212">
        <v>1.693938840383852</v>
      </c>
      <c r="Y20" s="212">
        <v>1.7343024063275725</v>
      </c>
      <c r="Z20" s="212">
        <v>1.6106633465133071</v>
      </c>
      <c r="AA20" s="212">
        <v>1.6230267040667765</v>
      </c>
      <c r="AB20" s="212">
        <v>1.7218930169920981</v>
      </c>
      <c r="AC20" s="212">
        <v>1.7034946243750575</v>
      </c>
      <c r="AD20" s="212">
        <v>1.7276744112415763</v>
      </c>
      <c r="AE20" s="212">
        <v>1.7953600519800599</v>
      </c>
      <c r="AF20" s="212">
        <v>1.8658627780674435</v>
      </c>
    </row>
    <row r="21" spans="2:32" ht="18" x14ac:dyDescent="0.35">
      <c r="B21" s="206" t="s">
        <v>285</v>
      </c>
      <c r="C21" s="210" t="s">
        <v>211</v>
      </c>
      <c r="D21" s="211" t="s">
        <v>292</v>
      </c>
      <c r="E21" s="212">
        <v>355.036</v>
      </c>
      <c r="F21" s="212">
        <v>315.14515999999998</v>
      </c>
      <c r="G21" s="212">
        <v>255.60083999999998</v>
      </c>
      <c r="H21" s="212">
        <v>357.2998</v>
      </c>
      <c r="I21" s="212">
        <v>269.64124000000004</v>
      </c>
      <c r="J21" s="212">
        <v>494.59520000000003</v>
      </c>
      <c r="K21" s="212">
        <v>484.03343999999993</v>
      </c>
      <c r="L21" s="212">
        <v>423.48680000000002</v>
      </c>
      <c r="M21" s="212">
        <v>305.58044000000001</v>
      </c>
      <c r="N21" s="212">
        <v>383.22723999999999</v>
      </c>
      <c r="O21" s="212">
        <v>366.38315999999998</v>
      </c>
      <c r="P21" s="212">
        <v>385.28247999999996</v>
      </c>
      <c r="Q21" s="212">
        <v>273.89956000000001</v>
      </c>
      <c r="R21" s="212">
        <v>386.76</v>
      </c>
      <c r="S21" s="212">
        <v>240.79571999999996</v>
      </c>
      <c r="T21" s="212">
        <v>266.73371999999995</v>
      </c>
      <c r="U21" s="212">
        <v>254.85636</v>
      </c>
      <c r="V21" s="212">
        <v>376.76671999999996</v>
      </c>
      <c r="W21" s="212">
        <v>262.20744000000002</v>
      </c>
      <c r="X21" s="212">
        <v>307.32239999999996</v>
      </c>
      <c r="Y21" s="212">
        <v>427.93387999999993</v>
      </c>
      <c r="Z21" s="212">
        <v>360.67856</v>
      </c>
      <c r="AA21" s="212">
        <v>229.39619999999999</v>
      </c>
      <c r="AB21" s="212">
        <v>515.69275999999991</v>
      </c>
      <c r="AC21" s="212">
        <v>391.07495680000005</v>
      </c>
      <c r="AD21" s="212">
        <v>401.14668</v>
      </c>
      <c r="AE21" s="212">
        <v>433.59887999999995</v>
      </c>
      <c r="AF21" s="212">
        <v>332.74735999999996</v>
      </c>
    </row>
    <row r="22" spans="2:32" ht="18" x14ac:dyDescent="0.35">
      <c r="B22" s="206" t="s">
        <v>205</v>
      </c>
      <c r="C22" s="210" t="s">
        <v>206</v>
      </c>
      <c r="D22" s="211" t="s">
        <v>292</v>
      </c>
      <c r="E22" s="212">
        <v>96.677023188405784</v>
      </c>
      <c r="F22" s="212">
        <v>99.628382821946872</v>
      </c>
      <c r="G22" s="212">
        <v>118.08579710144927</v>
      </c>
      <c r="H22" s="212">
        <v>99.875217391304361</v>
      </c>
      <c r="I22" s="212">
        <v>98.719420289855051</v>
      </c>
      <c r="J22" s="212">
        <v>86.267101449275344</v>
      </c>
      <c r="K22" s="212">
        <v>87.18695652173912</v>
      </c>
      <c r="L22" s="212">
        <v>82.633913043478259</v>
      </c>
      <c r="M22" s="212">
        <v>95.371594202898564</v>
      </c>
      <c r="N22" s="212">
        <v>103.53391304347825</v>
      </c>
      <c r="O22" s="212">
        <v>91.8436231884058</v>
      </c>
      <c r="P22" s="212">
        <v>83.63666666666667</v>
      </c>
      <c r="Q22" s="212">
        <v>80.805362318840594</v>
      </c>
      <c r="R22" s="212">
        <v>78.482608695652175</v>
      </c>
      <c r="S22" s="212">
        <v>66.857681159420295</v>
      </c>
      <c r="T22" s="212">
        <v>60.814599999999999</v>
      </c>
      <c r="U22" s="212">
        <v>64.755533333333346</v>
      </c>
      <c r="V22" s="212">
        <v>50.899933333333344</v>
      </c>
      <c r="W22" s="212">
        <v>66.973133333333351</v>
      </c>
      <c r="X22" s="212">
        <v>89.020800000000008</v>
      </c>
      <c r="Y22" s="212">
        <v>98.243200000000016</v>
      </c>
      <c r="Z22" s="212">
        <v>70.265799999999999</v>
      </c>
      <c r="AA22" s="212">
        <v>46.351066666666675</v>
      </c>
      <c r="AB22" s="212">
        <v>47.090266666666672</v>
      </c>
      <c r="AC22" s="212">
        <v>54.549733333333336</v>
      </c>
      <c r="AD22" s="212">
        <v>64.265666666666661</v>
      </c>
      <c r="AE22" s="212">
        <v>79.107600000000019</v>
      </c>
      <c r="AF22" s="212">
        <v>83.988666666666674</v>
      </c>
    </row>
    <row r="23" spans="2:32" ht="18" x14ac:dyDescent="0.35">
      <c r="B23" s="201">
        <v>3</v>
      </c>
      <c r="C23" s="207" t="s">
        <v>286</v>
      </c>
      <c r="D23" s="211" t="s">
        <v>292</v>
      </c>
      <c r="E23" s="212">
        <f>SUM(E21:E22)</f>
        <v>451.71302318840577</v>
      </c>
      <c r="F23" s="212">
        <f t="shared" ref="F23:AF23" si="4">SUM(F21:F22)</f>
        <v>414.77354282194688</v>
      </c>
      <c r="G23" s="212">
        <f t="shared" si="4"/>
        <v>373.68663710144926</v>
      </c>
      <c r="H23" s="212">
        <f t="shared" si="4"/>
        <v>457.17501739130438</v>
      </c>
      <c r="I23" s="212">
        <f t="shared" si="4"/>
        <v>368.3606602898551</v>
      </c>
      <c r="J23" s="212">
        <f t="shared" si="4"/>
        <v>580.86230144927538</v>
      </c>
      <c r="K23" s="212">
        <f t="shared" si="4"/>
        <v>571.22039652173908</v>
      </c>
      <c r="L23" s="212">
        <f t="shared" si="4"/>
        <v>506.1207130434783</v>
      </c>
      <c r="M23" s="212">
        <f t="shared" si="4"/>
        <v>400.95203420289857</v>
      </c>
      <c r="N23" s="212">
        <f t="shared" si="4"/>
        <v>486.76115304347826</v>
      </c>
      <c r="O23" s="212">
        <f t="shared" si="4"/>
        <v>458.22678318840576</v>
      </c>
      <c r="P23" s="212">
        <f t="shared" si="4"/>
        <v>468.91914666666662</v>
      </c>
      <c r="Q23" s="212">
        <f t="shared" si="4"/>
        <v>354.7049223188406</v>
      </c>
      <c r="R23" s="212">
        <f t="shared" si="4"/>
        <v>465.24260869565217</v>
      </c>
      <c r="S23" s="212">
        <f t="shared" si="4"/>
        <v>307.65340115942024</v>
      </c>
      <c r="T23" s="212">
        <f t="shared" si="4"/>
        <v>327.54831999999993</v>
      </c>
      <c r="U23" s="212">
        <f t="shared" si="4"/>
        <v>319.61189333333334</v>
      </c>
      <c r="V23" s="212">
        <f t="shared" si="4"/>
        <v>427.66665333333333</v>
      </c>
      <c r="W23" s="212">
        <f t="shared" si="4"/>
        <v>329.18057333333337</v>
      </c>
      <c r="X23" s="212">
        <f t="shared" si="4"/>
        <v>396.34319999999997</v>
      </c>
      <c r="Y23" s="212">
        <f t="shared" si="4"/>
        <v>526.17707999999993</v>
      </c>
      <c r="Z23" s="212">
        <f t="shared" si="4"/>
        <v>430.94436000000002</v>
      </c>
      <c r="AA23" s="212">
        <f t="shared" si="4"/>
        <v>275.74726666666669</v>
      </c>
      <c r="AB23" s="212">
        <f t="shared" si="4"/>
        <v>562.78302666666661</v>
      </c>
      <c r="AC23" s="212">
        <f t="shared" si="4"/>
        <v>445.62469013333339</v>
      </c>
      <c r="AD23" s="212">
        <f t="shared" si="4"/>
        <v>465.41234666666668</v>
      </c>
      <c r="AE23" s="212">
        <f t="shared" si="4"/>
        <v>512.70647999999994</v>
      </c>
      <c r="AF23" s="212">
        <f t="shared" si="4"/>
        <v>416.73602666666665</v>
      </c>
    </row>
    <row r="24" spans="2:32" ht="18" x14ac:dyDescent="0.35">
      <c r="B24" s="201">
        <v>3</v>
      </c>
      <c r="C24" s="207" t="s">
        <v>287</v>
      </c>
      <c r="D24" s="208" t="s">
        <v>290</v>
      </c>
      <c r="E24" s="212">
        <f>SUM(E16:E17)</f>
        <v>510.52095720689903</v>
      </c>
      <c r="F24" s="212">
        <f t="shared" ref="F24:AF24" si="5">SUM(F16:F17)</f>
        <v>515.1994892609672</v>
      </c>
      <c r="G24" s="212">
        <f t="shared" si="5"/>
        <v>519.97161043712958</v>
      </c>
      <c r="H24" s="212">
        <f t="shared" si="5"/>
        <v>518.95960723176302</v>
      </c>
      <c r="I24" s="212">
        <f t="shared" si="5"/>
        <v>515.66501043591666</v>
      </c>
      <c r="J24" s="212">
        <f t="shared" si="5"/>
        <v>515.89455103540172</v>
      </c>
      <c r="K24" s="212">
        <f t="shared" si="5"/>
        <v>530.26342603329101</v>
      </c>
      <c r="L24" s="212">
        <f t="shared" si="5"/>
        <v>541.07843401933019</v>
      </c>
      <c r="M24" s="212">
        <f t="shared" si="5"/>
        <v>547.73112201877643</v>
      </c>
      <c r="N24" s="212">
        <f t="shared" si="5"/>
        <v>530.26224631575815</v>
      </c>
      <c r="O24" s="212">
        <f t="shared" si="5"/>
        <v>506.19017702348742</v>
      </c>
      <c r="P24" s="212">
        <f t="shared" si="5"/>
        <v>503.06442129658865</v>
      </c>
      <c r="Q24" s="212">
        <f t="shared" si="5"/>
        <v>497.13042627240571</v>
      </c>
      <c r="R24" s="212">
        <f t="shared" si="5"/>
        <v>494.64282958707031</v>
      </c>
      <c r="S24" s="212">
        <f t="shared" si="5"/>
        <v>493.58158061222343</v>
      </c>
      <c r="T24" s="212">
        <f t="shared" si="5"/>
        <v>487.84384939435944</v>
      </c>
      <c r="U24" s="212">
        <f t="shared" si="5"/>
        <v>484.7110571920623</v>
      </c>
      <c r="V24" s="212">
        <f t="shared" si="5"/>
        <v>475.48213811668177</v>
      </c>
      <c r="W24" s="212">
        <f t="shared" si="5"/>
        <v>473.00551229450713</v>
      </c>
      <c r="X24" s="212">
        <f t="shared" si="5"/>
        <v>465.85919507579717</v>
      </c>
      <c r="Y24" s="212">
        <f t="shared" si="5"/>
        <v>456.28550087667043</v>
      </c>
      <c r="Z24" s="212">
        <f t="shared" si="5"/>
        <v>451.88887116873644</v>
      </c>
      <c r="AA24" s="212">
        <f t="shared" si="5"/>
        <v>467.26126630730369</v>
      </c>
      <c r="AB24" s="212">
        <f t="shared" si="5"/>
        <v>474.00632162108758</v>
      </c>
      <c r="AC24" s="212">
        <f t="shared" si="5"/>
        <v>479.42085044025947</v>
      </c>
      <c r="AD24" s="212">
        <f t="shared" si="5"/>
        <v>489.36351892097213</v>
      </c>
      <c r="AE24" s="212">
        <f t="shared" si="5"/>
        <v>504.38405420034576</v>
      </c>
      <c r="AF24" s="212">
        <f t="shared" si="5"/>
        <v>518.52047694760165</v>
      </c>
    </row>
    <row r="25" spans="2:32" ht="18" x14ac:dyDescent="0.35">
      <c r="B25" s="201">
        <v>3</v>
      </c>
      <c r="C25" s="207" t="s">
        <v>288</v>
      </c>
      <c r="D25" s="208" t="s">
        <v>291</v>
      </c>
      <c r="E25" s="212">
        <f>SUM(E18:E20)</f>
        <v>21.376647373516967</v>
      </c>
      <c r="F25" s="212">
        <f t="shared" ref="F25:AF25" si="6">SUM(F18:F20)</f>
        <v>21.25793232285594</v>
      </c>
      <c r="G25" s="212">
        <f t="shared" si="6"/>
        <v>20.938299490922319</v>
      </c>
      <c r="H25" s="212">
        <f t="shared" si="6"/>
        <v>21.302829744521201</v>
      </c>
      <c r="I25" s="212">
        <f t="shared" si="6"/>
        <v>22.042696284571971</v>
      </c>
      <c r="J25" s="212">
        <f t="shared" si="6"/>
        <v>22.867744864139539</v>
      </c>
      <c r="K25" s="212">
        <f t="shared" si="6"/>
        <v>23.016852063870779</v>
      </c>
      <c r="L25" s="212">
        <f t="shared" si="6"/>
        <v>22.437318611221475</v>
      </c>
      <c r="M25" s="212">
        <f t="shared" si="6"/>
        <v>23.596590470075874</v>
      </c>
      <c r="N25" s="212">
        <f t="shared" si="6"/>
        <v>23.485127911488217</v>
      </c>
      <c r="O25" s="212">
        <f t="shared" si="6"/>
        <v>22.363179751833787</v>
      </c>
      <c r="P25" s="212">
        <f t="shared" si="6"/>
        <v>21.385547376414223</v>
      </c>
      <c r="Q25" s="212">
        <f t="shared" si="6"/>
        <v>21.137583771000614</v>
      </c>
      <c r="R25" s="212">
        <f t="shared" si="6"/>
        <v>21.675887920955468</v>
      </c>
      <c r="S25" s="212">
        <f t="shared" si="6"/>
        <v>21.405293789779897</v>
      </c>
      <c r="T25" s="212">
        <f t="shared" si="6"/>
        <v>20.830149139995488</v>
      </c>
      <c r="U25" s="212">
        <f t="shared" si="6"/>
        <v>19.939191545577213</v>
      </c>
      <c r="V25" s="212">
        <f t="shared" si="6"/>
        <v>19.376412293385606</v>
      </c>
      <c r="W25" s="212">
        <f t="shared" si="6"/>
        <v>19.185888368924441</v>
      </c>
      <c r="X25" s="212">
        <f t="shared" si="6"/>
        <v>18.70578697500288</v>
      </c>
      <c r="Y25" s="212">
        <f t="shared" si="6"/>
        <v>19.57148630187632</v>
      </c>
      <c r="Z25" s="212">
        <f t="shared" si="6"/>
        <v>18.282463067511316</v>
      </c>
      <c r="AA25" s="212">
        <f t="shared" si="6"/>
        <v>18.828054995633138</v>
      </c>
      <c r="AB25" s="212">
        <f t="shared" si="6"/>
        <v>20.349720765890424</v>
      </c>
      <c r="AC25" s="212">
        <f t="shared" si="6"/>
        <v>19.755962923689093</v>
      </c>
      <c r="AD25" s="212">
        <f t="shared" si="6"/>
        <v>19.736583892747486</v>
      </c>
      <c r="AE25" s="212">
        <f t="shared" si="6"/>
        <v>20.007950610688596</v>
      </c>
      <c r="AF25" s="212">
        <f t="shared" si="6"/>
        <v>20.946888521530283</v>
      </c>
    </row>
    <row r="26" spans="2:32" ht="18" x14ac:dyDescent="0.35">
      <c r="B26" s="201">
        <v>3</v>
      </c>
      <c r="C26" s="205" t="s">
        <v>293</v>
      </c>
      <c r="D26" s="211" t="s">
        <v>294</v>
      </c>
      <c r="E26" s="213">
        <f>E23+(E24*25)+(E25*298)</f>
        <v>19584.977870668939</v>
      </c>
      <c r="F26" s="213">
        <f t="shared" ref="F26:AF26" si="7">F23+(F24*25)+(F25*298)</f>
        <v>19629.624606557198</v>
      </c>
      <c r="G26" s="213">
        <f t="shared" si="7"/>
        <v>19612.590146324539</v>
      </c>
      <c r="H26" s="213">
        <f t="shared" si="7"/>
        <v>19779.408462052699</v>
      </c>
      <c r="I26" s="213">
        <f t="shared" si="7"/>
        <v>19828.709413990218</v>
      </c>
      <c r="J26" s="213">
        <f t="shared" si="7"/>
        <v>20292.814046847903</v>
      </c>
      <c r="K26" s="213">
        <f t="shared" si="7"/>
        <v>20686.827962387506</v>
      </c>
      <c r="L26" s="213">
        <f t="shared" si="7"/>
        <v>20719.40250967073</v>
      </c>
      <c r="M26" s="213">
        <f t="shared" si="7"/>
        <v>21126.01404475492</v>
      </c>
      <c r="N26" s="213">
        <f t="shared" si="7"/>
        <v>20741.88542856092</v>
      </c>
      <c r="O26" s="213">
        <f t="shared" si="7"/>
        <v>19777.208774822058</v>
      </c>
      <c r="P26" s="213">
        <f t="shared" si="7"/>
        <v>19418.422797252821</v>
      </c>
      <c r="Q26" s="213">
        <f t="shared" si="7"/>
        <v>19081.965542887167</v>
      </c>
      <c r="R26" s="213">
        <f t="shared" si="7"/>
        <v>19290.727948817141</v>
      </c>
      <c r="S26" s="213">
        <f t="shared" si="7"/>
        <v>19025.970465819413</v>
      </c>
      <c r="T26" s="213">
        <f t="shared" si="7"/>
        <v>18731.02899857764</v>
      </c>
      <c r="U26" s="213">
        <f t="shared" si="7"/>
        <v>18379.267403716898</v>
      </c>
      <c r="V26" s="213">
        <f t="shared" si="7"/>
        <v>18088.890969679287</v>
      </c>
      <c r="W26" s="213">
        <f t="shared" si="7"/>
        <v>17871.713114635495</v>
      </c>
      <c r="X26" s="213">
        <f t="shared" si="7"/>
        <v>17617.147595445786</v>
      </c>
      <c r="Y26" s="213">
        <f t="shared" si="7"/>
        <v>17765.617519875901</v>
      </c>
      <c r="Z26" s="213">
        <f t="shared" si="7"/>
        <v>17176.340133336784</v>
      </c>
      <c r="AA26" s="213">
        <f t="shared" si="7"/>
        <v>17568.039313047935</v>
      </c>
      <c r="AB26" s="213">
        <f t="shared" si="7"/>
        <v>18477.157855429199</v>
      </c>
      <c r="AC26" s="213">
        <f t="shared" si="7"/>
        <v>18318.422902399172</v>
      </c>
      <c r="AD26" s="213">
        <f t="shared" si="7"/>
        <v>18581.00231972972</v>
      </c>
      <c r="AE26" s="213">
        <f t="shared" si="7"/>
        <v>19084.677116993847</v>
      </c>
      <c r="AF26" s="213">
        <f t="shared" si="7"/>
        <v>19621.920729772733</v>
      </c>
    </row>
    <row r="27" spans="2:32" x14ac:dyDescent="0.25">
      <c r="B27" s="204"/>
      <c r="C27" s="205"/>
      <c r="D27" s="205"/>
      <c r="E27" s="271" t="s">
        <v>289</v>
      </c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  <c r="Z27" s="271"/>
    </row>
    <row r="28" spans="2:32" ht="18" x14ac:dyDescent="0.35">
      <c r="B28" s="206" t="s">
        <v>280</v>
      </c>
      <c r="C28" s="207" t="s">
        <v>208</v>
      </c>
      <c r="D28" s="208" t="s">
        <v>290</v>
      </c>
      <c r="E28" s="214">
        <f>(E16-E4)/E4</f>
        <v>0</v>
      </c>
      <c r="F28" s="214">
        <f t="shared" ref="F28:AF28" si="8">(F16-F4)/F4</f>
        <v>0</v>
      </c>
      <c r="G28" s="214">
        <f t="shared" si="8"/>
        <v>0</v>
      </c>
      <c r="H28" s="214">
        <f t="shared" si="8"/>
        <v>0</v>
      </c>
      <c r="I28" s="214">
        <f t="shared" si="8"/>
        <v>0</v>
      </c>
      <c r="J28" s="214">
        <f t="shared" si="8"/>
        <v>0</v>
      </c>
      <c r="K28" s="214">
        <f t="shared" si="8"/>
        <v>0</v>
      </c>
      <c r="L28" s="214">
        <f t="shared" si="8"/>
        <v>0</v>
      </c>
      <c r="M28" s="214">
        <f t="shared" si="8"/>
        <v>0</v>
      </c>
      <c r="N28" s="214">
        <f t="shared" si="8"/>
        <v>0</v>
      </c>
      <c r="O28" s="214">
        <f t="shared" si="8"/>
        <v>0</v>
      </c>
      <c r="P28" s="214">
        <f t="shared" si="8"/>
        <v>0</v>
      </c>
      <c r="Q28" s="214">
        <f t="shared" si="8"/>
        <v>0</v>
      </c>
      <c r="R28" s="214">
        <f t="shared" si="8"/>
        <v>0</v>
      </c>
      <c r="S28" s="214">
        <f t="shared" si="8"/>
        <v>0</v>
      </c>
      <c r="T28" s="214">
        <f t="shared" si="8"/>
        <v>0</v>
      </c>
      <c r="U28" s="214">
        <f t="shared" si="8"/>
        <v>0</v>
      </c>
      <c r="V28" s="214">
        <f t="shared" si="8"/>
        <v>0</v>
      </c>
      <c r="W28" s="214">
        <f t="shared" si="8"/>
        <v>0</v>
      </c>
      <c r="X28" s="214">
        <f t="shared" si="8"/>
        <v>6.4701322970725213E-4</v>
      </c>
      <c r="Y28" s="214">
        <f t="shared" si="8"/>
        <v>-6.6024982452344335E-4</v>
      </c>
      <c r="Z28" s="214">
        <f t="shared" si="8"/>
        <v>0</v>
      </c>
      <c r="AA28" s="214">
        <f t="shared" si="8"/>
        <v>0</v>
      </c>
      <c r="AB28" s="214">
        <f t="shared" si="8"/>
        <v>0</v>
      </c>
      <c r="AC28" s="214">
        <f t="shared" si="8"/>
        <v>0</v>
      </c>
      <c r="AD28" s="214">
        <f t="shared" si="8"/>
        <v>0</v>
      </c>
      <c r="AE28" s="214">
        <f t="shared" si="8"/>
        <v>0</v>
      </c>
      <c r="AF28" s="214">
        <f t="shared" si="8"/>
        <v>-3.9944681127742547E-4</v>
      </c>
    </row>
    <row r="29" spans="2:32" ht="18" x14ac:dyDescent="0.35">
      <c r="B29" s="206" t="s">
        <v>281</v>
      </c>
      <c r="C29" s="207" t="s">
        <v>282</v>
      </c>
      <c r="D29" s="208" t="s">
        <v>290</v>
      </c>
      <c r="E29" s="214">
        <f t="shared" ref="E29:E37" si="9">(E17-E5)/E5</f>
        <v>0</v>
      </c>
      <c r="F29" s="214">
        <f t="shared" ref="F29:AF29" si="10">(F17-F5)/F5</f>
        <v>0</v>
      </c>
      <c r="G29" s="214">
        <f t="shared" si="10"/>
        <v>0</v>
      </c>
      <c r="H29" s="214">
        <f t="shared" si="10"/>
        <v>0</v>
      </c>
      <c r="I29" s="214">
        <f t="shared" si="10"/>
        <v>0</v>
      </c>
      <c r="J29" s="214">
        <f t="shared" si="10"/>
        <v>0</v>
      </c>
      <c r="K29" s="214">
        <f t="shared" si="10"/>
        <v>0</v>
      </c>
      <c r="L29" s="214">
        <f t="shared" si="10"/>
        <v>0</v>
      </c>
      <c r="M29" s="214">
        <f t="shared" si="10"/>
        <v>0</v>
      </c>
      <c r="N29" s="214">
        <f t="shared" si="10"/>
        <v>0</v>
      </c>
      <c r="O29" s="214">
        <f t="shared" si="10"/>
        <v>0</v>
      </c>
      <c r="P29" s="214">
        <f t="shared" si="10"/>
        <v>0</v>
      </c>
      <c r="Q29" s="214">
        <f t="shared" si="10"/>
        <v>0</v>
      </c>
      <c r="R29" s="214">
        <f t="shared" si="10"/>
        <v>0</v>
      </c>
      <c r="S29" s="214">
        <f t="shared" si="10"/>
        <v>0</v>
      </c>
      <c r="T29" s="214">
        <f t="shared" si="10"/>
        <v>0</v>
      </c>
      <c r="U29" s="214">
        <f t="shared" si="10"/>
        <v>0</v>
      </c>
      <c r="V29" s="214">
        <f t="shared" si="10"/>
        <v>0</v>
      </c>
      <c r="W29" s="214">
        <f t="shared" si="10"/>
        <v>0</v>
      </c>
      <c r="X29" s="214">
        <f t="shared" si="10"/>
        <v>6.0521257740999284E-5</v>
      </c>
      <c r="Y29" s="214">
        <f t="shared" si="10"/>
        <v>-6.1385374010637832E-5</v>
      </c>
      <c r="Z29" s="214">
        <f t="shared" si="10"/>
        <v>0</v>
      </c>
      <c r="AA29" s="214">
        <f t="shared" si="10"/>
        <v>0</v>
      </c>
      <c r="AB29" s="214">
        <f t="shared" si="10"/>
        <v>0</v>
      </c>
      <c r="AC29" s="214">
        <f t="shared" si="10"/>
        <v>0</v>
      </c>
      <c r="AD29" s="214">
        <f t="shared" si="10"/>
        <v>0</v>
      </c>
      <c r="AE29" s="214">
        <f t="shared" si="10"/>
        <v>0</v>
      </c>
      <c r="AF29" s="214">
        <f t="shared" si="10"/>
        <v>4.0483684389376173E-4</v>
      </c>
    </row>
    <row r="30" spans="2:32" ht="18" x14ac:dyDescent="0.35">
      <c r="B30" s="206" t="s">
        <v>281</v>
      </c>
      <c r="C30" s="207" t="s">
        <v>282</v>
      </c>
      <c r="D30" s="208" t="s">
        <v>291</v>
      </c>
      <c r="E30" s="214">
        <f t="shared" si="9"/>
        <v>0</v>
      </c>
      <c r="F30" s="214">
        <f t="shared" ref="F30:AF30" si="11">(F18-F6)/F6</f>
        <v>0</v>
      </c>
      <c r="G30" s="214">
        <f t="shared" si="11"/>
        <v>0</v>
      </c>
      <c r="H30" s="214">
        <f t="shared" si="11"/>
        <v>0</v>
      </c>
      <c r="I30" s="214">
        <f t="shared" si="11"/>
        <v>0</v>
      </c>
      <c r="J30" s="214">
        <f t="shared" si="11"/>
        <v>0</v>
      </c>
      <c r="K30" s="214">
        <f t="shared" si="11"/>
        <v>0</v>
      </c>
      <c r="L30" s="214">
        <f t="shared" si="11"/>
        <v>0</v>
      </c>
      <c r="M30" s="214">
        <f t="shared" si="11"/>
        <v>0</v>
      </c>
      <c r="N30" s="214">
        <f t="shared" si="11"/>
        <v>0</v>
      </c>
      <c r="O30" s="214">
        <f t="shared" si="11"/>
        <v>0</v>
      </c>
      <c r="P30" s="214">
        <f t="shared" si="11"/>
        <v>0</v>
      </c>
      <c r="Q30" s="214">
        <f t="shared" si="11"/>
        <v>0</v>
      </c>
      <c r="R30" s="214">
        <f t="shared" si="11"/>
        <v>0</v>
      </c>
      <c r="S30" s="214">
        <f t="shared" si="11"/>
        <v>0</v>
      </c>
      <c r="T30" s="214">
        <f t="shared" si="11"/>
        <v>0</v>
      </c>
      <c r="U30" s="214">
        <f t="shared" si="11"/>
        <v>0</v>
      </c>
      <c r="V30" s="214">
        <f t="shared" si="11"/>
        <v>0</v>
      </c>
      <c r="W30" s="214">
        <f t="shared" si="11"/>
        <v>0</v>
      </c>
      <c r="X30" s="214">
        <f t="shared" si="11"/>
        <v>2.5970731294399057E-4</v>
      </c>
      <c r="Y30" s="214">
        <f t="shared" si="11"/>
        <v>-2.7175391031739233E-4</v>
      </c>
      <c r="Z30" s="214">
        <f t="shared" si="11"/>
        <v>0</v>
      </c>
      <c r="AA30" s="214">
        <f t="shared" si="11"/>
        <v>0</v>
      </c>
      <c r="AB30" s="214">
        <f t="shared" si="11"/>
        <v>0</v>
      </c>
      <c r="AC30" s="214">
        <f t="shared" si="11"/>
        <v>0</v>
      </c>
      <c r="AD30" s="214">
        <f t="shared" si="11"/>
        <v>0</v>
      </c>
      <c r="AE30" s="214">
        <f t="shared" si="11"/>
        <v>0</v>
      </c>
      <c r="AF30" s="214">
        <f t="shared" si="11"/>
        <v>1.0122666019264791E-3</v>
      </c>
    </row>
    <row r="31" spans="2:32" ht="18" x14ac:dyDescent="0.35">
      <c r="B31" s="206" t="s">
        <v>201</v>
      </c>
      <c r="C31" s="207" t="s">
        <v>283</v>
      </c>
      <c r="D31" s="208" t="s">
        <v>291</v>
      </c>
      <c r="E31" s="214">
        <f t="shared" si="9"/>
        <v>-1.8025741486989494E-4</v>
      </c>
      <c r="F31" s="214">
        <f t="shared" ref="F31:AF31" si="12">(F19-F7)/F7</f>
        <v>-1.7970191325614163E-4</v>
      </c>
      <c r="G31" s="214">
        <f t="shared" si="12"/>
        <v>-1.1167902269561029E-3</v>
      </c>
      <c r="H31" s="214">
        <f t="shared" si="12"/>
        <v>-9.6882597310778357E-4</v>
      </c>
      <c r="I31" s="214">
        <f t="shared" si="12"/>
        <v>-9.2357197542562719E-4</v>
      </c>
      <c r="J31" s="214">
        <f t="shared" si="12"/>
        <v>-4.3338207284604328E-5</v>
      </c>
      <c r="K31" s="214">
        <f t="shared" si="12"/>
        <v>-4.473672084115184E-4</v>
      </c>
      <c r="L31" s="214">
        <f t="shared" si="12"/>
        <v>3.2833223906050482E-4</v>
      </c>
      <c r="M31" s="214">
        <f t="shared" si="12"/>
        <v>-5.0767924891183854E-4</v>
      </c>
      <c r="N31" s="214">
        <f t="shared" si="12"/>
        <v>-3.5126002666686473E-4</v>
      </c>
      <c r="O31" s="214">
        <f t="shared" si="12"/>
        <v>-1.1420075102172537E-3</v>
      </c>
      <c r="P31" s="214">
        <f t="shared" si="12"/>
        <v>-1.4192146805765645E-3</v>
      </c>
      <c r="Q31" s="214">
        <f t="shared" si="12"/>
        <v>-1.4178612587253435E-3</v>
      </c>
      <c r="R31" s="214">
        <f t="shared" si="12"/>
        <v>-1.2168693493928944E-3</v>
      </c>
      <c r="S31" s="214">
        <f t="shared" si="12"/>
        <v>-9.0462383087441302E-4</v>
      </c>
      <c r="T31" s="214">
        <f t="shared" si="12"/>
        <v>-2.1571163073696794E-4</v>
      </c>
      <c r="U31" s="214">
        <f t="shared" si="12"/>
        <v>-3.0805905417513824E-4</v>
      </c>
      <c r="V31" s="214">
        <f t="shared" si="12"/>
        <v>-1.950074595093123E-4</v>
      </c>
      <c r="W31" s="214">
        <f t="shared" si="12"/>
        <v>3.1294825724995685E-5</v>
      </c>
      <c r="X31" s="214">
        <f t="shared" si="12"/>
        <v>2.618952645872545E-4</v>
      </c>
      <c r="Y31" s="214">
        <f t="shared" si="12"/>
        <v>-8.3482701196058574E-4</v>
      </c>
      <c r="Z31" s="214">
        <f t="shared" si="12"/>
        <v>-4.8475878214199978E-4</v>
      </c>
      <c r="AA31" s="214">
        <f t="shared" si="12"/>
        <v>-5.2325484828927174E-4</v>
      </c>
      <c r="AB31" s="214">
        <f t="shared" si="12"/>
        <v>-5.4479730781456656E-4</v>
      </c>
      <c r="AC31" s="214">
        <f t="shared" si="12"/>
        <v>-5.9471291646568595E-4</v>
      </c>
      <c r="AD31" s="214">
        <f t="shared" si="12"/>
        <v>-5.9734026042344108E-4</v>
      </c>
      <c r="AE31" s="214">
        <f t="shared" si="12"/>
        <v>-6.0855915560228849E-4</v>
      </c>
      <c r="AF31" s="214">
        <f t="shared" si="12"/>
        <v>-8.819345011713192E-4</v>
      </c>
    </row>
    <row r="32" spans="2:32" ht="18" x14ac:dyDescent="0.35">
      <c r="B32" s="206" t="s">
        <v>202</v>
      </c>
      <c r="C32" s="210" t="s">
        <v>284</v>
      </c>
      <c r="D32" s="208" t="s">
        <v>291</v>
      </c>
      <c r="E32" s="214">
        <f t="shared" si="9"/>
        <v>-1.7317424754091767E-4</v>
      </c>
      <c r="F32" s="214">
        <f t="shared" ref="F32:AF32" si="13">(F20-F8)/F8</f>
        <v>-1.7123642183179496E-4</v>
      </c>
      <c r="G32" s="214">
        <f t="shared" si="13"/>
        <v>-8.0845414687937759E-4</v>
      </c>
      <c r="H32" s="214">
        <f t="shared" si="13"/>
        <v>-7.2652516011335454E-4</v>
      </c>
      <c r="I32" s="214">
        <f t="shared" si="13"/>
        <v>-7.0474304972923676E-4</v>
      </c>
      <c r="J32" s="214">
        <f t="shared" si="13"/>
        <v>-7.450095120502674E-5</v>
      </c>
      <c r="K32" s="214">
        <f t="shared" si="13"/>
        <v>-3.662628118603486E-4</v>
      </c>
      <c r="L32" s="214">
        <f t="shared" si="13"/>
        <v>1.9066297674435271E-4</v>
      </c>
      <c r="M32" s="214">
        <f t="shared" si="13"/>
        <v>-4.0230703140670294E-4</v>
      </c>
      <c r="N32" s="214">
        <f t="shared" si="13"/>
        <v>-2.9209215495091542E-4</v>
      </c>
      <c r="O32" s="214">
        <f t="shared" si="13"/>
        <v>-8.6693186418415114E-4</v>
      </c>
      <c r="P32" s="214">
        <f t="shared" si="13"/>
        <v>-1.0551121397992158E-3</v>
      </c>
      <c r="Q32" s="214">
        <f t="shared" si="13"/>
        <v>-1.0529465162276946E-3</v>
      </c>
      <c r="R32" s="214">
        <f t="shared" si="13"/>
        <v>-9.2301506296255792E-4</v>
      </c>
      <c r="S32" s="214">
        <f t="shared" si="13"/>
        <v>-6.9984410132570784E-4</v>
      </c>
      <c r="T32" s="214">
        <f t="shared" si="13"/>
        <v>-2.0239592816174046E-4</v>
      </c>
      <c r="U32" s="214">
        <f t="shared" si="13"/>
        <v>-2.6713628350297566E-4</v>
      </c>
      <c r="V32" s="214">
        <f t="shared" si="13"/>
        <v>-1.9006839980817121E-4</v>
      </c>
      <c r="W32" s="214">
        <f t="shared" si="13"/>
        <v>-2.7485946347186486E-5</v>
      </c>
      <c r="X32" s="214">
        <f t="shared" si="13"/>
        <v>3.8416209791549951E-4</v>
      </c>
      <c r="Y32" s="214">
        <f t="shared" si="13"/>
        <v>-8.8141450965321185E-4</v>
      </c>
      <c r="Z32" s="214">
        <f t="shared" si="13"/>
        <v>-3.9150409815667656E-4</v>
      </c>
      <c r="AA32" s="214">
        <f t="shared" si="13"/>
        <v>-4.2604550754877818E-4</v>
      </c>
      <c r="AB32" s="214">
        <f t="shared" si="13"/>
        <v>-4.4954519090632962E-4</v>
      </c>
      <c r="AC32" s="214">
        <f t="shared" si="13"/>
        <v>-4.7685573811525732E-4</v>
      </c>
      <c r="AD32" s="214">
        <f t="shared" si="13"/>
        <v>-2.4331651884132324E-4</v>
      </c>
      <c r="AE32" s="214">
        <f t="shared" si="13"/>
        <v>-1.7457086401003651E-4</v>
      </c>
      <c r="AF32" s="214">
        <f t="shared" si="13"/>
        <v>-7.3679497356539576E-4</v>
      </c>
    </row>
    <row r="33" spans="2:32" ht="18" x14ac:dyDescent="0.35">
      <c r="B33" s="206" t="s">
        <v>285</v>
      </c>
      <c r="C33" s="210" t="s">
        <v>211</v>
      </c>
      <c r="D33" s="211" t="s">
        <v>292</v>
      </c>
      <c r="E33" s="214">
        <f t="shared" si="9"/>
        <v>0</v>
      </c>
      <c r="F33" s="214">
        <f t="shared" ref="F33:AF33" si="14">(F21-F9)/F9</f>
        <v>0</v>
      </c>
      <c r="G33" s="214">
        <f t="shared" si="14"/>
        <v>0</v>
      </c>
      <c r="H33" s="214">
        <f t="shared" si="14"/>
        <v>0</v>
      </c>
      <c r="I33" s="214">
        <f t="shared" si="14"/>
        <v>0</v>
      </c>
      <c r="J33" s="214">
        <f t="shared" si="14"/>
        <v>0</v>
      </c>
      <c r="K33" s="214">
        <f t="shared" si="14"/>
        <v>0</v>
      </c>
      <c r="L33" s="214">
        <f t="shared" si="14"/>
        <v>0</v>
      </c>
      <c r="M33" s="214">
        <f t="shared" si="14"/>
        <v>0</v>
      </c>
      <c r="N33" s="214">
        <f t="shared" si="14"/>
        <v>0</v>
      </c>
      <c r="O33" s="214">
        <f t="shared" si="14"/>
        <v>0</v>
      </c>
      <c r="P33" s="214">
        <f t="shared" si="14"/>
        <v>0</v>
      </c>
      <c r="Q33" s="214">
        <f t="shared" si="14"/>
        <v>0</v>
      </c>
      <c r="R33" s="214">
        <f t="shared" si="14"/>
        <v>0</v>
      </c>
      <c r="S33" s="214">
        <f t="shared" si="14"/>
        <v>0</v>
      </c>
      <c r="T33" s="214">
        <f t="shared" si="14"/>
        <v>0</v>
      </c>
      <c r="U33" s="214">
        <f t="shared" si="14"/>
        <v>0</v>
      </c>
      <c r="V33" s="214">
        <f t="shared" si="14"/>
        <v>0</v>
      </c>
      <c r="W33" s="214">
        <f t="shared" si="14"/>
        <v>0</v>
      </c>
      <c r="X33" s="214">
        <f t="shared" si="14"/>
        <v>0</v>
      </c>
      <c r="Y33" s="214">
        <f t="shared" si="14"/>
        <v>0</v>
      </c>
      <c r="Z33" s="214">
        <f t="shared" si="14"/>
        <v>0</v>
      </c>
      <c r="AA33" s="214">
        <f t="shared" si="14"/>
        <v>0</v>
      </c>
      <c r="AB33" s="214">
        <f t="shared" si="14"/>
        <v>0</v>
      </c>
      <c r="AC33" s="214">
        <f t="shared" si="14"/>
        <v>0</v>
      </c>
      <c r="AD33" s="214">
        <f t="shared" si="14"/>
        <v>0</v>
      </c>
      <c r="AE33" s="214">
        <f t="shared" si="14"/>
        <v>0</v>
      </c>
      <c r="AF33" s="214">
        <f t="shared" si="14"/>
        <v>0</v>
      </c>
    </row>
    <row r="34" spans="2:32" ht="18" x14ac:dyDescent="0.35">
      <c r="B34" s="206" t="s">
        <v>205</v>
      </c>
      <c r="C34" s="210" t="s">
        <v>206</v>
      </c>
      <c r="D34" s="211" t="s">
        <v>292</v>
      </c>
      <c r="E34" s="214">
        <f t="shared" si="9"/>
        <v>1.1739130434782601</v>
      </c>
      <c r="F34" s="214">
        <f t="shared" ref="F34:AF34" si="15">(F22-F10)/F10</f>
        <v>1.1739130434782605</v>
      </c>
      <c r="G34" s="214">
        <f t="shared" si="15"/>
        <v>1.1739130434782603</v>
      </c>
      <c r="H34" s="214">
        <f t="shared" si="15"/>
        <v>1.173913043478261</v>
      </c>
      <c r="I34" s="214">
        <f t="shared" si="15"/>
        <v>1.1739130434782601</v>
      </c>
      <c r="J34" s="214">
        <f t="shared" si="15"/>
        <v>1.1739130434782603</v>
      </c>
      <c r="K34" s="214">
        <f t="shared" si="15"/>
        <v>1.1739130434782605</v>
      </c>
      <c r="L34" s="214">
        <f t="shared" si="15"/>
        <v>1.1739130434782603</v>
      </c>
      <c r="M34" s="214">
        <f t="shared" si="15"/>
        <v>1.1739130434782608</v>
      </c>
      <c r="N34" s="214">
        <f t="shared" si="15"/>
        <v>1.1739130434782603</v>
      </c>
      <c r="O34" s="214">
        <f t="shared" si="15"/>
        <v>1.1739130434782605</v>
      </c>
      <c r="P34" s="214">
        <f t="shared" si="15"/>
        <v>1.173913043478261</v>
      </c>
      <c r="Q34" s="214">
        <f t="shared" si="15"/>
        <v>1.1739130434782608</v>
      </c>
      <c r="R34" s="214">
        <f t="shared" si="15"/>
        <v>1.1739130434782612</v>
      </c>
      <c r="S34" s="214">
        <f t="shared" si="15"/>
        <v>1.1739130434782605</v>
      </c>
      <c r="T34" s="214">
        <f t="shared" si="15"/>
        <v>1.1799327059565738</v>
      </c>
      <c r="U34" s="214">
        <f t="shared" si="15"/>
        <v>1.1913589438157635</v>
      </c>
      <c r="V34" s="214">
        <f t="shared" si="15"/>
        <v>1.1793833207736755</v>
      </c>
      <c r="W34" s="214">
        <f t="shared" si="15"/>
        <v>1.1771997997473009</v>
      </c>
      <c r="X34" s="214">
        <f t="shared" si="15"/>
        <v>1.175133043057571</v>
      </c>
      <c r="Y34" s="214">
        <f t="shared" si="15"/>
        <v>1.1752642603146768</v>
      </c>
      <c r="Z34" s="214">
        <f t="shared" si="15"/>
        <v>1.1739041655322624</v>
      </c>
      <c r="AA34" s="214">
        <f t="shared" si="15"/>
        <v>1.1738950988822014</v>
      </c>
      <c r="AB34" s="214">
        <f t="shared" si="15"/>
        <v>1.1739454262306184</v>
      </c>
      <c r="AC34" s="214">
        <f t="shared" si="15"/>
        <v>1.1744570142360198</v>
      </c>
      <c r="AD34" s="214">
        <f t="shared" si="15"/>
        <v>1.2704544276905538</v>
      </c>
      <c r="AE34" s="214">
        <f t="shared" si="15"/>
        <v>1.2097629924001891</v>
      </c>
      <c r="AF34" s="214">
        <f t="shared" si="15"/>
        <v>1.3967772313487494</v>
      </c>
    </row>
    <row r="35" spans="2:32" ht="18" x14ac:dyDescent="0.35">
      <c r="B35" s="201">
        <v>3</v>
      </c>
      <c r="C35" s="207" t="s">
        <v>286</v>
      </c>
      <c r="D35" s="211" t="s">
        <v>292</v>
      </c>
      <c r="E35" s="214">
        <f t="shared" si="9"/>
        <v>0.1306748974221143</v>
      </c>
      <c r="F35" s="214">
        <f t="shared" ref="F35:AF35" si="16">(F23-F11)/F11</f>
        <v>0.14903925079577218</v>
      </c>
      <c r="G35" s="214">
        <f t="shared" si="16"/>
        <v>0.20575073353733545</v>
      </c>
      <c r="H35" s="214">
        <f t="shared" si="16"/>
        <v>0.13374738715795845</v>
      </c>
      <c r="I35" s="214">
        <f t="shared" si="16"/>
        <v>0.16920526651984075</v>
      </c>
      <c r="J35" s="214">
        <f t="shared" si="16"/>
        <v>8.7190992273452783E-2</v>
      </c>
      <c r="K35" s="214">
        <f t="shared" si="16"/>
        <v>8.9825250551149441E-2</v>
      </c>
      <c r="L35" s="214">
        <f t="shared" si="16"/>
        <v>9.6690070959028887E-2</v>
      </c>
      <c r="M35" s="214">
        <f t="shared" si="16"/>
        <v>0.14737575754335352</v>
      </c>
      <c r="N35" s="214">
        <f t="shared" si="16"/>
        <v>0.12976196940811216</v>
      </c>
      <c r="O35" s="214">
        <f t="shared" si="16"/>
        <v>0.12136996216932727</v>
      </c>
      <c r="P35" s="214">
        <f t="shared" si="16"/>
        <v>0.10657989416597642</v>
      </c>
      <c r="Q35" s="214">
        <f t="shared" si="16"/>
        <v>0.14027354586281546</v>
      </c>
      <c r="R35" s="214">
        <f t="shared" si="16"/>
        <v>0.10022326124279837</v>
      </c>
      <c r="S35" s="214">
        <f t="shared" si="16"/>
        <v>0.13295199464155771</v>
      </c>
      <c r="T35" s="214">
        <f t="shared" si="16"/>
        <v>0.11172318078660959</v>
      </c>
      <c r="U35" s="214">
        <f t="shared" si="16"/>
        <v>0.12378444638001333</v>
      </c>
      <c r="V35" s="214">
        <f t="shared" si="16"/>
        <v>6.8840850642057652E-2</v>
      </c>
      <c r="W35" s="214">
        <f t="shared" si="16"/>
        <v>0.1236037012024454</v>
      </c>
      <c r="X35" s="214">
        <f t="shared" si="16"/>
        <v>0.13810290912536721</v>
      </c>
      <c r="Y35" s="214">
        <f t="shared" si="16"/>
        <v>0.11219543498923937</v>
      </c>
      <c r="Z35" s="214">
        <f t="shared" si="16"/>
        <v>9.6547855760963017E-2</v>
      </c>
      <c r="AA35" s="214">
        <f t="shared" si="16"/>
        <v>9.9830938786971329E-2</v>
      </c>
      <c r="AB35" s="214">
        <f t="shared" si="16"/>
        <v>4.7322749173871734E-2</v>
      </c>
      <c r="AC35" s="214">
        <f t="shared" si="16"/>
        <v>7.079734505004466E-2</v>
      </c>
      <c r="AD35" s="214">
        <f t="shared" si="16"/>
        <v>8.3735729988343888E-2</v>
      </c>
      <c r="AE35" s="214">
        <f t="shared" si="16"/>
        <v>9.22638473885318E-2</v>
      </c>
      <c r="AF35" s="214">
        <f t="shared" si="16"/>
        <v>0.13308239523985949</v>
      </c>
    </row>
    <row r="36" spans="2:32" ht="18" x14ac:dyDescent="0.35">
      <c r="B36" s="201">
        <v>3</v>
      </c>
      <c r="C36" s="207" t="s">
        <v>287</v>
      </c>
      <c r="D36" s="208" t="s">
        <v>290</v>
      </c>
      <c r="E36" s="214">
        <f t="shared" si="9"/>
        <v>0</v>
      </c>
      <c r="F36" s="214">
        <f t="shared" ref="F36:AF36" si="17">(F24-F12)/F12</f>
        <v>0</v>
      </c>
      <c r="G36" s="214">
        <f t="shared" si="17"/>
        <v>0</v>
      </c>
      <c r="H36" s="214">
        <f t="shared" si="17"/>
        <v>0</v>
      </c>
      <c r="I36" s="214">
        <f t="shared" si="17"/>
        <v>0</v>
      </c>
      <c r="J36" s="214">
        <f t="shared" si="17"/>
        <v>0</v>
      </c>
      <c r="K36" s="214">
        <f t="shared" si="17"/>
        <v>0</v>
      </c>
      <c r="L36" s="214">
        <f t="shared" si="17"/>
        <v>0</v>
      </c>
      <c r="M36" s="214">
        <f t="shared" si="17"/>
        <v>0</v>
      </c>
      <c r="N36" s="214">
        <f t="shared" si="17"/>
        <v>0</v>
      </c>
      <c r="O36" s="214">
        <f t="shared" si="17"/>
        <v>0</v>
      </c>
      <c r="P36" s="214">
        <f t="shared" si="17"/>
        <v>0</v>
      </c>
      <c r="Q36" s="214">
        <f t="shared" si="17"/>
        <v>0</v>
      </c>
      <c r="R36" s="214">
        <f t="shared" si="17"/>
        <v>0</v>
      </c>
      <c r="S36" s="214">
        <f t="shared" si="17"/>
        <v>0</v>
      </c>
      <c r="T36" s="214">
        <f t="shared" si="17"/>
        <v>0</v>
      </c>
      <c r="U36" s="214">
        <f t="shared" si="17"/>
        <v>0</v>
      </c>
      <c r="V36" s="214">
        <f t="shared" si="17"/>
        <v>0</v>
      </c>
      <c r="W36" s="214">
        <f t="shared" si="17"/>
        <v>0</v>
      </c>
      <c r="X36" s="214">
        <f t="shared" si="17"/>
        <v>5.8303664447352434E-4</v>
      </c>
      <c r="Y36" s="214">
        <f t="shared" si="17"/>
        <v>-5.9456922192236295E-4</v>
      </c>
      <c r="Z36" s="214">
        <f t="shared" si="17"/>
        <v>0</v>
      </c>
      <c r="AA36" s="214">
        <f t="shared" si="17"/>
        <v>0</v>
      </c>
      <c r="AB36" s="214">
        <f t="shared" si="17"/>
        <v>0</v>
      </c>
      <c r="AC36" s="214">
        <f t="shared" si="17"/>
        <v>0</v>
      </c>
      <c r="AD36" s="214">
        <f t="shared" si="17"/>
        <v>0</v>
      </c>
      <c r="AE36" s="214">
        <f t="shared" si="17"/>
        <v>0</v>
      </c>
      <c r="AF36" s="214">
        <f t="shared" si="17"/>
        <v>-3.1108444802943754E-4</v>
      </c>
    </row>
    <row r="37" spans="2:32" ht="18" x14ac:dyDescent="0.35">
      <c r="B37" s="201">
        <v>3</v>
      </c>
      <c r="C37" s="207" t="s">
        <v>288</v>
      </c>
      <c r="D37" s="208" t="s">
        <v>291</v>
      </c>
      <c r="E37" s="214">
        <f t="shared" si="9"/>
        <v>-1.6553348531587813E-4</v>
      </c>
      <c r="F37" s="214">
        <f t="shared" ref="F37:AF37" si="18">(F25-F13)/F13</f>
        <v>-1.6452429538387254E-4</v>
      </c>
      <c r="G37" s="214">
        <f t="shared" si="18"/>
        <v>-9.9729889792703544E-4</v>
      </c>
      <c r="H37" s="214">
        <f t="shared" si="18"/>
        <v>-8.6896837342164031E-4</v>
      </c>
      <c r="I37" s="214">
        <f t="shared" si="18"/>
        <v>-8.3201758557149917E-4</v>
      </c>
      <c r="J37" s="214">
        <f t="shared" si="18"/>
        <v>-4.2698955352331929E-5</v>
      </c>
      <c r="K37" s="214">
        <f t="shared" si="18"/>
        <v>-4.0514564521342683E-4</v>
      </c>
      <c r="L37" s="214">
        <f t="shared" si="18"/>
        <v>2.8881866261184244E-4</v>
      </c>
      <c r="M37" s="214">
        <f t="shared" si="18"/>
        <v>-4.5722988210731419E-4</v>
      </c>
      <c r="N37" s="214">
        <f t="shared" si="18"/>
        <v>-3.1854000085670568E-4</v>
      </c>
      <c r="O37" s="214">
        <f t="shared" si="18"/>
        <v>-1.0287244129079012E-3</v>
      </c>
      <c r="P37" s="214">
        <f t="shared" si="18"/>
        <v>-1.2704353598236514E-3</v>
      </c>
      <c r="Q37" s="214">
        <f t="shared" si="18"/>
        <v>-1.267659745847165E-3</v>
      </c>
      <c r="R37" s="214">
        <f t="shared" si="18"/>
        <v>-1.0931661486012982E-3</v>
      </c>
      <c r="S37" s="214">
        <f t="shared" si="18"/>
        <v>-8.1298475139276051E-4</v>
      </c>
      <c r="T37" s="214">
        <f t="shared" si="18"/>
        <v>-1.9619287722363112E-4</v>
      </c>
      <c r="U37" s="214">
        <f t="shared" si="18"/>
        <v>-2.77665535249232E-4</v>
      </c>
      <c r="V37" s="214">
        <f t="shared" si="18"/>
        <v>-1.7737985379414381E-4</v>
      </c>
      <c r="W37" s="214">
        <f t="shared" si="18"/>
        <v>2.3317057943861037E-5</v>
      </c>
      <c r="X37" s="214">
        <f t="shared" si="18"/>
        <v>2.7276775342594412E-4</v>
      </c>
      <c r="Y37" s="214">
        <f t="shared" si="18"/>
        <v>-7.9188680717516297E-4</v>
      </c>
      <c r="Z37" s="214">
        <f t="shared" si="18"/>
        <v>-4.3348445482051278E-4</v>
      </c>
      <c r="AA37" s="214">
        <f t="shared" si="18"/>
        <v>-4.6728669308771572E-4</v>
      </c>
      <c r="AB37" s="214">
        <f t="shared" si="18"/>
        <v>-4.9051311593483512E-4</v>
      </c>
      <c r="AC37" s="214">
        <f t="shared" si="18"/>
        <v>-5.3300050647556553E-4</v>
      </c>
      <c r="AD37" s="214">
        <f t="shared" si="18"/>
        <v>-5.1371438666605656E-4</v>
      </c>
      <c r="AE37" s="214">
        <f t="shared" si="18"/>
        <v>-5.1461039226169121E-4</v>
      </c>
      <c r="AF37" s="214">
        <f t="shared" si="18"/>
        <v>-7.0323361095800917E-4</v>
      </c>
    </row>
    <row r="38" spans="2:32" ht="18" x14ac:dyDescent="0.35">
      <c r="B38" s="201">
        <v>3</v>
      </c>
      <c r="C38" s="205" t="s">
        <v>293</v>
      </c>
      <c r="D38" s="211" t="s">
        <v>294</v>
      </c>
      <c r="E38" s="215">
        <f>(E26-E14)/E14</f>
        <v>2.6185821095438661E-3</v>
      </c>
      <c r="F38" s="215">
        <f t="shared" ref="F38:AF38" si="19">(F26-F14)/F14</f>
        <v>2.6948599259151379E-3</v>
      </c>
      <c r="G38" s="215">
        <f t="shared" si="19"/>
        <v>2.9423269524086241E-3</v>
      </c>
      <c r="H38" s="215">
        <f t="shared" si="19"/>
        <v>2.4535707365781634E-3</v>
      </c>
      <c r="I38" s="215">
        <f t="shared" si="19"/>
        <v>2.4184295545718439E-3</v>
      </c>
      <c r="J38" s="215">
        <f t="shared" si="19"/>
        <v>2.2864790956887131E-3</v>
      </c>
      <c r="K38" s="215">
        <f t="shared" si="19"/>
        <v>2.1461000036730707E-3</v>
      </c>
      <c r="L38" s="215">
        <f t="shared" si="19"/>
        <v>2.251885472308369E-3</v>
      </c>
      <c r="M38" s="215">
        <f t="shared" si="19"/>
        <v>2.2907613104194971E-3</v>
      </c>
      <c r="N38" s="215">
        <f t="shared" si="19"/>
        <v>2.5946317341851597E-3</v>
      </c>
      <c r="O38" s="215">
        <f t="shared" si="19"/>
        <v>2.1653903168421243E-3</v>
      </c>
      <c r="P38" s="215">
        <f t="shared" si="19"/>
        <v>1.9119990275789803E-3</v>
      </c>
      <c r="Q38" s="215">
        <f t="shared" si="19"/>
        <v>1.8712150727071492E-3</v>
      </c>
      <c r="R38" s="215">
        <f t="shared" si="19"/>
        <v>1.8338563691584176E-3</v>
      </c>
      <c r="S38" s="215">
        <f t="shared" si="19"/>
        <v>1.6274275392181088E-3</v>
      </c>
      <c r="T38" s="215">
        <f t="shared" si="19"/>
        <v>1.6951970913765568E-3</v>
      </c>
      <c r="U38" s="215">
        <f t="shared" si="19"/>
        <v>1.8290278946601058E-3</v>
      </c>
      <c r="V38" s="215">
        <f t="shared" si="19"/>
        <v>1.4682640817419276E-3</v>
      </c>
      <c r="W38" s="215">
        <f t="shared" si="19"/>
        <v>2.0378222705271019E-3</v>
      </c>
      <c r="X38" s="215">
        <f t="shared" si="19"/>
        <v>3.2117454551025531E-3</v>
      </c>
      <c r="Y38" s="215">
        <f t="shared" si="19"/>
        <v>2.3511043529377169E-3</v>
      </c>
      <c r="Z38" s="215">
        <f t="shared" si="19"/>
        <v>2.0757934999026035E-3</v>
      </c>
      <c r="AA38" s="215">
        <f t="shared" si="19"/>
        <v>1.2770323331573411E-3</v>
      </c>
      <c r="AB38" s="215">
        <f t="shared" si="19"/>
        <v>1.2166560895902425E-3</v>
      </c>
      <c r="AC38" s="215">
        <f t="shared" si="19"/>
        <v>1.4390660036832873E-3</v>
      </c>
      <c r="AD38" s="215">
        <f t="shared" si="19"/>
        <v>1.7757918066497065E-3</v>
      </c>
      <c r="AE38" s="215">
        <f t="shared" si="19"/>
        <v>2.1128787610801432E-3</v>
      </c>
      <c r="AF38" s="215">
        <f t="shared" si="19"/>
        <v>2.0692948433444049E-3</v>
      </c>
    </row>
    <row r="39" spans="2:32" ht="15.75" thickBot="1" x14ac:dyDescent="0.3">
      <c r="B39" s="272"/>
      <c r="C39" s="272"/>
      <c r="D39" s="216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</row>
    <row r="40" spans="2:32" ht="15.75" thickTop="1" x14ac:dyDescent="0.25"/>
    <row r="41" spans="2:32" x14ac:dyDescent="0.25"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</row>
    <row r="42" spans="2:32" x14ac:dyDescent="0.25"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</row>
  </sheetData>
  <mergeCells count="5">
    <mergeCell ref="B2:C2"/>
    <mergeCell ref="E3:Z3"/>
    <mergeCell ref="E15:Z15"/>
    <mergeCell ref="E27:Z27"/>
    <mergeCell ref="B39:C3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3F5D9-BA6C-4F19-95ED-4103DBBCBFDC}">
  <sheetPr>
    <tabColor rgb="FFFFC000"/>
  </sheetPr>
  <dimension ref="B1:AE25"/>
  <sheetViews>
    <sheetView zoomScale="75" zoomScaleNormal="75" workbookViewId="0">
      <pane ySplit="1" topLeftCell="A2" activePane="bottomLeft" state="frozen"/>
      <selection pane="bottomLeft" activeCell="B8" sqref="B8"/>
    </sheetView>
  </sheetViews>
  <sheetFormatPr defaultRowHeight="15" x14ac:dyDescent="0.25"/>
  <cols>
    <col min="1" max="1" width="2.85546875" style="31" customWidth="1"/>
    <col min="2" max="2" width="38.42578125" style="31" bestFit="1" customWidth="1"/>
    <col min="3" max="3" width="9.7109375" style="31" bestFit="1" customWidth="1"/>
    <col min="4" max="15" width="9.85546875" style="31" bestFit="1" customWidth="1"/>
    <col min="16" max="28" width="8.7109375" style="31" bestFit="1" customWidth="1"/>
    <col min="29" max="31" width="9.85546875" style="31" bestFit="1" customWidth="1"/>
    <col min="32" max="16384" width="9.140625" style="31"/>
  </cols>
  <sheetData>
    <row r="1" spans="2:31" ht="18" x14ac:dyDescent="0.35">
      <c r="B1" s="227" t="s">
        <v>357</v>
      </c>
      <c r="C1" s="227"/>
    </row>
    <row r="2" spans="2:31" x14ac:dyDescent="0.25">
      <c r="B2" s="227"/>
      <c r="C2" s="227"/>
      <c r="D2" s="230">
        <v>1990</v>
      </c>
      <c r="E2" s="230">
        <v>1991</v>
      </c>
      <c r="F2" s="230">
        <v>1992</v>
      </c>
      <c r="G2" s="230">
        <v>1993</v>
      </c>
      <c r="H2" s="230">
        <v>1994</v>
      </c>
      <c r="I2" s="230">
        <v>1995</v>
      </c>
      <c r="J2" s="230">
        <v>1996</v>
      </c>
      <c r="K2" s="230">
        <v>1997</v>
      </c>
      <c r="L2" s="230">
        <v>1998</v>
      </c>
      <c r="M2" s="230">
        <v>1999</v>
      </c>
      <c r="N2" s="230">
        <v>2000</v>
      </c>
      <c r="O2" s="230">
        <v>2001</v>
      </c>
      <c r="P2" s="230">
        <v>2002</v>
      </c>
      <c r="Q2" s="230">
        <v>2003</v>
      </c>
      <c r="R2" s="230">
        <v>2004</v>
      </c>
      <c r="S2" s="230">
        <v>2005</v>
      </c>
      <c r="T2" s="230">
        <v>2006</v>
      </c>
      <c r="U2" s="230">
        <v>2007</v>
      </c>
      <c r="V2" s="230">
        <v>2008</v>
      </c>
      <c r="W2" s="230">
        <v>2009</v>
      </c>
      <c r="X2" s="230">
        <v>2010</v>
      </c>
      <c r="Y2" s="230">
        <v>2011</v>
      </c>
      <c r="Z2" s="230">
        <v>2012</v>
      </c>
      <c r="AA2" s="230">
        <v>2013</v>
      </c>
      <c r="AB2" s="230">
        <v>2014</v>
      </c>
      <c r="AC2" s="230">
        <v>2015</v>
      </c>
      <c r="AD2" s="230">
        <v>2016</v>
      </c>
      <c r="AE2" s="230">
        <v>2017</v>
      </c>
    </row>
    <row r="3" spans="2:31" s="230" customFormat="1" x14ac:dyDescent="0.25">
      <c r="B3" s="227" t="s">
        <v>320</v>
      </c>
      <c r="C3" s="227"/>
    </row>
    <row r="4" spans="2:31" ht="18" x14ac:dyDescent="0.35">
      <c r="B4" s="31" t="s">
        <v>311</v>
      </c>
      <c r="C4" s="31" t="s">
        <v>334</v>
      </c>
      <c r="D4" s="231">
        <v>10101.389969423775</v>
      </c>
      <c r="E4" s="231">
        <v>10143.774729197392</v>
      </c>
      <c r="F4" s="231">
        <v>10207.264281012074</v>
      </c>
      <c r="G4" s="231">
        <v>10168.929607950482</v>
      </c>
      <c r="H4" s="231">
        <v>10145.363342329027</v>
      </c>
      <c r="I4" s="231">
        <v>10190.667879578208</v>
      </c>
      <c r="J4" s="231">
        <v>10514.942513034739</v>
      </c>
      <c r="K4" s="231">
        <v>10766.437649227813</v>
      </c>
      <c r="L4" s="231">
        <v>10865.127681966731</v>
      </c>
      <c r="M4" s="231">
        <v>10511.042503218618</v>
      </c>
      <c r="N4" s="231">
        <v>10049.716174414611</v>
      </c>
      <c r="O4" s="231">
        <v>10026.353061451784</v>
      </c>
      <c r="P4" s="231">
        <v>9958.8517316318485</v>
      </c>
      <c r="Q4" s="231">
        <v>9948.1509146393037</v>
      </c>
      <c r="R4" s="231">
        <v>9931.1218478741102</v>
      </c>
      <c r="S4" s="231">
        <v>9839.7738994690153</v>
      </c>
      <c r="T4" s="231">
        <v>9835.6164664661046</v>
      </c>
      <c r="U4" s="231">
        <v>9709.3639482129547</v>
      </c>
      <c r="V4" s="231">
        <v>9721.6892869682633</v>
      </c>
      <c r="W4" s="231">
        <v>9602.1720920931111</v>
      </c>
      <c r="X4" s="231">
        <v>9420.2318517195436</v>
      </c>
      <c r="Y4" s="231">
        <v>9290.0772278078221</v>
      </c>
      <c r="Z4" s="231">
        <v>9578.1297331953429</v>
      </c>
      <c r="AA4" s="231">
        <v>9736.8204972361436</v>
      </c>
      <c r="AB4" s="231">
        <v>9864.0268877479793</v>
      </c>
      <c r="AC4" s="231">
        <v>10101.035080752248</v>
      </c>
      <c r="AD4" s="231">
        <v>10428.895617961412</v>
      </c>
      <c r="AE4" s="231">
        <v>10720.222370893438</v>
      </c>
    </row>
    <row r="5" spans="2:31" ht="18" x14ac:dyDescent="0.35">
      <c r="B5" s="31" t="s">
        <v>298</v>
      </c>
      <c r="C5" s="31" t="s">
        <v>334</v>
      </c>
      <c r="D5" s="231">
        <v>1176.3381281348788</v>
      </c>
      <c r="E5" s="231">
        <v>1227.3552414120127</v>
      </c>
      <c r="F5" s="231">
        <v>1262.3372389884089</v>
      </c>
      <c r="G5" s="231">
        <v>1270.0885624868286</v>
      </c>
      <c r="H5" s="231">
        <v>1227.552152897787</v>
      </c>
      <c r="I5" s="231">
        <v>1195.183835089568</v>
      </c>
      <c r="J5" s="231">
        <v>1176.3054925184408</v>
      </c>
      <c r="K5" s="231">
        <v>1165.6279085353003</v>
      </c>
      <c r="L5" s="231">
        <v>1207.9872377239196</v>
      </c>
      <c r="M5" s="231">
        <v>1179.7797688092728</v>
      </c>
      <c r="N5" s="231">
        <v>1114.4392489989464</v>
      </c>
      <c r="O5" s="231">
        <v>1055.9291489989462</v>
      </c>
      <c r="P5" s="231">
        <v>990.6175594309799</v>
      </c>
      <c r="Q5" s="231">
        <v>963.36708113804002</v>
      </c>
      <c r="R5" s="231">
        <v>960.76672255005258</v>
      </c>
      <c r="S5" s="231">
        <v>904.73877850368808</v>
      </c>
      <c r="T5" s="231">
        <v>852.31511053740792</v>
      </c>
      <c r="U5" s="231">
        <v>778.83937365648057</v>
      </c>
      <c r="V5" s="231">
        <v>716.06903308746053</v>
      </c>
      <c r="W5" s="231">
        <v>666.65764973656474</v>
      </c>
      <c r="X5" s="231">
        <v>637.28634920969455</v>
      </c>
      <c r="Y5" s="231">
        <v>650.60261791359335</v>
      </c>
      <c r="Z5" s="231">
        <v>695.07071735165493</v>
      </c>
      <c r="AA5" s="231">
        <v>696.35017787144363</v>
      </c>
      <c r="AB5" s="231">
        <v>694.15801254708322</v>
      </c>
      <c r="AC5" s="231">
        <v>683.10988440463643</v>
      </c>
      <c r="AD5" s="231">
        <v>685.38361433087459</v>
      </c>
      <c r="AE5" s="231">
        <v>726.13919430979979</v>
      </c>
    </row>
    <row r="6" spans="2:31" ht="18" x14ac:dyDescent="0.35">
      <c r="B6" s="31" t="s">
        <v>299</v>
      </c>
      <c r="C6" s="31" t="s">
        <v>334</v>
      </c>
      <c r="D6" s="231">
        <v>41.374857196969693</v>
      </c>
      <c r="E6" s="231">
        <v>44.46191818181817</v>
      </c>
      <c r="F6" s="231">
        <v>46.695779734848486</v>
      </c>
      <c r="G6" s="231">
        <v>50.05769545454546</v>
      </c>
      <c r="H6" s="231">
        <v>50.413189393939398</v>
      </c>
      <c r="I6" s="231">
        <v>51.999523674242418</v>
      </c>
      <c r="J6" s="231">
        <v>55.333656628787885</v>
      </c>
      <c r="K6" s="231">
        <v>57.829202083333342</v>
      </c>
      <c r="L6" s="231">
        <v>61.57749299242424</v>
      </c>
      <c r="M6" s="231">
        <v>59.462438825757566</v>
      </c>
      <c r="N6" s="231">
        <v>56.899380871212124</v>
      </c>
      <c r="O6" s="231">
        <v>57.278528598484847</v>
      </c>
      <c r="P6" s="231">
        <v>58.359432196969706</v>
      </c>
      <c r="Q6" s="231">
        <v>56.88953106060606</v>
      </c>
      <c r="R6" s="231">
        <v>56.056032954545451</v>
      </c>
      <c r="S6" s="231">
        <v>55.2111418560606</v>
      </c>
      <c r="T6" s="231">
        <v>55.342991666666663</v>
      </c>
      <c r="U6" s="231">
        <v>51.12940681818182</v>
      </c>
      <c r="V6" s="231">
        <v>50.105345075757576</v>
      </c>
      <c r="W6" s="231">
        <v>48.94449431818181</v>
      </c>
      <c r="X6" s="231">
        <v>51.093341856060604</v>
      </c>
      <c r="Y6" s="231">
        <v>51.79874943181818</v>
      </c>
      <c r="Z6" s="231">
        <v>51.285015530303028</v>
      </c>
      <c r="AA6" s="231">
        <v>49.958698106060609</v>
      </c>
      <c r="AB6" s="231">
        <v>50.726994318181816</v>
      </c>
      <c r="AC6" s="231">
        <v>50.122367613636364</v>
      </c>
      <c r="AD6" s="231">
        <v>52.206541477272729</v>
      </c>
      <c r="AE6" s="231">
        <v>53.521421590909092</v>
      </c>
    </row>
    <row r="7" spans="2:31" ht="18" x14ac:dyDescent="0.35">
      <c r="B7" s="31" t="s">
        <v>300</v>
      </c>
      <c r="C7" s="31" t="s">
        <v>334</v>
      </c>
      <c r="D7" s="231">
        <v>37.869999999999997</v>
      </c>
      <c r="E7" s="231">
        <v>38.294999999999995</v>
      </c>
      <c r="F7" s="231">
        <v>39.770000000000003</v>
      </c>
      <c r="G7" s="231">
        <v>41.715000000000011</v>
      </c>
      <c r="H7" s="231">
        <v>41.612500000000004</v>
      </c>
      <c r="I7" s="231">
        <v>42.250000000000007</v>
      </c>
      <c r="J7" s="231">
        <v>43.1175</v>
      </c>
      <c r="K7" s="231">
        <v>44.98</v>
      </c>
      <c r="L7" s="231">
        <v>44.872499999999988</v>
      </c>
      <c r="M7" s="231">
        <v>45.537499999999994</v>
      </c>
      <c r="N7" s="231">
        <v>39.767499999999998</v>
      </c>
      <c r="O7" s="231">
        <v>40.199999999999996</v>
      </c>
      <c r="P7" s="231">
        <v>40.607499999999995</v>
      </c>
      <c r="Q7" s="231">
        <v>39.680000000000007</v>
      </c>
      <c r="R7" s="231">
        <v>40.422499999999992</v>
      </c>
      <c r="S7" s="231">
        <v>43.417500000000004</v>
      </c>
      <c r="T7" s="231">
        <v>46.207500000000003</v>
      </c>
      <c r="U7" s="231">
        <v>47.652500000000003</v>
      </c>
      <c r="V7" s="231">
        <v>51.227500000000006</v>
      </c>
      <c r="W7" s="231">
        <v>52.221000000000004</v>
      </c>
      <c r="X7" s="231">
        <v>53.487499999999997</v>
      </c>
      <c r="Y7" s="231">
        <v>52.7</v>
      </c>
      <c r="Z7" s="231">
        <v>54.781999999999996</v>
      </c>
      <c r="AA7" s="231">
        <v>49.607500000000002</v>
      </c>
      <c r="AB7" s="231">
        <v>47</v>
      </c>
      <c r="AC7" s="231">
        <v>46.02</v>
      </c>
      <c r="AD7" s="231">
        <v>45.627500000000012</v>
      </c>
      <c r="AE7" s="231">
        <v>42.542500000000004</v>
      </c>
    </row>
    <row r="9" spans="2:31" x14ac:dyDescent="0.25">
      <c r="B9" s="227" t="s">
        <v>319</v>
      </c>
      <c r="C9" s="227"/>
    </row>
    <row r="10" spans="2:31" ht="18" x14ac:dyDescent="0.35">
      <c r="B10" s="31" t="s">
        <v>311</v>
      </c>
      <c r="C10" s="31" t="s">
        <v>334</v>
      </c>
      <c r="D10" s="231">
        <v>10101.389969423775</v>
      </c>
      <c r="E10" s="231">
        <v>10143.774729197392</v>
      </c>
      <c r="F10" s="231">
        <v>10207.264281012074</v>
      </c>
      <c r="G10" s="231">
        <v>10168.929607950482</v>
      </c>
      <c r="H10" s="231">
        <v>10145.363342329027</v>
      </c>
      <c r="I10" s="231">
        <v>10190.667879578208</v>
      </c>
      <c r="J10" s="231">
        <v>10514.942513034739</v>
      </c>
      <c r="K10" s="231">
        <v>10766.437649227813</v>
      </c>
      <c r="L10" s="231">
        <v>10865.127681966731</v>
      </c>
      <c r="M10" s="231">
        <v>10511.042503218618</v>
      </c>
      <c r="N10" s="231">
        <v>10049.716174414611</v>
      </c>
      <c r="O10" s="231">
        <v>10026.353061451784</v>
      </c>
      <c r="P10" s="231">
        <v>9958.8517316318485</v>
      </c>
      <c r="Q10" s="231">
        <v>9948.1509146393037</v>
      </c>
      <c r="R10" s="231">
        <v>9931.1218478741102</v>
      </c>
      <c r="S10" s="231">
        <v>9839.7738994690153</v>
      </c>
      <c r="T10" s="231">
        <v>9835.6164664661046</v>
      </c>
      <c r="U10" s="231">
        <v>9709.3639482129547</v>
      </c>
      <c r="V10" s="231">
        <v>9721.6892869682633</v>
      </c>
      <c r="W10" s="231">
        <v>9608.8816162028997</v>
      </c>
      <c r="X10" s="231">
        <v>9413.5223276097549</v>
      </c>
      <c r="Y10" s="231">
        <v>9290.0772278078221</v>
      </c>
      <c r="Z10" s="231">
        <v>9578.1297331953429</v>
      </c>
      <c r="AA10" s="231">
        <v>9736.8204972361436</v>
      </c>
      <c r="AB10" s="231">
        <v>9864.0268877479793</v>
      </c>
      <c r="AC10" s="231">
        <v>10101.035080752248</v>
      </c>
      <c r="AD10" s="231">
        <v>10428.895617961412</v>
      </c>
      <c r="AE10" s="231">
        <v>10708.814302592811</v>
      </c>
    </row>
    <row r="11" spans="2:31" ht="18" x14ac:dyDescent="0.35">
      <c r="B11" s="31" t="s">
        <v>298</v>
      </c>
      <c r="C11" s="31" t="s">
        <v>334</v>
      </c>
      <c r="D11" s="231">
        <v>1176.3381281348788</v>
      </c>
      <c r="E11" s="231">
        <v>1227.3552414120127</v>
      </c>
      <c r="F11" s="231">
        <v>1262.3372389884089</v>
      </c>
      <c r="G11" s="231">
        <v>1270.0885624868286</v>
      </c>
      <c r="H11" s="231">
        <v>1227.552152897787</v>
      </c>
      <c r="I11" s="231">
        <v>1195.183835089568</v>
      </c>
      <c r="J11" s="231">
        <v>1176.3054925184408</v>
      </c>
      <c r="K11" s="231">
        <v>1165.6279085353003</v>
      </c>
      <c r="L11" s="231">
        <v>1207.9872377239196</v>
      </c>
      <c r="M11" s="231">
        <v>1179.7797688092728</v>
      </c>
      <c r="N11" s="231">
        <v>1114.4392489989464</v>
      </c>
      <c r="O11" s="231">
        <v>1055.9291489989462</v>
      </c>
      <c r="P11" s="231">
        <v>990.6175594309799</v>
      </c>
      <c r="Q11" s="231">
        <v>963.36708113804002</v>
      </c>
      <c r="R11" s="231">
        <v>960.76672255005258</v>
      </c>
      <c r="S11" s="231">
        <v>904.73877850368808</v>
      </c>
      <c r="T11" s="231">
        <v>852.31511053740792</v>
      </c>
      <c r="U11" s="231">
        <v>778.83937365648057</v>
      </c>
      <c r="V11" s="231">
        <v>716.06903308746053</v>
      </c>
      <c r="W11" s="231">
        <v>666.65764973656474</v>
      </c>
      <c r="X11" s="231">
        <v>637.28634920969455</v>
      </c>
      <c r="Y11" s="231">
        <v>650.60261791359335</v>
      </c>
      <c r="Z11" s="231">
        <v>695.07071735165493</v>
      </c>
      <c r="AA11" s="231">
        <v>696.35017787144363</v>
      </c>
      <c r="AB11" s="231">
        <v>694.15801254708322</v>
      </c>
      <c r="AC11" s="231">
        <v>683.10988440463643</v>
      </c>
      <c r="AD11" s="231">
        <v>685.38361433087459</v>
      </c>
      <c r="AE11" s="231">
        <v>732.93667755532135</v>
      </c>
    </row>
    <row r="12" spans="2:31" ht="18" x14ac:dyDescent="0.35">
      <c r="B12" s="31" t="s">
        <v>299</v>
      </c>
      <c r="C12" s="31" t="s">
        <v>334</v>
      </c>
      <c r="D12" s="231">
        <v>41.374857196969693</v>
      </c>
      <c r="E12" s="231">
        <v>44.46191818181817</v>
      </c>
      <c r="F12" s="231">
        <v>46.695779734848486</v>
      </c>
      <c r="G12" s="231">
        <v>50.05769545454546</v>
      </c>
      <c r="H12" s="231">
        <v>50.413189393939398</v>
      </c>
      <c r="I12" s="231">
        <v>51.999523674242418</v>
      </c>
      <c r="J12" s="231">
        <v>55.333656628787885</v>
      </c>
      <c r="K12" s="231">
        <v>57.829202083333342</v>
      </c>
      <c r="L12" s="231">
        <v>61.57749299242424</v>
      </c>
      <c r="M12" s="231">
        <v>59.462438825757566</v>
      </c>
      <c r="N12" s="231">
        <v>56.899380871212124</v>
      </c>
      <c r="O12" s="231">
        <v>57.278528598484847</v>
      </c>
      <c r="P12" s="231">
        <v>58.359432196969706</v>
      </c>
      <c r="Q12" s="231">
        <v>56.88953106060606</v>
      </c>
      <c r="R12" s="231">
        <v>56.056032954545451</v>
      </c>
      <c r="S12" s="231">
        <v>55.2111418560606</v>
      </c>
      <c r="T12" s="231">
        <v>55.342991666666663</v>
      </c>
      <c r="U12" s="231">
        <v>51.12940681818182</v>
      </c>
      <c r="V12" s="231">
        <v>50.105345075757576</v>
      </c>
      <c r="W12" s="231">
        <v>48.94449431818181</v>
      </c>
      <c r="X12" s="231">
        <v>51.093341856060604</v>
      </c>
      <c r="Y12" s="231">
        <v>51.79874943181818</v>
      </c>
      <c r="Z12" s="231">
        <v>51.285015530303028</v>
      </c>
      <c r="AA12" s="231">
        <v>49.958698106060609</v>
      </c>
      <c r="AB12" s="231">
        <v>50.726994318181816</v>
      </c>
      <c r="AC12" s="231">
        <v>50.122367613636364</v>
      </c>
      <c r="AD12" s="231">
        <v>52.206541477272729</v>
      </c>
      <c r="AE12" s="231">
        <v>53.521421590909092</v>
      </c>
    </row>
    <row r="13" spans="2:31" ht="18" x14ac:dyDescent="0.35">
      <c r="B13" s="31" t="s">
        <v>300</v>
      </c>
      <c r="C13" s="31" t="s">
        <v>334</v>
      </c>
      <c r="D13" s="231">
        <v>37.869999999999997</v>
      </c>
      <c r="E13" s="231">
        <v>38.294999999999995</v>
      </c>
      <c r="F13" s="231">
        <v>39.770000000000003</v>
      </c>
      <c r="G13" s="231">
        <v>41.715000000000011</v>
      </c>
      <c r="H13" s="231">
        <v>41.612500000000004</v>
      </c>
      <c r="I13" s="231">
        <v>42.250000000000007</v>
      </c>
      <c r="J13" s="231">
        <v>43.1175</v>
      </c>
      <c r="K13" s="231">
        <v>44.98</v>
      </c>
      <c r="L13" s="231">
        <v>44.872499999999988</v>
      </c>
      <c r="M13" s="231">
        <v>45.537499999999994</v>
      </c>
      <c r="N13" s="231">
        <v>39.767499999999998</v>
      </c>
      <c r="O13" s="231">
        <v>40.199999999999996</v>
      </c>
      <c r="P13" s="231">
        <v>40.607499999999995</v>
      </c>
      <c r="Q13" s="231">
        <v>39.680000000000007</v>
      </c>
      <c r="R13" s="231">
        <v>40.422499999999992</v>
      </c>
      <c r="S13" s="231">
        <v>43.417500000000004</v>
      </c>
      <c r="T13" s="231">
        <v>46.207500000000003</v>
      </c>
      <c r="U13" s="231">
        <v>47.652500000000003</v>
      </c>
      <c r="V13" s="231">
        <v>51.227500000000006</v>
      </c>
      <c r="W13" s="231">
        <v>52.221000000000004</v>
      </c>
      <c r="X13" s="231">
        <v>53.487499999999997</v>
      </c>
      <c r="Y13" s="231">
        <v>52.7</v>
      </c>
      <c r="Z13" s="231">
        <v>54.781999999999996</v>
      </c>
      <c r="AA13" s="231">
        <v>49.607500000000002</v>
      </c>
      <c r="AB13" s="231">
        <v>47</v>
      </c>
      <c r="AC13" s="231">
        <v>46.02</v>
      </c>
      <c r="AD13" s="231">
        <v>45.627500000000012</v>
      </c>
      <c r="AE13" s="231">
        <v>42.542500000000004</v>
      </c>
    </row>
    <row r="14" spans="2:31" x14ac:dyDescent="0.25"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2:31" x14ac:dyDescent="0.25"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2:31" ht="18" x14ac:dyDescent="0.35">
      <c r="B16" s="31" t="s">
        <v>311</v>
      </c>
      <c r="C16" s="31" t="s">
        <v>334</v>
      </c>
      <c r="D16" s="232">
        <f>D10-D4</f>
        <v>0</v>
      </c>
      <c r="E16" s="232">
        <f t="shared" ref="E16:AE16" si="0">E10-E4</f>
        <v>0</v>
      </c>
      <c r="F16" s="232">
        <f t="shared" si="0"/>
        <v>0</v>
      </c>
      <c r="G16" s="232">
        <f t="shared" si="0"/>
        <v>0</v>
      </c>
      <c r="H16" s="232">
        <f t="shared" si="0"/>
        <v>0</v>
      </c>
      <c r="I16" s="232">
        <f t="shared" si="0"/>
        <v>0</v>
      </c>
      <c r="J16" s="232">
        <f t="shared" si="0"/>
        <v>0</v>
      </c>
      <c r="K16" s="232">
        <f t="shared" si="0"/>
        <v>0</v>
      </c>
      <c r="L16" s="232">
        <f t="shared" si="0"/>
        <v>0</v>
      </c>
      <c r="M16" s="232">
        <f t="shared" si="0"/>
        <v>0</v>
      </c>
      <c r="N16" s="232">
        <f t="shared" si="0"/>
        <v>0</v>
      </c>
      <c r="O16" s="232">
        <f t="shared" si="0"/>
        <v>0</v>
      </c>
      <c r="P16" s="232">
        <f t="shared" si="0"/>
        <v>0</v>
      </c>
      <c r="Q16" s="232">
        <f t="shared" si="0"/>
        <v>0</v>
      </c>
      <c r="R16" s="232">
        <f t="shared" si="0"/>
        <v>0</v>
      </c>
      <c r="S16" s="232">
        <f t="shared" si="0"/>
        <v>0</v>
      </c>
      <c r="T16" s="232">
        <f t="shared" si="0"/>
        <v>0</v>
      </c>
      <c r="U16" s="232">
        <f t="shared" si="0"/>
        <v>0</v>
      </c>
      <c r="V16" s="232">
        <f t="shared" si="0"/>
        <v>0</v>
      </c>
      <c r="W16" s="232">
        <f t="shared" si="0"/>
        <v>6.7095241097886174</v>
      </c>
      <c r="X16" s="232">
        <f t="shared" si="0"/>
        <v>-6.7095241097886174</v>
      </c>
      <c r="Y16" s="232">
        <f t="shared" si="0"/>
        <v>0</v>
      </c>
      <c r="Z16" s="232">
        <f t="shared" si="0"/>
        <v>0</v>
      </c>
      <c r="AA16" s="232">
        <f t="shared" si="0"/>
        <v>0</v>
      </c>
      <c r="AB16" s="232">
        <f t="shared" si="0"/>
        <v>0</v>
      </c>
      <c r="AC16" s="232">
        <f t="shared" si="0"/>
        <v>0</v>
      </c>
      <c r="AD16" s="232">
        <f t="shared" si="0"/>
        <v>0</v>
      </c>
      <c r="AE16" s="232">
        <f t="shared" si="0"/>
        <v>-11.408068300626837</v>
      </c>
    </row>
    <row r="17" spans="2:31" ht="18" x14ac:dyDescent="0.35">
      <c r="B17" s="31" t="s">
        <v>298</v>
      </c>
      <c r="C17" s="31" t="s">
        <v>334</v>
      </c>
      <c r="D17" s="232">
        <f t="shared" ref="D17:AE17" si="1">D11-D5</f>
        <v>0</v>
      </c>
      <c r="E17" s="232">
        <f t="shared" si="1"/>
        <v>0</v>
      </c>
      <c r="F17" s="232">
        <f t="shared" si="1"/>
        <v>0</v>
      </c>
      <c r="G17" s="232">
        <f t="shared" si="1"/>
        <v>0</v>
      </c>
      <c r="H17" s="232">
        <f t="shared" si="1"/>
        <v>0</v>
      </c>
      <c r="I17" s="232">
        <f t="shared" si="1"/>
        <v>0</v>
      </c>
      <c r="J17" s="232">
        <f t="shared" si="1"/>
        <v>0</v>
      </c>
      <c r="K17" s="232">
        <f t="shared" si="1"/>
        <v>0</v>
      </c>
      <c r="L17" s="232">
        <f t="shared" si="1"/>
        <v>0</v>
      </c>
      <c r="M17" s="232">
        <f t="shared" si="1"/>
        <v>0</v>
      </c>
      <c r="N17" s="232">
        <f t="shared" si="1"/>
        <v>0</v>
      </c>
      <c r="O17" s="232">
        <f t="shared" si="1"/>
        <v>0</v>
      </c>
      <c r="P17" s="232">
        <f t="shared" si="1"/>
        <v>0</v>
      </c>
      <c r="Q17" s="232">
        <f t="shared" si="1"/>
        <v>0</v>
      </c>
      <c r="R17" s="232">
        <f t="shared" si="1"/>
        <v>0</v>
      </c>
      <c r="S17" s="232">
        <f t="shared" si="1"/>
        <v>0</v>
      </c>
      <c r="T17" s="232">
        <f t="shared" si="1"/>
        <v>0</v>
      </c>
      <c r="U17" s="232">
        <f t="shared" si="1"/>
        <v>0</v>
      </c>
      <c r="V17" s="232">
        <f t="shared" si="1"/>
        <v>0</v>
      </c>
      <c r="W17" s="232">
        <f t="shared" si="1"/>
        <v>0</v>
      </c>
      <c r="X17" s="232">
        <f t="shared" si="1"/>
        <v>0</v>
      </c>
      <c r="Y17" s="232">
        <f t="shared" si="1"/>
        <v>0</v>
      </c>
      <c r="Z17" s="232">
        <f t="shared" si="1"/>
        <v>0</v>
      </c>
      <c r="AA17" s="232">
        <f t="shared" si="1"/>
        <v>0</v>
      </c>
      <c r="AB17" s="232">
        <f t="shared" si="1"/>
        <v>0</v>
      </c>
      <c r="AC17" s="232">
        <f t="shared" si="1"/>
        <v>0</v>
      </c>
      <c r="AD17" s="232">
        <f t="shared" si="1"/>
        <v>0</v>
      </c>
      <c r="AE17" s="232">
        <f t="shared" si="1"/>
        <v>6.7974832455215619</v>
      </c>
    </row>
    <row r="18" spans="2:31" ht="18" x14ac:dyDescent="0.35">
      <c r="B18" s="31" t="s">
        <v>299</v>
      </c>
      <c r="C18" s="31" t="s">
        <v>334</v>
      </c>
      <c r="D18" s="232">
        <f t="shared" ref="D18:AE18" si="2">D12-D6</f>
        <v>0</v>
      </c>
      <c r="E18" s="232">
        <f t="shared" si="2"/>
        <v>0</v>
      </c>
      <c r="F18" s="232">
        <f t="shared" si="2"/>
        <v>0</v>
      </c>
      <c r="G18" s="232">
        <f t="shared" si="2"/>
        <v>0</v>
      </c>
      <c r="H18" s="232">
        <f t="shared" si="2"/>
        <v>0</v>
      </c>
      <c r="I18" s="232">
        <f t="shared" si="2"/>
        <v>0</v>
      </c>
      <c r="J18" s="232">
        <f t="shared" si="2"/>
        <v>0</v>
      </c>
      <c r="K18" s="232">
        <f t="shared" si="2"/>
        <v>0</v>
      </c>
      <c r="L18" s="232">
        <f t="shared" si="2"/>
        <v>0</v>
      </c>
      <c r="M18" s="232">
        <f t="shared" si="2"/>
        <v>0</v>
      </c>
      <c r="N18" s="232">
        <f t="shared" si="2"/>
        <v>0</v>
      </c>
      <c r="O18" s="232">
        <f t="shared" si="2"/>
        <v>0</v>
      </c>
      <c r="P18" s="232">
        <f t="shared" si="2"/>
        <v>0</v>
      </c>
      <c r="Q18" s="232">
        <f t="shared" si="2"/>
        <v>0</v>
      </c>
      <c r="R18" s="232">
        <f t="shared" si="2"/>
        <v>0</v>
      </c>
      <c r="S18" s="232">
        <f t="shared" si="2"/>
        <v>0</v>
      </c>
      <c r="T18" s="232">
        <f t="shared" si="2"/>
        <v>0</v>
      </c>
      <c r="U18" s="232">
        <f t="shared" si="2"/>
        <v>0</v>
      </c>
      <c r="V18" s="232">
        <f t="shared" si="2"/>
        <v>0</v>
      </c>
      <c r="W18" s="232">
        <f t="shared" si="2"/>
        <v>0</v>
      </c>
      <c r="X18" s="232">
        <f t="shared" si="2"/>
        <v>0</v>
      </c>
      <c r="Y18" s="232">
        <f t="shared" si="2"/>
        <v>0</v>
      </c>
      <c r="Z18" s="232">
        <f t="shared" si="2"/>
        <v>0</v>
      </c>
      <c r="AA18" s="232">
        <f t="shared" si="2"/>
        <v>0</v>
      </c>
      <c r="AB18" s="232">
        <f t="shared" si="2"/>
        <v>0</v>
      </c>
      <c r="AC18" s="232">
        <f t="shared" si="2"/>
        <v>0</v>
      </c>
      <c r="AD18" s="232">
        <f t="shared" si="2"/>
        <v>0</v>
      </c>
      <c r="AE18" s="232">
        <f t="shared" si="2"/>
        <v>0</v>
      </c>
    </row>
    <row r="19" spans="2:31" ht="18" x14ac:dyDescent="0.35">
      <c r="B19" s="31" t="s">
        <v>300</v>
      </c>
      <c r="C19" s="31" t="s">
        <v>334</v>
      </c>
      <c r="D19" s="232">
        <f t="shared" ref="D19:AE19" si="3">D13-D7</f>
        <v>0</v>
      </c>
      <c r="E19" s="232">
        <f t="shared" si="3"/>
        <v>0</v>
      </c>
      <c r="F19" s="232">
        <f t="shared" si="3"/>
        <v>0</v>
      </c>
      <c r="G19" s="232">
        <f t="shared" si="3"/>
        <v>0</v>
      </c>
      <c r="H19" s="232">
        <f t="shared" si="3"/>
        <v>0</v>
      </c>
      <c r="I19" s="232">
        <f t="shared" si="3"/>
        <v>0</v>
      </c>
      <c r="J19" s="232">
        <f t="shared" si="3"/>
        <v>0</v>
      </c>
      <c r="K19" s="232">
        <f t="shared" si="3"/>
        <v>0</v>
      </c>
      <c r="L19" s="232">
        <f t="shared" si="3"/>
        <v>0</v>
      </c>
      <c r="M19" s="232">
        <f t="shared" si="3"/>
        <v>0</v>
      </c>
      <c r="N19" s="232">
        <f t="shared" si="3"/>
        <v>0</v>
      </c>
      <c r="O19" s="232">
        <f t="shared" si="3"/>
        <v>0</v>
      </c>
      <c r="P19" s="232">
        <f t="shared" si="3"/>
        <v>0</v>
      </c>
      <c r="Q19" s="232">
        <f t="shared" si="3"/>
        <v>0</v>
      </c>
      <c r="R19" s="232">
        <f t="shared" si="3"/>
        <v>0</v>
      </c>
      <c r="S19" s="232">
        <f t="shared" si="3"/>
        <v>0</v>
      </c>
      <c r="T19" s="232">
        <f t="shared" si="3"/>
        <v>0</v>
      </c>
      <c r="U19" s="232">
        <f t="shared" si="3"/>
        <v>0</v>
      </c>
      <c r="V19" s="232">
        <f t="shared" si="3"/>
        <v>0</v>
      </c>
      <c r="W19" s="232">
        <f t="shared" si="3"/>
        <v>0</v>
      </c>
      <c r="X19" s="232">
        <f t="shared" si="3"/>
        <v>0</v>
      </c>
      <c r="Y19" s="232">
        <f t="shared" si="3"/>
        <v>0</v>
      </c>
      <c r="Z19" s="232">
        <f t="shared" si="3"/>
        <v>0</v>
      </c>
      <c r="AA19" s="232">
        <f t="shared" si="3"/>
        <v>0</v>
      </c>
      <c r="AB19" s="232">
        <f t="shared" si="3"/>
        <v>0</v>
      </c>
      <c r="AC19" s="232">
        <f t="shared" si="3"/>
        <v>0</v>
      </c>
      <c r="AD19" s="232">
        <f t="shared" si="3"/>
        <v>0</v>
      </c>
      <c r="AE19" s="232">
        <f t="shared" si="3"/>
        <v>0</v>
      </c>
    </row>
    <row r="22" spans="2:31" x14ac:dyDescent="0.25">
      <c r="B22" s="31" t="s">
        <v>311</v>
      </c>
      <c r="D22" s="233">
        <f t="shared" ref="D22:AE22" si="4">(D10-D4)/D4</f>
        <v>0</v>
      </c>
      <c r="E22" s="233">
        <f t="shared" si="4"/>
        <v>0</v>
      </c>
      <c r="F22" s="233">
        <f t="shared" si="4"/>
        <v>0</v>
      </c>
      <c r="G22" s="233">
        <f t="shared" si="4"/>
        <v>0</v>
      </c>
      <c r="H22" s="233">
        <f t="shared" si="4"/>
        <v>0</v>
      </c>
      <c r="I22" s="233">
        <f t="shared" si="4"/>
        <v>0</v>
      </c>
      <c r="J22" s="233">
        <f t="shared" si="4"/>
        <v>0</v>
      </c>
      <c r="K22" s="233">
        <f t="shared" si="4"/>
        <v>0</v>
      </c>
      <c r="L22" s="233">
        <f t="shared" si="4"/>
        <v>0</v>
      </c>
      <c r="M22" s="233">
        <f t="shared" si="4"/>
        <v>0</v>
      </c>
      <c r="N22" s="233">
        <f t="shared" si="4"/>
        <v>0</v>
      </c>
      <c r="O22" s="233">
        <f t="shared" si="4"/>
        <v>0</v>
      </c>
      <c r="P22" s="233">
        <f t="shared" si="4"/>
        <v>0</v>
      </c>
      <c r="Q22" s="233">
        <f t="shared" si="4"/>
        <v>0</v>
      </c>
      <c r="R22" s="233">
        <f t="shared" si="4"/>
        <v>0</v>
      </c>
      <c r="S22" s="233">
        <f t="shared" si="4"/>
        <v>0</v>
      </c>
      <c r="T22" s="233">
        <f t="shared" si="4"/>
        <v>0</v>
      </c>
      <c r="U22" s="233">
        <f t="shared" si="4"/>
        <v>0</v>
      </c>
      <c r="V22" s="233">
        <f t="shared" si="4"/>
        <v>0</v>
      </c>
      <c r="W22" s="233">
        <f t="shared" si="4"/>
        <v>6.9875066239580947E-4</v>
      </c>
      <c r="X22" s="233">
        <f t="shared" si="4"/>
        <v>-7.1224617561444403E-4</v>
      </c>
      <c r="Y22" s="233">
        <f t="shared" si="4"/>
        <v>0</v>
      </c>
      <c r="Z22" s="233">
        <f t="shared" si="4"/>
        <v>0</v>
      </c>
      <c r="AA22" s="233">
        <f t="shared" si="4"/>
        <v>0</v>
      </c>
      <c r="AB22" s="233">
        <f t="shared" si="4"/>
        <v>0</v>
      </c>
      <c r="AC22" s="233">
        <f t="shared" si="4"/>
        <v>0</v>
      </c>
      <c r="AD22" s="233">
        <f t="shared" si="4"/>
        <v>0</v>
      </c>
      <c r="AE22" s="233">
        <f t="shared" si="4"/>
        <v>-1.0641634012743034E-3</v>
      </c>
    </row>
    <row r="23" spans="2:31" x14ac:dyDescent="0.25">
      <c r="B23" s="31" t="s">
        <v>298</v>
      </c>
      <c r="D23" s="233">
        <f t="shared" ref="D23:AE23" si="5">(D11-D5)/D5</f>
        <v>0</v>
      </c>
      <c r="E23" s="233">
        <f t="shared" si="5"/>
        <v>0</v>
      </c>
      <c r="F23" s="233">
        <f t="shared" si="5"/>
        <v>0</v>
      </c>
      <c r="G23" s="233">
        <f t="shared" si="5"/>
        <v>0</v>
      </c>
      <c r="H23" s="233">
        <f t="shared" si="5"/>
        <v>0</v>
      </c>
      <c r="I23" s="233">
        <f t="shared" si="5"/>
        <v>0</v>
      </c>
      <c r="J23" s="233">
        <f t="shared" si="5"/>
        <v>0</v>
      </c>
      <c r="K23" s="233">
        <f t="shared" si="5"/>
        <v>0</v>
      </c>
      <c r="L23" s="233">
        <f t="shared" si="5"/>
        <v>0</v>
      </c>
      <c r="M23" s="233">
        <f t="shared" si="5"/>
        <v>0</v>
      </c>
      <c r="N23" s="233">
        <f t="shared" si="5"/>
        <v>0</v>
      </c>
      <c r="O23" s="233">
        <f t="shared" si="5"/>
        <v>0</v>
      </c>
      <c r="P23" s="233">
        <f t="shared" si="5"/>
        <v>0</v>
      </c>
      <c r="Q23" s="233">
        <f t="shared" si="5"/>
        <v>0</v>
      </c>
      <c r="R23" s="233">
        <f t="shared" si="5"/>
        <v>0</v>
      </c>
      <c r="S23" s="233">
        <f t="shared" si="5"/>
        <v>0</v>
      </c>
      <c r="T23" s="233">
        <f t="shared" si="5"/>
        <v>0</v>
      </c>
      <c r="U23" s="233">
        <f t="shared" si="5"/>
        <v>0</v>
      </c>
      <c r="V23" s="233">
        <f t="shared" si="5"/>
        <v>0</v>
      </c>
      <c r="W23" s="233">
        <f t="shared" si="5"/>
        <v>0</v>
      </c>
      <c r="X23" s="233">
        <f t="shared" si="5"/>
        <v>0</v>
      </c>
      <c r="Y23" s="233">
        <f t="shared" si="5"/>
        <v>0</v>
      </c>
      <c r="Z23" s="233">
        <f t="shared" si="5"/>
        <v>0</v>
      </c>
      <c r="AA23" s="233">
        <f t="shared" si="5"/>
        <v>0</v>
      </c>
      <c r="AB23" s="233">
        <f t="shared" si="5"/>
        <v>0</v>
      </c>
      <c r="AC23" s="233">
        <f t="shared" si="5"/>
        <v>0</v>
      </c>
      <c r="AD23" s="233">
        <f t="shared" si="5"/>
        <v>0</v>
      </c>
      <c r="AE23" s="233">
        <f t="shared" si="5"/>
        <v>9.3611297927288107E-3</v>
      </c>
    </row>
    <row r="24" spans="2:31" x14ac:dyDescent="0.25">
      <c r="B24" s="31" t="s">
        <v>299</v>
      </c>
      <c r="D24" s="233">
        <f t="shared" ref="D24:AE24" si="6">(D12-D6)/D6</f>
        <v>0</v>
      </c>
      <c r="E24" s="233">
        <f t="shared" si="6"/>
        <v>0</v>
      </c>
      <c r="F24" s="233">
        <f t="shared" si="6"/>
        <v>0</v>
      </c>
      <c r="G24" s="233">
        <f t="shared" si="6"/>
        <v>0</v>
      </c>
      <c r="H24" s="233">
        <f t="shared" si="6"/>
        <v>0</v>
      </c>
      <c r="I24" s="233">
        <f t="shared" si="6"/>
        <v>0</v>
      </c>
      <c r="J24" s="233">
        <f t="shared" si="6"/>
        <v>0</v>
      </c>
      <c r="K24" s="233">
        <f t="shared" si="6"/>
        <v>0</v>
      </c>
      <c r="L24" s="233">
        <f t="shared" si="6"/>
        <v>0</v>
      </c>
      <c r="M24" s="233">
        <f t="shared" si="6"/>
        <v>0</v>
      </c>
      <c r="N24" s="233">
        <f t="shared" si="6"/>
        <v>0</v>
      </c>
      <c r="O24" s="233">
        <f t="shared" si="6"/>
        <v>0</v>
      </c>
      <c r="P24" s="233">
        <f t="shared" si="6"/>
        <v>0</v>
      </c>
      <c r="Q24" s="233">
        <f t="shared" si="6"/>
        <v>0</v>
      </c>
      <c r="R24" s="233">
        <f t="shared" si="6"/>
        <v>0</v>
      </c>
      <c r="S24" s="233">
        <f t="shared" si="6"/>
        <v>0</v>
      </c>
      <c r="T24" s="233">
        <f t="shared" si="6"/>
        <v>0</v>
      </c>
      <c r="U24" s="233">
        <f t="shared" si="6"/>
        <v>0</v>
      </c>
      <c r="V24" s="233">
        <f t="shared" si="6"/>
        <v>0</v>
      </c>
      <c r="W24" s="233">
        <f t="shared" si="6"/>
        <v>0</v>
      </c>
      <c r="X24" s="233">
        <f t="shared" si="6"/>
        <v>0</v>
      </c>
      <c r="Y24" s="233">
        <f t="shared" si="6"/>
        <v>0</v>
      </c>
      <c r="Z24" s="233">
        <f t="shared" si="6"/>
        <v>0</v>
      </c>
      <c r="AA24" s="233">
        <f t="shared" si="6"/>
        <v>0</v>
      </c>
      <c r="AB24" s="233">
        <f t="shared" si="6"/>
        <v>0</v>
      </c>
      <c r="AC24" s="233">
        <f t="shared" si="6"/>
        <v>0</v>
      </c>
      <c r="AD24" s="233">
        <f t="shared" si="6"/>
        <v>0</v>
      </c>
      <c r="AE24" s="233">
        <f t="shared" si="6"/>
        <v>0</v>
      </c>
    </row>
    <row r="25" spans="2:31" x14ac:dyDescent="0.25">
      <c r="B25" s="31" t="s">
        <v>300</v>
      </c>
      <c r="D25" s="233">
        <f t="shared" ref="D25:AE25" si="7">(D13-D7)/D7</f>
        <v>0</v>
      </c>
      <c r="E25" s="233">
        <f t="shared" si="7"/>
        <v>0</v>
      </c>
      <c r="F25" s="233">
        <f t="shared" si="7"/>
        <v>0</v>
      </c>
      <c r="G25" s="233">
        <f t="shared" si="7"/>
        <v>0</v>
      </c>
      <c r="H25" s="233">
        <f t="shared" si="7"/>
        <v>0</v>
      </c>
      <c r="I25" s="233">
        <f t="shared" si="7"/>
        <v>0</v>
      </c>
      <c r="J25" s="233">
        <f t="shared" si="7"/>
        <v>0</v>
      </c>
      <c r="K25" s="233">
        <f t="shared" si="7"/>
        <v>0</v>
      </c>
      <c r="L25" s="233">
        <f t="shared" si="7"/>
        <v>0</v>
      </c>
      <c r="M25" s="233">
        <f t="shared" si="7"/>
        <v>0</v>
      </c>
      <c r="N25" s="233">
        <f t="shared" si="7"/>
        <v>0</v>
      </c>
      <c r="O25" s="233">
        <f t="shared" si="7"/>
        <v>0</v>
      </c>
      <c r="P25" s="233">
        <f t="shared" si="7"/>
        <v>0</v>
      </c>
      <c r="Q25" s="233">
        <f t="shared" si="7"/>
        <v>0</v>
      </c>
      <c r="R25" s="233">
        <f t="shared" si="7"/>
        <v>0</v>
      </c>
      <c r="S25" s="233">
        <f t="shared" si="7"/>
        <v>0</v>
      </c>
      <c r="T25" s="233">
        <f t="shared" si="7"/>
        <v>0</v>
      </c>
      <c r="U25" s="233">
        <f t="shared" si="7"/>
        <v>0</v>
      </c>
      <c r="V25" s="233">
        <f t="shared" si="7"/>
        <v>0</v>
      </c>
      <c r="W25" s="233">
        <f t="shared" si="7"/>
        <v>0</v>
      </c>
      <c r="X25" s="233">
        <f t="shared" si="7"/>
        <v>0</v>
      </c>
      <c r="Y25" s="233">
        <f t="shared" si="7"/>
        <v>0</v>
      </c>
      <c r="Z25" s="233">
        <f t="shared" si="7"/>
        <v>0</v>
      </c>
      <c r="AA25" s="233">
        <f t="shared" si="7"/>
        <v>0</v>
      </c>
      <c r="AB25" s="233">
        <f t="shared" si="7"/>
        <v>0</v>
      </c>
      <c r="AC25" s="233">
        <f t="shared" si="7"/>
        <v>0</v>
      </c>
      <c r="AD25" s="233">
        <f t="shared" si="7"/>
        <v>0</v>
      </c>
      <c r="AE25" s="233">
        <f t="shared" si="7"/>
        <v>0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3B238-428A-46F5-883E-E2C5D3532FF2}">
  <sheetPr>
    <tabColor rgb="FFFFC000"/>
  </sheetPr>
  <dimension ref="B1:AE54"/>
  <sheetViews>
    <sheetView zoomScale="75" zoomScaleNormal="75"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3.85546875" style="31" customWidth="1"/>
    <col min="2" max="2" width="40" style="31" bestFit="1" customWidth="1"/>
    <col min="3" max="3" width="9.7109375" style="31" bestFit="1" customWidth="1"/>
    <col min="4" max="13" width="8.7109375" style="31" bestFit="1" customWidth="1"/>
    <col min="14" max="31" width="7.5703125" style="31" bestFit="1" customWidth="1"/>
    <col min="32" max="16384" width="9.140625" style="31"/>
  </cols>
  <sheetData>
    <row r="1" spans="2:31" ht="18" x14ac:dyDescent="0.35">
      <c r="B1" s="227" t="s">
        <v>415</v>
      </c>
      <c r="C1" s="227"/>
    </row>
    <row r="2" spans="2:31" x14ac:dyDescent="0.25">
      <c r="B2" s="227"/>
      <c r="C2" s="227"/>
      <c r="D2" s="230">
        <v>1990</v>
      </c>
      <c r="E2" s="230">
        <v>1991</v>
      </c>
      <c r="F2" s="230">
        <v>1992</v>
      </c>
      <c r="G2" s="230">
        <v>1993</v>
      </c>
      <c r="H2" s="230">
        <v>1994</v>
      </c>
      <c r="I2" s="230">
        <v>1995</v>
      </c>
      <c r="J2" s="230">
        <v>1996</v>
      </c>
      <c r="K2" s="230">
        <v>1997</v>
      </c>
      <c r="L2" s="230">
        <v>1998</v>
      </c>
      <c r="M2" s="230">
        <v>1999</v>
      </c>
      <c r="N2" s="230">
        <v>2000</v>
      </c>
      <c r="O2" s="230">
        <v>2001</v>
      </c>
      <c r="P2" s="230">
        <v>2002</v>
      </c>
      <c r="Q2" s="230">
        <v>2003</v>
      </c>
      <c r="R2" s="230">
        <v>2004</v>
      </c>
      <c r="S2" s="230">
        <v>2005</v>
      </c>
      <c r="T2" s="230">
        <v>2006</v>
      </c>
      <c r="U2" s="230">
        <v>2007</v>
      </c>
      <c r="V2" s="230">
        <v>2008</v>
      </c>
      <c r="W2" s="230">
        <v>2009</v>
      </c>
      <c r="X2" s="230">
        <v>2010</v>
      </c>
      <c r="Y2" s="230">
        <v>2011</v>
      </c>
      <c r="Z2" s="230">
        <v>2012</v>
      </c>
      <c r="AA2" s="230">
        <v>2013</v>
      </c>
      <c r="AB2" s="230">
        <v>2014</v>
      </c>
      <c r="AC2" s="230">
        <v>2015</v>
      </c>
      <c r="AD2" s="230">
        <v>2016</v>
      </c>
      <c r="AE2" s="230">
        <v>2017</v>
      </c>
    </row>
    <row r="3" spans="2:31" x14ac:dyDescent="0.25">
      <c r="B3" s="227" t="s">
        <v>320</v>
      </c>
      <c r="C3" s="227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</row>
    <row r="4" spans="2:31" ht="18" x14ac:dyDescent="0.35">
      <c r="B4" s="31" t="s">
        <v>301</v>
      </c>
      <c r="C4" s="31" t="s">
        <v>334</v>
      </c>
      <c r="D4" s="231">
        <v>1038.7914602518349</v>
      </c>
      <c r="E4" s="231">
        <v>1035.9935693599705</v>
      </c>
      <c r="F4" s="231">
        <v>1024.7549297065734</v>
      </c>
      <c r="G4" s="231">
        <v>1016.739052389885</v>
      </c>
      <c r="H4" s="231">
        <v>1007.0428730248075</v>
      </c>
      <c r="I4" s="231">
        <v>1004.7786457017189</v>
      </c>
      <c r="J4" s="231">
        <v>1030.1529938171902</v>
      </c>
      <c r="K4" s="231">
        <v>1051.2550488177133</v>
      </c>
      <c r="L4" s="231">
        <v>1052.7548852599868</v>
      </c>
      <c r="M4" s="231">
        <v>1002.8102562975218</v>
      </c>
      <c r="N4" s="231">
        <v>949.14118400789994</v>
      </c>
      <c r="O4" s="231">
        <v>945.46579659040754</v>
      </c>
      <c r="P4" s="231">
        <v>936.33044348197939</v>
      </c>
      <c r="Q4" s="231">
        <v>923.09314209607237</v>
      </c>
      <c r="R4" s="231">
        <v>917.80362244772175</v>
      </c>
      <c r="S4" s="231">
        <v>924.57352176716915</v>
      </c>
      <c r="T4" s="231">
        <v>918.7812128616265</v>
      </c>
      <c r="U4" s="231">
        <v>910.4297219551944</v>
      </c>
      <c r="V4" s="231">
        <v>916.79188067839982</v>
      </c>
      <c r="W4" s="231">
        <v>904.06181538113321</v>
      </c>
      <c r="X4" s="231">
        <v>879.31961015186766</v>
      </c>
      <c r="Y4" s="231">
        <v>869.61548528264404</v>
      </c>
      <c r="Z4" s="231">
        <v>908.10442939259394</v>
      </c>
      <c r="AA4" s="231">
        <v>917.62317311606853</v>
      </c>
      <c r="AB4" s="231">
        <v>923.26505291094475</v>
      </c>
      <c r="AC4" s="231">
        <v>947.10979682129596</v>
      </c>
      <c r="AD4" s="231">
        <v>980.97201921455655</v>
      </c>
      <c r="AE4" s="231">
        <v>998.91751908704759</v>
      </c>
    </row>
    <row r="5" spans="2:31" ht="18" x14ac:dyDescent="0.35">
      <c r="B5" s="31" t="s">
        <v>302</v>
      </c>
      <c r="C5" s="31" t="s">
        <v>334</v>
      </c>
      <c r="D5" s="231">
        <v>99.189801230398729</v>
      </c>
      <c r="E5" s="231">
        <v>105.68212565645953</v>
      </c>
      <c r="F5" s="231">
        <v>108.93575057794584</v>
      </c>
      <c r="G5" s="231">
        <v>111.38089737469615</v>
      </c>
      <c r="H5" s="231">
        <v>106.29564855422416</v>
      </c>
      <c r="I5" s="231">
        <v>103.67410890348583</v>
      </c>
      <c r="J5" s="231">
        <v>103.12093067809187</v>
      </c>
      <c r="K5" s="231">
        <v>99.935413388996778</v>
      </c>
      <c r="L5" s="231">
        <v>105.98619821346598</v>
      </c>
      <c r="M5" s="231">
        <v>105.43011000047066</v>
      </c>
      <c r="N5" s="231">
        <v>98.411768969369973</v>
      </c>
      <c r="O5" s="231">
        <v>92.473928464637225</v>
      </c>
      <c r="P5" s="231">
        <v>83.497130393302001</v>
      </c>
      <c r="Q5" s="231">
        <v>80.815363776392786</v>
      </c>
      <c r="R5" s="231">
        <v>83.064627198785828</v>
      </c>
      <c r="S5" s="231">
        <v>79.782498059775847</v>
      </c>
      <c r="T5" s="231">
        <v>76.384152539842802</v>
      </c>
      <c r="U5" s="231">
        <v>69.832602290269335</v>
      </c>
      <c r="V5" s="231">
        <v>63.147567244505019</v>
      </c>
      <c r="W5" s="231">
        <v>58.552051843683216</v>
      </c>
      <c r="X5" s="231">
        <v>54.049685602467179</v>
      </c>
      <c r="Y5" s="231">
        <v>55.267295340243905</v>
      </c>
      <c r="Z5" s="231">
        <v>60.094095242006787</v>
      </c>
      <c r="AA5" s="231">
        <v>60.918467709763171</v>
      </c>
      <c r="AB5" s="231">
        <v>62.03113468186281</v>
      </c>
      <c r="AC5" s="231">
        <v>60.213022113181523</v>
      </c>
      <c r="AD5" s="231">
        <v>59.805512103059108</v>
      </c>
      <c r="AE5" s="231">
        <v>64.135013758756628</v>
      </c>
    </row>
    <row r="6" spans="2:31" ht="18" x14ac:dyDescent="0.35">
      <c r="B6" s="31" t="s">
        <v>303</v>
      </c>
      <c r="C6" s="31" t="s">
        <v>334</v>
      </c>
      <c r="D6" s="231">
        <v>206.49364238426236</v>
      </c>
      <c r="E6" s="231">
        <v>224.57644586033553</v>
      </c>
      <c r="F6" s="231">
        <v>239.92350524495779</v>
      </c>
      <c r="G6" s="231">
        <v>255.27452704042454</v>
      </c>
      <c r="H6" s="231">
        <v>255.21241283456541</v>
      </c>
      <c r="I6" s="231">
        <v>258.5970017018052</v>
      </c>
      <c r="J6" s="231">
        <v>275.34357093322353</v>
      </c>
      <c r="K6" s="231">
        <v>285.19208843331586</v>
      </c>
      <c r="L6" s="231">
        <v>299.7151234923648</v>
      </c>
      <c r="M6" s="231">
        <v>297.88908744512838</v>
      </c>
      <c r="N6" s="231">
        <v>291.6410623811019</v>
      </c>
      <c r="O6" s="231">
        <v>301.56697669577602</v>
      </c>
      <c r="P6" s="231">
        <v>304.39281097999697</v>
      </c>
      <c r="Q6" s="231">
        <v>291.74706370293535</v>
      </c>
      <c r="R6" s="231">
        <v>286.9967547889633</v>
      </c>
      <c r="S6" s="231">
        <v>284.4562345807758</v>
      </c>
      <c r="T6" s="231">
        <v>268.75199801723494</v>
      </c>
      <c r="U6" s="231">
        <v>259.24642717573505</v>
      </c>
      <c r="V6" s="231">
        <v>245.18787548031983</v>
      </c>
      <c r="W6" s="231">
        <v>237.97780439021707</v>
      </c>
      <c r="X6" s="231">
        <v>249.12232400140687</v>
      </c>
      <c r="Y6" s="231">
        <v>257.44469846950687</v>
      </c>
      <c r="Z6" s="231">
        <v>252.99685130608492</v>
      </c>
      <c r="AA6" s="231">
        <v>253.62030249375476</v>
      </c>
      <c r="AB6" s="231">
        <v>256.73399226234375</v>
      </c>
      <c r="AC6" s="231">
        <v>250.63450295104377</v>
      </c>
      <c r="AD6" s="231">
        <v>259.64132923859057</v>
      </c>
      <c r="AE6" s="231">
        <v>261.38328019500932</v>
      </c>
    </row>
    <row r="7" spans="2:31" ht="18" x14ac:dyDescent="0.35">
      <c r="B7" s="31" t="s">
        <v>304</v>
      </c>
      <c r="C7" s="31" t="s">
        <v>334</v>
      </c>
      <c r="D7" s="231">
        <v>61.576071550356829</v>
      </c>
      <c r="E7" s="231">
        <v>59.848201856192418</v>
      </c>
      <c r="F7" s="231">
        <v>69.608775663430293</v>
      </c>
      <c r="G7" s="231">
        <v>59.804838097212723</v>
      </c>
      <c r="H7" s="231">
        <v>58.133141863565761</v>
      </c>
      <c r="I7" s="231">
        <v>50.21278123601455</v>
      </c>
      <c r="J7" s="231">
        <v>58.268993221801878</v>
      </c>
      <c r="K7" s="231">
        <v>55.703539996780819</v>
      </c>
      <c r="L7" s="231">
        <v>55.256930820517439</v>
      </c>
      <c r="M7" s="231">
        <v>54.604493297183176</v>
      </c>
      <c r="N7" s="231">
        <v>54.738105944042381</v>
      </c>
      <c r="O7" s="231">
        <v>57.343091614680233</v>
      </c>
      <c r="P7" s="231">
        <v>55.604048695065678</v>
      </c>
      <c r="Q7" s="231">
        <v>62.32764326340746</v>
      </c>
      <c r="R7" s="231">
        <v>63.307407491407439</v>
      </c>
      <c r="S7" s="231">
        <v>64.142660622503868</v>
      </c>
      <c r="T7" s="231">
        <v>64.376997712673585</v>
      </c>
      <c r="U7" s="231">
        <v>60.559472808230431</v>
      </c>
      <c r="V7" s="231">
        <v>60.919318827971999</v>
      </c>
      <c r="W7" s="231">
        <v>69.106601285821299</v>
      </c>
      <c r="X7" s="231">
        <v>69.333227221937051</v>
      </c>
      <c r="Y7" s="231">
        <v>69.715704972783243</v>
      </c>
      <c r="Z7" s="231">
        <v>81.068815664606959</v>
      </c>
      <c r="AA7" s="231">
        <v>85.259223993954947</v>
      </c>
      <c r="AB7" s="231">
        <v>87.579186538090227</v>
      </c>
      <c r="AC7" s="231">
        <v>95.843318368260128</v>
      </c>
      <c r="AD7" s="231">
        <v>97.069220682878196</v>
      </c>
      <c r="AE7" s="231">
        <v>100.18447013100082</v>
      </c>
    </row>
    <row r="9" spans="2:31" x14ac:dyDescent="0.25">
      <c r="B9" s="227" t="s">
        <v>319</v>
      </c>
      <c r="C9" s="227"/>
    </row>
    <row r="10" spans="2:31" ht="18" x14ac:dyDescent="0.35">
      <c r="B10" s="31" t="s">
        <v>301</v>
      </c>
      <c r="C10" s="31" t="s">
        <v>334</v>
      </c>
      <c r="D10" s="231">
        <v>1038.7914602518349</v>
      </c>
      <c r="E10" s="231">
        <v>1035.9935693599705</v>
      </c>
      <c r="F10" s="231">
        <v>1024.7549297065734</v>
      </c>
      <c r="G10" s="231">
        <v>1016.739052389885</v>
      </c>
      <c r="H10" s="231">
        <v>1007.0428730248075</v>
      </c>
      <c r="I10" s="231">
        <v>1004.7786457017189</v>
      </c>
      <c r="J10" s="231">
        <v>1030.1529938171902</v>
      </c>
      <c r="K10" s="231">
        <v>1051.2550488177133</v>
      </c>
      <c r="L10" s="231">
        <v>1052.7548852599868</v>
      </c>
      <c r="M10" s="231">
        <v>1002.8102562975218</v>
      </c>
      <c r="N10" s="231">
        <v>949.14118400789994</v>
      </c>
      <c r="O10" s="231">
        <v>945.46579659040754</v>
      </c>
      <c r="P10" s="231">
        <v>936.33044348197939</v>
      </c>
      <c r="Q10" s="231">
        <v>923.09314209607237</v>
      </c>
      <c r="R10" s="231">
        <v>917.80362244772175</v>
      </c>
      <c r="S10" s="231">
        <v>924.57352176716915</v>
      </c>
      <c r="T10" s="231">
        <v>918.7812128616265</v>
      </c>
      <c r="U10" s="231">
        <v>910.4297219551944</v>
      </c>
      <c r="V10" s="231">
        <v>916.79188067839982</v>
      </c>
      <c r="W10" s="231">
        <v>904.13865911756068</v>
      </c>
      <c r="X10" s="231">
        <v>879.24276641544009</v>
      </c>
      <c r="Y10" s="231">
        <v>869.61548528264404</v>
      </c>
      <c r="Z10" s="231">
        <v>908.10442939259394</v>
      </c>
      <c r="AA10" s="231">
        <v>917.62317311606853</v>
      </c>
      <c r="AB10" s="231">
        <v>923.26505291094475</v>
      </c>
      <c r="AC10" s="231">
        <v>947.10979682129596</v>
      </c>
      <c r="AD10" s="231">
        <v>980.97201921455655</v>
      </c>
      <c r="AE10" s="231">
        <v>999.07882578717567</v>
      </c>
    </row>
    <row r="11" spans="2:31" ht="18" x14ac:dyDescent="0.35">
      <c r="B11" s="31" t="s">
        <v>302</v>
      </c>
      <c r="C11" s="31" t="s">
        <v>334</v>
      </c>
      <c r="D11" s="231">
        <v>99.189801230398729</v>
      </c>
      <c r="E11" s="231">
        <v>105.68212565645953</v>
      </c>
      <c r="F11" s="231">
        <v>108.93575057794584</v>
      </c>
      <c r="G11" s="231">
        <v>111.38089737469615</v>
      </c>
      <c r="H11" s="231">
        <v>106.29564855422416</v>
      </c>
      <c r="I11" s="231">
        <v>103.67410890348583</v>
      </c>
      <c r="J11" s="231">
        <v>103.12093067809187</v>
      </c>
      <c r="K11" s="231">
        <v>99.935413388996778</v>
      </c>
      <c r="L11" s="231">
        <v>105.98619821346598</v>
      </c>
      <c r="M11" s="231">
        <v>105.43011000047066</v>
      </c>
      <c r="N11" s="231">
        <v>98.411768969369973</v>
      </c>
      <c r="O11" s="231">
        <v>92.473928464637225</v>
      </c>
      <c r="P11" s="231">
        <v>83.497130393302001</v>
      </c>
      <c r="Q11" s="231">
        <v>80.815363776392786</v>
      </c>
      <c r="R11" s="231">
        <v>83.064627198785828</v>
      </c>
      <c r="S11" s="231">
        <v>79.782498059775847</v>
      </c>
      <c r="T11" s="231">
        <v>76.384152539842802</v>
      </c>
      <c r="U11" s="231">
        <v>69.832602290269335</v>
      </c>
      <c r="V11" s="231">
        <v>63.147567244505019</v>
      </c>
      <c r="W11" s="231">
        <v>58.552051843683216</v>
      </c>
      <c r="X11" s="231">
        <v>54.049685602467179</v>
      </c>
      <c r="Y11" s="231">
        <v>55.267295340243905</v>
      </c>
      <c r="Z11" s="231">
        <v>60.094095242006787</v>
      </c>
      <c r="AA11" s="231">
        <v>60.918467709763171</v>
      </c>
      <c r="AB11" s="231">
        <v>62.03113468186281</v>
      </c>
      <c r="AC11" s="231">
        <v>60.213022113181523</v>
      </c>
      <c r="AD11" s="231">
        <v>59.805512103059108</v>
      </c>
      <c r="AE11" s="231">
        <v>64.601855134901825</v>
      </c>
    </row>
    <row r="12" spans="2:31" ht="18" x14ac:dyDescent="0.35">
      <c r="B12" s="31" t="s">
        <v>303</v>
      </c>
      <c r="C12" s="31" t="s">
        <v>334</v>
      </c>
      <c r="D12" s="231">
        <v>206.49364238426236</v>
      </c>
      <c r="E12" s="231">
        <v>224.57644586033553</v>
      </c>
      <c r="F12" s="231">
        <v>239.92350524495779</v>
      </c>
      <c r="G12" s="231">
        <v>255.27452704042454</v>
      </c>
      <c r="H12" s="231">
        <v>255.21241283456541</v>
      </c>
      <c r="I12" s="231">
        <v>258.5970017018052</v>
      </c>
      <c r="J12" s="231">
        <v>275.34357093322353</v>
      </c>
      <c r="K12" s="231">
        <v>285.19208843331586</v>
      </c>
      <c r="L12" s="231">
        <v>299.7151234923648</v>
      </c>
      <c r="M12" s="231">
        <v>297.88908744512838</v>
      </c>
      <c r="N12" s="231">
        <v>291.6410623811019</v>
      </c>
      <c r="O12" s="231">
        <v>301.56697669577602</v>
      </c>
      <c r="P12" s="231">
        <v>304.39281097999697</v>
      </c>
      <c r="Q12" s="231">
        <v>291.74706370293535</v>
      </c>
      <c r="R12" s="231">
        <v>286.9967547889633</v>
      </c>
      <c r="S12" s="231">
        <v>284.4562345807758</v>
      </c>
      <c r="T12" s="231">
        <v>268.75199801723494</v>
      </c>
      <c r="U12" s="231">
        <v>259.24642717573505</v>
      </c>
      <c r="V12" s="231">
        <v>245.18787548031983</v>
      </c>
      <c r="W12" s="231">
        <v>237.97780439021707</v>
      </c>
      <c r="X12" s="231">
        <v>249.12232400140687</v>
      </c>
      <c r="Y12" s="231">
        <v>257.44469846950687</v>
      </c>
      <c r="Z12" s="231">
        <v>252.99685130608492</v>
      </c>
      <c r="AA12" s="231">
        <v>253.62030249375476</v>
      </c>
      <c r="AB12" s="231">
        <v>256.73399226234375</v>
      </c>
      <c r="AC12" s="231">
        <v>250.63450295104377</v>
      </c>
      <c r="AD12" s="231">
        <v>259.64132923859057</v>
      </c>
      <c r="AE12" s="231">
        <v>261.38328019500932</v>
      </c>
    </row>
    <row r="13" spans="2:31" ht="18" x14ac:dyDescent="0.35">
      <c r="B13" s="31" t="s">
        <v>304</v>
      </c>
      <c r="C13" s="31" t="s">
        <v>334</v>
      </c>
      <c r="D13" s="231">
        <v>61.576071550356829</v>
      </c>
      <c r="E13" s="231">
        <v>59.848201856192418</v>
      </c>
      <c r="F13" s="231">
        <v>69.608775663430293</v>
      </c>
      <c r="G13" s="231">
        <v>59.804838097212723</v>
      </c>
      <c r="H13" s="231">
        <v>58.133141863565761</v>
      </c>
      <c r="I13" s="231">
        <v>50.21278123601455</v>
      </c>
      <c r="J13" s="231">
        <v>58.268993221801878</v>
      </c>
      <c r="K13" s="231">
        <v>55.703539996780819</v>
      </c>
      <c r="L13" s="231">
        <v>55.256930820517439</v>
      </c>
      <c r="M13" s="231">
        <v>54.604493297183176</v>
      </c>
      <c r="N13" s="231">
        <v>54.738105944042381</v>
      </c>
      <c r="O13" s="231">
        <v>57.343091614680233</v>
      </c>
      <c r="P13" s="231">
        <v>55.604048695065678</v>
      </c>
      <c r="Q13" s="231">
        <v>62.32764326340746</v>
      </c>
      <c r="R13" s="231">
        <v>63.307407491407439</v>
      </c>
      <c r="S13" s="231">
        <v>64.142660622503868</v>
      </c>
      <c r="T13" s="231">
        <v>64.376997712673585</v>
      </c>
      <c r="U13" s="231">
        <v>60.559472808230431</v>
      </c>
      <c r="V13" s="231">
        <v>60.919318827971999</v>
      </c>
      <c r="W13" s="231">
        <v>69.106601285821299</v>
      </c>
      <c r="X13" s="231">
        <v>69.333227221937051</v>
      </c>
      <c r="Y13" s="231">
        <v>69.715704972783243</v>
      </c>
      <c r="Z13" s="231">
        <v>81.068815664606959</v>
      </c>
      <c r="AA13" s="231">
        <v>85.259223993954947</v>
      </c>
      <c r="AB13" s="231">
        <v>87.579186538090227</v>
      </c>
      <c r="AC13" s="231">
        <v>95.843318368260128</v>
      </c>
      <c r="AD13" s="231">
        <v>97.069220682878196</v>
      </c>
      <c r="AE13" s="231">
        <v>100.13306083391362</v>
      </c>
    </row>
    <row r="14" spans="2:31" x14ac:dyDescent="0.25"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  <c r="AE14" s="232"/>
    </row>
    <row r="15" spans="2:31" x14ac:dyDescent="0.25"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</row>
    <row r="16" spans="2:31" ht="18" x14ac:dyDescent="0.35">
      <c r="B16" s="31" t="s">
        <v>301</v>
      </c>
      <c r="C16" s="31" t="s">
        <v>334</v>
      </c>
      <c r="D16" s="232">
        <f>D10-D4</f>
        <v>0</v>
      </c>
      <c r="E16" s="232">
        <f t="shared" ref="E16:AE16" si="0">E10-E4</f>
        <v>0</v>
      </c>
      <c r="F16" s="232">
        <f t="shared" si="0"/>
        <v>0</v>
      </c>
      <c r="G16" s="232">
        <f t="shared" si="0"/>
        <v>0</v>
      </c>
      <c r="H16" s="232">
        <f t="shared" si="0"/>
        <v>0</v>
      </c>
      <c r="I16" s="232">
        <f t="shared" si="0"/>
        <v>0</v>
      </c>
      <c r="J16" s="232">
        <f t="shared" si="0"/>
        <v>0</v>
      </c>
      <c r="K16" s="232">
        <f t="shared" si="0"/>
        <v>0</v>
      </c>
      <c r="L16" s="232">
        <f t="shared" si="0"/>
        <v>0</v>
      </c>
      <c r="M16" s="232">
        <f t="shared" si="0"/>
        <v>0</v>
      </c>
      <c r="N16" s="232">
        <f t="shared" si="0"/>
        <v>0</v>
      </c>
      <c r="O16" s="232">
        <f t="shared" si="0"/>
        <v>0</v>
      </c>
      <c r="P16" s="232">
        <f t="shared" si="0"/>
        <v>0</v>
      </c>
      <c r="Q16" s="232">
        <f t="shared" si="0"/>
        <v>0</v>
      </c>
      <c r="R16" s="232">
        <f t="shared" si="0"/>
        <v>0</v>
      </c>
      <c r="S16" s="232">
        <f t="shared" si="0"/>
        <v>0</v>
      </c>
      <c r="T16" s="232">
        <f t="shared" si="0"/>
        <v>0</v>
      </c>
      <c r="U16" s="232">
        <f t="shared" si="0"/>
        <v>0</v>
      </c>
      <c r="V16" s="232">
        <f t="shared" si="0"/>
        <v>0</v>
      </c>
      <c r="W16" s="232">
        <f t="shared" si="0"/>
        <v>7.6843736427463227E-2</v>
      </c>
      <c r="X16" s="232">
        <f t="shared" si="0"/>
        <v>-7.6843736427576914E-2</v>
      </c>
      <c r="Y16" s="232">
        <f t="shared" si="0"/>
        <v>0</v>
      </c>
      <c r="Z16" s="232">
        <f t="shared" si="0"/>
        <v>0</v>
      </c>
      <c r="AA16" s="232">
        <f t="shared" si="0"/>
        <v>0</v>
      </c>
      <c r="AB16" s="232">
        <f t="shared" si="0"/>
        <v>0</v>
      </c>
      <c r="AC16" s="232">
        <f t="shared" si="0"/>
        <v>0</v>
      </c>
      <c r="AD16" s="232">
        <f t="shared" si="0"/>
        <v>0</v>
      </c>
      <c r="AE16" s="232">
        <f t="shared" si="0"/>
        <v>0.16130670012807968</v>
      </c>
    </row>
    <row r="17" spans="2:31" ht="18" x14ac:dyDescent="0.35">
      <c r="B17" s="31" t="s">
        <v>302</v>
      </c>
      <c r="C17" s="31" t="s">
        <v>334</v>
      </c>
      <c r="D17" s="232">
        <f t="shared" ref="D17:AE19" si="1">D11-D5</f>
        <v>0</v>
      </c>
      <c r="E17" s="232">
        <f t="shared" si="1"/>
        <v>0</v>
      </c>
      <c r="F17" s="232">
        <f t="shared" si="1"/>
        <v>0</v>
      </c>
      <c r="G17" s="232">
        <f t="shared" si="1"/>
        <v>0</v>
      </c>
      <c r="H17" s="232">
        <f t="shared" si="1"/>
        <v>0</v>
      </c>
      <c r="I17" s="232">
        <f t="shared" si="1"/>
        <v>0</v>
      </c>
      <c r="J17" s="232">
        <f t="shared" si="1"/>
        <v>0</v>
      </c>
      <c r="K17" s="232">
        <f t="shared" si="1"/>
        <v>0</v>
      </c>
      <c r="L17" s="232">
        <f t="shared" si="1"/>
        <v>0</v>
      </c>
      <c r="M17" s="232">
        <f t="shared" si="1"/>
        <v>0</v>
      </c>
      <c r="N17" s="232">
        <f t="shared" si="1"/>
        <v>0</v>
      </c>
      <c r="O17" s="232">
        <f t="shared" si="1"/>
        <v>0</v>
      </c>
      <c r="P17" s="232">
        <f t="shared" si="1"/>
        <v>0</v>
      </c>
      <c r="Q17" s="232">
        <f t="shared" si="1"/>
        <v>0</v>
      </c>
      <c r="R17" s="232">
        <f t="shared" si="1"/>
        <v>0</v>
      </c>
      <c r="S17" s="232">
        <f t="shared" si="1"/>
        <v>0</v>
      </c>
      <c r="T17" s="232">
        <f t="shared" si="1"/>
        <v>0</v>
      </c>
      <c r="U17" s="232">
        <f t="shared" si="1"/>
        <v>0</v>
      </c>
      <c r="V17" s="232">
        <f t="shared" si="1"/>
        <v>0</v>
      </c>
      <c r="W17" s="232">
        <f t="shared" si="1"/>
        <v>0</v>
      </c>
      <c r="X17" s="232">
        <f t="shared" si="1"/>
        <v>0</v>
      </c>
      <c r="Y17" s="232">
        <f t="shared" si="1"/>
        <v>0</v>
      </c>
      <c r="Z17" s="232">
        <f t="shared" si="1"/>
        <v>0</v>
      </c>
      <c r="AA17" s="232">
        <f t="shared" si="1"/>
        <v>0</v>
      </c>
      <c r="AB17" s="232">
        <f t="shared" si="1"/>
        <v>0</v>
      </c>
      <c r="AC17" s="232">
        <f t="shared" si="1"/>
        <v>0</v>
      </c>
      <c r="AD17" s="232">
        <f t="shared" si="1"/>
        <v>0</v>
      </c>
      <c r="AE17" s="232">
        <f t="shared" si="1"/>
        <v>0.46684137614519727</v>
      </c>
    </row>
    <row r="18" spans="2:31" ht="18" x14ac:dyDescent="0.35">
      <c r="B18" s="31" t="s">
        <v>303</v>
      </c>
      <c r="C18" s="31" t="s">
        <v>334</v>
      </c>
      <c r="D18" s="232">
        <f t="shared" si="1"/>
        <v>0</v>
      </c>
      <c r="E18" s="232">
        <f t="shared" si="1"/>
        <v>0</v>
      </c>
      <c r="F18" s="232">
        <f t="shared" si="1"/>
        <v>0</v>
      </c>
      <c r="G18" s="232">
        <f t="shared" si="1"/>
        <v>0</v>
      </c>
      <c r="H18" s="232">
        <f t="shared" si="1"/>
        <v>0</v>
      </c>
      <c r="I18" s="232">
        <f t="shared" si="1"/>
        <v>0</v>
      </c>
      <c r="J18" s="232">
        <f t="shared" si="1"/>
        <v>0</v>
      </c>
      <c r="K18" s="232">
        <f t="shared" si="1"/>
        <v>0</v>
      </c>
      <c r="L18" s="232">
        <f t="shared" si="1"/>
        <v>0</v>
      </c>
      <c r="M18" s="232">
        <f t="shared" si="1"/>
        <v>0</v>
      </c>
      <c r="N18" s="232">
        <f t="shared" si="1"/>
        <v>0</v>
      </c>
      <c r="O18" s="232">
        <f t="shared" si="1"/>
        <v>0</v>
      </c>
      <c r="P18" s="232">
        <f t="shared" si="1"/>
        <v>0</v>
      </c>
      <c r="Q18" s="232">
        <f t="shared" si="1"/>
        <v>0</v>
      </c>
      <c r="R18" s="232">
        <f t="shared" si="1"/>
        <v>0</v>
      </c>
      <c r="S18" s="232">
        <f t="shared" si="1"/>
        <v>0</v>
      </c>
      <c r="T18" s="232">
        <f t="shared" si="1"/>
        <v>0</v>
      </c>
      <c r="U18" s="232">
        <f t="shared" si="1"/>
        <v>0</v>
      </c>
      <c r="V18" s="232">
        <f t="shared" si="1"/>
        <v>0</v>
      </c>
      <c r="W18" s="232">
        <f t="shared" si="1"/>
        <v>0</v>
      </c>
      <c r="X18" s="232">
        <f t="shared" si="1"/>
        <v>0</v>
      </c>
      <c r="Y18" s="232">
        <f t="shared" si="1"/>
        <v>0</v>
      </c>
      <c r="Z18" s="232">
        <f t="shared" si="1"/>
        <v>0</v>
      </c>
      <c r="AA18" s="232">
        <f t="shared" si="1"/>
        <v>0</v>
      </c>
      <c r="AB18" s="232">
        <f t="shared" si="1"/>
        <v>0</v>
      </c>
      <c r="AC18" s="232">
        <f t="shared" si="1"/>
        <v>0</v>
      </c>
      <c r="AD18" s="232">
        <f t="shared" si="1"/>
        <v>0</v>
      </c>
      <c r="AE18" s="232">
        <f t="shared" si="1"/>
        <v>0</v>
      </c>
    </row>
    <row r="19" spans="2:31" ht="18" x14ac:dyDescent="0.35">
      <c r="B19" s="31" t="s">
        <v>304</v>
      </c>
      <c r="C19" s="31" t="s">
        <v>334</v>
      </c>
      <c r="D19" s="232">
        <f t="shared" si="1"/>
        <v>0</v>
      </c>
      <c r="E19" s="232">
        <f t="shared" si="1"/>
        <v>0</v>
      </c>
      <c r="F19" s="232">
        <f t="shared" si="1"/>
        <v>0</v>
      </c>
      <c r="G19" s="232">
        <f t="shared" si="1"/>
        <v>0</v>
      </c>
      <c r="H19" s="232">
        <f t="shared" si="1"/>
        <v>0</v>
      </c>
      <c r="I19" s="232">
        <f t="shared" si="1"/>
        <v>0</v>
      </c>
      <c r="J19" s="232">
        <f t="shared" si="1"/>
        <v>0</v>
      </c>
      <c r="K19" s="232">
        <f t="shared" si="1"/>
        <v>0</v>
      </c>
      <c r="L19" s="232">
        <f t="shared" si="1"/>
        <v>0</v>
      </c>
      <c r="M19" s="232">
        <f t="shared" si="1"/>
        <v>0</v>
      </c>
      <c r="N19" s="232">
        <f t="shared" si="1"/>
        <v>0</v>
      </c>
      <c r="O19" s="232">
        <f t="shared" si="1"/>
        <v>0</v>
      </c>
      <c r="P19" s="232">
        <f t="shared" si="1"/>
        <v>0</v>
      </c>
      <c r="Q19" s="232">
        <f t="shared" si="1"/>
        <v>0</v>
      </c>
      <c r="R19" s="232">
        <f t="shared" si="1"/>
        <v>0</v>
      </c>
      <c r="S19" s="232">
        <f t="shared" si="1"/>
        <v>0</v>
      </c>
      <c r="T19" s="232">
        <f t="shared" si="1"/>
        <v>0</v>
      </c>
      <c r="U19" s="232">
        <f t="shared" si="1"/>
        <v>0</v>
      </c>
      <c r="V19" s="232">
        <f t="shared" si="1"/>
        <v>0</v>
      </c>
      <c r="W19" s="232">
        <f t="shared" si="1"/>
        <v>0</v>
      </c>
      <c r="X19" s="232">
        <f t="shared" si="1"/>
        <v>0</v>
      </c>
      <c r="Y19" s="232">
        <f t="shared" si="1"/>
        <v>0</v>
      </c>
      <c r="Z19" s="232">
        <f t="shared" si="1"/>
        <v>0</v>
      </c>
      <c r="AA19" s="232">
        <f t="shared" si="1"/>
        <v>0</v>
      </c>
      <c r="AB19" s="232">
        <f t="shared" si="1"/>
        <v>0</v>
      </c>
      <c r="AC19" s="232">
        <f t="shared" si="1"/>
        <v>0</v>
      </c>
      <c r="AD19" s="232">
        <f t="shared" si="1"/>
        <v>0</v>
      </c>
      <c r="AE19" s="232">
        <f t="shared" si="1"/>
        <v>-5.1409297087204209E-2</v>
      </c>
    </row>
    <row r="22" spans="2:31" x14ac:dyDescent="0.25">
      <c r="B22" s="31" t="s">
        <v>301</v>
      </c>
      <c r="D22" s="233">
        <f t="shared" ref="D22:AE22" si="2">(D10-D4)/D4</f>
        <v>0</v>
      </c>
      <c r="E22" s="233">
        <f t="shared" si="2"/>
        <v>0</v>
      </c>
      <c r="F22" s="233">
        <f t="shared" si="2"/>
        <v>0</v>
      </c>
      <c r="G22" s="233">
        <f t="shared" si="2"/>
        <v>0</v>
      </c>
      <c r="H22" s="233">
        <f t="shared" si="2"/>
        <v>0</v>
      </c>
      <c r="I22" s="233">
        <f t="shared" si="2"/>
        <v>0</v>
      </c>
      <c r="J22" s="233">
        <f t="shared" si="2"/>
        <v>0</v>
      </c>
      <c r="K22" s="233">
        <f t="shared" si="2"/>
        <v>0</v>
      </c>
      <c r="L22" s="233">
        <f t="shared" si="2"/>
        <v>0</v>
      </c>
      <c r="M22" s="233">
        <f t="shared" si="2"/>
        <v>0</v>
      </c>
      <c r="N22" s="233">
        <f t="shared" si="2"/>
        <v>0</v>
      </c>
      <c r="O22" s="233">
        <f t="shared" si="2"/>
        <v>0</v>
      </c>
      <c r="P22" s="233">
        <f t="shared" si="2"/>
        <v>0</v>
      </c>
      <c r="Q22" s="233">
        <f t="shared" si="2"/>
        <v>0</v>
      </c>
      <c r="R22" s="233">
        <f t="shared" si="2"/>
        <v>0</v>
      </c>
      <c r="S22" s="233">
        <f t="shared" si="2"/>
        <v>0</v>
      </c>
      <c r="T22" s="233">
        <f t="shared" si="2"/>
        <v>0</v>
      </c>
      <c r="U22" s="233">
        <f t="shared" si="2"/>
        <v>0</v>
      </c>
      <c r="V22" s="233">
        <f t="shared" si="2"/>
        <v>0</v>
      </c>
      <c r="W22" s="233">
        <f t="shared" si="2"/>
        <v>8.499832104408429E-5</v>
      </c>
      <c r="X22" s="233">
        <f t="shared" si="2"/>
        <v>-8.7389995105767291E-5</v>
      </c>
      <c r="Y22" s="233">
        <f t="shared" si="2"/>
        <v>0</v>
      </c>
      <c r="Z22" s="233">
        <f t="shared" si="2"/>
        <v>0</v>
      </c>
      <c r="AA22" s="233">
        <f t="shared" si="2"/>
        <v>0</v>
      </c>
      <c r="AB22" s="233">
        <f t="shared" si="2"/>
        <v>0</v>
      </c>
      <c r="AC22" s="233">
        <f t="shared" si="2"/>
        <v>0</v>
      </c>
      <c r="AD22" s="233">
        <f t="shared" si="2"/>
        <v>0</v>
      </c>
      <c r="AE22" s="233">
        <f t="shared" si="2"/>
        <v>1.6148150077045862E-4</v>
      </c>
    </row>
    <row r="23" spans="2:31" x14ac:dyDescent="0.25">
      <c r="B23" s="31" t="s">
        <v>302</v>
      </c>
      <c r="D23" s="233">
        <f t="shared" ref="D23:AE23" si="3">(D11-D5)/D5</f>
        <v>0</v>
      </c>
      <c r="E23" s="233">
        <f t="shared" si="3"/>
        <v>0</v>
      </c>
      <c r="F23" s="233">
        <f t="shared" si="3"/>
        <v>0</v>
      </c>
      <c r="G23" s="233">
        <f t="shared" si="3"/>
        <v>0</v>
      </c>
      <c r="H23" s="233">
        <f t="shared" si="3"/>
        <v>0</v>
      </c>
      <c r="I23" s="233">
        <f t="shared" si="3"/>
        <v>0</v>
      </c>
      <c r="J23" s="233">
        <f t="shared" si="3"/>
        <v>0</v>
      </c>
      <c r="K23" s="233">
        <f t="shared" si="3"/>
        <v>0</v>
      </c>
      <c r="L23" s="233">
        <f t="shared" si="3"/>
        <v>0</v>
      </c>
      <c r="M23" s="233">
        <f t="shared" si="3"/>
        <v>0</v>
      </c>
      <c r="N23" s="233">
        <f t="shared" si="3"/>
        <v>0</v>
      </c>
      <c r="O23" s="233">
        <f t="shared" si="3"/>
        <v>0</v>
      </c>
      <c r="P23" s="233">
        <f t="shared" si="3"/>
        <v>0</v>
      </c>
      <c r="Q23" s="233">
        <f t="shared" si="3"/>
        <v>0</v>
      </c>
      <c r="R23" s="233">
        <f t="shared" si="3"/>
        <v>0</v>
      </c>
      <c r="S23" s="233">
        <f t="shared" si="3"/>
        <v>0</v>
      </c>
      <c r="T23" s="233">
        <f t="shared" si="3"/>
        <v>0</v>
      </c>
      <c r="U23" s="233">
        <f t="shared" si="3"/>
        <v>0</v>
      </c>
      <c r="V23" s="233">
        <f t="shared" si="3"/>
        <v>0</v>
      </c>
      <c r="W23" s="233">
        <f t="shared" si="3"/>
        <v>0</v>
      </c>
      <c r="X23" s="233">
        <f t="shared" si="3"/>
        <v>0</v>
      </c>
      <c r="Y23" s="233">
        <f t="shared" si="3"/>
        <v>0</v>
      </c>
      <c r="Z23" s="233">
        <f t="shared" si="3"/>
        <v>0</v>
      </c>
      <c r="AA23" s="233">
        <f t="shared" si="3"/>
        <v>0</v>
      </c>
      <c r="AB23" s="233">
        <f t="shared" si="3"/>
        <v>0</v>
      </c>
      <c r="AC23" s="233">
        <f t="shared" si="3"/>
        <v>0</v>
      </c>
      <c r="AD23" s="233">
        <f t="shared" si="3"/>
        <v>0</v>
      </c>
      <c r="AE23" s="233">
        <f t="shared" si="3"/>
        <v>7.2790407109167791E-3</v>
      </c>
    </row>
    <row r="24" spans="2:31" x14ac:dyDescent="0.25">
      <c r="B24" s="31" t="s">
        <v>303</v>
      </c>
      <c r="D24" s="233">
        <f t="shared" ref="D24:AE24" si="4">(D12-D6)/D6</f>
        <v>0</v>
      </c>
      <c r="E24" s="233">
        <f t="shared" si="4"/>
        <v>0</v>
      </c>
      <c r="F24" s="233">
        <f t="shared" si="4"/>
        <v>0</v>
      </c>
      <c r="G24" s="233">
        <f t="shared" si="4"/>
        <v>0</v>
      </c>
      <c r="H24" s="233">
        <f t="shared" si="4"/>
        <v>0</v>
      </c>
      <c r="I24" s="233">
        <f t="shared" si="4"/>
        <v>0</v>
      </c>
      <c r="J24" s="233">
        <f t="shared" si="4"/>
        <v>0</v>
      </c>
      <c r="K24" s="233">
        <f t="shared" si="4"/>
        <v>0</v>
      </c>
      <c r="L24" s="233">
        <f t="shared" si="4"/>
        <v>0</v>
      </c>
      <c r="M24" s="233">
        <f t="shared" si="4"/>
        <v>0</v>
      </c>
      <c r="N24" s="233">
        <f t="shared" si="4"/>
        <v>0</v>
      </c>
      <c r="O24" s="233">
        <f t="shared" si="4"/>
        <v>0</v>
      </c>
      <c r="P24" s="233">
        <f t="shared" si="4"/>
        <v>0</v>
      </c>
      <c r="Q24" s="233">
        <f t="shared" si="4"/>
        <v>0</v>
      </c>
      <c r="R24" s="233">
        <f t="shared" si="4"/>
        <v>0</v>
      </c>
      <c r="S24" s="233">
        <f t="shared" si="4"/>
        <v>0</v>
      </c>
      <c r="T24" s="233">
        <f t="shared" si="4"/>
        <v>0</v>
      </c>
      <c r="U24" s="233">
        <f t="shared" si="4"/>
        <v>0</v>
      </c>
      <c r="V24" s="233">
        <f t="shared" si="4"/>
        <v>0</v>
      </c>
      <c r="W24" s="233">
        <f t="shared" si="4"/>
        <v>0</v>
      </c>
      <c r="X24" s="233">
        <f t="shared" si="4"/>
        <v>0</v>
      </c>
      <c r="Y24" s="233">
        <f t="shared" si="4"/>
        <v>0</v>
      </c>
      <c r="Z24" s="233">
        <f t="shared" si="4"/>
        <v>0</v>
      </c>
      <c r="AA24" s="233">
        <f t="shared" si="4"/>
        <v>0</v>
      </c>
      <c r="AB24" s="233">
        <f t="shared" si="4"/>
        <v>0</v>
      </c>
      <c r="AC24" s="233">
        <f t="shared" si="4"/>
        <v>0</v>
      </c>
      <c r="AD24" s="233">
        <f t="shared" si="4"/>
        <v>0</v>
      </c>
      <c r="AE24" s="233">
        <f t="shared" si="4"/>
        <v>0</v>
      </c>
    </row>
    <row r="25" spans="2:31" x14ac:dyDescent="0.25">
      <c r="B25" s="31" t="s">
        <v>304</v>
      </c>
      <c r="D25" s="233">
        <f t="shared" ref="D25:AE25" si="5">(D13-D7)/D7</f>
        <v>0</v>
      </c>
      <c r="E25" s="233">
        <f t="shared" si="5"/>
        <v>0</v>
      </c>
      <c r="F25" s="233">
        <f t="shared" si="5"/>
        <v>0</v>
      </c>
      <c r="G25" s="233">
        <f t="shared" si="5"/>
        <v>0</v>
      </c>
      <c r="H25" s="233">
        <f t="shared" si="5"/>
        <v>0</v>
      </c>
      <c r="I25" s="233">
        <f t="shared" si="5"/>
        <v>0</v>
      </c>
      <c r="J25" s="233">
        <f t="shared" si="5"/>
        <v>0</v>
      </c>
      <c r="K25" s="233">
        <f t="shared" si="5"/>
        <v>0</v>
      </c>
      <c r="L25" s="233">
        <f t="shared" si="5"/>
        <v>0</v>
      </c>
      <c r="M25" s="233">
        <f t="shared" si="5"/>
        <v>0</v>
      </c>
      <c r="N25" s="233">
        <f t="shared" si="5"/>
        <v>0</v>
      </c>
      <c r="O25" s="233">
        <f t="shared" si="5"/>
        <v>0</v>
      </c>
      <c r="P25" s="233">
        <f t="shared" si="5"/>
        <v>0</v>
      </c>
      <c r="Q25" s="233">
        <f t="shared" si="5"/>
        <v>0</v>
      </c>
      <c r="R25" s="233">
        <f t="shared" si="5"/>
        <v>0</v>
      </c>
      <c r="S25" s="233">
        <f t="shared" si="5"/>
        <v>0</v>
      </c>
      <c r="T25" s="233">
        <f t="shared" si="5"/>
        <v>0</v>
      </c>
      <c r="U25" s="233">
        <f t="shared" si="5"/>
        <v>0</v>
      </c>
      <c r="V25" s="233">
        <f t="shared" si="5"/>
        <v>0</v>
      </c>
      <c r="W25" s="233">
        <f t="shared" si="5"/>
        <v>0</v>
      </c>
      <c r="X25" s="233">
        <f t="shared" si="5"/>
        <v>0</v>
      </c>
      <c r="Y25" s="233">
        <f t="shared" si="5"/>
        <v>0</v>
      </c>
      <c r="Z25" s="233">
        <f t="shared" si="5"/>
        <v>0</v>
      </c>
      <c r="AA25" s="233">
        <f t="shared" si="5"/>
        <v>0</v>
      </c>
      <c r="AB25" s="233">
        <f t="shared" si="5"/>
        <v>0</v>
      </c>
      <c r="AC25" s="233">
        <f t="shared" si="5"/>
        <v>0</v>
      </c>
      <c r="AD25" s="233">
        <f t="shared" si="5"/>
        <v>0</v>
      </c>
      <c r="AE25" s="233">
        <f t="shared" si="5"/>
        <v>-5.1314636909275074E-4</v>
      </c>
    </row>
    <row r="28" spans="2:31" x14ac:dyDescent="0.25">
      <c r="B28" s="227" t="s">
        <v>322</v>
      </c>
      <c r="C28" s="227"/>
    </row>
    <row r="29" spans="2:31" x14ac:dyDescent="0.25">
      <c r="B29" s="227"/>
      <c r="C29" s="227"/>
      <c r="D29" s="230">
        <v>1990</v>
      </c>
      <c r="E29" s="230">
        <v>1991</v>
      </c>
      <c r="F29" s="230">
        <v>1992</v>
      </c>
      <c r="G29" s="230">
        <v>1993</v>
      </c>
      <c r="H29" s="230">
        <v>1994</v>
      </c>
      <c r="I29" s="230">
        <v>1995</v>
      </c>
      <c r="J29" s="230">
        <v>1996</v>
      </c>
      <c r="K29" s="230">
        <v>1997</v>
      </c>
      <c r="L29" s="230">
        <v>1998</v>
      </c>
      <c r="M29" s="230">
        <v>1999</v>
      </c>
      <c r="N29" s="230">
        <v>2000</v>
      </c>
      <c r="O29" s="230">
        <v>2001</v>
      </c>
      <c r="P29" s="230">
        <v>2002</v>
      </c>
      <c r="Q29" s="230">
        <v>2003</v>
      </c>
      <c r="R29" s="230">
        <v>2004</v>
      </c>
      <c r="S29" s="230">
        <v>2005</v>
      </c>
      <c r="T29" s="230">
        <v>2006</v>
      </c>
      <c r="U29" s="230">
        <v>2007</v>
      </c>
      <c r="V29" s="230">
        <v>2008</v>
      </c>
      <c r="W29" s="230">
        <v>2009</v>
      </c>
      <c r="X29" s="230">
        <v>2010</v>
      </c>
      <c r="Y29" s="230">
        <v>2011</v>
      </c>
      <c r="Z29" s="230">
        <v>2012</v>
      </c>
      <c r="AA29" s="230">
        <v>2013</v>
      </c>
      <c r="AB29" s="230">
        <v>2014</v>
      </c>
      <c r="AC29" s="230">
        <v>2015</v>
      </c>
      <c r="AD29" s="230">
        <v>2016</v>
      </c>
      <c r="AE29" s="230">
        <v>2017</v>
      </c>
    </row>
    <row r="30" spans="2:31" x14ac:dyDescent="0.25">
      <c r="B30" s="227" t="s">
        <v>320</v>
      </c>
      <c r="C30" s="227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</row>
    <row r="31" spans="2:31" ht="18" x14ac:dyDescent="0.35">
      <c r="B31" s="31" t="s">
        <v>301</v>
      </c>
      <c r="C31" s="31" t="s">
        <v>334</v>
      </c>
      <c r="D31" s="231">
        <v>263.78557015918415</v>
      </c>
      <c r="E31" s="231">
        <v>268.81097129813719</v>
      </c>
      <c r="F31" s="231">
        <v>268.87637246210454</v>
      </c>
      <c r="G31" s="231">
        <v>270.47492061774381</v>
      </c>
      <c r="H31" s="231">
        <v>271.30166335301897</v>
      </c>
      <c r="I31" s="231">
        <v>273.7858651080619</v>
      </c>
      <c r="J31" s="231">
        <v>285.47618217091696</v>
      </c>
      <c r="K31" s="231">
        <v>297.0928376199987</v>
      </c>
      <c r="L31" s="231">
        <v>302.22302092275567</v>
      </c>
      <c r="M31" s="231">
        <v>289.28155655687647</v>
      </c>
      <c r="N31" s="231">
        <v>274.33315431423733</v>
      </c>
      <c r="O31" s="231">
        <v>276.89849173935852</v>
      </c>
      <c r="P31" s="231">
        <v>277.59628810533201</v>
      </c>
      <c r="Q31" s="231">
        <v>275.85844148091735</v>
      </c>
      <c r="R31" s="231">
        <v>275.62002932166047</v>
      </c>
      <c r="S31" s="231">
        <v>281.58475181555065</v>
      </c>
      <c r="T31" s="231">
        <v>275.30002769997475</v>
      </c>
      <c r="U31" s="231">
        <v>273.7160580584839</v>
      </c>
      <c r="V31" s="231">
        <v>276.60140853551576</v>
      </c>
      <c r="W31" s="231">
        <v>273.24574931518333</v>
      </c>
      <c r="X31" s="231">
        <v>259.92577102402799</v>
      </c>
      <c r="Y31" s="231">
        <v>256.18341409517922</v>
      </c>
      <c r="Z31" s="231">
        <v>272.57664731575824</v>
      </c>
      <c r="AA31" s="231">
        <v>276.49481381388381</v>
      </c>
      <c r="AB31" s="231">
        <v>271.79951135208171</v>
      </c>
      <c r="AC31" s="231">
        <v>275.96510980402189</v>
      </c>
      <c r="AD31" s="231">
        <v>288.02617472662109</v>
      </c>
      <c r="AE31" s="231">
        <v>290.37108828603442</v>
      </c>
    </row>
    <row r="32" spans="2:31" ht="18" x14ac:dyDescent="0.35">
      <c r="B32" s="31" t="s">
        <v>302</v>
      </c>
      <c r="C32" s="31" t="s">
        <v>334</v>
      </c>
      <c r="D32" s="231">
        <v>22.672169152116503</v>
      </c>
      <c r="E32" s="231">
        <v>24.050398627210846</v>
      </c>
      <c r="F32" s="231">
        <v>24.798206476098656</v>
      </c>
      <c r="G32" s="231">
        <v>24.51923277631268</v>
      </c>
      <c r="H32" s="231">
        <v>23.822601369538507</v>
      </c>
      <c r="I32" s="231">
        <v>23.061308787800332</v>
      </c>
      <c r="J32" s="231">
        <v>22.570437354579902</v>
      </c>
      <c r="K32" s="231">
        <v>22.631965882671611</v>
      </c>
      <c r="L32" s="231">
        <v>25.000593596579396</v>
      </c>
      <c r="M32" s="231">
        <v>24.143984337588414</v>
      </c>
      <c r="N32" s="231">
        <v>23.051400297042587</v>
      </c>
      <c r="O32" s="231">
        <v>22.075961108950683</v>
      </c>
      <c r="P32" s="231">
        <v>21.296027544231045</v>
      </c>
      <c r="Q32" s="231">
        <v>20.61549297642572</v>
      </c>
      <c r="R32" s="231">
        <v>20.079149067756251</v>
      </c>
      <c r="S32" s="231">
        <v>19.846193295492053</v>
      </c>
      <c r="T32" s="231">
        <v>18.357213371586422</v>
      </c>
      <c r="U32" s="231">
        <v>16.781055282870845</v>
      </c>
      <c r="V32" s="231">
        <v>15.569703503952663</v>
      </c>
      <c r="W32" s="231">
        <v>14.571869052467102</v>
      </c>
      <c r="X32" s="231">
        <v>14.360469367129435</v>
      </c>
      <c r="Y32" s="231">
        <v>14.624679841908106</v>
      </c>
      <c r="Z32" s="231">
        <v>15.327256312872182</v>
      </c>
      <c r="AA32" s="231">
        <v>15.230084908763512</v>
      </c>
      <c r="AB32" s="231">
        <v>15.016565510033459</v>
      </c>
      <c r="AC32" s="231">
        <v>14.840739404234192</v>
      </c>
      <c r="AD32" s="231">
        <v>14.856726086065921</v>
      </c>
      <c r="AE32" s="231">
        <v>15.698296360091883</v>
      </c>
    </row>
    <row r="33" spans="2:31" ht="18" x14ac:dyDescent="0.35">
      <c r="B33" s="31" t="s">
        <v>303</v>
      </c>
      <c r="C33" s="31" t="s">
        <v>334</v>
      </c>
      <c r="D33" s="231">
        <v>10.079344251428571</v>
      </c>
      <c r="E33" s="231">
        <v>10.82579168</v>
      </c>
      <c r="F33" s="231">
        <v>11.43020805142857</v>
      </c>
      <c r="G33" s="231">
        <v>12.137459965714287</v>
      </c>
      <c r="H33" s="231">
        <v>12.142573645714286</v>
      </c>
      <c r="I33" s="231">
        <v>12.5052422</v>
      </c>
      <c r="J33" s="231">
        <v>13.277426611428574</v>
      </c>
      <c r="K33" s="231">
        <v>13.878649274285712</v>
      </c>
      <c r="L33" s="231">
        <v>14.645926051428569</v>
      </c>
      <c r="M33" s="231">
        <v>14.21075750285714</v>
      </c>
      <c r="N33" s="231">
        <v>13.624632371428572</v>
      </c>
      <c r="O33" s="231">
        <v>13.766597868571425</v>
      </c>
      <c r="P33" s="231">
        <v>13.945454914285714</v>
      </c>
      <c r="Q33" s="231">
        <v>13.54269173714286</v>
      </c>
      <c r="R33" s="231">
        <v>13.354159908571425</v>
      </c>
      <c r="S33" s="231">
        <v>13.166386702857142</v>
      </c>
      <c r="T33" s="231">
        <v>13.085420102857142</v>
      </c>
      <c r="U33" s="231">
        <v>12.210943359999998</v>
      </c>
      <c r="V33" s="231">
        <v>11.886833451428572</v>
      </c>
      <c r="W33" s="231">
        <v>11.622795234285713</v>
      </c>
      <c r="X33" s="231">
        <v>12.101504988571429</v>
      </c>
      <c r="Y33" s="231">
        <v>12.217040440000002</v>
      </c>
      <c r="Z33" s="231">
        <v>12.044982902857143</v>
      </c>
      <c r="AA33" s="231">
        <v>11.79806521142857</v>
      </c>
      <c r="AB33" s="231">
        <v>11.980265817142856</v>
      </c>
      <c r="AC33" s="231">
        <v>11.804930279999999</v>
      </c>
      <c r="AD33" s="231">
        <v>12.252761274285714</v>
      </c>
      <c r="AE33" s="231">
        <v>12.509522331428572</v>
      </c>
    </row>
    <row r="34" spans="2:31" ht="18" x14ac:dyDescent="0.35">
      <c r="B34" s="31" t="s">
        <v>304</v>
      </c>
      <c r="C34" s="31" t="s">
        <v>334</v>
      </c>
      <c r="D34" s="231">
        <v>11.178734419621488</v>
      </c>
      <c r="E34" s="231">
        <v>10.843742755692992</v>
      </c>
      <c r="F34" s="231">
        <v>10.916335206644019</v>
      </c>
      <c r="G34" s="231">
        <v>10.483764379711927</v>
      </c>
      <c r="H34" s="231">
        <v>10.611477193732714</v>
      </c>
      <c r="I34" s="231">
        <v>10.567719947098357</v>
      </c>
      <c r="J34" s="231">
        <v>11.092640753851281</v>
      </c>
      <c r="K34" s="231">
        <v>11.272275543032523</v>
      </c>
      <c r="L34" s="231">
        <v>11.330167669534601</v>
      </c>
      <c r="M34" s="231">
        <v>11.310152923896036</v>
      </c>
      <c r="N34" s="231">
        <v>10.545436280330554</v>
      </c>
      <c r="O34" s="231">
        <v>10.718600216357991</v>
      </c>
      <c r="P34" s="231">
        <v>10.61623522084329</v>
      </c>
      <c r="Q34" s="231">
        <v>10.742721973282428</v>
      </c>
      <c r="R34" s="231">
        <v>11.187443174787793</v>
      </c>
      <c r="S34" s="231">
        <v>11.380730027515227</v>
      </c>
      <c r="T34" s="231">
        <v>11.55502656368423</v>
      </c>
      <c r="U34" s="231">
        <v>11.364732670296853</v>
      </c>
      <c r="V34" s="231">
        <v>11.770825314247581</v>
      </c>
      <c r="W34" s="231">
        <v>12.603861637653502</v>
      </c>
      <c r="X34" s="231">
        <v>12.824222607746771</v>
      </c>
      <c r="Y34" s="231">
        <v>12.794692257027393</v>
      </c>
      <c r="Z34" s="231">
        <v>13.601508347741678</v>
      </c>
      <c r="AA34" s="231">
        <v>12.886565925550114</v>
      </c>
      <c r="AB34" s="231">
        <v>12.862317820156921</v>
      </c>
      <c r="AC34" s="231">
        <v>13.122829313413757</v>
      </c>
      <c r="AD34" s="231">
        <v>13.137439631370357</v>
      </c>
      <c r="AE34" s="231">
        <v>12.828675821444419</v>
      </c>
    </row>
    <row r="35" spans="2:31" ht="18" x14ac:dyDescent="0.35">
      <c r="B35" s="31" t="s">
        <v>323</v>
      </c>
      <c r="C35" s="31" t="s">
        <v>334</v>
      </c>
      <c r="D35" s="231">
        <v>190.7612651961287</v>
      </c>
      <c r="E35" s="231">
        <v>194.22437304670237</v>
      </c>
      <c r="F35" s="231">
        <v>195.93925975818422</v>
      </c>
      <c r="G35" s="231">
        <v>196.7032885306798</v>
      </c>
      <c r="H35" s="231">
        <v>197.74350263170805</v>
      </c>
      <c r="I35" s="231">
        <v>199.9398541356384</v>
      </c>
      <c r="J35" s="231">
        <v>207.72484621428811</v>
      </c>
      <c r="K35" s="231">
        <v>214.25904567273867</v>
      </c>
      <c r="L35" s="231">
        <v>218.16557749381607</v>
      </c>
      <c r="M35" s="231">
        <v>210.1106807351255</v>
      </c>
      <c r="N35" s="231">
        <v>200.73386871152758</v>
      </c>
      <c r="O35" s="231">
        <v>202.32468238100191</v>
      </c>
      <c r="P35" s="231">
        <v>202.67984768433874</v>
      </c>
      <c r="Q35" s="231">
        <v>201.51928172512072</v>
      </c>
      <c r="R35" s="231">
        <v>201.84996488444838</v>
      </c>
      <c r="S35" s="231">
        <v>202.8315511367172</v>
      </c>
      <c r="T35" s="231">
        <v>199.33354945280226</v>
      </c>
      <c r="U35" s="231">
        <v>195.36521280241985</v>
      </c>
      <c r="V35" s="231">
        <v>195.51389567573926</v>
      </c>
      <c r="W35" s="231">
        <v>193.25987127068476</v>
      </c>
      <c r="X35" s="231">
        <v>188.71304301914529</v>
      </c>
      <c r="Y35" s="231">
        <v>188.32799097986626</v>
      </c>
      <c r="Z35" s="231">
        <v>196.97371617577232</v>
      </c>
      <c r="AA35" s="231">
        <v>198.37737346758882</v>
      </c>
      <c r="AB35" s="231">
        <v>198.93067801689844</v>
      </c>
      <c r="AC35" s="231">
        <v>202.87554998268598</v>
      </c>
      <c r="AD35" s="231">
        <v>211.05630579001573</v>
      </c>
      <c r="AE35" s="231">
        <v>215.26394596484337</v>
      </c>
    </row>
    <row r="36" spans="2:31" x14ac:dyDescent="0.25"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</row>
    <row r="37" spans="2:31" x14ac:dyDescent="0.25">
      <c r="B37" s="227" t="s">
        <v>319</v>
      </c>
      <c r="C37" s="227"/>
    </row>
    <row r="38" spans="2:31" ht="18" x14ac:dyDescent="0.35">
      <c r="B38" s="31" t="s">
        <v>301</v>
      </c>
      <c r="C38" s="31" t="s">
        <v>334</v>
      </c>
      <c r="D38" s="231">
        <v>263.78557015918415</v>
      </c>
      <c r="E38" s="231">
        <v>268.81097129813719</v>
      </c>
      <c r="F38" s="231">
        <v>268.87637246210454</v>
      </c>
      <c r="G38" s="231">
        <v>270.47492061774381</v>
      </c>
      <c r="H38" s="231">
        <v>271.30166335301897</v>
      </c>
      <c r="I38" s="231">
        <v>273.7858651080619</v>
      </c>
      <c r="J38" s="231">
        <v>285.47618217091696</v>
      </c>
      <c r="K38" s="231">
        <v>297.0928376199987</v>
      </c>
      <c r="L38" s="231">
        <v>302.22302092275567</v>
      </c>
      <c r="M38" s="231">
        <v>289.28155655687647</v>
      </c>
      <c r="N38" s="231">
        <v>274.33315431423733</v>
      </c>
      <c r="O38" s="231">
        <v>276.89849173935852</v>
      </c>
      <c r="P38" s="231">
        <v>277.59628810533201</v>
      </c>
      <c r="Q38" s="231">
        <v>275.85844148091735</v>
      </c>
      <c r="R38" s="231">
        <v>275.62002932166047</v>
      </c>
      <c r="S38" s="231">
        <v>281.58475181555065</v>
      </c>
      <c r="T38" s="231">
        <v>275.30002769997475</v>
      </c>
      <c r="U38" s="231">
        <v>273.7160580584839</v>
      </c>
      <c r="V38" s="231">
        <v>276.60140853551576</v>
      </c>
      <c r="W38" s="231">
        <v>273.34127551287702</v>
      </c>
      <c r="X38" s="231">
        <v>259.82925168633597</v>
      </c>
      <c r="Y38" s="231">
        <v>256.18341409517922</v>
      </c>
      <c r="Z38" s="231">
        <v>272.57664731575824</v>
      </c>
      <c r="AA38" s="231">
        <v>276.49481381388381</v>
      </c>
      <c r="AB38" s="231">
        <v>271.79951135208171</v>
      </c>
      <c r="AC38" s="231">
        <v>275.96510980402189</v>
      </c>
      <c r="AD38" s="231">
        <v>288.02617472662109</v>
      </c>
      <c r="AE38" s="231">
        <v>290.94997430615769</v>
      </c>
    </row>
    <row r="39" spans="2:31" ht="18" x14ac:dyDescent="0.35">
      <c r="B39" s="31" t="s">
        <v>302</v>
      </c>
      <c r="C39" s="31" t="s">
        <v>334</v>
      </c>
      <c r="D39" s="231">
        <v>22.672169152116503</v>
      </c>
      <c r="E39" s="231">
        <v>24.050398627210846</v>
      </c>
      <c r="F39" s="231">
        <v>24.798206476098656</v>
      </c>
      <c r="G39" s="231">
        <v>24.51923277631268</v>
      </c>
      <c r="H39" s="231">
        <v>23.822601369538507</v>
      </c>
      <c r="I39" s="231">
        <v>23.061308787800332</v>
      </c>
      <c r="J39" s="231">
        <v>22.570437354579902</v>
      </c>
      <c r="K39" s="231">
        <v>22.631965882671611</v>
      </c>
      <c r="L39" s="231">
        <v>25.000593596579396</v>
      </c>
      <c r="M39" s="231">
        <v>24.143984337588414</v>
      </c>
      <c r="N39" s="231">
        <v>23.051400297042587</v>
      </c>
      <c r="O39" s="231">
        <v>22.075961108950683</v>
      </c>
      <c r="P39" s="231">
        <v>21.296027544231045</v>
      </c>
      <c r="Q39" s="231">
        <v>20.61549297642572</v>
      </c>
      <c r="R39" s="231">
        <v>20.079149067756251</v>
      </c>
      <c r="S39" s="231">
        <v>19.846193295492053</v>
      </c>
      <c r="T39" s="231">
        <v>18.357213371586422</v>
      </c>
      <c r="U39" s="231">
        <v>16.781055282870845</v>
      </c>
      <c r="V39" s="231">
        <v>15.569703503952663</v>
      </c>
      <c r="W39" s="231">
        <v>14.571869052467102</v>
      </c>
      <c r="X39" s="231">
        <v>14.360469367129435</v>
      </c>
      <c r="Y39" s="231">
        <v>14.624679841908106</v>
      </c>
      <c r="Z39" s="231">
        <v>15.327256312872182</v>
      </c>
      <c r="AA39" s="231">
        <v>15.230084908763512</v>
      </c>
      <c r="AB39" s="231">
        <v>15.016565510033459</v>
      </c>
      <c r="AC39" s="231">
        <v>14.840739404234192</v>
      </c>
      <c r="AD39" s="231">
        <v>14.856726086065921</v>
      </c>
      <c r="AE39" s="231">
        <v>15.876792600839126</v>
      </c>
    </row>
    <row r="40" spans="2:31" ht="18" x14ac:dyDescent="0.35">
      <c r="B40" s="31" t="s">
        <v>303</v>
      </c>
      <c r="C40" s="31" t="s">
        <v>334</v>
      </c>
      <c r="D40" s="231">
        <v>10.079344251428571</v>
      </c>
      <c r="E40" s="231">
        <v>10.82579168</v>
      </c>
      <c r="F40" s="231">
        <v>11.43020805142857</v>
      </c>
      <c r="G40" s="231">
        <v>12.137459965714287</v>
      </c>
      <c r="H40" s="231">
        <v>12.142573645714286</v>
      </c>
      <c r="I40" s="231">
        <v>12.5052422</v>
      </c>
      <c r="J40" s="231">
        <v>13.277426611428574</v>
      </c>
      <c r="K40" s="231">
        <v>13.878649274285712</v>
      </c>
      <c r="L40" s="231">
        <v>14.645926051428569</v>
      </c>
      <c r="M40" s="231">
        <v>14.21075750285714</v>
      </c>
      <c r="N40" s="231">
        <v>13.624632371428572</v>
      </c>
      <c r="O40" s="231">
        <v>13.766597868571425</v>
      </c>
      <c r="P40" s="231">
        <v>13.945454914285714</v>
      </c>
      <c r="Q40" s="231">
        <v>13.54269173714286</v>
      </c>
      <c r="R40" s="231">
        <v>13.354159908571425</v>
      </c>
      <c r="S40" s="231">
        <v>13.166386702857142</v>
      </c>
      <c r="T40" s="231">
        <v>13.085420102857142</v>
      </c>
      <c r="U40" s="231">
        <v>12.210943359999998</v>
      </c>
      <c r="V40" s="231">
        <v>11.886833451428572</v>
      </c>
      <c r="W40" s="231">
        <v>11.622795234285713</v>
      </c>
      <c r="X40" s="231">
        <v>12.101504988571429</v>
      </c>
      <c r="Y40" s="231">
        <v>12.217040440000002</v>
      </c>
      <c r="Z40" s="231">
        <v>12.044982902857143</v>
      </c>
      <c r="AA40" s="231">
        <v>11.79806521142857</v>
      </c>
      <c r="AB40" s="231">
        <v>11.980265817142856</v>
      </c>
      <c r="AC40" s="231">
        <v>11.804930279999999</v>
      </c>
      <c r="AD40" s="231">
        <v>12.252761274285714</v>
      </c>
      <c r="AE40" s="231">
        <v>12.509522331428572</v>
      </c>
    </row>
    <row r="41" spans="2:31" ht="18" x14ac:dyDescent="0.35">
      <c r="B41" s="31" t="s">
        <v>304</v>
      </c>
      <c r="C41" s="31" t="s">
        <v>334</v>
      </c>
      <c r="D41" s="231">
        <v>11.178734419621488</v>
      </c>
      <c r="E41" s="231">
        <v>10.843742755692992</v>
      </c>
      <c r="F41" s="231">
        <v>10.916335206644019</v>
      </c>
      <c r="G41" s="231">
        <v>10.483764379711927</v>
      </c>
      <c r="H41" s="231">
        <v>10.611477193732714</v>
      </c>
      <c r="I41" s="231">
        <v>10.567719947098357</v>
      </c>
      <c r="J41" s="231">
        <v>11.092640753851281</v>
      </c>
      <c r="K41" s="231">
        <v>11.272275543032523</v>
      </c>
      <c r="L41" s="231">
        <v>11.330167669534601</v>
      </c>
      <c r="M41" s="231">
        <v>11.310152923896036</v>
      </c>
      <c r="N41" s="231">
        <v>10.545436280330554</v>
      </c>
      <c r="O41" s="231">
        <v>10.718600216357991</v>
      </c>
      <c r="P41" s="231">
        <v>10.61623522084329</v>
      </c>
      <c r="Q41" s="231">
        <v>10.742721973282428</v>
      </c>
      <c r="R41" s="231">
        <v>11.187443174787793</v>
      </c>
      <c r="S41" s="231">
        <v>11.380730027515227</v>
      </c>
      <c r="T41" s="231">
        <v>11.55502656368423</v>
      </c>
      <c r="U41" s="231">
        <v>11.364732670296853</v>
      </c>
      <c r="V41" s="231">
        <v>11.770825314247581</v>
      </c>
      <c r="W41" s="231">
        <v>12.603861637653502</v>
      </c>
      <c r="X41" s="231">
        <v>12.824222607746771</v>
      </c>
      <c r="Y41" s="231">
        <v>12.794692257027393</v>
      </c>
      <c r="Z41" s="231">
        <v>13.601508347741678</v>
      </c>
      <c r="AA41" s="231">
        <v>12.886565925550114</v>
      </c>
      <c r="AB41" s="231">
        <v>12.862317820156917</v>
      </c>
      <c r="AC41" s="231">
        <v>13.122829313413757</v>
      </c>
      <c r="AD41" s="231">
        <v>13.137439631370357</v>
      </c>
      <c r="AE41" s="231">
        <v>12.802818122741989</v>
      </c>
    </row>
    <row r="42" spans="2:31" ht="18" x14ac:dyDescent="0.35">
      <c r="B42" s="31" t="s">
        <v>323</v>
      </c>
      <c r="C42" s="31" t="s">
        <v>334</v>
      </c>
      <c r="D42" s="231">
        <v>190.7612651961287</v>
      </c>
      <c r="E42" s="231">
        <v>194.22437304670237</v>
      </c>
      <c r="F42" s="231">
        <v>195.93925975818422</v>
      </c>
      <c r="G42" s="231">
        <v>196.7032885306798</v>
      </c>
      <c r="H42" s="231">
        <v>197.74350263170805</v>
      </c>
      <c r="I42" s="231">
        <v>199.9398541356384</v>
      </c>
      <c r="J42" s="231">
        <v>207.72484621428811</v>
      </c>
      <c r="K42" s="231">
        <v>214.25904567273867</v>
      </c>
      <c r="L42" s="231">
        <v>218.16557749381607</v>
      </c>
      <c r="M42" s="231">
        <v>210.1106807351255</v>
      </c>
      <c r="N42" s="231">
        <v>200.73386871152758</v>
      </c>
      <c r="O42" s="231">
        <v>202.32468238100191</v>
      </c>
      <c r="P42" s="231">
        <v>202.67984768433874</v>
      </c>
      <c r="Q42" s="231">
        <v>201.51928172512072</v>
      </c>
      <c r="R42" s="231">
        <v>201.84996488444838</v>
      </c>
      <c r="S42" s="231">
        <v>202.8315511367172</v>
      </c>
      <c r="T42" s="231">
        <v>199.33354945280226</v>
      </c>
      <c r="U42" s="231">
        <v>195.36521280241985</v>
      </c>
      <c r="V42" s="231">
        <v>195.51389567573926</v>
      </c>
      <c r="W42" s="231">
        <v>193.29557625510068</v>
      </c>
      <c r="X42" s="231">
        <v>188.67696682715467</v>
      </c>
      <c r="Y42" s="231">
        <v>188.32799097986626</v>
      </c>
      <c r="Z42" s="231">
        <v>196.97371617577232</v>
      </c>
      <c r="AA42" s="231">
        <v>198.37737346758882</v>
      </c>
      <c r="AB42" s="231">
        <v>198.93067801689844</v>
      </c>
      <c r="AC42" s="231">
        <v>202.87554998268598</v>
      </c>
      <c r="AD42" s="231">
        <v>211.05630579001573</v>
      </c>
      <c r="AE42" s="231">
        <v>215.08579873346702</v>
      </c>
    </row>
    <row r="43" spans="2:31" x14ac:dyDescent="0.25">
      <c r="D43" s="232"/>
      <c r="E43" s="232"/>
      <c r="F43" s="232"/>
      <c r="G43" s="232"/>
      <c r="H43" s="232"/>
      <c r="I43" s="232"/>
      <c r="J43" s="232"/>
      <c r="K43" s="232"/>
      <c r="L43" s="232"/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  <c r="AE43" s="232"/>
    </row>
    <row r="44" spans="2:31" ht="18" x14ac:dyDescent="0.35">
      <c r="B44" s="31" t="s">
        <v>301</v>
      </c>
      <c r="C44" s="31" t="s">
        <v>334</v>
      </c>
      <c r="D44" s="232">
        <f>D38-D31</f>
        <v>0</v>
      </c>
      <c r="E44" s="232">
        <f t="shared" ref="E44:AE44" si="6">E38-E31</f>
        <v>0</v>
      </c>
      <c r="F44" s="232">
        <f t="shared" si="6"/>
        <v>0</v>
      </c>
      <c r="G44" s="232">
        <f t="shared" si="6"/>
        <v>0</v>
      </c>
      <c r="H44" s="232">
        <f t="shared" si="6"/>
        <v>0</v>
      </c>
      <c r="I44" s="232">
        <f t="shared" si="6"/>
        <v>0</v>
      </c>
      <c r="J44" s="232">
        <f t="shared" si="6"/>
        <v>0</v>
      </c>
      <c r="K44" s="232">
        <f t="shared" si="6"/>
        <v>0</v>
      </c>
      <c r="L44" s="232">
        <f t="shared" si="6"/>
        <v>0</v>
      </c>
      <c r="M44" s="232">
        <f t="shared" si="6"/>
        <v>0</v>
      </c>
      <c r="N44" s="232">
        <f t="shared" si="6"/>
        <v>0</v>
      </c>
      <c r="O44" s="232">
        <f t="shared" si="6"/>
        <v>0</v>
      </c>
      <c r="P44" s="232">
        <f t="shared" si="6"/>
        <v>0</v>
      </c>
      <c r="Q44" s="232">
        <f t="shared" si="6"/>
        <v>0</v>
      </c>
      <c r="R44" s="232">
        <f t="shared" si="6"/>
        <v>0</v>
      </c>
      <c r="S44" s="232">
        <f t="shared" si="6"/>
        <v>0</v>
      </c>
      <c r="T44" s="232">
        <f t="shared" si="6"/>
        <v>0</v>
      </c>
      <c r="U44" s="232">
        <f t="shared" si="6"/>
        <v>0</v>
      </c>
      <c r="V44" s="232">
        <f t="shared" si="6"/>
        <v>0</v>
      </c>
      <c r="W44" s="232">
        <f t="shared" si="6"/>
        <v>9.5526197693686754E-2</v>
      </c>
      <c r="X44" s="232">
        <f t="shared" si="6"/>
        <v>-9.6519337692029694E-2</v>
      </c>
      <c r="Y44" s="232">
        <f t="shared" si="6"/>
        <v>0</v>
      </c>
      <c r="Z44" s="232">
        <f t="shared" si="6"/>
        <v>0</v>
      </c>
      <c r="AA44" s="232">
        <f t="shared" si="6"/>
        <v>0</v>
      </c>
      <c r="AB44" s="232">
        <f t="shared" si="6"/>
        <v>0</v>
      </c>
      <c r="AC44" s="232">
        <f t="shared" si="6"/>
        <v>0</v>
      </c>
      <c r="AD44" s="232">
        <f t="shared" si="6"/>
        <v>0</v>
      </c>
      <c r="AE44" s="232">
        <f t="shared" si="6"/>
        <v>0.57888602012326373</v>
      </c>
    </row>
    <row r="45" spans="2:31" ht="18" x14ac:dyDescent="0.35">
      <c r="B45" s="31" t="s">
        <v>302</v>
      </c>
      <c r="C45" s="31" t="s">
        <v>334</v>
      </c>
      <c r="D45" s="232">
        <f t="shared" ref="D45:AE48" si="7">D39-D32</f>
        <v>0</v>
      </c>
      <c r="E45" s="232">
        <f t="shared" si="7"/>
        <v>0</v>
      </c>
      <c r="F45" s="232">
        <f t="shared" si="7"/>
        <v>0</v>
      </c>
      <c r="G45" s="232">
        <f t="shared" si="7"/>
        <v>0</v>
      </c>
      <c r="H45" s="232">
        <f t="shared" si="7"/>
        <v>0</v>
      </c>
      <c r="I45" s="232">
        <f t="shared" si="7"/>
        <v>0</v>
      </c>
      <c r="J45" s="232">
        <f t="shared" si="7"/>
        <v>0</v>
      </c>
      <c r="K45" s="232">
        <f t="shared" si="7"/>
        <v>0</v>
      </c>
      <c r="L45" s="232">
        <f t="shared" si="7"/>
        <v>0</v>
      </c>
      <c r="M45" s="232">
        <f t="shared" si="7"/>
        <v>0</v>
      </c>
      <c r="N45" s="232">
        <f t="shared" si="7"/>
        <v>0</v>
      </c>
      <c r="O45" s="232">
        <f t="shared" si="7"/>
        <v>0</v>
      </c>
      <c r="P45" s="232">
        <f t="shared" si="7"/>
        <v>0</v>
      </c>
      <c r="Q45" s="232">
        <f t="shared" si="7"/>
        <v>0</v>
      </c>
      <c r="R45" s="232">
        <f t="shared" si="7"/>
        <v>0</v>
      </c>
      <c r="S45" s="232">
        <f t="shared" si="7"/>
        <v>0</v>
      </c>
      <c r="T45" s="232">
        <f t="shared" si="7"/>
        <v>0</v>
      </c>
      <c r="U45" s="232">
        <f t="shared" si="7"/>
        <v>0</v>
      </c>
      <c r="V45" s="232">
        <f t="shared" si="7"/>
        <v>0</v>
      </c>
      <c r="W45" s="232">
        <f t="shared" si="7"/>
        <v>0</v>
      </c>
      <c r="X45" s="232">
        <f t="shared" si="7"/>
        <v>0</v>
      </c>
      <c r="Y45" s="232">
        <f t="shared" si="7"/>
        <v>0</v>
      </c>
      <c r="Z45" s="232">
        <f t="shared" si="7"/>
        <v>0</v>
      </c>
      <c r="AA45" s="232">
        <f t="shared" si="7"/>
        <v>0</v>
      </c>
      <c r="AB45" s="232">
        <f t="shared" si="7"/>
        <v>0</v>
      </c>
      <c r="AC45" s="232">
        <f t="shared" si="7"/>
        <v>0</v>
      </c>
      <c r="AD45" s="232">
        <f t="shared" si="7"/>
        <v>0</v>
      </c>
      <c r="AE45" s="232">
        <f t="shared" si="7"/>
        <v>0.17849624074724346</v>
      </c>
    </row>
    <row r="46" spans="2:31" ht="18" x14ac:dyDescent="0.35">
      <c r="B46" s="31" t="s">
        <v>303</v>
      </c>
      <c r="C46" s="31" t="s">
        <v>334</v>
      </c>
      <c r="D46" s="232">
        <f t="shared" si="7"/>
        <v>0</v>
      </c>
      <c r="E46" s="232">
        <f t="shared" si="7"/>
        <v>0</v>
      </c>
      <c r="F46" s="232">
        <f t="shared" si="7"/>
        <v>0</v>
      </c>
      <c r="G46" s="232">
        <f t="shared" si="7"/>
        <v>0</v>
      </c>
      <c r="H46" s="232">
        <f t="shared" si="7"/>
        <v>0</v>
      </c>
      <c r="I46" s="232">
        <f t="shared" si="7"/>
        <v>0</v>
      </c>
      <c r="J46" s="232">
        <f t="shared" si="7"/>
        <v>0</v>
      </c>
      <c r="K46" s="232">
        <f t="shared" si="7"/>
        <v>0</v>
      </c>
      <c r="L46" s="232">
        <f t="shared" si="7"/>
        <v>0</v>
      </c>
      <c r="M46" s="232">
        <f t="shared" si="7"/>
        <v>0</v>
      </c>
      <c r="N46" s="232">
        <f t="shared" si="7"/>
        <v>0</v>
      </c>
      <c r="O46" s="232">
        <f t="shared" si="7"/>
        <v>0</v>
      </c>
      <c r="P46" s="232">
        <f t="shared" si="7"/>
        <v>0</v>
      </c>
      <c r="Q46" s="232">
        <f t="shared" si="7"/>
        <v>0</v>
      </c>
      <c r="R46" s="232">
        <f t="shared" si="7"/>
        <v>0</v>
      </c>
      <c r="S46" s="232">
        <f t="shared" si="7"/>
        <v>0</v>
      </c>
      <c r="T46" s="232">
        <f t="shared" si="7"/>
        <v>0</v>
      </c>
      <c r="U46" s="232">
        <f t="shared" si="7"/>
        <v>0</v>
      </c>
      <c r="V46" s="232">
        <f t="shared" si="7"/>
        <v>0</v>
      </c>
      <c r="W46" s="232">
        <f t="shared" si="7"/>
        <v>0</v>
      </c>
      <c r="X46" s="232">
        <f t="shared" si="7"/>
        <v>0</v>
      </c>
      <c r="Y46" s="232">
        <f t="shared" si="7"/>
        <v>0</v>
      </c>
      <c r="Z46" s="232">
        <f t="shared" si="7"/>
        <v>0</v>
      </c>
      <c r="AA46" s="232">
        <f t="shared" si="7"/>
        <v>0</v>
      </c>
      <c r="AB46" s="232">
        <f t="shared" si="7"/>
        <v>0</v>
      </c>
      <c r="AC46" s="232">
        <f t="shared" si="7"/>
        <v>0</v>
      </c>
      <c r="AD46" s="232">
        <f t="shared" si="7"/>
        <v>0</v>
      </c>
      <c r="AE46" s="232">
        <f t="shared" si="7"/>
        <v>0</v>
      </c>
    </row>
    <row r="47" spans="2:31" ht="18" x14ac:dyDescent="0.35">
      <c r="B47" s="31" t="s">
        <v>304</v>
      </c>
      <c r="C47" s="31" t="s">
        <v>334</v>
      </c>
      <c r="D47" s="232">
        <f t="shared" si="7"/>
        <v>0</v>
      </c>
      <c r="E47" s="232">
        <f t="shared" si="7"/>
        <v>0</v>
      </c>
      <c r="F47" s="232">
        <f t="shared" si="7"/>
        <v>0</v>
      </c>
      <c r="G47" s="232">
        <f t="shared" si="7"/>
        <v>0</v>
      </c>
      <c r="H47" s="232">
        <f t="shared" si="7"/>
        <v>0</v>
      </c>
      <c r="I47" s="232">
        <f t="shared" si="7"/>
        <v>0</v>
      </c>
      <c r="J47" s="232">
        <f t="shared" si="7"/>
        <v>0</v>
      </c>
      <c r="K47" s="232">
        <f t="shared" si="7"/>
        <v>0</v>
      </c>
      <c r="L47" s="232">
        <f t="shared" si="7"/>
        <v>0</v>
      </c>
      <c r="M47" s="232">
        <f t="shared" si="7"/>
        <v>0</v>
      </c>
      <c r="N47" s="232">
        <f t="shared" si="7"/>
        <v>0</v>
      </c>
      <c r="O47" s="232">
        <f t="shared" si="7"/>
        <v>0</v>
      </c>
      <c r="P47" s="232">
        <f t="shared" si="7"/>
        <v>0</v>
      </c>
      <c r="Q47" s="232">
        <f t="shared" si="7"/>
        <v>0</v>
      </c>
      <c r="R47" s="232">
        <f t="shared" si="7"/>
        <v>0</v>
      </c>
      <c r="S47" s="232">
        <f t="shared" si="7"/>
        <v>0</v>
      </c>
      <c r="T47" s="232">
        <f t="shared" si="7"/>
        <v>0</v>
      </c>
      <c r="U47" s="232">
        <f t="shared" si="7"/>
        <v>0</v>
      </c>
      <c r="V47" s="232">
        <f t="shared" si="7"/>
        <v>0</v>
      </c>
      <c r="W47" s="232">
        <f t="shared" si="7"/>
        <v>0</v>
      </c>
      <c r="X47" s="232">
        <f t="shared" si="7"/>
        <v>0</v>
      </c>
      <c r="Y47" s="232">
        <f t="shared" si="7"/>
        <v>0</v>
      </c>
      <c r="Z47" s="232">
        <f t="shared" si="7"/>
        <v>0</v>
      </c>
      <c r="AA47" s="232">
        <f t="shared" si="7"/>
        <v>0</v>
      </c>
      <c r="AB47" s="232">
        <f t="shared" si="7"/>
        <v>0</v>
      </c>
      <c r="AC47" s="232">
        <f t="shared" si="7"/>
        <v>0</v>
      </c>
      <c r="AD47" s="232">
        <f t="shared" si="7"/>
        <v>0</v>
      </c>
      <c r="AE47" s="232">
        <f t="shared" si="7"/>
        <v>-2.5857698702429488E-2</v>
      </c>
    </row>
    <row r="48" spans="2:31" ht="18" x14ac:dyDescent="0.35">
      <c r="B48" s="31" t="s">
        <v>323</v>
      </c>
      <c r="C48" s="31" t="s">
        <v>334</v>
      </c>
      <c r="D48" s="232">
        <f t="shared" si="7"/>
        <v>0</v>
      </c>
      <c r="E48" s="232">
        <f t="shared" si="7"/>
        <v>0</v>
      </c>
      <c r="F48" s="232">
        <f t="shared" si="7"/>
        <v>0</v>
      </c>
      <c r="G48" s="232">
        <f t="shared" si="7"/>
        <v>0</v>
      </c>
      <c r="H48" s="232">
        <f t="shared" si="7"/>
        <v>0</v>
      </c>
      <c r="I48" s="232">
        <f t="shared" si="7"/>
        <v>0</v>
      </c>
      <c r="J48" s="232">
        <f t="shared" si="7"/>
        <v>0</v>
      </c>
      <c r="K48" s="232">
        <f t="shared" si="7"/>
        <v>0</v>
      </c>
      <c r="L48" s="232">
        <f t="shared" si="7"/>
        <v>0</v>
      </c>
      <c r="M48" s="232">
        <f t="shared" si="7"/>
        <v>0</v>
      </c>
      <c r="N48" s="232">
        <f t="shared" si="7"/>
        <v>0</v>
      </c>
      <c r="O48" s="232">
        <f t="shared" si="7"/>
        <v>0</v>
      </c>
      <c r="P48" s="232">
        <f t="shared" si="7"/>
        <v>0</v>
      </c>
      <c r="Q48" s="232">
        <f t="shared" si="7"/>
        <v>0</v>
      </c>
      <c r="R48" s="232">
        <f t="shared" si="7"/>
        <v>0</v>
      </c>
      <c r="S48" s="232">
        <f t="shared" si="7"/>
        <v>0</v>
      </c>
      <c r="T48" s="232">
        <f t="shared" si="7"/>
        <v>0</v>
      </c>
      <c r="U48" s="232">
        <f t="shared" si="7"/>
        <v>0</v>
      </c>
      <c r="V48" s="232">
        <f t="shared" si="7"/>
        <v>0</v>
      </c>
      <c r="W48" s="232">
        <f t="shared" si="7"/>
        <v>3.5704984415929175E-2</v>
      </c>
      <c r="X48" s="232">
        <f t="shared" si="7"/>
        <v>-3.6076191990616735E-2</v>
      </c>
      <c r="Y48" s="232">
        <f t="shared" si="7"/>
        <v>0</v>
      </c>
      <c r="Z48" s="232">
        <f t="shared" si="7"/>
        <v>0</v>
      </c>
      <c r="AA48" s="232">
        <f t="shared" si="7"/>
        <v>0</v>
      </c>
      <c r="AB48" s="232">
        <f t="shared" si="7"/>
        <v>0</v>
      </c>
      <c r="AC48" s="232">
        <f t="shared" si="7"/>
        <v>0</v>
      </c>
      <c r="AD48" s="232">
        <f t="shared" si="7"/>
        <v>0</v>
      </c>
      <c r="AE48" s="232">
        <f t="shared" si="7"/>
        <v>-0.17814723137635724</v>
      </c>
    </row>
    <row r="50" spans="2:31" x14ac:dyDescent="0.25">
      <c r="B50" s="31" t="s">
        <v>301</v>
      </c>
      <c r="D50" s="233">
        <f t="shared" ref="D50:AE50" si="8">(D38-D31)/D31</f>
        <v>0</v>
      </c>
      <c r="E50" s="233">
        <f t="shared" si="8"/>
        <v>0</v>
      </c>
      <c r="F50" s="233">
        <f t="shared" si="8"/>
        <v>0</v>
      </c>
      <c r="G50" s="233">
        <f t="shared" si="8"/>
        <v>0</v>
      </c>
      <c r="H50" s="233">
        <f t="shared" si="8"/>
        <v>0</v>
      </c>
      <c r="I50" s="233">
        <f t="shared" si="8"/>
        <v>0</v>
      </c>
      <c r="J50" s="233">
        <f t="shared" si="8"/>
        <v>0</v>
      </c>
      <c r="K50" s="233">
        <f t="shared" si="8"/>
        <v>0</v>
      </c>
      <c r="L50" s="233">
        <f t="shared" si="8"/>
        <v>0</v>
      </c>
      <c r="M50" s="233">
        <f t="shared" si="8"/>
        <v>0</v>
      </c>
      <c r="N50" s="233">
        <f t="shared" si="8"/>
        <v>0</v>
      </c>
      <c r="O50" s="233">
        <f t="shared" si="8"/>
        <v>0</v>
      </c>
      <c r="P50" s="233">
        <f t="shared" si="8"/>
        <v>0</v>
      </c>
      <c r="Q50" s="233">
        <f t="shared" si="8"/>
        <v>0</v>
      </c>
      <c r="R50" s="233">
        <f t="shared" si="8"/>
        <v>0</v>
      </c>
      <c r="S50" s="233">
        <f t="shared" si="8"/>
        <v>0</v>
      </c>
      <c r="T50" s="233">
        <f t="shared" si="8"/>
        <v>0</v>
      </c>
      <c r="U50" s="233">
        <f t="shared" si="8"/>
        <v>0</v>
      </c>
      <c r="V50" s="233">
        <f t="shared" si="8"/>
        <v>0</v>
      </c>
      <c r="W50" s="233">
        <f t="shared" si="8"/>
        <v>3.4959811061323868E-4</v>
      </c>
      <c r="X50" s="233">
        <f t="shared" si="8"/>
        <v>-3.7133423635437549E-4</v>
      </c>
      <c r="Y50" s="233">
        <f t="shared" si="8"/>
        <v>0</v>
      </c>
      <c r="Z50" s="233">
        <f t="shared" si="8"/>
        <v>0</v>
      </c>
      <c r="AA50" s="233">
        <f t="shared" si="8"/>
        <v>0</v>
      </c>
      <c r="AB50" s="233">
        <f t="shared" si="8"/>
        <v>0</v>
      </c>
      <c r="AC50" s="233">
        <f t="shared" si="8"/>
        <v>0</v>
      </c>
      <c r="AD50" s="233">
        <f t="shared" si="8"/>
        <v>0</v>
      </c>
      <c r="AE50" s="233">
        <f t="shared" si="8"/>
        <v>1.9936076402793357E-3</v>
      </c>
    </row>
    <row r="51" spans="2:31" x14ac:dyDescent="0.25">
      <c r="B51" s="31" t="s">
        <v>302</v>
      </c>
      <c r="D51" s="233">
        <f t="shared" ref="D51:AE51" si="9">(D39-D32)/D32</f>
        <v>0</v>
      </c>
      <c r="E51" s="233">
        <f t="shared" si="9"/>
        <v>0</v>
      </c>
      <c r="F51" s="233">
        <f t="shared" si="9"/>
        <v>0</v>
      </c>
      <c r="G51" s="233">
        <f t="shared" si="9"/>
        <v>0</v>
      </c>
      <c r="H51" s="233">
        <f t="shared" si="9"/>
        <v>0</v>
      </c>
      <c r="I51" s="233">
        <f t="shared" si="9"/>
        <v>0</v>
      </c>
      <c r="J51" s="233">
        <f t="shared" si="9"/>
        <v>0</v>
      </c>
      <c r="K51" s="233">
        <f t="shared" si="9"/>
        <v>0</v>
      </c>
      <c r="L51" s="233">
        <f t="shared" si="9"/>
        <v>0</v>
      </c>
      <c r="M51" s="233">
        <f t="shared" si="9"/>
        <v>0</v>
      </c>
      <c r="N51" s="233">
        <f t="shared" si="9"/>
        <v>0</v>
      </c>
      <c r="O51" s="233">
        <f t="shared" si="9"/>
        <v>0</v>
      </c>
      <c r="P51" s="233">
        <f t="shared" si="9"/>
        <v>0</v>
      </c>
      <c r="Q51" s="233">
        <f t="shared" si="9"/>
        <v>0</v>
      </c>
      <c r="R51" s="233">
        <f t="shared" si="9"/>
        <v>0</v>
      </c>
      <c r="S51" s="233">
        <f t="shared" si="9"/>
        <v>0</v>
      </c>
      <c r="T51" s="233">
        <f t="shared" si="9"/>
        <v>0</v>
      </c>
      <c r="U51" s="233">
        <f t="shared" si="9"/>
        <v>0</v>
      </c>
      <c r="V51" s="233">
        <f t="shared" si="9"/>
        <v>0</v>
      </c>
      <c r="W51" s="233">
        <f t="shared" si="9"/>
        <v>0</v>
      </c>
      <c r="X51" s="233">
        <f t="shared" si="9"/>
        <v>0</v>
      </c>
      <c r="Y51" s="233">
        <f t="shared" si="9"/>
        <v>0</v>
      </c>
      <c r="Z51" s="233">
        <f t="shared" si="9"/>
        <v>0</v>
      </c>
      <c r="AA51" s="233">
        <f t="shared" si="9"/>
        <v>0</v>
      </c>
      <c r="AB51" s="233">
        <f t="shared" si="9"/>
        <v>0</v>
      </c>
      <c r="AC51" s="233">
        <f t="shared" si="9"/>
        <v>0</v>
      </c>
      <c r="AD51" s="233">
        <f t="shared" si="9"/>
        <v>0</v>
      </c>
      <c r="AE51" s="233">
        <f t="shared" si="9"/>
        <v>1.1370421136972262E-2</v>
      </c>
    </row>
    <row r="52" spans="2:31" x14ac:dyDescent="0.25">
      <c r="B52" s="31" t="s">
        <v>303</v>
      </c>
      <c r="D52" s="233">
        <f t="shared" ref="D52:AE52" si="10">(D40-D33)/D33</f>
        <v>0</v>
      </c>
      <c r="E52" s="233">
        <f t="shared" si="10"/>
        <v>0</v>
      </c>
      <c r="F52" s="233">
        <f t="shared" si="10"/>
        <v>0</v>
      </c>
      <c r="G52" s="233">
        <f t="shared" si="10"/>
        <v>0</v>
      </c>
      <c r="H52" s="233">
        <f t="shared" si="10"/>
        <v>0</v>
      </c>
      <c r="I52" s="233">
        <f t="shared" si="10"/>
        <v>0</v>
      </c>
      <c r="J52" s="233">
        <f t="shared" si="10"/>
        <v>0</v>
      </c>
      <c r="K52" s="233">
        <f t="shared" si="10"/>
        <v>0</v>
      </c>
      <c r="L52" s="233">
        <f t="shared" si="10"/>
        <v>0</v>
      </c>
      <c r="M52" s="233">
        <f t="shared" si="10"/>
        <v>0</v>
      </c>
      <c r="N52" s="233">
        <f t="shared" si="10"/>
        <v>0</v>
      </c>
      <c r="O52" s="233">
        <f t="shared" si="10"/>
        <v>0</v>
      </c>
      <c r="P52" s="233">
        <f t="shared" si="10"/>
        <v>0</v>
      </c>
      <c r="Q52" s="233">
        <f t="shared" si="10"/>
        <v>0</v>
      </c>
      <c r="R52" s="233">
        <f t="shared" si="10"/>
        <v>0</v>
      </c>
      <c r="S52" s="233">
        <f t="shared" si="10"/>
        <v>0</v>
      </c>
      <c r="T52" s="233">
        <f t="shared" si="10"/>
        <v>0</v>
      </c>
      <c r="U52" s="233">
        <f t="shared" si="10"/>
        <v>0</v>
      </c>
      <c r="V52" s="233">
        <f t="shared" si="10"/>
        <v>0</v>
      </c>
      <c r="W52" s="233">
        <f t="shared" si="10"/>
        <v>0</v>
      </c>
      <c r="X52" s="233">
        <f t="shared" si="10"/>
        <v>0</v>
      </c>
      <c r="Y52" s="233">
        <f t="shared" si="10"/>
        <v>0</v>
      </c>
      <c r="Z52" s="233">
        <f t="shared" si="10"/>
        <v>0</v>
      </c>
      <c r="AA52" s="233">
        <f t="shared" si="10"/>
        <v>0</v>
      </c>
      <c r="AB52" s="233">
        <f t="shared" si="10"/>
        <v>0</v>
      </c>
      <c r="AC52" s="233">
        <f t="shared" si="10"/>
        <v>0</v>
      </c>
      <c r="AD52" s="233">
        <f t="shared" si="10"/>
        <v>0</v>
      </c>
      <c r="AE52" s="233">
        <f t="shared" si="10"/>
        <v>0</v>
      </c>
    </row>
    <row r="53" spans="2:31" x14ac:dyDescent="0.25">
      <c r="B53" s="31" t="s">
        <v>304</v>
      </c>
      <c r="D53" s="233">
        <f t="shared" ref="D53:AE53" si="11">(D41-D34)/D34</f>
        <v>0</v>
      </c>
      <c r="E53" s="233">
        <f t="shared" si="11"/>
        <v>0</v>
      </c>
      <c r="F53" s="233">
        <f t="shared" si="11"/>
        <v>0</v>
      </c>
      <c r="G53" s="233">
        <f t="shared" si="11"/>
        <v>0</v>
      </c>
      <c r="H53" s="233">
        <f t="shared" si="11"/>
        <v>0</v>
      </c>
      <c r="I53" s="233">
        <f t="shared" si="11"/>
        <v>0</v>
      </c>
      <c r="J53" s="233">
        <f t="shared" si="11"/>
        <v>0</v>
      </c>
      <c r="K53" s="233">
        <f t="shared" si="11"/>
        <v>0</v>
      </c>
      <c r="L53" s="233">
        <f t="shared" si="11"/>
        <v>0</v>
      </c>
      <c r="M53" s="233">
        <f t="shared" si="11"/>
        <v>0</v>
      </c>
      <c r="N53" s="233">
        <f t="shared" si="11"/>
        <v>0</v>
      </c>
      <c r="O53" s="233">
        <f t="shared" si="11"/>
        <v>0</v>
      </c>
      <c r="P53" s="233">
        <f t="shared" si="11"/>
        <v>0</v>
      </c>
      <c r="Q53" s="233">
        <f t="shared" si="11"/>
        <v>0</v>
      </c>
      <c r="R53" s="233">
        <f t="shared" si="11"/>
        <v>0</v>
      </c>
      <c r="S53" s="233">
        <f t="shared" si="11"/>
        <v>0</v>
      </c>
      <c r="T53" s="233">
        <f t="shared" si="11"/>
        <v>0</v>
      </c>
      <c r="U53" s="233">
        <f t="shared" si="11"/>
        <v>0</v>
      </c>
      <c r="V53" s="233">
        <f t="shared" si="11"/>
        <v>0</v>
      </c>
      <c r="W53" s="233">
        <f t="shared" si="11"/>
        <v>0</v>
      </c>
      <c r="X53" s="233">
        <f t="shared" si="11"/>
        <v>0</v>
      </c>
      <c r="Y53" s="233">
        <f t="shared" si="11"/>
        <v>0</v>
      </c>
      <c r="Z53" s="233">
        <f t="shared" si="11"/>
        <v>0</v>
      </c>
      <c r="AA53" s="233">
        <f t="shared" si="11"/>
        <v>0</v>
      </c>
      <c r="AB53" s="233">
        <f t="shared" si="11"/>
        <v>-2.7621100088453245E-16</v>
      </c>
      <c r="AC53" s="233">
        <f t="shared" si="11"/>
        <v>0</v>
      </c>
      <c r="AD53" s="233">
        <f t="shared" si="11"/>
        <v>0</v>
      </c>
      <c r="AE53" s="233">
        <f t="shared" si="11"/>
        <v>-2.0156171269996356E-3</v>
      </c>
    </row>
    <row r="54" spans="2:31" x14ac:dyDescent="0.25">
      <c r="B54" s="31" t="s">
        <v>323</v>
      </c>
      <c r="D54" s="233">
        <f t="shared" ref="D54:AE54" si="12">(D42-D35)/D35</f>
        <v>0</v>
      </c>
      <c r="E54" s="233">
        <f t="shared" si="12"/>
        <v>0</v>
      </c>
      <c r="F54" s="233">
        <f t="shared" si="12"/>
        <v>0</v>
      </c>
      <c r="G54" s="233">
        <f t="shared" si="12"/>
        <v>0</v>
      </c>
      <c r="H54" s="233">
        <f t="shared" si="12"/>
        <v>0</v>
      </c>
      <c r="I54" s="233">
        <f t="shared" si="12"/>
        <v>0</v>
      </c>
      <c r="J54" s="233">
        <f t="shared" si="12"/>
        <v>0</v>
      </c>
      <c r="K54" s="233">
        <f t="shared" si="12"/>
        <v>0</v>
      </c>
      <c r="L54" s="233">
        <f t="shared" si="12"/>
        <v>0</v>
      </c>
      <c r="M54" s="233">
        <f t="shared" si="12"/>
        <v>0</v>
      </c>
      <c r="N54" s="233">
        <f t="shared" si="12"/>
        <v>0</v>
      </c>
      <c r="O54" s="233">
        <f t="shared" si="12"/>
        <v>0</v>
      </c>
      <c r="P54" s="233">
        <f t="shared" si="12"/>
        <v>0</v>
      </c>
      <c r="Q54" s="233">
        <f t="shared" si="12"/>
        <v>0</v>
      </c>
      <c r="R54" s="233">
        <f t="shared" si="12"/>
        <v>0</v>
      </c>
      <c r="S54" s="233">
        <f t="shared" si="12"/>
        <v>0</v>
      </c>
      <c r="T54" s="233">
        <f t="shared" si="12"/>
        <v>0</v>
      </c>
      <c r="U54" s="233">
        <f t="shared" si="12"/>
        <v>0</v>
      </c>
      <c r="V54" s="233">
        <f t="shared" si="12"/>
        <v>0</v>
      </c>
      <c r="W54" s="233">
        <f t="shared" si="12"/>
        <v>1.8475115491472027E-4</v>
      </c>
      <c r="X54" s="233">
        <f t="shared" si="12"/>
        <v>-1.9116957372658519E-4</v>
      </c>
      <c r="Y54" s="233">
        <f t="shared" si="12"/>
        <v>0</v>
      </c>
      <c r="Z54" s="233">
        <f t="shared" si="12"/>
        <v>0</v>
      </c>
      <c r="AA54" s="233">
        <f t="shared" si="12"/>
        <v>0</v>
      </c>
      <c r="AB54" s="233">
        <f t="shared" si="12"/>
        <v>0</v>
      </c>
      <c r="AC54" s="233">
        <f t="shared" si="12"/>
        <v>0</v>
      </c>
      <c r="AD54" s="233">
        <f t="shared" si="12"/>
        <v>0</v>
      </c>
      <c r="AE54" s="233">
        <f t="shared" si="12"/>
        <v>-8.2757579574171708E-4</v>
      </c>
    </row>
  </sheetData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04A19-05B0-4568-A499-0F666D3614F9}">
  <sheetPr>
    <tabColor rgb="FFFFC000"/>
  </sheetPr>
  <dimension ref="B1:AE63"/>
  <sheetViews>
    <sheetView zoomScale="75" zoomScaleNormal="75" workbookViewId="0">
      <pane ySplit="1" topLeftCell="A2" activePane="bottomLeft" state="frozen"/>
      <selection activeCell="B30" sqref="B30"/>
      <selection pane="bottomLeft" activeCell="B35" sqref="B35"/>
    </sheetView>
  </sheetViews>
  <sheetFormatPr defaultRowHeight="15" x14ac:dyDescent="0.25"/>
  <cols>
    <col min="1" max="1" width="2.140625" style="31" customWidth="1"/>
    <col min="2" max="2" width="59.42578125" style="31" customWidth="1"/>
    <col min="3" max="3" width="9.7109375" style="31" customWidth="1"/>
    <col min="4" max="31" width="8.7109375" style="31" bestFit="1" customWidth="1"/>
    <col min="32" max="16384" width="9.140625" style="31"/>
  </cols>
  <sheetData>
    <row r="1" spans="2:31" ht="18" x14ac:dyDescent="0.35">
      <c r="B1" s="227" t="s">
        <v>356</v>
      </c>
      <c r="C1" s="227"/>
    </row>
    <row r="2" spans="2:31" x14ac:dyDescent="0.25">
      <c r="B2" s="227"/>
      <c r="C2" s="227"/>
      <c r="D2" s="230">
        <v>1990</v>
      </c>
      <c r="E2" s="230">
        <v>1991</v>
      </c>
      <c r="F2" s="230">
        <v>1992</v>
      </c>
      <c r="G2" s="230">
        <v>1993</v>
      </c>
      <c r="H2" s="230">
        <v>1994</v>
      </c>
      <c r="I2" s="230">
        <v>1995</v>
      </c>
      <c r="J2" s="230">
        <v>1996</v>
      </c>
      <c r="K2" s="230">
        <v>1997</v>
      </c>
      <c r="L2" s="230">
        <v>1998</v>
      </c>
      <c r="M2" s="230">
        <v>1999</v>
      </c>
      <c r="N2" s="230">
        <v>2000</v>
      </c>
      <c r="O2" s="230">
        <v>2001</v>
      </c>
      <c r="P2" s="230">
        <v>2002</v>
      </c>
      <c r="Q2" s="230">
        <v>2003</v>
      </c>
      <c r="R2" s="230">
        <v>2004</v>
      </c>
      <c r="S2" s="230">
        <v>2005</v>
      </c>
      <c r="T2" s="230">
        <v>2006</v>
      </c>
      <c r="U2" s="230">
        <v>2007</v>
      </c>
      <c r="V2" s="230">
        <v>2008</v>
      </c>
      <c r="W2" s="230">
        <v>2009</v>
      </c>
      <c r="X2" s="230">
        <v>2010</v>
      </c>
      <c r="Y2" s="230">
        <v>2011</v>
      </c>
      <c r="Z2" s="230">
        <v>2012</v>
      </c>
      <c r="AA2" s="230">
        <v>2013</v>
      </c>
      <c r="AB2" s="230">
        <v>2014</v>
      </c>
      <c r="AC2" s="230">
        <v>2015</v>
      </c>
      <c r="AD2" s="230">
        <v>2016</v>
      </c>
      <c r="AE2" s="230">
        <v>2017</v>
      </c>
    </row>
    <row r="3" spans="2:31" x14ac:dyDescent="0.25">
      <c r="B3" s="227" t="s">
        <v>320</v>
      </c>
      <c r="C3" s="227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</row>
    <row r="4" spans="2:31" s="229" customFormat="1" x14ac:dyDescent="0.25">
      <c r="B4" s="229" t="s">
        <v>324</v>
      </c>
      <c r="C4" s="229" t="s">
        <v>321</v>
      </c>
      <c r="D4" s="235">
        <v>5314.26654980475</v>
      </c>
      <c r="E4" s="235">
        <v>5267.2700488295031</v>
      </c>
      <c r="F4" s="235">
        <v>5167.7086007086191</v>
      </c>
      <c r="G4" s="235">
        <v>5277.3907990665521</v>
      </c>
      <c r="H4" s="235">
        <v>5484.2306353218282</v>
      </c>
      <c r="I4" s="235">
        <v>5711.8426106062198</v>
      </c>
      <c r="J4" s="235">
        <v>5728.9133262156647</v>
      </c>
      <c r="K4" s="235">
        <v>5540.2143434154495</v>
      </c>
      <c r="L4" s="235">
        <v>5848.2830927251152</v>
      </c>
      <c r="M4" s="235">
        <v>5839.8468900676498</v>
      </c>
      <c r="N4" s="235">
        <v>5569.8178198130909</v>
      </c>
      <c r="O4" s="235">
        <v>5297.2408416843182</v>
      </c>
      <c r="P4" s="235">
        <v>5229.12853413637</v>
      </c>
      <c r="Q4" s="235">
        <v>5384.8125086155824</v>
      </c>
      <c r="R4" s="235">
        <v>5311.4064456663618</v>
      </c>
      <c r="S4" s="235">
        <v>5145.5516013326069</v>
      </c>
      <c r="T4" s="235">
        <v>4908.2454310295143</v>
      </c>
      <c r="U4" s="235">
        <v>4767.9591700696319</v>
      </c>
      <c r="V4" s="235">
        <v>4702.2063479034223</v>
      </c>
      <c r="W4" s="235">
        <v>4562.9003644258601</v>
      </c>
      <c r="X4" s="235">
        <v>4831.7220374677527</v>
      </c>
      <c r="Y4" s="235">
        <v>4486.2232353554136</v>
      </c>
      <c r="Z4" s="235">
        <v>4618.9912293867555</v>
      </c>
      <c r="AA4" s="235">
        <v>5039.0510272780875</v>
      </c>
      <c r="AB4" s="235">
        <v>4871.9436224798501</v>
      </c>
      <c r="AC4" s="235">
        <v>4850.943530576259</v>
      </c>
      <c r="AD4" s="235">
        <v>4890.99904123337</v>
      </c>
      <c r="AE4" s="235">
        <v>5143.456957603491</v>
      </c>
    </row>
    <row r="5" spans="2:31" x14ac:dyDescent="0.25">
      <c r="B5" s="31" t="s">
        <v>305</v>
      </c>
      <c r="C5" s="31" t="s">
        <v>321</v>
      </c>
      <c r="D5" s="236">
        <v>2158.3930555178517</v>
      </c>
      <c r="E5" s="236">
        <v>2088.235642027214</v>
      </c>
      <c r="F5" s="236">
        <v>1948.5318183885715</v>
      </c>
      <c r="G5" s="236">
        <v>2138.9148871577145</v>
      </c>
      <c r="H5" s="236">
        <v>2318.5356544240003</v>
      </c>
      <c r="I5" s="236">
        <v>2517.8636172045717</v>
      </c>
      <c r="J5" s="236">
        <v>2436.7576179131433</v>
      </c>
      <c r="K5" s="236">
        <v>2212.587628089143</v>
      </c>
      <c r="L5" s="236">
        <v>2507.9247006000001</v>
      </c>
      <c r="M5" s="236">
        <v>2551.8913139154288</v>
      </c>
      <c r="N5" s="236">
        <v>2359.9940657668576</v>
      </c>
      <c r="O5" s="236">
        <v>2132.6757217794288</v>
      </c>
      <c r="P5" s="236">
        <v>2108.4693476377147</v>
      </c>
      <c r="Q5" s="236">
        <v>2277.2307209142855</v>
      </c>
      <c r="R5" s="236">
        <v>2149.0642719668572</v>
      </c>
      <c r="S5" s="236">
        <v>2102.1615090959999</v>
      </c>
      <c r="T5" s="236">
        <v>2024.348524917714</v>
      </c>
      <c r="U5" s="236">
        <v>1934.9629120171428</v>
      </c>
      <c r="V5" s="236">
        <v>1798.1447196617144</v>
      </c>
      <c r="W5" s="236">
        <v>1709.4622658582859</v>
      </c>
      <c r="X5" s="236">
        <v>2042.5076596445715</v>
      </c>
      <c r="Y5" s="236">
        <v>1700.4556499165712</v>
      </c>
      <c r="Z5" s="236">
        <v>1786.0098558720001</v>
      </c>
      <c r="AA5" s="236">
        <v>2153.6679757120005</v>
      </c>
      <c r="AB5" s="236">
        <v>1989.2653627817142</v>
      </c>
      <c r="AC5" s="236">
        <v>1954.6643906994286</v>
      </c>
      <c r="AD5" s="236">
        <v>1951.2323396845716</v>
      </c>
      <c r="AE5" s="236">
        <v>2152.2244512811426</v>
      </c>
    </row>
    <row r="6" spans="2:31" s="229" customFormat="1" x14ac:dyDescent="0.25">
      <c r="B6" s="229" t="s">
        <v>306</v>
      </c>
      <c r="C6" s="229" t="s">
        <v>321</v>
      </c>
      <c r="D6" s="235">
        <v>683.59496557469072</v>
      </c>
      <c r="E6" s="235">
        <v>695.01723005103747</v>
      </c>
      <c r="F6" s="235">
        <v>699.55165158499346</v>
      </c>
      <c r="G6" s="235">
        <v>702.87013268112332</v>
      </c>
      <c r="H6" s="235">
        <v>704.80181022440411</v>
      </c>
      <c r="I6" s="235">
        <v>712.14284159145575</v>
      </c>
      <c r="J6" s="235">
        <v>739.77966625070167</v>
      </c>
      <c r="K6" s="235">
        <v>765.81298102788571</v>
      </c>
      <c r="L6" s="235">
        <v>779.88440481897578</v>
      </c>
      <c r="M6" s="235">
        <v>749.28381449778533</v>
      </c>
      <c r="N6" s="235">
        <v>714.49490271013462</v>
      </c>
      <c r="O6" s="235">
        <v>719.52955609699416</v>
      </c>
      <c r="P6" s="235">
        <v>724.14394699342756</v>
      </c>
      <c r="Q6" s="235">
        <v>718.58453410968218</v>
      </c>
      <c r="R6" s="235">
        <v>723.43023841291551</v>
      </c>
      <c r="S6" s="235">
        <v>734.49199740883</v>
      </c>
      <c r="T6" s="235">
        <v>720.79198914735571</v>
      </c>
      <c r="U6" s="235">
        <v>709.26948930504636</v>
      </c>
      <c r="V6" s="235">
        <v>712.84989269616062</v>
      </c>
      <c r="W6" s="235">
        <v>706.4668520109683</v>
      </c>
      <c r="X6" s="235">
        <v>686.67855693417243</v>
      </c>
      <c r="Y6" s="235">
        <v>676.62282162568386</v>
      </c>
      <c r="Z6" s="235">
        <v>714.41163999563855</v>
      </c>
      <c r="AA6" s="235">
        <v>716.74554166236919</v>
      </c>
      <c r="AB6" s="235">
        <v>712.0120124812554</v>
      </c>
      <c r="AC6" s="235">
        <v>720.9647703510517</v>
      </c>
      <c r="AD6" s="235">
        <v>749.41455178353522</v>
      </c>
      <c r="AE6" s="235">
        <v>758.68765812921527</v>
      </c>
    </row>
    <row r="7" spans="2:31" x14ac:dyDescent="0.25">
      <c r="B7" s="234" t="s">
        <v>325</v>
      </c>
      <c r="C7" s="31" t="s">
        <v>321</v>
      </c>
      <c r="D7" s="236">
        <v>682.81977570554784</v>
      </c>
      <c r="E7" s="236">
        <v>694.24204018189459</v>
      </c>
      <c r="F7" s="236">
        <v>698.77646171585059</v>
      </c>
      <c r="G7" s="236">
        <v>702.09494281198045</v>
      </c>
      <c r="H7" s="236">
        <v>704.02662035526123</v>
      </c>
      <c r="I7" s="236">
        <v>711.36765172231298</v>
      </c>
      <c r="J7" s="236">
        <v>738.98839638670165</v>
      </c>
      <c r="K7" s="236">
        <v>765.02171116388581</v>
      </c>
      <c r="L7" s="236">
        <v>777.83940110469007</v>
      </c>
      <c r="M7" s="236">
        <v>747.23881078349962</v>
      </c>
      <c r="N7" s="236">
        <v>710.94646771013458</v>
      </c>
      <c r="O7" s="236">
        <v>715.98112109699412</v>
      </c>
      <c r="P7" s="236">
        <v>717.88226456485609</v>
      </c>
      <c r="Q7" s="236">
        <v>712.32285168111071</v>
      </c>
      <c r="R7" s="236">
        <v>712.39663019620116</v>
      </c>
      <c r="S7" s="236">
        <v>720.43897726597288</v>
      </c>
      <c r="T7" s="236">
        <v>706.68909657592712</v>
      </c>
      <c r="U7" s="236">
        <v>695.16659673361778</v>
      </c>
      <c r="V7" s="236">
        <v>697.90420797362287</v>
      </c>
      <c r="W7" s="236">
        <v>690.96799972525389</v>
      </c>
      <c r="X7" s="236">
        <v>667.32196693417256</v>
      </c>
      <c r="Y7" s="236">
        <v>663.11301291139807</v>
      </c>
      <c r="Z7" s="236">
        <v>698.41289270992422</v>
      </c>
      <c r="AA7" s="236">
        <v>704.57104966236921</v>
      </c>
      <c r="AB7" s="236">
        <v>702.06492148125528</v>
      </c>
      <c r="AC7" s="236">
        <v>710.0310013510516</v>
      </c>
      <c r="AD7" s="236">
        <v>738.79757806924954</v>
      </c>
      <c r="AE7" s="236">
        <v>747.80305912921517</v>
      </c>
    </row>
    <row r="8" spans="2:31" x14ac:dyDescent="0.25">
      <c r="B8" s="234" t="s">
        <v>326</v>
      </c>
      <c r="C8" s="31" t="s">
        <v>321</v>
      </c>
      <c r="D8" s="236">
        <v>0.77518986914285726</v>
      </c>
      <c r="E8" s="236">
        <v>0.77518986914285726</v>
      </c>
      <c r="F8" s="236">
        <v>0.77518986914285726</v>
      </c>
      <c r="G8" s="236">
        <v>0.77518986914285726</v>
      </c>
      <c r="H8" s="236">
        <v>0.77518986914285726</v>
      </c>
      <c r="I8" s="236">
        <v>0.77518986914285726</v>
      </c>
      <c r="J8" s="236">
        <v>0.79126986399999999</v>
      </c>
      <c r="K8" s="236">
        <v>0.79126986399999999</v>
      </c>
      <c r="L8" s="236">
        <v>2.0450037142857145</v>
      </c>
      <c r="M8" s="236">
        <v>2.0450037142857145</v>
      </c>
      <c r="N8" s="236">
        <v>3.548435</v>
      </c>
      <c r="O8" s="236">
        <v>3.548435</v>
      </c>
      <c r="P8" s="236">
        <v>6.2616824285714285</v>
      </c>
      <c r="Q8" s="236">
        <v>6.2616824285714285</v>
      </c>
      <c r="R8" s="236">
        <v>11.033608216714287</v>
      </c>
      <c r="S8" s="236">
        <v>14.053020142857143</v>
      </c>
      <c r="T8" s="236">
        <v>14.102892571428571</v>
      </c>
      <c r="U8" s="236">
        <v>14.102892571428571</v>
      </c>
      <c r="V8" s="236">
        <v>14.94568472253782</v>
      </c>
      <c r="W8" s="236">
        <v>15.498852285714285</v>
      </c>
      <c r="X8" s="236">
        <v>19.356590000000001</v>
      </c>
      <c r="Y8" s="236">
        <v>13.509808714285715</v>
      </c>
      <c r="Z8" s="236">
        <v>15.998747285714286</v>
      </c>
      <c r="AA8" s="236">
        <v>12.174492000000001</v>
      </c>
      <c r="AB8" s="236">
        <v>9.9470910000000003</v>
      </c>
      <c r="AC8" s="236">
        <v>10.933769</v>
      </c>
      <c r="AD8" s="236">
        <v>10.616973714285715</v>
      </c>
      <c r="AE8" s="236">
        <v>10.884599000000001</v>
      </c>
    </row>
    <row r="9" spans="2:31" x14ac:dyDescent="0.25">
      <c r="B9" s="31" t="s">
        <v>307</v>
      </c>
      <c r="C9" s="31" t="s">
        <v>321</v>
      </c>
      <c r="D9" s="236">
        <v>1310.1153441544536</v>
      </c>
      <c r="E9" s="236">
        <v>1329.1521369816792</v>
      </c>
      <c r="F9" s="236">
        <v>1355.9029979104989</v>
      </c>
      <c r="G9" s="236">
        <v>1348.1139556551486</v>
      </c>
      <c r="H9" s="236">
        <v>1343.4668816479573</v>
      </c>
      <c r="I9" s="236">
        <v>1344.5476189072374</v>
      </c>
      <c r="J9" s="236">
        <v>1377.6326669726327</v>
      </c>
      <c r="K9" s="236">
        <v>1404.4195605764214</v>
      </c>
      <c r="L9" s="236">
        <v>1438.9885277768069</v>
      </c>
      <c r="M9" s="236">
        <v>1405.6297000600775</v>
      </c>
      <c r="N9" s="236">
        <v>1344.9282198063333</v>
      </c>
      <c r="O9" s="236">
        <v>1329.2235146572746</v>
      </c>
      <c r="P9" s="236">
        <v>1311.8126550418426</v>
      </c>
      <c r="Q9" s="236">
        <v>1314.684532823584</v>
      </c>
      <c r="R9" s="236">
        <v>1313.2836287781436</v>
      </c>
      <c r="S9" s="236">
        <v>1274.5041687536777</v>
      </c>
      <c r="T9" s="236">
        <v>1261.9632552959044</v>
      </c>
      <c r="U9" s="236">
        <v>1228.4717995401456</v>
      </c>
      <c r="V9" s="236">
        <v>1217.8538748132896</v>
      </c>
      <c r="W9" s="236">
        <v>1200.0348059086994</v>
      </c>
      <c r="X9" s="236">
        <v>1176.7380530191965</v>
      </c>
      <c r="Y9" s="236">
        <v>1163.6959891696067</v>
      </c>
      <c r="Z9" s="236">
        <v>1196.7747547473564</v>
      </c>
      <c r="AA9" s="236">
        <v>1220.921609885371</v>
      </c>
      <c r="AB9" s="236">
        <v>1232.0884721484758</v>
      </c>
      <c r="AC9" s="236">
        <v>1236.8471667110334</v>
      </c>
      <c r="AD9" s="236">
        <v>1279.8619034873923</v>
      </c>
      <c r="AE9" s="236">
        <v>1316.4760712530626</v>
      </c>
    </row>
    <row r="10" spans="2:31" x14ac:dyDescent="0.25">
      <c r="B10" s="31" t="s">
        <v>308</v>
      </c>
      <c r="C10" s="31" t="s">
        <v>321</v>
      </c>
      <c r="D10" s="236">
        <v>388.21832468296793</v>
      </c>
      <c r="E10" s="236">
        <v>385.61835673565042</v>
      </c>
      <c r="F10" s="236">
        <v>394.34119334574302</v>
      </c>
      <c r="G10" s="236">
        <v>323.16274717255772</v>
      </c>
      <c r="H10" s="236">
        <v>352.66265179169631</v>
      </c>
      <c r="I10" s="236">
        <v>376.97150361457278</v>
      </c>
      <c r="J10" s="236">
        <v>408.18939129343397</v>
      </c>
      <c r="K10" s="236">
        <v>396.28969746840312</v>
      </c>
      <c r="L10" s="236">
        <v>369.03351885809104</v>
      </c>
      <c r="M10" s="236">
        <v>382.69167577678525</v>
      </c>
      <c r="N10" s="236">
        <v>386.53108553925045</v>
      </c>
      <c r="O10" s="236">
        <v>345.49267692144025</v>
      </c>
      <c r="P10" s="236">
        <v>314.71586824646249</v>
      </c>
      <c r="Q10" s="236">
        <v>308.97252796877291</v>
      </c>
      <c r="R10" s="236">
        <v>364.4612553293735</v>
      </c>
      <c r="S10" s="236">
        <v>279.45727540658743</v>
      </c>
      <c r="T10" s="236">
        <v>151.39047205228039</v>
      </c>
      <c r="U10" s="236">
        <v>147.1810599300739</v>
      </c>
      <c r="V10" s="236">
        <v>224.17110648076431</v>
      </c>
      <c r="W10" s="236">
        <v>205.00197949743992</v>
      </c>
      <c r="X10" s="236">
        <v>195.66858059238416</v>
      </c>
      <c r="Y10" s="236">
        <v>215.32168038395869</v>
      </c>
      <c r="Z10" s="236">
        <v>192.63763438691123</v>
      </c>
      <c r="AA10" s="236">
        <v>224.1534525327597</v>
      </c>
      <c r="AB10" s="236">
        <v>222.76897743697032</v>
      </c>
      <c r="AC10" s="236">
        <v>229.1137980739984</v>
      </c>
      <c r="AD10" s="236">
        <v>209.41599628638153</v>
      </c>
      <c r="AE10" s="236">
        <v>220.4175739743857</v>
      </c>
    </row>
    <row r="11" spans="2:31" x14ac:dyDescent="0.25">
      <c r="B11" s="31" t="s">
        <v>309</v>
      </c>
      <c r="C11" s="31" t="s">
        <v>321</v>
      </c>
      <c r="D11" s="236">
        <v>23.832675374133302</v>
      </c>
      <c r="E11" s="236">
        <v>20.911726735539219</v>
      </c>
      <c r="F11" s="236">
        <v>22.596797788471104</v>
      </c>
      <c r="G11" s="236">
        <v>23.848432648483165</v>
      </c>
      <c r="H11" s="236">
        <v>24.282993482246333</v>
      </c>
      <c r="I11" s="236">
        <v>19.836385536857673</v>
      </c>
      <c r="J11" s="236">
        <v>26.073340034228416</v>
      </c>
      <c r="K11" s="236">
        <v>20.62383250207202</v>
      </c>
      <c r="L11" s="236">
        <v>22.587595190104466</v>
      </c>
      <c r="M11" s="236">
        <v>23.136043110847766</v>
      </c>
      <c r="N11" s="236">
        <v>38.761963180205086</v>
      </c>
      <c r="O11" s="236">
        <v>45.211789418871177</v>
      </c>
      <c r="P11" s="236">
        <v>44.879133406613235</v>
      </c>
      <c r="Q11" s="236">
        <v>40.232609988948859</v>
      </c>
      <c r="R11" s="236">
        <v>36.059468368763582</v>
      </c>
      <c r="S11" s="236">
        <v>29.829067857203089</v>
      </c>
      <c r="T11" s="236">
        <v>24.643606805951066</v>
      </c>
      <c r="U11" s="236">
        <v>25.944541617569502</v>
      </c>
      <c r="V11" s="236">
        <v>32.773715043496601</v>
      </c>
      <c r="W11" s="236">
        <v>28.432153508038994</v>
      </c>
      <c r="X11" s="236">
        <v>22.653732271097159</v>
      </c>
      <c r="Y11" s="236">
        <v>26.837622502195885</v>
      </c>
      <c r="Z11" s="236">
        <v>30.321653926569013</v>
      </c>
      <c r="AA11" s="236">
        <v>29.466093336862507</v>
      </c>
      <c r="AB11" s="236">
        <v>26.852852870367791</v>
      </c>
      <c r="AC11" s="236">
        <v>25.844071716208667</v>
      </c>
      <c r="AD11" s="236">
        <v>23.236694618929548</v>
      </c>
      <c r="AE11" s="236">
        <v>23.394767305679796</v>
      </c>
    </row>
    <row r="12" spans="2:31" x14ac:dyDescent="0.25">
      <c r="B12" s="31" t="s">
        <v>310</v>
      </c>
      <c r="C12" s="31" t="s">
        <v>321</v>
      </c>
      <c r="D12" s="236">
        <v>750.11218450065212</v>
      </c>
      <c r="E12" s="236">
        <v>748.33495629838194</v>
      </c>
      <c r="F12" s="236">
        <v>746.7841416903409</v>
      </c>
      <c r="G12" s="236">
        <v>740.4806437515241</v>
      </c>
      <c r="H12" s="236">
        <v>740.4806437515241</v>
      </c>
      <c r="I12" s="236">
        <v>740.4806437515241</v>
      </c>
      <c r="J12" s="236">
        <v>740.4806437515241</v>
      </c>
      <c r="K12" s="236">
        <v>740.4806437515241</v>
      </c>
      <c r="L12" s="236">
        <v>729.86434548113812</v>
      </c>
      <c r="M12" s="236">
        <v>727.21434270672512</v>
      </c>
      <c r="N12" s="236">
        <v>725.10758281030894</v>
      </c>
      <c r="O12" s="236">
        <v>725.10758281030894</v>
      </c>
      <c r="P12" s="236">
        <v>725.10758281030894</v>
      </c>
      <c r="Q12" s="236">
        <v>725.10758281030894</v>
      </c>
      <c r="R12" s="236">
        <v>725.10758281030894</v>
      </c>
      <c r="S12" s="236">
        <v>725.10758281030894</v>
      </c>
      <c r="T12" s="236">
        <v>725.10758281030894</v>
      </c>
      <c r="U12" s="236">
        <v>722.12936765965401</v>
      </c>
      <c r="V12" s="236">
        <v>716.4130392079968</v>
      </c>
      <c r="W12" s="236">
        <v>713.50230764242747</v>
      </c>
      <c r="X12" s="236">
        <v>707.47545500632998</v>
      </c>
      <c r="Y12" s="236">
        <v>703.28947175739791</v>
      </c>
      <c r="Z12" s="236">
        <v>698.83569045828006</v>
      </c>
      <c r="AA12" s="236">
        <v>694.09635414872548</v>
      </c>
      <c r="AB12" s="236">
        <v>688.95594476106646</v>
      </c>
      <c r="AC12" s="236">
        <v>683.5093330245378</v>
      </c>
      <c r="AD12" s="236">
        <v>677.8375553725599</v>
      </c>
      <c r="AE12" s="236">
        <v>672.25643566000497</v>
      </c>
    </row>
    <row r="13" spans="2:31" s="229" customFormat="1" x14ac:dyDescent="0.25">
      <c r="B13" s="229" t="s">
        <v>327</v>
      </c>
      <c r="C13" s="229" t="s">
        <v>321</v>
      </c>
      <c r="D13" s="235">
        <v>558.55194708817362</v>
      </c>
      <c r="E13" s="235">
        <v>559.88091648402531</v>
      </c>
      <c r="F13" s="235">
        <v>566.17323719426179</v>
      </c>
      <c r="G13" s="235">
        <v>562.0550189195917</v>
      </c>
      <c r="H13" s="235">
        <v>574.34088375446129</v>
      </c>
      <c r="I13" s="235">
        <v>583.17635694111141</v>
      </c>
      <c r="J13" s="235">
        <v>592.74708488877604</v>
      </c>
      <c r="K13" s="235">
        <v>585.04125204894012</v>
      </c>
      <c r="L13" s="235">
        <v>615.35219410579953</v>
      </c>
      <c r="M13" s="235">
        <v>611.89412974879087</v>
      </c>
      <c r="N13" s="235">
        <v>578.98396769002227</v>
      </c>
      <c r="O13" s="235">
        <v>557.97459090651307</v>
      </c>
      <c r="P13" s="235">
        <v>551.73269994252303</v>
      </c>
      <c r="Q13" s="235">
        <v>559.392402844152</v>
      </c>
      <c r="R13" s="235">
        <v>550.47042565738275</v>
      </c>
      <c r="S13" s="235">
        <v>534.24131300128863</v>
      </c>
      <c r="T13" s="235">
        <v>517.65272563200358</v>
      </c>
      <c r="U13" s="235">
        <v>497.7980944772504</v>
      </c>
      <c r="V13" s="235">
        <v>503.71240983926765</v>
      </c>
      <c r="W13" s="235">
        <v>504.59992626810475</v>
      </c>
      <c r="X13" s="235">
        <v>517.278053467468</v>
      </c>
      <c r="Y13" s="235">
        <v>480.16566408624942</v>
      </c>
      <c r="Z13" s="235">
        <v>483.86810764540786</v>
      </c>
      <c r="AA13" s="235">
        <v>513.35489528805022</v>
      </c>
      <c r="AB13" s="235">
        <v>507.88358526569561</v>
      </c>
      <c r="AC13" s="235">
        <v>514.97227581144</v>
      </c>
      <c r="AD13" s="235">
        <v>535.11071022908357</v>
      </c>
      <c r="AE13" s="235">
        <v>556.43708791357824</v>
      </c>
    </row>
    <row r="14" spans="2:31" x14ac:dyDescent="0.25">
      <c r="B14" s="234" t="s">
        <v>328</v>
      </c>
      <c r="C14" s="31" t="s">
        <v>321</v>
      </c>
      <c r="D14" s="236">
        <v>231.44105191161381</v>
      </c>
      <c r="E14" s="236">
        <v>234.01027364500288</v>
      </c>
      <c r="F14" s="236">
        <v>241.12956611621235</v>
      </c>
      <c r="G14" s="236">
        <v>235.73786076608013</v>
      </c>
      <c r="H14" s="236">
        <v>236.55014453518444</v>
      </c>
      <c r="I14" s="236">
        <v>234.72745184276158</v>
      </c>
      <c r="J14" s="236">
        <v>240.67340694852828</v>
      </c>
      <c r="K14" s="236">
        <v>242.80606270104136</v>
      </c>
      <c r="L14" s="236">
        <v>253.06049482340461</v>
      </c>
      <c r="M14" s="236">
        <v>249.87288462691703</v>
      </c>
      <c r="N14" s="236">
        <v>235.70607617702444</v>
      </c>
      <c r="O14" s="236">
        <v>231.83922188721195</v>
      </c>
      <c r="P14" s="236">
        <v>230.80298726671123</v>
      </c>
      <c r="Q14" s="236">
        <v>230.76216335047246</v>
      </c>
      <c r="R14" s="236">
        <v>226.68251317398509</v>
      </c>
      <c r="S14" s="236">
        <v>223.27020980760199</v>
      </c>
      <c r="T14" s="236">
        <v>222.18580861193476</v>
      </c>
      <c r="U14" s="236">
        <v>213.34032881573643</v>
      </c>
      <c r="V14" s="236">
        <v>217.95152937032816</v>
      </c>
      <c r="W14" s="236">
        <v>223.35536399736372</v>
      </c>
      <c r="X14" s="236">
        <v>221.0211108089905</v>
      </c>
      <c r="Y14" s="236">
        <v>207.40592073959323</v>
      </c>
      <c r="Z14" s="236">
        <v>206.72279679729678</v>
      </c>
      <c r="AA14" s="236">
        <v>211.72624384903784</v>
      </c>
      <c r="AB14" s="236">
        <v>213.37090611728752</v>
      </c>
      <c r="AC14" s="236">
        <v>219.05284258825893</v>
      </c>
      <c r="AD14" s="236">
        <v>232.17162964057096</v>
      </c>
      <c r="AE14" s="236">
        <v>237.41549585326246</v>
      </c>
    </row>
    <row r="15" spans="2:31" x14ac:dyDescent="0.25">
      <c r="B15" s="234" t="s">
        <v>329</v>
      </c>
      <c r="C15" s="31" t="s">
        <v>321</v>
      </c>
      <c r="D15" s="236">
        <v>327.11089517655978</v>
      </c>
      <c r="E15" s="236">
        <v>325.87064283902242</v>
      </c>
      <c r="F15" s="236">
        <v>325.0436710780495</v>
      </c>
      <c r="G15" s="236">
        <v>326.31715815351157</v>
      </c>
      <c r="H15" s="236">
        <v>337.79073921927687</v>
      </c>
      <c r="I15" s="236">
        <v>348.44890509834983</v>
      </c>
      <c r="J15" s="236">
        <v>352.07367794024782</v>
      </c>
      <c r="K15" s="236">
        <v>342.23518934789882</v>
      </c>
      <c r="L15" s="236">
        <v>362.29169928239492</v>
      </c>
      <c r="M15" s="236">
        <v>362.02124512187373</v>
      </c>
      <c r="N15" s="236">
        <v>343.27789151299783</v>
      </c>
      <c r="O15" s="236">
        <v>326.13536901930115</v>
      </c>
      <c r="P15" s="236">
        <v>320.92971267581186</v>
      </c>
      <c r="Q15" s="236">
        <v>328.63023949367948</v>
      </c>
      <c r="R15" s="236">
        <v>323.78791248339763</v>
      </c>
      <c r="S15" s="236">
        <v>310.97110319368659</v>
      </c>
      <c r="T15" s="236">
        <v>295.46691702006876</v>
      </c>
      <c r="U15" s="236">
        <v>284.45776566151392</v>
      </c>
      <c r="V15" s="236">
        <v>285.76088046893943</v>
      </c>
      <c r="W15" s="236">
        <v>281.24456227074097</v>
      </c>
      <c r="X15" s="236">
        <v>296.25694265847744</v>
      </c>
      <c r="Y15" s="236">
        <v>272.75974334665619</v>
      </c>
      <c r="Z15" s="236">
        <v>277.14531084811102</v>
      </c>
      <c r="AA15" s="236">
        <v>301.62865143901234</v>
      </c>
      <c r="AB15" s="236">
        <v>294.51267914840815</v>
      </c>
      <c r="AC15" s="236">
        <v>295.91943322318099</v>
      </c>
      <c r="AD15" s="236">
        <v>302.93908058851264</v>
      </c>
      <c r="AE15" s="236">
        <v>319.02159206031575</v>
      </c>
    </row>
    <row r="16" spans="2:31" x14ac:dyDescent="0.25">
      <c r="B16" s="229" t="s">
        <v>330</v>
      </c>
      <c r="C16" s="31" t="s">
        <v>321</v>
      </c>
      <c r="D16" s="235">
        <v>5872.8184968929227</v>
      </c>
      <c r="E16" s="235">
        <v>5827.1509653135281</v>
      </c>
      <c r="F16" s="235">
        <v>5733.8818379028808</v>
      </c>
      <c r="G16" s="235">
        <v>5839.4458179861431</v>
      </c>
      <c r="H16" s="235">
        <v>6058.5715190762903</v>
      </c>
      <c r="I16" s="235">
        <v>6295.0189675473312</v>
      </c>
      <c r="J16" s="235">
        <v>6321.6604111044408</v>
      </c>
      <c r="K16" s="235">
        <v>6125.2555954643894</v>
      </c>
      <c r="L16" s="235">
        <v>6463.635286830915</v>
      </c>
      <c r="M16" s="235">
        <v>6451.7410198164407</v>
      </c>
      <c r="N16" s="235">
        <v>6148.8017875031128</v>
      </c>
      <c r="O16" s="235">
        <v>5855.2154325908305</v>
      </c>
      <c r="P16" s="235">
        <v>5780.8612340788923</v>
      </c>
      <c r="Q16" s="235">
        <v>5944.2049114597348</v>
      </c>
      <c r="R16" s="235">
        <v>5861.876871323745</v>
      </c>
      <c r="S16" s="235">
        <v>5679.7929143338952</v>
      </c>
      <c r="T16" s="235">
        <v>5425.8981566615184</v>
      </c>
      <c r="U16" s="235">
        <v>5265.7572645468827</v>
      </c>
      <c r="V16" s="235">
        <v>5205.9187577426901</v>
      </c>
      <c r="W16" s="235">
        <v>5067.5002906939644</v>
      </c>
      <c r="X16" s="235">
        <v>5349.0000909352202</v>
      </c>
      <c r="Y16" s="235">
        <v>4966.3888994416629</v>
      </c>
      <c r="Z16" s="235">
        <v>5102.8593370321641</v>
      </c>
      <c r="AA16" s="235">
        <v>5552.4059225661376</v>
      </c>
      <c r="AB16" s="235">
        <v>5379.8272077455458</v>
      </c>
      <c r="AC16" s="235">
        <v>5365.9158063876994</v>
      </c>
      <c r="AD16" s="235">
        <v>5426.1097514624535</v>
      </c>
      <c r="AE16" s="235">
        <v>5699.8940455170687</v>
      </c>
    </row>
    <row r="17" spans="2:31" x14ac:dyDescent="0.25"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  <c r="W17" s="236"/>
      <c r="X17" s="236"/>
      <c r="Y17" s="236"/>
      <c r="Z17" s="236"/>
      <c r="AA17" s="236"/>
      <c r="AB17" s="236"/>
      <c r="AC17" s="236"/>
      <c r="AD17" s="236"/>
      <c r="AE17" s="236"/>
    </row>
    <row r="18" spans="2:31" x14ac:dyDescent="0.25"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  <c r="AA18" s="236"/>
      <c r="AB18" s="236"/>
      <c r="AC18" s="236"/>
      <c r="AD18" s="236"/>
      <c r="AE18" s="236"/>
    </row>
    <row r="19" spans="2:31" x14ac:dyDescent="0.25">
      <c r="B19" s="227" t="s">
        <v>319</v>
      </c>
      <c r="D19" s="236"/>
      <c r="E19" s="236"/>
      <c r="F19" s="236"/>
      <c r="G19" s="236"/>
      <c r="H19" s="236"/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6"/>
      <c r="Z19" s="236"/>
      <c r="AA19" s="236"/>
      <c r="AB19" s="236"/>
      <c r="AC19" s="236"/>
      <c r="AD19" s="236"/>
      <c r="AE19" s="236"/>
    </row>
    <row r="20" spans="2:31" x14ac:dyDescent="0.25">
      <c r="B20" s="229" t="s">
        <v>324</v>
      </c>
      <c r="C20" s="229" t="s">
        <v>321</v>
      </c>
      <c r="D20" s="235">
        <v>5313.3086138545523</v>
      </c>
      <c r="E20" s="235">
        <v>5266.3235103240913</v>
      </c>
      <c r="F20" s="235">
        <v>5161.9373542475905</v>
      </c>
      <c r="G20" s="235">
        <v>5272.2779257901766</v>
      </c>
      <c r="H20" s="235">
        <v>5479.1655536002745</v>
      </c>
      <c r="I20" s="235">
        <v>5711.5950695871843</v>
      </c>
      <c r="J20" s="235">
        <v>5726.350398253684</v>
      </c>
      <c r="K20" s="235">
        <v>5542.033374395698</v>
      </c>
      <c r="L20" s="235">
        <v>5845.3140407571773</v>
      </c>
      <c r="M20" s="235">
        <v>5837.7955852933146</v>
      </c>
      <c r="N20" s="235">
        <v>5563.4570460323221</v>
      </c>
      <c r="O20" s="235">
        <v>5289.7229197152501</v>
      </c>
      <c r="P20" s="235">
        <v>5221.7143553709229</v>
      </c>
      <c r="Q20" s="235">
        <v>5378.2598953216202</v>
      </c>
      <c r="R20" s="235">
        <v>5306.6016208201527</v>
      </c>
      <c r="S20" s="235">
        <v>5144.4416460056418</v>
      </c>
      <c r="T20" s="235">
        <v>4906.7334015843726</v>
      </c>
      <c r="U20" s="235">
        <v>4767.0293824648325</v>
      </c>
      <c r="V20" s="235">
        <v>4702.3535026316031</v>
      </c>
      <c r="W20" s="235">
        <v>4564.0953664240869</v>
      </c>
      <c r="X20" s="235">
        <v>4827.6883853965892</v>
      </c>
      <c r="Y20" s="235">
        <v>4484.0484992434258</v>
      </c>
      <c r="Z20" s="235">
        <v>4616.5743198317732</v>
      </c>
      <c r="AA20" s="235">
        <v>5036.3057658444859</v>
      </c>
      <c r="AB20" s="235">
        <v>4869.0462146792688</v>
      </c>
      <c r="AC20" s="235">
        <v>4848.0458667044059</v>
      </c>
      <c r="AD20" s="235">
        <v>4888.0225789867854</v>
      </c>
      <c r="AE20" s="235">
        <v>5138.9207654572911</v>
      </c>
    </row>
    <row r="21" spans="2:31" x14ac:dyDescent="0.25">
      <c r="B21" s="31" t="s">
        <v>305</v>
      </c>
      <c r="C21" s="31" t="s">
        <v>321</v>
      </c>
      <c r="D21" s="236">
        <v>2158.3930555178517</v>
      </c>
      <c r="E21" s="236">
        <v>2088.235642027214</v>
      </c>
      <c r="F21" s="236">
        <v>1948.5318183885715</v>
      </c>
      <c r="G21" s="236">
        <v>2138.9148871577145</v>
      </c>
      <c r="H21" s="236">
        <v>2318.5356544240003</v>
      </c>
      <c r="I21" s="236">
        <v>2517.8636172045717</v>
      </c>
      <c r="J21" s="236">
        <v>2436.7576179131433</v>
      </c>
      <c r="K21" s="236">
        <v>2212.587628089143</v>
      </c>
      <c r="L21" s="236">
        <v>2507.9247006000001</v>
      </c>
      <c r="M21" s="236">
        <v>2551.8913139154288</v>
      </c>
      <c r="N21" s="236">
        <v>2359.9940657668576</v>
      </c>
      <c r="O21" s="236">
        <v>2132.6757217794288</v>
      </c>
      <c r="P21" s="236">
        <v>2108.4693476377147</v>
      </c>
      <c r="Q21" s="236">
        <v>2277.2307209142855</v>
      </c>
      <c r="R21" s="236">
        <v>2149.0642719668572</v>
      </c>
      <c r="S21" s="236">
        <v>2102.1615090959999</v>
      </c>
      <c r="T21" s="236">
        <v>2024.348524917714</v>
      </c>
      <c r="U21" s="236">
        <v>1934.9629120171428</v>
      </c>
      <c r="V21" s="236">
        <v>1798.1447196617144</v>
      </c>
      <c r="W21" s="236">
        <v>1709.4622658582859</v>
      </c>
      <c r="X21" s="236">
        <v>2042.5076596445715</v>
      </c>
      <c r="Y21" s="236">
        <v>1700.4556499165712</v>
      </c>
      <c r="Z21" s="236">
        <v>1786.0098558720001</v>
      </c>
      <c r="AA21" s="236">
        <v>2153.6679757120005</v>
      </c>
      <c r="AB21" s="236">
        <v>1989.2653627817142</v>
      </c>
      <c r="AC21" s="236">
        <v>1954.6643906994286</v>
      </c>
      <c r="AD21" s="236">
        <v>1951.2323396845716</v>
      </c>
      <c r="AE21" s="236">
        <v>2152.2244512811426</v>
      </c>
    </row>
    <row r="22" spans="2:31" x14ac:dyDescent="0.25">
      <c r="B22" s="229" t="s">
        <v>306</v>
      </c>
      <c r="C22" s="229" t="s">
        <v>321</v>
      </c>
      <c r="D22" s="235">
        <v>683.59496557469072</v>
      </c>
      <c r="E22" s="235">
        <v>695.01723005103747</v>
      </c>
      <c r="F22" s="235">
        <v>699.55165158499346</v>
      </c>
      <c r="G22" s="235">
        <v>702.87013268112332</v>
      </c>
      <c r="H22" s="235">
        <v>704.80181022440411</v>
      </c>
      <c r="I22" s="235">
        <v>712.14284159145575</v>
      </c>
      <c r="J22" s="235">
        <v>739.77966625070167</v>
      </c>
      <c r="K22" s="235">
        <v>765.81298102788571</v>
      </c>
      <c r="L22" s="235">
        <v>779.88440481897578</v>
      </c>
      <c r="M22" s="235">
        <v>749.28381449778533</v>
      </c>
      <c r="N22" s="235">
        <v>714.49490271013462</v>
      </c>
      <c r="O22" s="235">
        <v>719.52955609699416</v>
      </c>
      <c r="P22" s="235">
        <v>724.14394699342756</v>
      </c>
      <c r="Q22" s="235">
        <v>718.58453410968218</v>
      </c>
      <c r="R22" s="235">
        <v>723.43023841291551</v>
      </c>
      <c r="S22" s="235">
        <v>734.49199740883</v>
      </c>
      <c r="T22" s="235">
        <v>720.79198914735571</v>
      </c>
      <c r="U22" s="235">
        <v>709.26948930504636</v>
      </c>
      <c r="V22" s="235">
        <v>712.84989269616062</v>
      </c>
      <c r="W22" s="235">
        <v>706.61029394725585</v>
      </c>
      <c r="X22" s="235">
        <v>686.53362370096545</v>
      </c>
      <c r="Y22" s="235">
        <v>676.62282162568386</v>
      </c>
      <c r="Z22" s="235">
        <v>714.41163999563855</v>
      </c>
      <c r="AA22" s="235">
        <v>716.74554166236919</v>
      </c>
      <c r="AB22" s="235">
        <v>712.0120124812554</v>
      </c>
      <c r="AC22" s="235">
        <v>720.9647703510517</v>
      </c>
      <c r="AD22" s="235">
        <v>749.41455178353522</v>
      </c>
      <c r="AE22" s="235">
        <v>758.11633243895255</v>
      </c>
    </row>
    <row r="23" spans="2:31" x14ac:dyDescent="0.25">
      <c r="B23" s="234" t="s">
        <v>325</v>
      </c>
      <c r="C23" s="31" t="s">
        <v>321</v>
      </c>
      <c r="D23" s="236">
        <v>682.81977570554784</v>
      </c>
      <c r="E23" s="236">
        <v>694.24204018189459</v>
      </c>
      <c r="F23" s="236">
        <v>698.77646171585059</v>
      </c>
      <c r="G23" s="236">
        <v>702.09494281198045</v>
      </c>
      <c r="H23" s="236">
        <v>704.02662035526123</v>
      </c>
      <c r="I23" s="236">
        <v>711.36765172231298</v>
      </c>
      <c r="J23" s="236">
        <v>738.98839638670165</v>
      </c>
      <c r="K23" s="236">
        <v>765.02171116388581</v>
      </c>
      <c r="L23" s="236">
        <v>777.83940110469007</v>
      </c>
      <c r="M23" s="236">
        <v>747.23881078349962</v>
      </c>
      <c r="N23" s="236">
        <v>710.94646771013458</v>
      </c>
      <c r="O23" s="236">
        <v>715.98112109699412</v>
      </c>
      <c r="P23" s="236">
        <v>717.88226456485609</v>
      </c>
      <c r="Q23" s="236">
        <v>712.32285168111071</v>
      </c>
      <c r="R23" s="236">
        <v>712.39663019620116</v>
      </c>
      <c r="S23" s="236">
        <v>720.43897726597288</v>
      </c>
      <c r="T23" s="236">
        <v>706.68909657592712</v>
      </c>
      <c r="U23" s="236">
        <v>695.16659673361778</v>
      </c>
      <c r="V23" s="236">
        <v>697.90420797362287</v>
      </c>
      <c r="W23" s="236">
        <v>691.11144166154156</v>
      </c>
      <c r="X23" s="236">
        <v>667.17703370096558</v>
      </c>
      <c r="Y23" s="236">
        <v>663.11301291139807</v>
      </c>
      <c r="Z23" s="236">
        <v>698.41289270992422</v>
      </c>
      <c r="AA23" s="236">
        <v>704.57104966236921</v>
      </c>
      <c r="AB23" s="236">
        <v>702.06492148125528</v>
      </c>
      <c r="AC23" s="236">
        <v>710.0310013510516</v>
      </c>
      <c r="AD23" s="236">
        <v>738.79757806924954</v>
      </c>
      <c r="AE23" s="236">
        <v>747.23173343895246</v>
      </c>
    </row>
    <row r="24" spans="2:31" x14ac:dyDescent="0.25">
      <c r="B24" s="234" t="s">
        <v>326</v>
      </c>
      <c r="C24" s="31" t="s">
        <v>321</v>
      </c>
      <c r="D24" s="236">
        <v>0.77518986914285726</v>
      </c>
      <c r="E24" s="236">
        <v>0.77518986914285726</v>
      </c>
      <c r="F24" s="236">
        <v>0.77518986914285726</v>
      </c>
      <c r="G24" s="236">
        <v>0.77518986914285726</v>
      </c>
      <c r="H24" s="236">
        <v>0.77518986914285726</v>
      </c>
      <c r="I24" s="236">
        <v>0.77518986914285726</v>
      </c>
      <c r="J24" s="236">
        <v>0.79126986399999999</v>
      </c>
      <c r="K24" s="236">
        <v>0.79126986399999999</v>
      </c>
      <c r="L24" s="236">
        <v>2.0450037142857145</v>
      </c>
      <c r="M24" s="236">
        <v>2.0450037142857145</v>
      </c>
      <c r="N24" s="236">
        <v>3.548435</v>
      </c>
      <c r="O24" s="236">
        <v>3.548435</v>
      </c>
      <c r="P24" s="236">
        <v>6.2616824285714285</v>
      </c>
      <c r="Q24" s="236">
        <v>6.2616824285714285</v>
      </c>
      <c r="R24" s="236">
        <v>11.033608216714287</v>
      </c>
      <c r="S24" s="236">
        <v>14.053020142857143</v>
      </c>
      <c r="T24" s="236">
        <v>14.102892571428571</v>
      </c>
      <c r="U24" s="236">
        <v>14.102892571428571</v>
      </c>
      <c r="V24" s="236">
        <v>14.94568472253782</v>
      </c>
      <c r="W24" s="236">
        <v>15.498852285714285</v>
      </c>
      <c r="X24" s="236">
        <v>19.356590000000001</v>
      </c>
      <c r="Y24" s="236">
        <v>13.509808714285715</v>
      </c>
      <c r="Z24" s="236">
        <v>15.998747285714286</v>
      </c>
      <c r="AA24" s="236">
        <v>12.174492000000001</v>
      </c>
      <c r="AB24" s="236">
        <v>9.9470910000000003</v>
      </c>
      <c r="AC24" s="236">
        <v>10.933769</v>
      </c>
      <c r="AD24" s="236">
        <v>10.616973714285715</v>
      </c>
      <c r="AE24" s="236">
        <v>10.884599000000001</v>
      </c>
    </row>
    <row r="25" spans="2:31" x14ac:dyDescent="0.25">
      <c r="B25" s="31" t="s">
        <v>307</v>
      </c>
      <c r="C25" s="31" t="s">
        <v>321</v>
      </c>
      <c r="D25" s="236">
        <v>1310.1153441544536</v>
      </c>
      <c r="E25" s="236">
        <v>1329.1521369816792</v>
      </c>
      <c r="F25" s="236">
        <v>1355.9029979104989</v>
      </c>
      <c r="G25" s="236">
        <v>1348.1139556551486</v>
      </c>
      <c r="H25" s="236">
        <v>1343.4668816479573</v>
      </c>
      <c r="I25" s="236">
        <v>1344.5476189072374</v>
      </c>
      <c r="J25" s="236">
        <v>1377.6326669726327</v>
      </c>
      <c r="K25" s="236">
        <v>1404.4195605764214</v>
      </c>
      <c r="L25" s="236">
        <v>1438.9885277768069</v>
      </c>
      <c r="M25" s="236">
        <v>1405.6297000600775</v>
      </c>
      <c r="N25" s="236">
        <v>1344.9282198063333</v>
      </c>
      <c r="O25" s="236">
        <v>1329.2235146572746</v>
      </c>
      <c r="P25" s="236">
        <v>1311.8126550418426</v>
      </c>
      <c r="Q25" s="236">
        <v>1314.684532823584</v>
      </c>
      <c r="R25" s="236">
        <v>1313.2836287781436</v>
      </c>
      <c r="S25" s="236">
        <v>1274.5041687536777</v>
      </c>
      <c r="T25" s="236">
        <v>1261.9632552959044</v>
      </c>
      <c r="U25" s="236">
        <v>1228.4717995401456</v>
      </c>
      <c r="V25" s="236">
        <v>1217.8538748132896</v>
      </c>
      <c r="W25" s="236">
        <v>1202.1318101321851</v>
      </c>
      <c r="X25" s="236">
        <v>1174.6426983305453</v>
      </c>
      <c r="Y25" s="236">
        <v>1163.6959891696067</v>
      </c>
      <c r="Z25" s="236">
        <v>1196.7747547473564</v>
      </c>
      <c r="AA25" s="236">
        <v>1220.921609885371</v>
      </c>
      <c r="AB25" s="236">
        <v>1232.0884721484758</v>
      </c>
      <c r="AC25" s="236">
        <v>1236.8471667110334</v>
      </c>
      <c r="AD25" s="236">
        <v>1279.8619034873923</v>
      </c>
      <c r="AE25" s="236">
        <v>1315.2648075679338</v>
      </c>
    </row>
    <row r="26" spans="2:31" x14ac:dyDescent="0.25">
      <c r="B26" s="31" t="s">
        <v>308</v>
      </c>
      <c r="C26" s="31" t="s">
        <v>321</v>
      </c>
      <c r="D26" s="236">
        <v>388.21832468296793</v>
      </c>
      <c r="E26" s="236">
        <v>385.61835673565042</v>
      </c>
      <c r="F26" s="236">
        <v>394.34119334574302</v>
      </c>
      <c r="G26" s="236">
        <v>323.16274717255772</v>
      </c>
      <c r="H26" s="236">
        <v>352.66265179169631</v>
      </c>
      <c r="I26" s="236">
        <v>376.97150361457278</v>
      </c>
      <c r="J26" s="236">
        <v>408.18939129343397</v>
      </c>
      <c r="K26" s="236">
        <v>396.28969746840312</v>
      </c>
      <c r="L26" s="236">
        <v>369.03351885809104</v>
      </c>
      <c r="M26" s="236">
        <v>382.69167577678525</v>
      </c>
      <c r="N26" s="236">
        <v>386.53108553925045</v>
      </c>
      <c r="O26" s="236">
        <v>345.49267692144025</v>
      </c>
      <c r="P26" s="236">
        <v>314.71586824646249</v>
      </c>
      <c r="Q26" s="236">
        <v>308.97252796877291</v>
      </c>
      <c r="R26" s="236">
        <v>364.4612553293735</v>
      </c>
      <c r="S26" s="236">
        <v>279.45727540658743</v>
      </c>
      <c r="T26" s="236">
        <v>151.39047205228039</v>
      </c>
      <c r="U26" s="236">
        <v>147.1810599300739</v>
      </c>
      <c r="V26" s="236">
        <v>224.17110648076431</v>
      </c>
      <c r="W26" s="236">
        <v>205.00197949743992</v>
      </c>
      <c r="X26" s="236">
        <v>195.66858059238416</v>
      </c>
      <c r="Y26" s="236">
        <v>215.32168038395869</v>
      </c>
      <c r="Z26" s="236">
        <v>192.63763438691123</v>
      </c>
      <c r="AA26" s="236">
        <v>224.1534525327597</v>
      </c>
      <c r="AB26" s="236">
        <v>222.76897743697032</v>
      </c>
      <c r="AC26" s="236">
        <v>229.1137980739984</v>
      </c>
      <c r="AD26" s="236">
        <v>209.41599628638153</v>
      </c>
      <c r="AE26" s="236">
        <v>220.4175739743857</v>
      </c>
    </row>
    <row r="27" spans="2:31" x14ac:dyDescent="0.25">
      <c r="B27" s="31" t="s">
        <v>309</v>
      </c>
      <c r="C27" s="31" t="s">
        <v>321</v>
      </c>
      <c r="D27" s="236">
        <v>22.542984532138959</v>
      </c>
      <c r="E27" s="236">
        <v>19.633433338330061</v>
      </c>
      <c r="F27" s="236">
        <v>16.493796435645756</v>
      </c>
      <c r="G27" s="236">
        <v>18.403804480309955</v>
      </c>
      <c r="H27" s="236">
        <v>18.886156868894751</v>
      </c>
      <c r="I27" s="236">
        <v>19.257089626024882</v>
      </c>
      <c r="J27" s="236">
        <v>23.178657180449981</v>
      </c>
      <c r="K27" s="236">
        <v>22.111108590524577</v>
      </c>
      <c r="L27" s="236">
        <v>19.286788330367536</v>
      </c>
      <c r="M27" s="236">
        <v>20.752983444714392</v>
      </c>
      <c r="N27" s="236">
        <v>32.069434507640302</v>
      </c>
      <c r="O27" s="236">
        <v>37.36211255800557</v>
      </c>
      <c r="P27" s="236">
        <v>37.133199749369311</v>
      </c>
      <c r="Q27" s="236">
        <v>33.348241803189516</v>
      </c>
      <c r="R27" s="236">
        <v>30.922888630756614</v>
      </c>
      <c r="S27" s="236">
        <v>28.387357638440946</v>
      </c>
      <c r="T27" s="236">
        <v>22.799822469010603</v>
      </c>
      <c r="U27" s="236">
        <v>24.682999120972074</v>
      </c>
      <c r="V27" s="236">
        <v>32.589114879879666</v>
      </c>
      <c r="W27" s="236">
        <v>27.05495445469511</v>
      </c>
      <c r="X27" s="236">
        <v>20.528613229995347</v>
      </c>
      <c r="Y27" s="236">
        <v>24.331131498410155</v>
      </c>
      <c r="Z27" s="236">
        <v>27.572989479789353</v>
      </c>
      <c r="AA27" s="236">
        <v>26.389077011463279</v>
      </c>
      <c r="AB27" s="236">
        <v>23.623690177988482</v>
      </c>
      <c r="AC27" s="236">
        <v>22.614652952558526</v>
      </c>
      <c r="AD27" s="236">
        <v>19.928477480547585</v>
      </c>
      <c r="AE27" s="236">
        <v>20.309409643073771</v>
      </c>
    </row>
    <row r="28" spans="2:31" x14ac:dyDescent="0.25">
      <c r="B28" s="31" t="s">
        <v>310</v>
      </c>
      <c r="C28" s="31" t="s">
        <v>321</v>
      </c>
      <c r="D28" s="236">
        <v>750.44393939244958</v>
      </c>
      <c r="E28" s="236">
        <v>748.6667111901794</v>
      </c>
      <c r="F28" s="236">
        <v>747.11589658213836</v>
      </c>
      <c r="G28" s="236">
        <v>740.81239864332133</v>
      </c>
      <c r="H28" s="236">
        <v>740.81239864332133</v>
      </c>
      <c r="I28" s="236">
        <v>740.81239864332133</v>
      </c>
      <c r="J28" s="236">
        <v>740.81239864332133</v>
      </c>
      <c r="K28" s="236">
        <v>740.81239864332133</v>
      </c>
      <c r="L28" s="236">
        <v>730.19610037293523</v>
      </c>
      <c r="M28" s="236">
        <v>727.54609759852246</v>
      </c>
      <c r="N28" s="236">
        <v>725.4393377021064</v>
      </c>
      <c r="O28" s="236">
        <v>725.4393377021064</v>
      </c>
      <c r="P28" s="236">
        <v>725.4393377021064</v>
      </c>
      <c r="Q28" s="236">
        <v>725.4393377021064</v>
      </c>
      <c r="R28" s="236">
        <v>725.4393377021064</v>
      </c>
      <c r="S28" s="236">
        <v>725.4393377021064</v>
      </c>
      <c r="T28" s="236">
        <v>725.4393377021064</v>
      </c>
      <c r="U28" s="236">
        <v>722.46112255145147</v>
      </c>
      <c r="V28" s="236">
        <v>716.74479409979392</v>
      </c>
      <c r="W28" s="236">
        <v>713.83406253422481</v>
      </c>
      <c r="X28" s="236">
        <v>707.80720989812744</v>
      </c>
      <c r="Y28" s="236">
        <v>703.62122664919536</v>
      </c>
      <c r="Z28" s="236">
        <v>699.16744535007751</v>
      </c>
      <c r="AA28" s="236">
        <v>694.42810904052294</v>
      </c>
      <c r="AB28" s="236">
        <v>689.28769965286392</v>
      </c>
      <c r="AC28" s="236">
        <v>683.84108791633514</v>
      </c>
      <c r="AD28" s="236">
        <v>678.16931026435725</v>
      </c>
      <c r="AE28" s="236">
        <v>672.58819055180243</v>
      </c>
    </row>
    <row r="29" spans="2:31" x14ac:dyDescent="0.25">
      <c r="B29" s="229" t="s">
        <v>327</v>
      </c>
      <c r="C29" s="229" t="s">
        <v>321</v>
      </c>
      <c r="D29" s="235">
        <v>558.45522027502409</v>
      </c>
      <c r="E29" s="235">
        <v>559.78504447923467</v>
      </c>
      <c r="F29" s="235">
        <v>565.71551209280005</v>
      </c>
      <c r="G29" s="235">
        <v>561.6466718069787</v>
      </c>
      <c r="H29" s="235">
        <v>573.93612100845996</v>
      </c>
      <c r="I29" s="235">
        <v>583.13290974779898</v>
      </c>
      <c r="J29" s="235">
        <v>592.52998367474265</v>
      </c>
      <c r="K29" s="235">
        <v>585.15279775557406</v>
      </c>
      <c r="L29" s="235">
        <v>615.10463359131927</v>
      </c>
      <c r="M29" s="235">
        <v>611.71540027383071</v>
      </c>
      <c r="N29" s="235">
        <v>578.48202803957997</v>
      </c>
      <c r="O29" s="235">
        <v>557.3858651419481</v>
      </c>
      <c r="P29" s="235">
        <v>551.15175491822959</v>
      </c>
      <c r="Q29" s="235">
        <v>558.87607523021995</v>
      </c>
      <c r="R29" s="235">
        <v>550.08518217703215</v>
      </c>
      <c r="S29" s="235">
        <v>534.13318473488141</v>
      </c>
      <c r="T29" s="235">
        <v>517.51444180673298</v>
      </c>
      <c r="U29" s="235">
        <v>497.70347879000553</v>
      </c>
      <c r="V29" s="235">
        <v>503.6985648269964</v>
      </c>
      <c r="W29" s="235">
        <v>504.7937744343879</v>
      </c>
      <c r="X29" s="235">
        <v>516.82211708561658</v>
      </c>
      <c r="Y29" s="235">
        <v>479.97767726096549</v>
      </c>
      <c r="Z29" s="235">
        <v>483.66195781189941</v>
      </c>
      <c r="AA29" s="235">
        <v>513.12411906364525</v>
      </c>
      <c r="AB29" s="235">
        <v>507.64139806376716</v>
      </c>
      <c r="AC29" s="235">
        <v>514.84697454998968</v>
      </c>
      <c r="AD29" s="235">
        <v>535.01729549005779</v>
      </c>
      <c r="AE29" s="235">
        <v>556.02710786409818</v>
      </c>
    </row>
    <row r="30" spans="2:31" x14ac:dyDescent="0.25">
      <c r="B30" s="234" t="s">
        <v>328</v>
      </c>
      <c r="C30" s="31" t="s">
        <v>321</v>
      </c>
      <c r="D30" s="236">
        <v>231.44105191161381</v>
      </c>
      <c r="E30" s="236">
        <v>234.01027364500288</v>
      </c>
      <c r="F30" s="236">
        <v>241.12956611621235</v>
      </c>
      <c r="G30" s="236">
        <v>235.73786076608013</v>
      </c>
      <c r="H30" s="236">
        <v>236.55014453518444</v>
      </c>
      <c r="I30" s="236">
        <v>234.72745184276158</v>
      </c>
      <c r="J30" s="236">
        <v>240.67340694852828</v>
      </c>
      <c r="K30" s="236">
        <v>242.80606270104136</v>
      </c>
      <c r="L30" s="236">
        <v>253.06049482340461</v>
      </c>
      <c r="M30" s="236">
        <v>249.87288462691703</v>
      </c>
      <c r="N30" s="236">
        <v>235.70607617702444</v>
      </c>
      <c r="O30" s="236">
        <v>231.83922188721195</v>
      </c>
      <c r="P30" s="236">
        <v>230.80298726671123</v>
      </c>
      <c r="Q30" s="236">
        <v>230.76216335047246</v>
      </c>
      <c r="R30" s="236">
        <v>226.68251317398509</v>
      </c>
      <c r="S30" s="236">
        <v>223.27020980760199</v>
      </c>
      <c r="T30" s="236">
        <v>222.18580861193476</v>
      </c>
      <c r="U30" s="236">
        <v>213.34032881573643</v>
      </c>
      <c r="V30" s="236">
        <v>217.95152937032816</v>
      </c>
      <c r="W30" s="236">
        <v>223.4632160725906</v>
      </c>
      <c r="X30" s="236">
        <v>220.91381578985573</v>
      </c>
      <c r="Y30" s="236">
        <v>207.40592073959323</v>
      </c>
      <c r="Z30" s="236">
        <v>206.72279679729678</v>
      </c>
      <c r="AA30" s="236">
        <v>211.72624384903784</v>
      </c>
      <c r="AB30" s="236">
        <v>213.37090611728752</v>
      </c>
      <c r="AC30" s="236">
        <v>219.16974773408248</v>
      </c>
      <c r="AD30" s="236">
        <v>232.32633118692391</v>
      </c>
      <c r="AE30" s="236">
        <v>237.40196535274995</v>
      </c>
    </row>
    <row r="31" spans="2:31" x14ac:dyDescent="0.25">
      <c r="B31" s="234" t="s">
        <v>329</v>
      </c>
      <c r="C31" s="31" t="s">
        <v>321</v>
      </c>
      <c r="D31" s="236">
        <v>327.01416836341019</v>
      </c>
      <c r="E31" s="236">
        <v>325.77477083423179</v>
      </c>
      <c r="F31" s="236">
        <v>324.58594597658765</v>
      </c>
      <c r="G31" s="236">
        <v>325.90881104089857</v>
      </c>
      <c r="H31" s="236">
        <v>337.3859764732756</v>
      </c>
      <c r="I31" s="236">
        <v>348.40545790503739</v>
      </c>
      <c r="J31" s="236">
        <v>351.85657672621443</v>
      </c>
      <c r="K31" s="236">
        <v>342.3467350545327</v>
      </c>
      <c r="L31" s="236">
        <v>362.04413876791466</v>
      </c>
      <c r="M31" s="236">
        <v>361.84251564691374</v>
      </c>
      <c r="N31" s="236">
        <v>342.77595186255553</v>
      </c>
      <c r="O31" s="236">
        <v>325.54664325473618</v>
      </c>
      <c r="P31" s="236">
        <v>320.34876765151847</v>
      </c>
      <c r="Q31" s="236">
        <v>328.11391187974755</v>
      </c>
      <c r="R31" s="236">
        <v>323.40266900304709</v>
      </c>
      <c r="S31" s="236">
        <v>310.86297492727942</v>
      </c>
      <c r="T31" s="236">
        <v>295.32863319479821</v>
      </c>
      <c r="U31" s="236">
        <v>284.36314997426911</v>
      </c>
      <c r="V31" s="236">
        <v>285.74703545666819</v>
      </c>
      <c r="W31" s="236">
        <v>281.33055836179733</v>
      </c>
      <c r="X31" s="236">
        <v>295.90830129576085</v>
      </c>
      <c r="Y31" s="236">
        <v>272.57175652137227</v>
      </c>
      <c r="Z31" s="236">
        <v>276.93916101460263</v>
      </c>
      <c r="AA31" s="236">
        <v>301.39787521460738</v>
      </c>
      <c r="AB31" s="236">
        <v>294.27049194647964</v>
      </c>
      <c r="AC31" s="236">
        <v>295.67722681590726</v>
      </c>
      <c r="AD31" s="236">
        <v>302.69096430313397</v>
      </c>
      <c r="AE31" s="236">
        <v>318.6251425113482</v>
      </c>
    </row>
    <row r="32" spans="2:31" x14ac:dyDescent="0.25">
      <c r="B32" s="229" t="s">
        <v>330</v>
      </c>
      <c r="C32" s="31" t="s">
        <v>321</v>
      </c>
      <c r="D32" s="235">
        <v>5871.763834129576</v>
      </c>
      <c r="E32" s="235">
        <v>5826.1085548033261</v>
      </c>
      <c r="F32" s="235">
        <v>5727.6528663403906</v>
      </c>
      <c r="G32" s="235">
        <v>5833.9245975971553</v>
      </c>
      <c r="H32" s="235">
        <v>6053.1016746087344</v>
      </c>
      <c r="I32" s="235">
        <v>6294.7279793349835</v>
      </c>
      <c r="J32" s="235">
        <v>6318.8803819284267</v>
      </c>
      <c r="K32" s="235">
        <v>6127.1861721512723</v>
      </c>
      <c r="L32" s="235">
        <v>6460.4186743484961</v>
      </c>
      <c r="M32" s="235">
        <v>6449.5109855671453</v>
      </c>
      <c r="N32" s="235">
        <v>6141.9390740719018</v>
      </c>
      <c r="O32" s="235">
        <v>5847.1087848571979</v>
      </c>
      <c r="P32" s="235">
        <v>5772.8661102891519</v>
      </c>
      <c r="Q32" s="235">
        <v>5937.1359705518407</v>
      </c>
      <c r="R32" s="235">
        <v>5856.6868029971847</v>
      </c>
      <c r="S32" s="235">
        <v>5678.5748307405238</v>
      </c>
      <c r="T32" s="235">
        <v>5424.2478433911047</v>
      </c>
      <c r="U32" s="235">
        <v>5264.7328612548381</v>
      </c>
      <c r="V32" s="235">
        <v>5206.0520674585996</v>
      </c>
      <c r="W32" s="235">
        <v>5068.8891408584741</v>
      </c>
      <c r="X32" s="235">
        <v>5344.5105024822051</v>
      </c>
      <c r="Y32" s="235">
        <v>4964.0261765043915</v>
      </c>
      <c r="Z32" s="235">
        <v>5100.236277643673</v>
      </c>
      <c r="AA32" s="235">
        <v>5549.4298849081315</v>
      </c>
      <c r="AB32" s="235">
        <v>5376.687612743036</v>
      </c>
      <c r="AC32" s="235">
        <v>5362.8928412543955</v>
      </c>
      <c r="AD32" s="235">
        <v>5423.0398744768427</v>
      </c>
      <c r="AE32" s="235">
        <v>5694.9478733213891</v>
      </c>
    </row>
    <row r="33" spans="2:31" x14ac:dyDescent="0.25">
      <c r="D33" s="237"/>
      <c r="E33" s="237"/>
      <c r="F33" s="237"/>
      <c r="G33" s="237"/>
      <c r="H33" s="237"/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</row>
    <row r="34" spans="2:31" x14ac:dyDescent="0.25">
      <c r="D34" s="237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</row>
    <row r="35" spans="2:31" x14ac:dyDescent="0.25">
      <c r="B35" s="229" t="s">
        <v>324</v>
      </c>
      <c r="C35" s="31" t="s">
        <v>321</v>
      </c>
      <c r="D35" s="235">
        <f t="shared" ref="D35:AE35" si="0">D20-D4</f>
        <v>-0.95793595019767963</v>
      </c>
      <c r="E35" s="235">
        <f t="shared" si="0"/>
        <v>-0.94653850541180873</v>
      </c>
      <c r="F35" s="235">
        <f t="shared" si="0"/>
        <v>-5.7712464610285679</v>
      </c>
      <c r="G35" s="235">
        <f t="shared" si="0"/>
        <v>-5.112873276375467</v>
      </c>
      <c r="H35" s="235">
        <f t="shared" si="0"/>
        <v>-5.0650817215537245</v>
      </c>
      <c r="I35" s="235">
        <f t="shared" si="0"/>
        <v>-0.24754101903545234</v>
      </c>
      <c r="J35" s="235">
        <f t="shared" si="0"/>
        <v>-2.5629279619806766</v>
      </c>
      <c r="K35" s="235">
        <f t="shared" si="0"/>
        <v>1.819030980248499</v>
      </c>
      <c r="L35" s="235">
        <f t="shared" si="0"/>
        <v>-2.9690519679379577</v>
      </c>
      <c r="M35" s="235">
        <f t="shared" si="0"/>
        <v>-2.0513047743352217</v>
      </c>
      <c r="N35" s="235">
        <f t="shared" si="0"/>
        <v>-6.3607737807687954</v>
      </c>
      <c r="O35" s="235">
        <f t="shared" si="0"/>
        <v>-7.5179219690680839</v>
      </c>
      <c r="P35" s="235">
        <f t="shared" si="0"/>
        <v>-7.4141787654471045</v>
      </c>
      <c r="Q35" s="235">
        <f t="shared" si="0"/>
        <v>-6.5526132939621675</v>
      </c>
      <c r="R35" s="235">
        <f t="shared" si="0"/>
        <v>-4.8048248462091578</v>
      </c>
      <c r="S35" s="235">
        <f t="shared" si="0"/>
        <v>-1.1099553269650642</v>
      </c>
      <c r="T35" s="235">
        <f t="shared" si="0"/>
        <v>-1.5120294451417067</v>
      </c>
      <c r="U35" s="235">
        <f t="shared" si="0"/>
        <v>-0.92978760479945777</v>
      </c>
      <c r="V35" s="235">
        <f t="shared" si="0"/>
        <v>0.14715472818079434</v>
      </c>
      <c r="W35" s="235">
        <f t="shared" si="0"/>
        <v>1.1950019982268714</v>
      </c>
      <c r="X35" s="235">
        <f t="shared" si="0"/>
        <v>-4.0336520711634876</v>
      </c>
      <c r="Y35" s="235">
        <f t="shared" si="0"/>
        <v>-2.1747361119878406</v>
      </c>
      <c r="Z35" s="235">
        <f t="shared" si="0"/>
        <v>-2.4169095549823396</v>
      </c>
      <c r="AA35" s="235">
        <f t="shared" si="0"/>
        <v>-2.7452614336016268</v>
      </c>
      <c r="AB35" s="235">
        <f t="shared" si="0"/>
        <v>-2.8974078005812771</v>
      </c>
      <c r="AC35" s="235">
        <f t="shared" si="0"/>
        <v>-2.8976638718531831</v>
      </c>
      <c r="AD35" s="235">
        <f t="shared" si="0"/>
        <v>-2.9764622465845605</v>
      </c>
      <c r="AE35" s="235">
        <f t="shared" si="0"/>
        <v>-4.5361921461999373</v>
      </c>
    </row>
    <row r="36" spans="2:31" x14ac:dyDescent="0.25">
      <c r="B36" s="31" t="s">
        <v>305</v>
      </c>
      <c r="C36" s="31" t="s">
        <v>321</v>
      </c>
      <c r="D36" s="236">
        <f t="shared" ref="D36:AE36" si="1">D21-D5</f>
        <v>0</v>
      </c>
      <c r="E36" s="236">
        <f t="shared" si="1"/>
        <v>0</v>
      </c>
      <c r="F36" s="236">
        <f t="shared" si="1"/>
        <v>0</v>
      </c>
      <c r="G36" s="236">
        <f t="shared" si="1"/>
        <v>0</v>
      </c>
      <c r="H36" s="236">
        <f t="shared" si="1"/>
        <v>0</v>
      </c>
      <c r="I36" s="236">
        <f t="shared" si="1"/>
        <v>0</v>
      </c>
      <c r="J36" s="236">
        <f t="shared" si="1"/>
        <v>0</v>
      </c>
      <c r="K36" s="236">
        <f t="shared" si="1"/>
        <v>0</v>
      </c>
      <c r="L36" s="236">
        <f t="shared" si="1"/>
        <v>0</v>
      </c>
      <c r="M36" s="236">
        <f t="shared" si="1"/>
        <v>0</v>
      </c>
      <c r="N36" s="236">
        <f t="shared" si="1"/>
        <v>0</v>
      </c>
      <c r="O36" s="236">
        <f t="shared" si="1"/>
        <v>0</v>
      </c>
      <c r="P36" s="236">
        <f t="shared" si="1"/>
        <v>0</v>
      </c>
      <c r="Q36" s="236">
        <f t="shared" si="1"/>
        <v>0</v>
      </c>
      <c r="R36" s="236">
        <f t="shared" si="1"/>
        <v>0</v>
      </c>
      <c r="S36" s="236">
        <f t="shared" si="1"/>
        <v>0</v>
      </c>
      <c r="T36" s="236">
        <f t="shared" si="1"/>
        <v>0</v>
      </c>
      <c r="U36" s="236">
        <f t="shared" si="1"/>
        <v>0</v>
      </c>
      <c r="V36" s="236">
        <f t="shared" si="1"/>
        <v>0</v>
      </c>
      <c r="W36" s="236">
        <f t="shared" si="1"/>
        <v>0</v>
      </c>
      <c r="X36" s="236">
        <f t="shared" si="1"/>
        <v>0</v>
      </c>
      <c r="Y36" s="236">
        <f t="shared" si="1"/>
        <v>0</v>
      </c>
      <c r="Z36" s="236">
        <f t="shared" si="1"/>
        <v>0</v>
      </c>
      <c r="AA36" s="236">
        <f t="shared" si="1"/>
        <v>0</v>
      </c>
      <c r="AB36" s="236">
        <f t="shared" si="1"/>
        <v>0</v>
      </c>
      <c r="AC36" s="236">
        <f t="shared" si="1"/>
        <v>0</v>
      </c>
      <c r="AD36" s="236">
        <f t="shared" si="1"/>
        <v>0</v>
      </c>
      <c r="AE36" s="236">
        <f t="shared" si="1"/>
        <v>0</v>
      </c>
    </row>
    <row r="37" spans="2:31" x14ac:dyDescent="0.25">
      <c r="B37" s="229" t="s">
        <v>306</v>
      </c>
      <c r="C37" s="31" t="s">
        <v>321</v>
      </c>
      <c r="D37" s="235">
        <f t="shared" ref="D37:AE37" si="2">D22-D6</f>
        <v>0</v>
      </c>
      <c r="E37" s="235">
        <f t="shared" si="2"/>
        <v>0</v>
      </c>
      <c r="F37" s="235">
        <f t="shared" si="2"/>
        <v>0</v>
      </c>
      <c r="G37" s="235">
        <f t="shared" si="2"/>
        <v>0</v>
      </c>
      <c r="H37" s="235">
        <f t="shared" si="2"/>
        <v>0</v>
      </c>
      <c r="I37" s="235">
        <f t="shared" si="2"/>
        <v>0</v>
      </c>
      <c r="J37" s="235">
        <f t="shared" si="2"/>
        <v>0</v>
      </c>
      <c r="K37" s="235">
        <f t="shared" si="2"/>
        <v>0</v>
      </c>
      <c r="L37" s="235">
        <f t="shared" si="2"/>
        <v>0</v>
      </c>
      <c r="M37" s="235">
        <f t="shared" si="2"/>
        <v>0</v>
      </c>
      <c r="N37" s="235">
        <f t="shared" si="2"/>
        <v>0</v>
      </c>
      <c r="O37" s="235">
        <f t="shared" si="2"/>
        <v>0</v>
      </c>
      <c r="P37" s="235">
        <f t="shared" si="2"/>
        <v>0</v>
      </c>
      <c r="Q37" s="235">
        <f t="shared" si="2"/>
        <v>0</v>
      </c>
      <c r="R37" s="235">
        <f t="shared" si="2"/>
        <v>0</v>
      </c>
      <c r="S37" s="235">
        <f t="shared" si="2"/>
        <v>0</v>
      </c>
      <c r="T37" s="235">
        <f t="shared" si="2"/>
        <v>0</v>
      </c>
      <c r="U37" s="235">
        <f t="shared" si="2"/>
        <v>0</v>
      </c>
      <c r="V37" s="235">
        <f t="shared" si="2"/>
        <v>0</v>
      </c>
      <c r="W37" s="235">
        <f t="shared" si="2"/>
        <v>0.14344193628755875</v>
      </c>
      <c r="X37" s="235">
        <f t="shared" si="2"/>
        <v>-0.14493323320698437</v>
      </c>
      <c r="Y37" s="235">
        <f t="shared" si="2"/>
        <v>0</v>
      </c>
      <c r="Z37" s="235">
        <f t="shared" si="2"/>
        <v>0</v>
      </c>
      <c r="AA37" s="235">
        <f t="shared" si="2"/>
        <v>0</v>
      </c>
      <c r="AB37" s="235">
        <f t="shared" si="2"/>
        <v>0</v>
      </c>
      <c r="AC37" s="235">
        <f t="shared" si="2"/>
        <v>0</v>
      </c>
      <c r="AD37" s="235">
        <f t="shared" si="2"/>
        <v>0</v>
      </c>
      <c r="AE37" s="235">
        <f t="shared" si="2"/>
        <v>-0.57132569026271085</v>
      </c>
    </row>
    <row r="38" spans="2:31" x14ac:dyDescent="0.25">
      <c r="B38" s="31" t="s">
        <v>325</v>
      </c>
      <c r="C38" s="31" t="s">
        <v>321</v>
      </c>
      <c r="D38" s="236">
        <f t="shared" ref="D38:AE38" si="3">D23-D7</f>
        <v>0</v>
      </c>
      <c r="E38" s="236">
        <f t="shared" si="3"/>
        <v>0</v>
      </c>
      <c r="F38" s="236">
        <f t="shared" si="3"/>
        <v>0</v>
      </c>
      <c r="G38" s="236">
        <f t="shared" si="3"/>
        <v>0</v>
      </c>
      <c r="H38" s="236">
        <f t="shared" si="3"/>
        <v>0</v>
      </c>
      <c r="I38" s="236">
        <f t="shared" si="3"/>
        <v>0</v>
      </c>
      <c r="J38" s="236">
        <f t="shared" si="3"/>
        <v>0</v>
      </c>
      <c r="K38" s="236">
        <f t="shared" si="3"/>
        <v>0</v>
      </c>
      <c r="L38" s="236">
        <f t="shared" si="3"/>
        <v>0</v>
      </c>
      <c r="M38" s="236">
        <f t="shared" si="3"/>
        <v>0</v>
      </c>
      <c r="N38" s="236">
        <f t="shared" si="3"/>
        <v>0</v>
      </c>
      <c r="O38" s="236">
        <f t="shared" si="3"/>
        <v>0</v>
      </c>
      <c r="P38" s="236">
        <f t="shared" si="3"/>
        <v>0</v>
      </c>
      <c r="Q38" s="236">
        <f t="shared" si="3"/>
        <v>0</v>
      </c>
      <c r="R38" s="236">
        <f t="shared" si="3"/>
        <v>0</v>
      </c>
      <c r="S38" s="236">
        <f t="shared" si="3"/>
        <v>0</v>
      </c>
      <c r="T38" s="236">
        <f t="shared" si="3"/>
        <v>0</v>
      </c>
      <c r="U38" s="236">
        <f t="shared" si="3"/>
        <v>0</v>
      </c>
      <c r="V38" s="236">
        <f t="shared" si="3"/>
        <v>0</v>
      </c>
      <c r="W38" s="236">
        <f t="shared" si="3"/>
        <v>0.14344193628767243</v>
      </c>
      <c r="X38" s="236">
        <f t="shared" si="3"/>
        <v>-0.14493323320698437</v>
      </c>
      <c r="Y38" s="236">
        <f t="shared" si="3"/>
        <v>0</v>
      </c>
      <c r="Z38" s="236">
        <f t="shared" si="3"/>
        <v>0</v>
      </c>
      <c r="AA38" s="236">
        <f t="shared" si="3"/>
        <v>0</v>
      </c>
      <c r="AB38" s="236">
        <f t="shared" si="3"/>
        <v>0</v>
      </c>
      <c r="AC38" s="236">
        <f t="shared" si="3"/>
        <v>0</v>
      </c>
      <c r="AD38" s="236">
        <f t="shared" si="3"/>
        <v>0</v>
      </c>
      <c r="AE38" s="236">
        <f t="shared" si="3"/>
        <v>-0.57132569026271085</v>
      </c>
    </row>
    <row r="39" spans="2:31" x14ac:dyDescent="0.25">
      <c r="B39" s="31" t="s">
        <v>326</v>
      </c>
      <c r="C39" s="31" t="s">
        <v>321</v>
      </c>
      <c r="D39" s="236">
        <f t="shared" ref="D39:AE39" si="4">D24-D8</f>
        <v>0</v>
      </c>
      <c r="E39" s="236">
        <f t="shared" si="4"/>
        <v>0</v>
      </c>
      <c r="F39" s="236">
        <f t="shared" si="4"/>
        <v>0</v>
      </c>
      <c r="G39" s="236">
        <f t="shared" si="4"/>
        <v>0</v>
      </c>
      <c r="H39" s="236">
        <f t="shared" si="4"/>
        <v>0</v>
      </c>
      <c r="I39" s="236">
        <f t="shared" si="4"/>
        <v>0</v>
      </c>
      <c r="J39" s="236">
        <f t="shared" si="4"/>
        <v>0</v>
      </c>
      <c r="K39" s="236">
        <f t="shared" si="4"/>
        <v>0</v>
      </c>
      <c r="L39" s="236">
        <f t="shared" si="4"/>
        <v>0</v>
      </c>
      <c r="M39" s="236">
        <f t="shared" si="4"/>
        <v>0</v>
      </c>
      <c r="N39" s="236">
        <f t="shared" si="4"/>
        <v>0</v>
      </c>
      <c r="O39" s="236">
        <f t="shared" si="4"/>
        <v>0</v>
      </c>
      <c r="P39" s="236">
        <f t="shared" si="4"/>
        <v>0</v>
      </c>
      <c r="Q39" s="236">
        <f t="shared" si="4"/>
        <v>0</v>
      </c>
      <c r="R39" s="236">
        <f t="shared" si="4"/>
        <v>0</v>
      </c>
      <c r="S39" s="236">
        <f t="shared" si="4"/>
        <v>0</v>
      </c>
      <c r="T39" s="236">
        <f t="shared" si="4"/>
        <v>0</v>
      </c>
      <c r="U39" s="236">
        <f t="shared" si="4"/>
        <v>0</v>
      </c>
      <c r="V39" s="236">
        <f t="shared" si="4"/>
        <v>0</v>
      </c>
      <c r="W39" s="236">
        <f t="shared" si="4"/>
        <v>0</v>
      </c>
      <c r="X39" s="236">
        <f t="shared" si="4"/>
        <v>0</v>
      </c>
      <c r="Y39" s="236">
        <f t="shared" si="4"/>
        <v>0</v>
      </c>
      <c r="Z39" s="236">
        <f t="shared" si="4"/>
        <v>0</v>
      </c>
      <c r="AA39" s="236">
        <f t="shared" si="4"/>
        <v>0</v>
      </c>
      <c r="AB39" s="236">
        <f t="shared" si="4"/>
        <v>0</v>
      </c>
      <c r="AC39" s="236">
        <f t="shared" si="4"/>
        <v>0</v>
      </c>
      <c r="AD39" s="236">
        <f t="shared" si="4"/>
        <v>0</v>
      </c>
      <c r="AE39" s="236">
        <f t="shared" si="4"/>
        <v>0</v>
      </c>
    </row>
    <row r="40" spans="2:31" x14ac:dyDescent="0.25">
      <c r="B40" s="31" t="s">
        <v>307</v>
      </c>
      <c r="C40" s="31" t="s">
        <v>321</v>
      </c>
      <c r="D40" s="236">
        <f t="shared" ref="D40:AE40" si="5">D25-D9</f>
        <v>0</v>
      </c>
      <c r="E40" s="236">
        <f t="shared" si="5"/>
        <v>0</v>
      </c>
      <c r="F40" s="236">
        <f t="shared" si="5"/>
        <v>0</v>
      </c>
      <c r="G40" s="236">
        <f t="shared" si="5"/>
        <v>0</v>
      </c>
      <c r="H40" s="236">
        <f t="shared" si="5"/>
        <v>0</v>
      </c>
      <c r="I40" s="236">
        <f t="shared" si="5"/>
        <v>0</v>
      </c>
      <c r="J40" s="236">
        <f t="shared" si="5"/>
        <v>0</v>
      </c>
      <c r="K40" s="236">
        <f t="shared" si="5"/>
        <v>0</v>
      </c>
      <c r="L40" s="236">
        <f t="shared" si="5"/>
        <v>0</v>
      </c>
      <c r="M40" s="236">
        <f t="shared" si="5"/>
        <v>0</v>
      </c>
      <c r="N40" s="236">
        <f t="shared" si="5"/>
        <v>0</v>
      </c>
      <c r="O40" s="236">
        <f t="shared" si="5"/>
        <v>0</v>
      </c>
      <c r="P40" s="236">
        <f t="shared" si="5"/>
        <v>0</v>
      </c>
      <c r="Q40" s="236">
        <f t="shared" si="5"/>
        <v>0</v>
      </c>
      <c r="R40" s="236">
        <f t="shared" si="5"/>
        <v>0</v>
      </c>
      <c r="S40" s="236">
        <f t="shared" si="5"/>
        <v>0</v>
      </c>
      <c r="T40" s="236">
        <f t="shared" si="5"/>
        <v>0</v>
      </c>
      <c r="U40" s="236">
        <f t="shared" si="5"/>
        <v>0</v>
      </c>
      <c r="V40" s="236">
        <f t="shared" si="5"/>
        <v>0</v>
      </c>
      <c r="W40" s="236">
        <f t="shared" si="5"/>
        <v>2.0970042234857829</v>
      </c>
      <c r="X40" s="236">
        <f t="shared" si="5"/>
        <v>-2.0953546886512413</v>
      </c>
      <c r="Y40" s="236">
        <f t="shared" si="5"/>
        <v>0</v>
      </c>
      <c r="Z40" s="236">
        <f t="shared" si="5"/>
        <v>0</v>
      </c>
      <c r="AA40" s="236">
        <f t="shared" si="5"/>
        <v>0</v>
      </c>
      <c r="AB40" s="236">
        <f t="shared" si="5"/>
        <v>0</v>
      </c>
      <c r="AC40" s="236">
        <f t="shared" si="5"/>
        <v>0</v>
      </c>
      <c r="AD40" s="236">
        <f t="shared" si="5"/>
        <v>0</v>
      </c>
      <c r="AE40" s="236">
        <f t="shared" si="5"/>
        <v>-1.2112636851288698</v>
      </c>
    </row>
    <row r="41" spans="2:31" x14ac:dyDescent="0.25">
      <c r="B41" s="31" t="s">
        <v>308</v>
      </c>
      <c r="C41" s="31" t="s">
        <v>321</v>
      </c>
      <c r="D41" s="236">
        <f t="shared" ref="D41:AE41" si="6">D26-D10</f>
        <v>0</v>
      </c>
      <c r="E41" s="236">
        <f t="shared" si="6"/>
        <v>0</v>
      </c>
      <c r="F41" s="236">
        <f t="shared" si="6"/>
        <v>0</v>
      </c>
      <c r="G41" s="236">
        <f t="shared" si="6"/>
        <v>0</v>
      </c>
      <c r="H41" s="236">
        <f t="shared" si="6"/>
        <v>0</v>
      </c>
      <c r="I41" s="236">
        <f t="shared" si="6"/>
        <v>0</v>
      </c>
      <c r="J41" s="236">
        <f t="shared" si="6"/>
        <v>0</v>
      </c>
      <c r="K41" s="236">
        <f t="shared" si="6"/>
        <v>0</v>
      </c>
      <c r="L41" s="236">
        <f t="shared" si="6"/>
        <v>0</v>
      </c>
      <c r="M41" s="236">
        <f t="shared" si="6"/>
        <v>0</v>
      </c>
      <c r="N41" s="236">
        <f t="shared" si="6"/>
        <v>0</v>
      </c>
      <c r="O41" s="236">
        <f t="shared" si="6"/>
        <v>0</v>
      </c>
      <c r="P41" s="236">
        <f t="shared" si="6"/>
        <v>0</v>
      </c>
      <c r="Q41" s="236">
        <f t="shared" si="6"/>
        <v>0</v>
      </c>
      <c r="R41" s="236">
        <f t="shared" si="6"/>
        <v>0</v>
      </c>
      <c r="S41" s="236">
        <f t="shared" si="6"/>
        <v>0</v>
      </c>
      <c r="T41" s="236">
        <f t="shared" si="6"/>
        <v>0</v>
      </c>
      <c r="U41" s="236">
        <f t="shared" si="6"/>
        <v>0</v>
      </c>
      <c r="V41" s="236">
        <f t="shared" si="6"/>
        <v>0</v>
      </c>
      <c r="W41" s="236">
        <f t="shared" si="6"/>
        <v>0</v>
      </c>
      <c r="X41" s="236">
        <f t="shared" si="6"/>
        <v>0</v>
      </c>
      <c r="Y41" s="236">
        <f t="shared" si="6"/>
        <v>0</v>
      </c>
      <c r="Z41" s="236">
        <f t="shared" si="6"/>
        <v>0</v>
      </c>
      <c r="AA41" s="236">
        <f t="shared" si="6"/>
        <v>0</v>
      </c>
      <c r="AB41" s="236">
        <f t="shared" si="6"/>
        <v>0</v>
      </c>
      <c r="AC41" s="236">
        <f t="shared" si="6"/>
        <v>0</v>
      </c>
      <c r="AD41" s="236">
        <f t="shared" si="6"/>
        <v>0</v>
      </c>
      <c r="AE41" s="236">
        <f t="shared" si="6"/>
        <v>0</v>
      </c>
    </row>
    <row r="42" spans="2:31" x14ac:dyDescent="0.25">
      <c r="B42" s="31" t="s">
        <v>309</v>
      </c>
      <c r="C42" s="31" t="s">
        <v>321</v>
      </c>
      <c r="D42" s="236">
        <f t="shared" ref="D42:AE42" si="7">D27-D11</f>
        <v>-1.2896908419943429</v>
      </c>
      <c r="E42" s="236">
        <f t="shared" si="7"/>
        <v>-1.2782933972091577</v>
      </c>
      <c r="F42" s="236">
        <f t="shared" si="7"/>
        <v>-6.1030013528253484</v>
      </c>
      <c r="G42" s="236">
        <f t="shared" si="7"/>
        <v>-5.4446281681732103</v>
      </c>
      <c r="H42" s="236">
        <f t="shared" si="7"/>
        <v>-5.3968366133515815</v>
      </c>
      <c r="I42" s="236">
        <f t="shared" si="7"/>
        <v>-0.57929591083279064</v>
      </c>
      <c r="J42" s="236">
        <f t="shared" si="7"/>
        <v>-2.8946828537784342</v>
      </c>
      <c r="K42" s="236">
        <f t="shared" si="7"/>
        <v>1.4872760884525569</v>
      </c>
      <c r="L42" s="236">
        <f t="shared" si="7"/>
        <v>-3.3008068597369302</v>
      </c>
      <c r="M42" s="236">
        <f t="shared" si="7"/>
        <v>-2.3830596661333736</v>
      </c>
      <c r="N42" s="236">
        <f t="shared" si="7"/>
        <v>-6.6925286725647837</v>
      </c>
      <c r="O42" s="236">
        <f t="shared" si="7"/>
        <v>-7.8496768608656069</v>
      </c>
      <c r="P42" s="236">
        <f t="shared" si="7"/>
        <v>-7.7459336572439241</v>
      </c>
      <c r="Q42" s="236">
        <f t="shared" si="7"/>
        <v>-6.8843681857593424</v>
      </c>
      <c r="R42" s="236">
        <f t="shared" si="7"/>
        <v>-5.1365797380069687</v>
      </c>
      <c r="S42" s="236">
        <f t="shared" si="7"/>
        <v>-1.4417102187621431</v>
      </c>
      <c r="T42" s="236">
        <f t="shared" si="7"/>
        <v>-1.8437843369404625</v>
      </c>
      <c r="U42" s="236">
        <f t="shared" si="7"/>
        <v>-1.2615424965974285</v>
      </c>
      <c r="V42" s="236">
        <f t="shared" si="7"/>
        <v>-0.18460016361693476</v>
      </c>
      <c r="W42" s="236">
        <f t="shared" si="7"/>
        <v>-1.3771990533438832</v>
      </c>
      <c r="X42" s="236">
        <f t="shared" si="7"/>
        <v>-2.1251190411018115</v>
      </c>
      <c r="Y42" s="236">
        <f t="shared" si="7"/>
        <v>-2.5064910037857295</v>
      </c>
      <c r="Z42" s="236">
        <f t="shared" si="7"/>
        <v>-2.7486644467796602</v>
      </c>
      <c r="AA42" s="236">
        <f t="shared" si="7"/>
        <v>-3.077016325399228</v>
      </c>
      <c r="AB42" s="236">
        <f t="shared" si="7"/>
        <v>-3.2291626923793082</v>
      </c>
      <c r="AC42" s="236">
        <f t="shared" si="7"/>
        <v>-3.2294187636501412</v>
      </c>
      <c r="AD42" s="236">
        <f t="shared" si="7"/>
        <v>-3.3082171383819627</v>
      </c>
      <c r="AE42" s="236">
        <f t="shared" si="7"/>
        <v>-3.0853576626060253</v>
      </c>
    </row>
    <row r="43" spans="2:31" x14ac:dyDescent="0.25">
      <c r="B43" s="31" t="s">
        <v>310</v>
      </c>
      <c r="C43" s="31" t="s">
        <v>321</v>
      </c>
      <c r="D43" s="236">
        <f t="shared" ref="D43:AE43" si="8">D28-D12</f>
        <v>0.33175489179745909</v>
      </c>
      <c r="E43" s="236">
        <f t="shared" si="8"/>
        <v>0.33175489179745909</v>
      </c>
      <c r="F43" s="236">
        <f t="shared" si="8"/>
        <v>0.33175489179745909</v>
      </c>
      <c r="G43" s="236">
        <f t="shared" si="8"/>
        <v>0.33175489179723172</v>
      </c>
      <c r="H43" s="236">
        <f t="shared" si="8"/>
        <v>0.33175489179723172</v>
      </c>
      <c r="I43" s="236">
        <f t="shared" si="8"/>
        <v>0.33175489179723172</v>
      </c>
      <c r="J43" s="236">
        <f t="shared" si="8"/>
        <v>0.33175489179723172</v>
      </c>
      <c r="K43" s="236">
        <f t="shared" si="8"/>
        <v>0.33175489179723172</v>
      </c>
      <c r="L43" s="236">
        <f t="shared" si="8"/>
        <v>0.33175489179711803</v>
      </c>
      <c r="M43" s="236">
        <f t="shared" si="8"/>
        <v>0.33175489179734541</v>
      </c>
      <c r="N43" s="236">
        <f t="shared" si="8"/>
        <v>0.33175489179745909</v>
      </c>
      <c r="O43" s="236">
        <f t="shared" si="8"/>
        <v>0.33175489179745909</v>
      </c>
      <c r="P43" s="236">
        <f t="shared" si="8"/>
        <v>0.33175489179745909</v>
      </c>
      <c r="Q43" s="236">
        <f t="shared" si="8"/>
        <v>0.33175489179745909</v>
      </c>
      <c r="R43" s="236">
        <f t="shared" si="8"/>
        <v>0.33175489179745909</v>
      </c>
      <c r="S43" s="236">
        <f t="shared" si="8"/>
        <v>0.33175489179745909</v>
      </c>
      <c r="T43" s="236">
        <f t="shared" si="8"/>
        <v>0.33175489179745909</v>
      </c>
      <c r="U43" s="236">
        <f t="shared" si="8"/>
        <v>0.33175489179745909</v>
      </c>
      <c r="V43" s="236">
        <f t="shared" si="8"/>
        <v>0.33175489179711803</v>
      </c>
      <c r="W43" s="236">
        <f t="shared" si="8"/>
        <v>0.33175489179734541</v>
      </c>
      <c r="X43" s="236">
        <f t="shared" si="8"/>
        <v>0.33175489179745909</v>
      </c>
      <c r="Y43" s="236">
        <f t="shared" si="8"/>
        <v>0.33175489179745909</v>
      </c>
      <c r="Z43" s="236">
        <f t="shared" si="8"/>
        <v>0.33175489179745909</v>
      </c>
      <c r="AA43" s="236">
        <f t="shared" si="8"/>
        <v>0.33175489179745909</v>
      </c>
      <c r="AB43" s="236">
        <f t="shared" si="8"/>
        <v>0.33175489179745909</v>
      </c>
      <c r="AC43" s="236">
        <f t="shared" si="8"/>
        <v>0.33175489179734541</v>
      </c>
      <c r="AD43" s="236">
        <f t="shared" si="8"/>
        <v>0.33175489179734541</v>
      </c>
      <c r="AE43" s="236">
        <f t="shared" si="8"/>
        <v>0.33175489179745909</v>
      </c>
    </row>
    <row r="44" spans="2:31" x14ac:dyDescent="0.25">
      <c r="B44" s="229" t="s">
        <v>327</v>
      </c>
      <c r="C44" s="31" t="s">
        <v>321</v>
      </c>
      <c r="D44" s="235">
        <f t="shared" ref="D44:AE44" si="9">D29-D13</f>
        <v>-9.6726813149530244E-2</v>
      </c>
      <c r="E44" s="235">
        <f t="shared" si="9"/>
        <v>-9.5872004790635401E-2</v>
      </c>
      <c r="F44" s="235">
        <f t="shared" si="9"/>
        <v>-0.45772510146173317</v>
      </c>
      <c r="G44" s="235">
        <f t="shared" si="9"/>
        <v>-0.40834711261300072</v>
      </c>
      <c r="H44" s="235">
        <f t="shared" si="9"/>
        <v>-0.40476274600132456</v>
      </c>
      <c r="I44" s="235">
        <f t="shared" si="9"/>
        <v>-4.3447193312431409E-2</v>
      </c>
      <c r="J44" s="235">
        <f t="shared" si="9"/>
        <v>-0.21710121403339144</v>
      </c>
      <c r="K44" s="235">
        <f t="shared" si="9"/>
        <v>0.11154570663393315</v>
      </c>
      <c r="L44" s="235">
        <f t="shared" si="9"/>
        <v>-0.24756051448025573</v>
      </c>
      <c r="M44" s="235">
        <f t="shared" si="9"/>
        <v>-0.17872947496016423</v>
      </c>
      <c r="N44" s="235">
        <f t="shared" si="9"/>
        <v>-0.50193965044229572</v>
      </c>
      <c r="O44" s="235">
        <f t="shared" si="9"/>
        <v>-0.58872576456496972</v>
      </c>
      <c r="P44" s="235">
        <f t="shared" si="9"/>
        <v>-0.58094502429344175</v>
      </c>
      <c r="Q44" s="235">
        <f t="shared" si="9"/>
        <v>-0.51632761393204873</v>
      </c>
      <c r="R44" s="235">
        <f t="shared" si="9"/>
        <v>-0.38524348035059575</v>
      </c>
      <c r="S44" s="235">
        <f t="shared" si="9"/>
        <v>-0.10812826640722051</v>
      </c>
      <c r="T44" s="235">
        <f t="shared" si="9"/>
        <v>-0.13828382527060512</v>
      </c>
      <c r="U44" s="235">
        <f t="shared" si="9"/>
        <v>-9.4615687244868241E-2</v>
      </c>
      <c r="V44" s="235">
        <f t="shared" si="9"/>
        <v>-1.3845012271247015E-2</v>
      </c>
      <c r="W44" s="235">
        <f t="shared" si="9"/>
        <v>0.19384816628314638</v>
      </c>
      <c r="X44" s="235">
        <f t="shared" si="9"/>
        <v>-0.45593638185141572</v>
      </c>
      <c r="Y44" s="235">
        <f t="shared" si="9"/>
        <v>-0.18798682528392874</v>
      </c>
      <c r="Z44" s="235">
        <f t="shared" si="9"/>
        <v>-0.20614983350844795</v>
      </c>
      <c r="AA44" s="235">
        <f t="shared" si="9"/>
        <v>-0.2307762244049627</v>
      </c>
      <c r="AB44" s="235">
        <f t="shared" si="9"/>
        <v>-0.24218720192845922</v>
      </c>
      <c r="AC44" s="235">
        <f t="shared" si="9"/>
        <v>-0.12530126145031772</v>
      </c>
      <c r="AD44" s="235">
        <f t="shared" si="9"/>
        <v>-9.3414739025774907E-2</v>
      </c>
      <c r="AE44" s="235">
        <f t="shared" si="9"/>
        <v>-0.40998004948005473</v>
      </c>
    </row>
    <row r="45" spans="2:31" x14ac:dyDescent="0.25">
      <c r="B45" s="31" t="s">
        <v>328</v>
      </c>
      <c r="C45" s="31" t="s">
        <v>321</v>
      </c>
      <c r="D45" s="236">
        <f t="shared" ref="D45:AE45" si="10">D30-D14</f>
        <v>0</v>
      </c>
      <c r="E45" s="236">
        <f t="shared" si="10"/>
        <v>0</v>
      </c>
      <c r="F45" s="236">
        <f t="shared" si="10"/>
        <v>0</v>
      </c>
      <c r="G45" s="236">
        <f t="shared" si="10"/>
        <v>0</v>
      </c>
      <c r="H45" s="236">
        <f t="shared" si="10"/>
        <v>0</v>
      </c>
      <c r="I45" s="236">
        <f t="shared" si="10"/>
        <v>0</v>
      </c>
      <c r="J45" s="236">
        <f t="shared" si="10"/>
        <v>0</v>
      </c>
      <c r="K45" s="236">
        <f t="shared" si="10"/>
        <v>0</v>
      </c>
      <c r="L45" s="236">
        <f t="shared" si="10"/>
        <v>0</v>
      </c>
      <c r="M45" s="236">
        <f t="shared" si="10"/>
        <v>0</v>
      </c>
      <c r="N45" s="236">
        <f t="shared" si="10"/>
        <v>0</v>
      </c>
      <c r="O45" s="236">
        <f t="shared" si="10"/>
        <v>0</v>
      </c>
      <c r="P45" s="236">
        <f t="shared" si="10"/>
        <v>0</v>
      </c>
      <c r="Q45" s="236">
        <f t="shared" si="10"/>
        <v>0</v>
      </c>
      <c r="R45" s="236">
        <f t="shared" si="10"/>
        <v>0</v>
      </c>
      <c r="S45" s="236">
        <f t="shared" si="10"/>
        <v>0</v>
      </c>
      <c r="T45" s="236">
        <f t="shared" si="10"/>
        <v>0</v>
      </c>
      <c r="U45" s="236">
        <f t="shared" si="10"/>
        <v>0</v>
      </c>
      <c r="V45" s="236">
        <f t="shared" si="10"/>
        <v>0</v>
      </c>
      <c r="W45" s="236">
        <f t="shared" si="10"/>
        <v>0.10785207522687301</v>
      </c>
      <c r="X45" s="236">
        <f t="shared" si="10"/>
        <v>-0.10729501913476724</v>
      </c>
      <c r="Y45" s="236">
        <f t="shared" si="10"/>
        <v>0</v>
      </c>
      <c r="Z45" s="236">
        <f t="shared" si="10"/>
        <v>0</v>
      </c>
      <c r="AA45" s="236">
        <f t="shared" si="10"/>
        <v>0</v>
      </c>
      <c r="AB45" s="236">
        <f t="shared" si="10"/>
        <v>0</v>
      </c>
      <c r="AC45" s="236">
        <f t="shared" si="10"/>
        <v>0.11690514582355149</v>
      </c>
      <c r="AD45" s="236">
        <f t="shared" si="10"/>
        <v>0.1547015463529533</v>
      </c>
      <c r="AE45" s="236">
        <f t="shared" si="10"/>
        <v>-1.3530500512501931E-2</v>
      </c>
    </row>
    <row r="46" spans="2:31" x14ac:dyDescent="0.25">
      <c r="B46" s="31" t="s">
        <v>329</v>
      </c>
      <c r="C46" s="31" t="s">
        <v>321</v>
      </c>
      <c r="D46" s="236">
        <f t="shared" ref="D46:AE46" si="11">D31-D15</f>
        <v>-9.6726813149587088E-2</v>
      </c>
      <c r="E46" s="236">
        <f t="shared" si="11"/>
        <v>-9.5872004790635401E-2</v>
      </c>
      <c r="F46" s="236">
        <f t="shared" si="11"/>
        <v>-0.45772510146184686</v>
      </c>
      <c r="G46" s="236">
        <f t="shared" si="11"/>
        <v>-0.40834711261300072</v>
      </c>
      <c r="H46" s="236">
        <f t="shared" si="11"/>
        <v>-0.40476274600126771</v>
      </c>
      <c r="I46" s="236">
        <f t="shared" si="11"/>
        <v>-4.3447193312431409E-2</v>
      </c>
      <c r="J46" s="236">
        <f t="shared" si="11"/>
        <v>-0.21710121403339144</v>
      </c>
      <c r="K46" s="236">
        <f t="shared" si="11"/>
        <v>0.11154570663387631</v>
      </c>
      <c r="L46" s="236">
        <f t="shared" si="11"/>
        <v>-0.24756051448025573</v>
      </c>
      <c r="M46" s="236">
        <f t="shared" si="11"/>
        <v>-0.17872947495999369</v>
      </c>
      <c r="N46" s="236">
        <f t="shared" si="11"/>
        <v>-0.50193965044229572</v>
      </c>
      <c r="O46" s="236">
        <f t="shared" si="11"/>
        <v>-0.58872576456496972</v>
      </c>
      <c r="P46" s="236">
        <f t="shared" si="11"/>
        <v>-0.5809450242933849</v>
      </c>
      <c r="Q46" s="236">
        <f t="shared" si="11"/>
        <v>-0.51632761393193505</v>
      </c>
      <c r="R46" s="236">
        <f t="shared" si="11"/>
        <v>-0.3852434803505389</v>
      </c>
      <c r="S46" s="236">
        <f t="shared" si="11"/>
        <v>-0.10812826640716366</v>
      </c>
      <c r="T46" s="236">
        <f t="shared" si="11"/>
        <v>-0.13828382527054828</v>
      </c>
      <c r="U46" s="236">
        <f t="shared" si="11"/>
        <v>-9.4615687244811397E-2</v>
      </c>
      <c r="V46" s="236">
        <f t="shared" si="11"/>
        <v>-1.3845012271247015E-2</v>
      </c>
      <c r="W46" s="236">
        <f t="shared" si="11"/>
        <v>8.5996091056358637E-2</v>
      </c>
      <c r="X46" s="236">
        <f t="shared" si="11"/>
        <v>-0.34864136271659163</v>
      </c>
      <c r="Y46" s="236">
        <f t="shared" si="11"/>
        <v>-0.18798682528392874</v>
      </c>
      <c r="Z46" s="236">
        <f t="shared" si="11"/>
        <v>-0.20614983350839111</v>
      </c>
      <c r="AA46" s="236">
        <f t="shared" si="11"/>
        <v>-0.2307762244049627</v>
      </c>
      <c r="AB46" s="236">
        <f t="shared" si="11"/>
        <v>-0.24218720192851606</v>
      </c>
      <c r="AC46" s="236">
        <f t="shared" si="11"/>
        <v>-0.24220640727372711</v>
      </c>
      <c r="AD46" s="236">
        <f t="shared" si="11"/>
        <v>-0.24811628537867136</v>
      </c>
      <c r="AE46" s="236">
        <f t="shared" si="11"/>
        <v>-0.3964495489675528</v>
      </c>
    </row>
    <row r="47" spans="2:31" x14ac:dyDescent="0.25">
      <c r="B47" s="229" t="s">
        <v>330</v>
      </c>
      <c r="C47" s="31" t="s">
        <v>321</v>
      </c>
      <c r="D47" s="235">
        <f>D32-D16</f>
        <v>-1.0546627633466414</v>
      </c>
      <c r="E47" s="235">
        <f t="shared" ref="E47:AE47" si="12">E32-E16</f>
        <v>-1.0424105102019894</v>
      </c>
      <c r="F47" s="235">
        <f t="shared" si="12"/>
        <v>-6.2289715624901874</v>
      </c>
      <c r="G47" s="235">
        <f t="shared" si="12"/>
        <v>-5.5212203889877856</v>
      </c>
      <c r="H47" s="235">
        <f t="shared" si="12"/>
        <v>-5.4698444675559585</v>
      </c>
      <c r="I47" s="235">
        <f t="shared" si="12"/>
        <v>-0.29098821234765637</v>
      </c>
      <c r="J47" s="235">
        <f t="shared" si="12"/>
        <v>-2.7800291760140681</v>
      </c>
      <c r="K47" s="235">
        <f t="shared" si="12"/>
        <v>1.9305766868828869</v>
      </c>
      <c r="L47" s="235">
        <f t="shared" si="12"/>
        <v>-3.2166124824188955</v>
      </c>
      <c r="M47" s="235">
        <f t="shared" si="12"/>
        <v>-2.230034249295386</v>
      </c>
      <c r="N47" s="235">
        <f t="shared" si="12"/>
        <v>-6.8627134312109774</v>
      </c>
      <c r="O47" s="235">
        <f t="shared" si="12"/>
        <v>-8.1066477336325988</v>
      </c>
      <c r="P47" s="235">
        <f t="shared" si="12"/>
        <v>-7.9951237897403189</v>
      </c>
      <c r="Q47" s="235">
        <f t="shared" si="12"/>
        <v>-7.0689409078941026</v>
      </c>
      <c r="R47" s="235">
        <f t="shared" si="12"/>
        <v>-5.190068326560322</v>
      </c>
      <c r="S47" s="235">
        <f t="shared" si="12"/>
        <v>-1.2180835933713752</v>
      </c>
      <c r="T47" s="235">
        <f t="shared" si="12"/>
        <v>-1.6503132704137897</v>
      </c>
      <c r="U47" s="235">
        <f t="shared" si="12"/>
        <v>-1.0244032920445534</v>
      </c>
      <c r="V47" s="235">
        <f t="shared" si="12"/>
        <v>0.13330971590949048</v>
      </c>
      <c r="W47" s="235">
        <f t="shared" si="12"/>
        <v>1.3888501645096767</v>
      </c>
      <c r="X47" s="235">
        <f t="shared" si="12"/>
        <v>-4.4895884530151307</v>
      </c>
      <c r="Y47" s="235">
        <f t="shared" si="12"/>
        <v>-2.3627229372714282</v>
      </c>
      <c r="Z47" s="235">
        <f t="shared" si="12"/>
        <v>-2.6230593884911286</v>
      </c>
      <c r="AA47" s="235">
        <f t="shared" si="12"/>
        <v>-2.9760376580061347</v>
      </c>
      <c r="AB47" s="235">
        <f t="shared" si="12"/>
        <v>-3.13959500250985</v>
      </c>
      <c r="AC47" s="235">
        <f t="shared" si="12"/>
        <v>-3.0229651333038419</v>
      </c>
      <c r="AD47" s="235">
        <f t="shared" si="12"/>
        <v>-3.0698769856107901</v>
      </c>
      <c r="AE47" s="235">
        <f t="shared" si="12"/>
        <v>-4.9461721956795373</v>
      </c>
    </row>
    <row r="50" spans="2:31" x14ac:dyDescent="0.25">
      <c r="B50" s="229" t="s">
        <v>324</v>
      </c>
      <c r="D50" s="238">
        <f>D35/D4</f>
        <v>-1.8025741486995509E-4</v>
      </c>
      <c r="E50" s="238">
        <f t="shared" ref="E50:AE50" si="13">E35/E4</f>
        <v>-1.797019132562131E-4</v>
      </c>
      <c r="F50" s="238">
        <f t="shared" si="13"/>
        <v>-1.1167902269561384E-3</v>
      </c>
      <c r="G50" s="238">
        <f t="shared" si="13"/>
        <v>-9.6882597310773641E-4</v>
      </c>
      <c r="H50" s="238">
        <f t="shared" si="13"/>
        <v>-9.2357197542559098E-4</v>
      </c>
      <c r="I50" s="238">
        <f t="shared" si="13"/>
        <v>-4.3338207284598107E-5</v>
      </c>
      <c r="J50" s="238">
        <f t="shared" si="13"/>
        <v>-4.4736720841152334E-4</v>
      </c>
      <c r="K50" s="238">
        <f t="shared" si="13"/>
        <v>3.2833223906046508E-4</v>
      </c>
      <c r="L50" s="238">
        <f t="shared" si="13"/>
        <v>-5.0767924891174736E-4</v>
      </c>
      <c r="M50" s="238">
        <f t="shared" si="13"/>
        <v>-3.5126002666680515E-4</v>
      </c>
      <c r="N50" s="238">
        <f t="shared" si="13"/>
        <v>-1.1420075102173174E-3</v>
      </c>
      <c r="O50" s="238">
        <f t="shared" si="13"/>
        <v>-1.4192146805765537E-3</v>
      </c>
      <c r="P50" s="238">
        <f t="shared" si="13"/>
        <v>-1.4178612587253244E-3</v>
      </c>
      <c r="Q50" s="238">
        <f t="shared" si="13"/>
        <v>-1.2168693493929694E-3</v>
      </c>
      <c r="R50" s="238">
        <f t="shared" si="13"/>
        <v>-9.046238308743008E-4</v>
      </c>
      <c r="S50" s="238">
        <f t="shared" si="13"/>
        <v>-2.1571163073704389E-4</v>
      </c>
      <c r="T50" s="238">
        <f t="shared" si="13"/>
        <v>-3.0805905417499783E-4</v>
      </c>
      <c r="U50" s="238">
        <f t="shared" si="13"/>
        <v>-1.9500745950932273E-4</v>
      </c>
      <c r="V50" s="238">
        <f t="shared" si="13"/>
        <v>3.1294825725035733E-5</v>
      </c>
      <c r="W50" s="238">
        <f t="shared" si="13"/>
        <v>2.6189526458731603E-4</v>
      </c>
      <c r="X50" s="238">
        <f t="shared" si="13"/>
        <v>-8.3482701196062098E-4</v>
      </c>
      <c r="Y50" s="238">
        <f t="shared" si="13"/>
        <v>-4.84758782141957E-4</v>
      </c>
      <c r="Z50" s="238">
        <f t="shared" si="13"/>
        <v>-5.2325484828929256E-4</v>
      </c>
      <c r="AA50" s="238">
        <f t="shared" si="13"/>
        <v>-5.4479730781462586E-4</v>
      </c>
      <c r="AB50" s="238">
        <f t="shared" si="13"/>
        <v>-5.9471291646566264E-4</v>
      </c>
      <c r="AC50" s="238">
        <f t="shared" si="13"/>
        <v>-5.9734026042330783E-4</v>
      </c>
      <c r="AD50" s="238">
        <f t="shared" si="13"/>
        <v>-6.0855915560228404E-4</v>
      </c>
      <c r="AE50" s="238">
        <f t="shared" si="13"/>
        <v>-8.8193450117127084E-4</v>
      </c>
    </row>
    <row r="51" spans="2:31" x14ac:dyDescent="0.25">
      <c r="B51" s="31" t="s">
        <v>305</v>
      </c>
      <c r="D51" s="233">
        <f t="shared" ref="D51:AE51" si="14">D36/D5</f>
        <v>0</v>
      </c>
      <c r="E51" s="233">
        <f t="shared" si="14"/>
        <v>0</v>
      </c>
      <c r="F51" s="233">
        <f t="shared" si="14"/>
        <v>0</v>
      </c>
      <c r="G51" s="233">
        <f t="shared" si="14"/>
        <v>0</v>
      </c>
      <c r="H51" s="233">
        <f t="shared" si="14"/>
        <v>0</v>
      </c>
      <c r="I51" s="233">
        <f t="shared" si="14"/>
        <v>0</v>
      </c>
      <c r="J51" s="233">
        <f t="shared" si="14"/>
        <v>0</v>
      </c>
      <c r="K51" s="233">
        <f t="shared" si="14"/>
        <v>0</v>
      </c>
      <c r="L51" s="233">
        <f t="shared" si="14"/>
        <v>0</v>
      </c>
      <c r="M51" s="233">
        <f t="shared" si="14"/>
        <v>0</v>
      </c>
      <c r="N51" s="233">
        <f t="shared" si="14"/>
        <v>0</v>
      </c>
      <c r="O51" s="233">
        <f t="shared" si="14"/>
        <v>0</v>
      </c>
      <c r="P51" s="233">
        <f t="shared" si="14"/>
        <v>0</v>
      </c>
      <c r="Q51" s="233">
        <f t="shared" si="14"/>
        <v>0</v>
      </c>
      <c r="R51" s="233">
        <f t="shared" si="14"/>
        <v>0</v>
      </c>
      <c r="S51" s="233">
        <f t="shared" si="14"/>
        <v>0</v>
      </c>
      <c r="T51" s="233">
        <f t="shared" si="14"/>
        <v>0</v>
      </c>
      <c r="U51" s="233">
        <f t="shared" si="14"/>
        <v>0</v>
      </c>
      <c r="V51" s="233">
        <f t="shared" si="14"/>
        <v>0</v>
      </c>
      <c r="W51" s="233">
        <f t="shared" si="14"/>
        <v>0</v>
      </c>
      <c r="X51" s="233">
        <f t="shared" si="14"/>
        <v>0</v>
      </c>
      <c r="Y51" s="233">
        <f t="shared" si="14"/>
        <v>0</v>
      </c>
      <c r="Z51" s="233">
        <f t="shared" si="14"/>
        <v>0</v>
      </c>
      <c r="AA51" s="233">
        <f t="shared" si="14"/>
        <v>0</v>
      </c>
      <c r="AB51" s="233">
        <f t="shared" si="14"/>
        <v>0</v>
      </c>
      <c r="AC51" s="233">
        <f t="shared" si="14"/>
        <v>0</v>
      </c>
      <c r="AD51" s="233">
        <f t="shared" si="14"/>
        <v>0</v>
      </c>
      <c r="AE51" s="233">
        <f t="shared" si="14"/>
        <v>0</v>
      </c>
    </row>
    <row r="52" spans="2:31" x14ac:dyDescent="0.25">
      <c r="B52" s="229" t="s">
        <v>306</v>
      </c>
      <c r="D52" s="238">
        <f t="shared" ref="D52:AE52" si="15">D37/D6</f>
        <v>0</v>
      </c>
      <c r="E52" s="238">
        <f t="shared" si="15"/>
        <v>0</v>
      </c>
      <c r="F52" s="238">
        <f t="shared" si="15"/>
        <v>0</v>
      </c>
      <c r="G52" s="238">
        <f t="shared" si="15"/>
        <v>0</v>
      </c>
      <c r="H52" s="238">
        <f t="shared" si="15"/>
        <v>0</v>
      </c>
      <c r="I52" s="238">
        <f t="shared" si="15"/>
        <v>0</v>
      </c>
      <c r="J52" s="238">
        <f t="shared" si="15"/>
        <v>0</v>
      </c>
      <c r="K52" s="238">
        <f t="shared" si="15"/>
        <v>0</v>
      </c>
      <c r="L52" s="238">
        <f t="shared" si="15"/>
        <v>0</v>
      </c>
      <c r="M52" s="238">
        <f t="shared" si="15"/>
        <v>0</v>
      </c>
      <c r="N52" s="238">
        <f t="shared" si="15"/>
        <v>0</v>
      </c>
      <c r="O52" s="238">
        <f t="shared" si="15"/>
        <v>0</v>
      </c>
      <c r="P52" s="238">
        <f t="shared" si="15"/>
        <v>0</v>
      </c>
      <c r="Q52" s="238">
        <f t="shared" si="15"/>
        <v>0</v>
      </c>
      <c r="R52" s="238">
        <f t="shared" si="15"/>
        <v>0</v>
      </c>
      <c r="S52" s="238">
        <f t="shared" si="15"/>
        <v>0</v>
      </c>
      <c r="T52" s="238">
        <f t="shared" si="15"/>
        <v>0</v>
      </c>
      <c r="U52" s="238">
        <f t="shared" si="15"/>
        <v>0</v>
      </c>
      <c r="V52" s="238">
        <f t="shared" si="15"/>
        <v>0</v>
      </c>
      <c r="W52" s="238">
        <f t="shared" si="15"/>
        <v>2.0304128336559482E-4</v>
      </c>
      <c r="X52" s="238">
        <f t="shared" si="15"/>
        <v>-2.1106416057910807E-4</v>
      </c>
      <c r="Y52" s="238">
        <f t="shared" si="15"/>
        <v>0</v>
      </c>
      <c r="Z52" s="238">
        <f t="shared" si="15"/>
        <v>0</v>
      </c>
      <c r="AA52" s="238">
        <f t="shared" si="15"/>
        <v>0</v>
      </c>
      <c r="AB52" s="238">
        <f t="shared" si="15"/>
        <v>0</v>
      </c>
      <c r="AC52" s="238">
        <f t="shared" si="15"/>
        <v>0</v>
      </c>
      <c r="AD52" s="238">
        <f t="shared" si="15"/>
        <v>0</v>
      </c>
      <c r="AE52" s="238">
        <f t="shared" si="15"/>
        <v>-7.5304466092343623E-4</v>
      </c>
    </row>
    <row r="53" spans="2:31" x14ac:dyDescent="0.25">
      <c r="B53" s="31" t="s">
        <v>325</v>
      </c>
      <c r="D53" s="233">
        <f t="shared" ref="D53:AE53" si="16">D38/D7</f>
        <v>0</v>
      </c>
      <c r="E53" s="233">
        <f t="shared" si="16"/>
        <v>0</v>
      </c>
      <c r="F53" s="233">
        <f t="shared" si="16"/>
        <v>0</v>
      </c>
      <c r="G53" s="233">
        <f t="shared" si="16"/>
        <v>0</v>
      </c>
      <c r="H53" s="233">
        <f t="shared" si="16"/>
        <v>0</v>
      </c>
      <c r="I53" s="233">
        <f t="shared" si="16"/>
        <v>0</v>
      </c>
      <c r="J53" s="233">
        <f t="shared" si="16"/>
        <v>0</v>
      </c>
      <c r="K53" s="233">
        <f t="shared" si="16"/>
        <v>0</v>
      </c>
      <c r="L53" s="233">
        <f t="shared" si="16"/>
        <v>0</v>
      </c>
      <c r="M53" s="233">
        <f t="shared" si="16"/>
        <v>0</v>
      </c>
      <c r="N53" s="233">
        <f t="shared" si="16"/>
        <v>0</v>
      </c>
      <c r="O53" s="233">
        <f t="shared" si="16"/>
        <v>0</v>
      </c>
      <c r="P53" s="233">
        <f t="shared" si="16"/>
        <v>0</v>
      </c>
      <c r="Q53" s="233">
        <f t="shared" si="16"/>
        <v>0</v>
      </c>
      <c r="R53" s="233">
        <f t="shared" si="16"/>
        <v>0</v>
      </c>
      <c r="S53" s="233">
        <f t="shared" si="16"/>
        <v>0</v>
      </c>
      <c r="T53" s="233">
        <f t="shared" si="16"/>
        <v>0</v>
      </c>
      <c r="U53" s="233">
        <f t="shared" si="16"/>
        <v>0</v>
      </c>
      <c r="V53" s="233">
        <f t="shared" si="16"/>
        <v>0</v>
      </c>
      <c r="W53" s="233">
        <f t="shared" si="16"/>
        <v>2.0759562866110807E-4</v>
      </c>
      <c r="X53" s="233">
        <f t="shared" si="16"/>
        <v>-2.1718636638449096E-4</v>
      </c>
      <c r="Y53" s="233">
        <f t="shared" si="16"/>
        <v>0</v>
      </c>
      <c r="Z53" s="233">
        <f t="shared" si="16"/>
        <v>0</v>
      </c>
      <c r="AA53" s="233">
        <f t="shared" si="16"/>
        <v>0</v>
      </c>
      <c r="AB53" s="233">
        <f t="shared" si="16"/>
        <v>0</v>
      </c>
      <c r="AC53" s="233">
        <f t="shared" si="16"/>
        <v>0</v>
      </c>
      <c r="AD53" s="233">
        <f t="shared" si="16"/>
        <v>0</v>
      </c>
      <c r="AE53" s="233">
        <f t="shared" si="16"/>
        <v>-7.6400555371891003E-4</v>
      </c>
    </row>
    <row r="54" spans="2:31" x14ac:dyDescent="0.25">
      <c r="B54" s="31" t="s">
        <v>326</v>
      </c>
      <c r="D54" s="233">
        <f t="shared" ref="D54:AE54" si="17">D39/D8</f>
        <v>0</v>
      </c>
      <c r="E54" s="233">
        <f t="shared" si="17"/>
        <v>0</v>
      </c>
      <c r="F54" s="233">
        <f t="shared" si="17"/>
        <v>0</v>
      </c>
      <c r="G54" s="233">
        <f t="shared" si="17"/>
        <v>0</v>
      </c>
      <c r="H54" s="233">
        <f t="shared" si="17"/>
        <v>0</v>
      </c>
      <c r="I54" s="233">
        <f t="shared" si="17"/>
        <v>0</v>
      </c>
      <c r="J54" s="233">
        <f t="shared" si="17"/>
        <v>0</v>
      </c>
      <c r="K54" s="233">
        <f t="shared" si="17"/>
        <v>0</v>
      </c>
      <c r="L54" s="233">
        <f t="shared" si="17"/>
        <v>0</v>
      </c>
      <c r="M54" s="233">
        <f t="shared" si="17"/>
        <v>0</v>
      </c>
      <c r="N54" s="233">
        <f t="shared" si="17"/>
        <v>0</v>
      </c>
      <c r="O54" s="233">
        <f t="shared" si="17"/>
        <v>0</v>
      </c>
      <c r="P54" s="233">
        <f t="shared" si="17"/>
        <v>0</v>
      </c>
      <c r="Q54" s="233">
        <f t="shared" si="17"/>
        <v>0</v>
      </c>
      <c r="R54" s="233">
        <f t="shared" si="17"/>
        <v>0</v>
      </c>
      <c r="S54" s="233">
        <f t="shared" si="17"/>
        <v>0</v>
      </c>
      <c r="T54" s="233">
        <f t="shared" si="17"/>
        <v>0</v>
      </c>
      <c r="U54" s="233">
        <f t="shared" si="17"/>
        <v>0</v>
      </c>
      <c r="V54" s="233">
        <f t="shared" si="17"/>
        <v>0</v>
      </c>
      <c r="W54" s="233">
        <f t="shared" si="17"/>
        <v>0</v>
      </c>
      <c r="X54" s="233">
        <f t="shared" si="17"/>
        <v>0</v>
      </c>
      <c r="Y54" s="233">
        <f t="shared" si="17"/>
        <v>0</v>
      </c>
      <c r="Z54" s="233">
        <f t="shared" si="17"/>
        <v>0</v>
      </c>
      <c r="AA54" s="233">
        <f t="shared" si="17"/>
        <v>0</v>
      </c>
      <c r="AB54" s="233">
        <f t="shared" si="17"/>
        <v>0</v>
      </c>
      <c r="AC54" s="233">
        <f t="shared" si="17"/>
        <v>0</v>
      </c>
      <c r="AD54" s="233">
        <f t="shared" si="17"/>
        <v>0</v>
      </c>
      <c r="AE54" s="233">
        <f t="shared" si="17"/>
        <v>0</v>
      </c>
    </row>
    <row r="55" spans="2:31" x14ac:dyDescent="0.25">
      <c r="B55" s="31" t="s">
        <v>307</v>
      </c>
      <c r="D55" s="233">
        <f t="shared" ref="D55:AE55" si="18">D40/D9</f>
        <v>0</v>
      </c>
      <c r="E55" s="233">
        <f t="shared" si="18"/>
        <v>0</v>
      </c>
      <c r="F55" s="233">
        <f t="shared" si="18"/>
        <v>0</v>
      </c>
      <c r="G55" s="233">
        <f t="shared" si="18"/>
        <v>0</v>
      </c>
      <c r="H55" s="233">
        <f t="shared" si="18"/>
        <v>0</v>
      </c>
      <c r="I55" s="233">
        <f t="shared" si="18"/>
        <v>0</v>
      </c>
      <c r="J55" s="233">
        <f t="shared" si="18"/>
        <v>0</v>
      </c>
      <c r="K55" s="233">
        <f t="shared" si="18"/>
        <v>0</v>
      </c>
      <c r="L55" s="233">
        <f t="shared" si="18"/>
        <v>0</v>
      </c>
      <c r="M55" s="233">
        <f t="shared" si="18"/>
        <v>0</v>
      </c>
      <c r="N55" s="233">
        <f t="shared" si="18"/>
        <v>0</v>
      </c>
      <c r="O55" s="233">
        <f t="shared" si="18"/>
        <v>0</v>
      </c>
      <c r="P55" s="233">
        <f t="shared" si="18"/>
        <v>0</v>
      </c>
      <c r="Q55" s="233">
        <f t="shared" si="18"/>
        <v>0</v>
      </c>
      <c r="R55" s="233">
        <f t="shared" si="18"/>
        <v>0</v>
      </c>
      <c r="S55" s="233">
        <f t="shared" si="18"/>
        <v>0</v>
      </c>
      <c r="T55" s="233">
        <f t="shared" si="18"/>
        <v>0</v>
      </c>
      <c r="U55" s="233">
        <f t="shared" si="18"/>
        <v>0</v>
      </c>
      <c r="V55" s="233">
        <f t="shared" si="18"/>
        <v>0</v>
      </c>
      <c r="W55" s="233">
        <f t="shared" si="18"/>
        <v>1.7474528348349642E-3</v>
      </c>
      <c r="X55" s="233">
        <f t="shared" si="18"/>
        <v>-1.7806466641196136E-3</v>
      </c>
      <c r="Y55" s="233">
        <f t="shared" si="18"/>
        <v>0</v>
      </c>
      <c r="Z55" s="233">
        <f t="shared" si="18"/>
        <v>0</v>
      </c>
      <c r="AA55" s="233">
        <f t="shared" si="18"/>
        <v>0</v>
      </c>
      <c r="AB55" s="233">
        <f t="shared" si="18"/>
        <v>0</v>
      </c>
      <c r="AC55" s="233">
        <f t="shared" si="18"/>
        <v>0</v>
      </c>
      <c r="AD55" s="233">
        <f t="shared" si="18"/>
        <v>0</v>
      </c>
      <c r="AE55" s="233">
        <f t="shared" si="18"/>
        <v>-9.2008028978145544E-4</v>
      </c>
    </row>
    <row r="56" spans="2:31" x14ac:dyDescent="0.25">
      <c r="B56" s="31" t="s">
        <v>308</v>
      </c>
      <c r="D56" s="233">
        <f t="shared" ref="D56:AE56" si="19">D41/D10</f>
        <v>0</v>
      </c>
      <c r="E56" s="233">
        <f t="shared" si="19"/>
        <v>0</v>
      </c>
      <c r="F56" s="233">
        <f t="shared" si="19"/>
        <v>0</v>
      </c>
      <c r="G56" s="233">
        <f t="shared" si="19"/>
        <v>0</v>
      </c>
      <c r="H56" s="233">
        <f t="shared" si="19"/>
        <v>0</v>
      </c>
      <c r="I56" s="233">
        <f t="shared" si="19"/>
        <v>0</v>
      </c>
      <c r="J56" s="233">
        <f t="shared" si="19"/>
        <v>0</v>
      </c>
      <c r="K56" s="233">
        <f t="shared" si="19"/>
        <v>0</v>
      </c>
      <c r="L56" s="233">
        <f t="shared" si="19"/>
        <v>0</v>
      </c>
      <c r="M56" s="233">
        <f t="shared" si="19"/>
        <v>0</v>
      </c>
      <c r="N56" s="233">
        <f t="shared" si="19"/>
        <v>0</v>
      </c>
      <c r="O56" s="233">
        <f t="shared" si="19"/>
        <v>0</v>
      </c>
      <c r="P56" s="233">
        <f t="shared" si="19"/>
        <v>0</v>
      </c>
      <c r="Q56" s="233">
        <f t="shared" si="19"/>
        <v>0</v>
      </c>
      <c r="R56" s="233">
        <f t="shared" si="19"/>
        <v>0</v>
      </c>
      <c r="S56" s="233">
        <f t="shared" si="19"/>
        <v>0</v>
      </c>
      <c r="T56" s="233">
        <f t="shared" si="19"/>
        <v>0</v>
      </c>
      <c r="U56" s="233">
        <f t="shared" si="19"/>
        <v>0</v>
      </c>
      <c r="V56" s="233">
        <f t="shared" si="19"/>
        <v>0</v>
      </c>
      <c r="W56" s="233">
        <f t="shared" si="19"/>
        <v>0</v>
      </c>
      <c r="X56" s="233">
        <f t="shared" si="19"/>
        <v>0</v>
      </c>
      <c r="Y56" s="233">
        <f t="shared" si="19"/>
        <v>0</v>
      </c>
      <c r="Z56" s="233">
        <f t="shared" si="19"/>
        <v>0</v>
      </c>
      <c r="AA56" s="233">
        <f t="shared" si="19"/>
        <v>0</v>
      </c>
      <c r="AB56" s="233">
        <f t="shared" si="19"/>
        <v>0</v>
      </c>
      <c r="AC56" s="233">
        <f t="shared" si="19"/>
        <v>0</v>
      </c>
      <c r="AD56" s="233">
        <f t="shared" si="19"/>
        <v>0</v>
      </c>
      <c r="AE56" s="233">
        <f t="shared" si="19"/>
        <v>0</v>
      </c>
    </row>
    <row r="57" spans="2:31" x14ac:dyDescent="0.25">
      <c r="B57" s="31" t="s">
        <v>309</v>
      </c>
      <c r="D57" s="233">
        <f t="shared" ref="D57:AE57" si="20">D42/D11</f>
        <v>-5.4114396380110293E-2</v>
      </c>
      <c r="E57" s="233">
        <f t="shared" si="20"/>
        <v>-6.1128065289640286E-2</v>
      </c>
      <c r="F57" s="233">
        <f t="shared" si="20"/>
        <v>-0.27008257585679252</v>
      </c>
      <c r="G57" s="233">
        <f t="shared" si="20"/>
        <v>-0.22830129964618476</v>
      </c>
      <c r="H57" s="233">
        <f t="shared" si="20"/>
        <v>-0.22224758316133023</v>
      </c>
      <c r="I57" s="233">
        <f t="shared" si="20"/>
        <v>-2.920370295064139E-2</v>
      </c>
      <c r="J57" s="233">
        <f t="shared" si="20"/>
        <v>-0.11102079173509678</v>
      </c>
      <c r="K57" s="233">
        <f t="shared" si="20"/>
        <v>7.2114437910758555E-2</v>
      </c>
      <c r="L57" s="233">
        <f t="shared" si="20"/>
        <v>-0.146133611478171</v>
      </c>
      <c r="M57" s="233">
        <f t="shared" si="20"/>
        <v>-0.10300204121836337</v>
      </c>
      <c r="N57" s="233">
        <f t="shared" si="20"/>
        <v>-0.17265711340395978</v>
      </c>
      <c r="O57" s="233">
        <f t="shared" si="20"/>
        <v>-0.17362013230976411</v>
      </c>
      <c r="P57" s="233">
        <f t="shared" si="20"/>
        <v>-0.17259543732862073</v>
      </c>
      <c r="Q57" s="233">
        <f t="shared" si="20"/>
        <v>-0.17111413322800456</v>
      </c>
      <c r="R57" s="233">
        <f t="shared" si="20"/>
        <v>-0.14244746166187289</v>
      </c>
      <c r="S57" s="233">
        <f t="shared" si="20"/>
        <v>-4.8332392606562816E-2</v>
      </c>
      <c r="T57" s="233">
        <f t="shared" si="20"/>
        <v>-7.4817957917394456E-2</v>
      </c>
      <c r="U57" s="233">
        <f t="shared" si="20"/>
        <v>-4.862458220279825E-2</v>
      </c>
      <c r="V57" s="233">
        <f t="shared" si="20"/>
        <v>-5.6325675429818442E-3</v>
      </c>
      <c r="W57" s="233">
        <f t="shared" si="20"/>
        <v>-4.8438084472021782E-2</v>
      </c>
      <c r="X57" s="233">
        <f t="shared" si="20"/>
        <v>-9.3808782397113072E-2</v>
      </c>
      <c r="Y57" s="233">
        <f t="shared" si="20"/>
        <v>-9.3394673972355249E-2</v>
      </c>
      <c r="Z57" s="233">
        <f t="shared" si="20"/>
        <v>-9.0650214972975915E-2</v>
      </c>
      <c r="AA57" s="233">
        <f t="shared" si="20"/>
        <v>-0.1044256627514933</v>
      </c>
      <c r="AB57" s="233">
        <f t="shared" si="20"/>
        <v>-0.12025398969592165</v>
      </c>
      <c r="AC57" s="233">
        <f t="shared" si="20"/>
        <v>-0.12495781621069955</v>
      </c>
      <c r="AD57" s="233">
        <f t="shared" si="20"/>
        <v>-0.14237038411164366</v>
      </c>
      <c r="AE57" s="233">
        <f t="shared" si="20"/>
        <v>-0.13188238302575295</v>
      </c>
    </row>
    <row r="58" spans="2:31" x14ac:dyDescent="0.25">
      <c r="B58" s="31" t="s">
        <v>310</v>
      </c>
      <c r="D58" s="233">
        <f t="shared" ref="D58:AE58" si="21">D43/D12</f>
        <v>4.4227370072425572E-4</v>
      </c>
      <c r="E58" s="233">
        <f t="shared" si="21"/>
        <v>4.4332406097728674E-4</v>
      </c>
      <c r="F58" s="233">
        <f t="shared" si="21"/>
        <v>4.4424469304682088E-4</v>
      </c>
      <c r="G58" s="233">
        <f t="shared" si="21"/>
        <v>4.4802641986217196E-4</v>
      </c>
      <c r="H58" s="233">
        <f t="shared" si="21"/>
        <v>4.4802641986217196E-4</v>
      </c>
      <c r="I58" s="233">
        <f t="shared" si="21"/>
        <v>4.4802641986217196E-4</v>
      </c>
      <c r="J58" s="233">
        <f t="shared" si="21"/>
        <v>4.4802641986217196E-4</v>
      </c>
      <c r="K58" s="233">
        <f t="shared" si="21"/>
        <v>4.4802641986217196E-4</v>
      </c>
      <c r="L58" s="233">
        <f t="shared" si="21"/>
        <v>4.5454322279357261E-4</v>
      </c>
      <c r="M58" s="233">
        <f t="shared" si="21"/>
        <v>4.5619959936782665E-4</v>
      </c>
      <c r="N58" s="233">
        <f t="shared" si="21"/>
        <v>4.5752506202137937E-4</v>
      </c>
      <c r="O58" s="233">
        <f t="shared" si="21"/>
        <v>4.5752506202137937E-4</v>
      </c>
      <c r="P58" s="233">
        <f t="shared" si="21"/>
        <v>4.5752506202137937E-4</v>
      </c>
      <c r="Q58" s="233">
        <f t="shared" si="21"/>
        <v>4.5752506202137937E-4</v>
      </c>
      <c r="R58" s="233">
        <f t="shared" si="21"/>
        <v>4.5752506202137937E-4</v>
      </c>
      <c r="S58" s="233">
        <f t="shared" si="21"/>
        <v>4.5752506202137937E-4</v>
      </c>
      <c r="T58" s="233">
        <f t="shared" si="21"/>
        <v>4.5752506202137937E-4</v>
      </c>
      <c r="U58" s="233">
        <f t="shared" si="21"/>
        <v>4.5941199271903605E-4</v>
      </c>
      <c r="V58" s="233">
        <f t="shared" si="21"/>
        <v>4.6307768513520779E-4</v>
      </c>
      <c r="W58" s="233">
        <f t="shared" si="21"/>
        <v>4.6496680983911377E-4</v>
      </c>
      <c r="X58" s="233">
        <f t="shared" si="21"/>
        <v>4.6892777615089248E-4</v>
      </c>
      <c r="Y58" s="233">
        <f t="shared" si="21"/>
        <v>4.7171883715031509E-4</v>
      </c>
      <c r="Z58" s="233">
        <f t="shared" si="21"/>
        <v>4.7472516977474635E-4</v>
      </c>
      <c r="AA58" s="233">
        <f t="shared" si="21"/>
        <v>4.7796662497145645E-4</v>
      </c>
      <c r="AB58" s="233">
        <f t="shared" si="21"/>
        <v>4.8153280963779687E-4</v>
      </c>
      <c r="AC58" s="233">
        <f t="shared" si="21"/>
        <v>4.8536995146697653E-4</v>
      </c>
      <c r="AD58" s="233">
        <f t="shared" si="21"/>
        <v>4.8943126441998767E-4</v>
      </c>
      <c r="AE58" s="233">
        <f t="shared" si="21"/>
        <v>4.9349455683789809E-4</v>
      </c>
    </row>
    <row r="59" spans="2:31" x14ac:dyDescent="0.25">
      <c r="B59" s="229" t="s">
        <v>327</v>
      </c>
      <c r="D59" s="238">
        <f t="shared" ref="D59:AE59" si="22">D44/D13</f>
        <v>-1.7317424754095584E-4</v>
      </c>
      <c r="E59" s="238">
        <f t="shared" si="22"/>
        <v>-1.7123642183180368E-4</v>
      </c>
      <c r="F59" s="238">
        <f t="shared" si="22"/>
        <v>-8.0845414687921995E-4</v>
      </c>
      <c r="G59" s="238">
        <f t="shared" si="22"/>
        <v>-7.2652516011322975E-4</v>
      </c>
      <c r="H59" s="238">
        <f t="shared" si="22"/>
        <v>-7.0474304972927243E-4</v>
      </c>
      <c r="I59" s="238">
        <f t="shared" si="22"/>
        <v>-7.4500951205089177E-5</v>
      </c>
      <c r="J59" s="238">
        <f t="shared" si="22"/>
        <v>-3.6626281186035462E-4</v>
      </c>
      <c r="K59" s="238">
        <f t="shared" si="22"/>
        <v>1.9066297674441953E-4</v>
      </c>
      <c r="L59" s="238">
        <f t="shared" si="22"/>
        <v>-4.0230703140662212E-4</v>
      </c>
      <c r="M59" s="238">
        <f t="shared" si="22"/>
        <v>-2.9209215495095602E-4</v>
      </c>
      <c r="N59" s="238">
        <f t="shared" si="22"/>
        <v>-8.6693186418423474E-4</v>
      </c>
      <c r="O59" s="238">
        <f t="shared" si="22"/>
        <v>-1.0551121397992277E-3</v>
      </c>
      <c r="P59" s="238">
        <f t="shared" si="22"/>
        <v>-1.0529465162278074E-3</v>
      </c>
      <c r="Q59" s="238">
        <f t="shared" si="22"/>
        <v>-9.2301506296269594E-4</v>
      </c>
      <c r="R59" s="238">
        <f t="shared" si="22"/>
        <v>-6.9984410132575294E-4</v>
      </c>
      <c r="S59" s="238">
        <f t="shared" si="22"/>
        <v>-2.0239592816169888E-4</v>
      </c>
      <c r="T59" s="238">
        <f t="shared" si="22"/>
        <v>-2.6713628350314204E-4</v>
      </c>
      <c r="U59" s="238">
        <f t="shared" si="22"/>
        <v>-1.9006839980821225E-4</v>
      </c>
      <c r="V59" s="238">
        <f t="shared" si="22"/>
        <v>-2.7485946347172377E-5</v>
      </c>
      <c r="W59" s="238">
        <f t="shared" si="22"/>
        <v>3.8416209791546958E-4</v>
      </c>
      <c r="X59" s="238">
        <f t="shared" si="22"/>
        <v>-8.8141450965324958E-4</v>
      </c>
      <c r="Y59" s="238">
        <f t="shared" si="22"/>
        <v>-3.9150409815675978E-4</v>
      </c>
      <c r="Z59" s="238">
        <f t="shared" si="22"/>
        <v>-4.2604550754876441E-4</v>
      </c>
      <c r="AA59" s="238">
        <f t="shared" si="22"/>
        <v>-4.4954519090632442E-4</v>
      </c>
      <c r="AB59" s="238">
        <f t="shared" si="22"/>
        <v>-4.7685573811518387E-4</v>
      </c>
      <c r="AC59" s="238">
        <f t="shared" si="22"/>
        <v>-2.4331651884148709E-4</v>
      </c>
      <c r="AD59" s="238">
        <f t="shared" si="22"/>
        <v>-1.7457086401014772E-4</v>
      </c>
      <c r="AE59" s="238">
        <f t="shared" si="22"/>
        <v>-7.3679497356533114E-4</v>
      </c>
    </row>
    <row r="60" spans="2:31" x14ac:dyDescent="0.25">
      <c r="B60" s="31" t="s">
        <v>328</v>
      </c>
      <c r="D60" s="233">
        <f t="shared" ref="D60:AE60" si="23">D45/D14</f>
        <v>0</v>
      </c>
      <c r="E60" s="233">
        <f t="shared" si="23"/>
        <v>0</v>
      </c>
      <c r="F60" s="233">
        <f t="shared" si="23"/>
        <v>0</v>
      </c>
      <c r="G60" s="233">
        <f t="shared" si="23"/>
        <v>0</v>
      </c>
      <c r="H60" s="233">
        <f t="shared" si="23"/>
        <v>0</v>
      </c>
      <c r="I60" s="233">
        <f t="shared" si="23"/>
        <v>0</v>
      </c>
      <c r="J60" s="233">
        <f t="shared" si="23"/>
        <v>0</v>
      </c>
      <c r="K60" s="233">
        <f t="shared" si="23"/>
        <v>0</v>
      </c>
      <c r="L60" s="233">
        <f t="shared" si="23"/>
        <v>0</v>
      </c>
      <c r="M60" s="233">
        <f t="shared" si="23"/>
        <v>0</v>
      </c>
      <c r="N60" s="233">
        <f t="shared" si="23"/>
        <v>0</v>
      </c>
      <c r="O60" s="233">
        <f t="shared" si="23"/>
        <v>0</v>
      </c>
      <c r="P60" s="233">
        <f t="shared" si="23"/>
        <v>0</v>
      </c>
      <c r="Q60" s="233">
        <f t="shared" si="23"/>
        <v>0</v>
      </c>
      <c r="R60" s="233">
        <f t="shared" si="23"/>
        <v>0</v>
      </c>
      <c r="S60" s="233">
        <f t="shared" si="23"/>
        <v>0</v>
      </c>
      <c r="T60" s="233">
        <f t="shared" si="23"/>
        <v>0</v>
      </c>
      <c r="U60" s="233">
        <f t="shared" si="23"/>
        <v>0</v>
      </c>
      <c r="V60" s="233">
        <f t="shared" si="23"/>
        <v>0</v>
      </c>
      <c r="W60" s="233">
        <f t="shared" si="23"/>
        <v>4.8287210701662844E-4</v>
      </c>
      <c r="X60" s="233">
        <f t="shared" si="23"/>
        <v>-4.8545145186376827E-4</v>
      </c>
      <c r="Y60" s="233">
        <f t="shared" si="23"/>
        <v>0</v>
      </c>
      <c r="Z60" s="233">
        <f t="shared" si="23"/>
        <v>0</v>
      </c>
      <c r="AA60" s="233">
        <f t="shared" si="23"/>
        <v>0</v>
      </c>
      <c r="AB60" s="233">
        <f t="shared" si="23"/>
        <v>0</v>
      </c>
      <c r="AC60" s="233">
        <f t="shared" si="23"/>
        <v>5.3368467828236038E-4</v>
      </c>
      <c r="AD60" s="233">
        <f t="shared" si="23"/>
        <v>6.6632407496320517E-4</v>
      </c>
      <c r="AE60" s="233">
        <f t="shared" si="23"/>
        <v>-5.699080619769074E-5</v>
      </c>
    </row>
    <row r="61" spans="2:31" x14ac:dyDescent="0.25">
      <c r="B61" s="31" t="s">
        <v>329</v>
      </c>
      <c r="D61" s="233">
        <f t="shared" ref="D61:AE61" si="24">D46/D15</f>
        <v>-2.9570037126821564E-4</v>
      </c>
      <c r="E61" s="233">
        <f t="shared" si="24"/>
        <v>-2.942026442007402E-4</v>
      </c>
      <c r="F61" s="233">
        <f t="shared" si="24"/>
        <v>-1.4081957047302051E-3</v>
      </c>
      <c r="G61" s="233">
        <f t="shared" si="24"/>
        <v>-1.25138106412688E-3</v>
      </c>
      <c r="H61" s="233">
        <f t="shared" si="24"/>
        <v>-1.1982647805466211E-3</v>
      </c>
      <c r="I61" s="233">
        <f t="shared" si="24"/>
        <v>-1.2468741521850507E-4</v>
      </c>
      <c r="J61" s="233">
        <f t="shared" si="24"/>
        <v>-6.1663574313055225E-4</v>
      </c>
      <c r="K61" s="233">
        <f t="shared" si="24"/>
        <v>3.2593289674979808E-4</v>
      </c>
      <c r="L61" s="233">
        <f t="shared" si="24"/>
        <v>-6.8331820731915287E-4</v>
      </c>
      <c r="M61" s="233">
        <f t="shared" si="24"/>
        <v>-4.9369885709283376E-4</v>
      </c>
      <c r="N61" s="233">
        <f t="shared" si="24"/>
        <v>-1.4621962638782123E-3</v>
      </c>
      <c r="O61" s="233">
        <f t="shared" si="24"/>
        <v>-1.8051576752784765E-3</v>
      </c>
      <c r="P61" s="233">
        <f t="shared" si="24"/>
        <v>-1.8101939501009316E-3</v>
      </c>
      <c r="Q61" s="233">
        <f t="shared" si="24"/>
        <v>-1.5711506486056816E-3</v>
      </c>
      <c r="R61" s="233">
        <f t="shared" si="24"/>
        <v>-1.1898019212508201E-3</v>
      </c>
      <c r="S61" s="233">
        <f t="shared" si="24"/>
        <v>-3.4771162110138761E-4</v>
      </c>
      <c r="T61" s="233">
        <f t="shared" si="24"/>
        <v>-4.6801796514212024E-4</v>
      </c>
      <c r="U61" s="233">
        <f t="shared" si="24"/>
        <v>-3.3261769818370107E-4</v>
      </c>
      <c r="V61" s="233">
        <f t="shared" si="24"/>
        <v>-4.8449641702275928E-5</v>
      </c>
      <c r="W61" s="233">
        <f t="shared" si="24"/>
        <v>3.0576979111003832E-4</v>
      </c>
      <c r="X61" s="233">
        <f t="shared" si="24"/>
        <v>-1.1768209027880993E-3</v>
      </c>
      <c r="Y61" s="233">
        <f t="shared" si="24"/>
        <v>-6.8920297026754521E-4</v>
      </c>
      <c r="Z61" s="233">
        <f t="shared" si="24"/>
        <v>-7.4383301986072987E-4</v>
      </c>
      <c r="AA61" s="233">
        <f t="shared" si="24"/>
        <v>-7.6510047471940637E-4</v>
      </c>
      <c r="AB61" s="233">
        <f t="shared" si="24"/>
        <v>-8.2233200495410684E-4</v>
      </c>
      <c r="AC61" s="233">
        <f t="shared" si="24"/>
        <v>-8.1848766955111129E-4</v>
      </c>
      <c r="AD61" s="233">
        <f t="shared" si="24"/>
        <v>-8.1903029776370117E-4</v>
      </c>
      <c r="AE61" s="233">
        <f t="shared" si="24"/>
        <v>-1.2427044401828393E-3</v>
      </c>
    </row>
    <row r="62" spans="2:31" x14ac:dyDescent="0.25">
      <c r="B62" s="229" t="s">
        <v>330</v>
      </c>
      <c r="D62" s="238">
        <f t="shared" ref="D62:AE62" si="25">D47/D16</f>
        <v>-1.7958374908140309E-4</v>
      </c>
      <c r="E62" s="238">
        <f t="shared" si="25"/>
        <v>-1.7888853685222875E-4</v>
      </c>
      <c r="F62" s="238">
        <f t="shared" si="25"/>
        <v>-1.0863445984035801E-3</v>
      </c>
      <c r="G62" s="238">
        <f t="shared" si="25"/>
        <v>-9.4550417301275615E-4</v>
      </c>
      <c r="H62" s="238">
        <f t="shared" si="25"/>
        <v>-9.0282741572553216E-4</v>
      </c>
      <c r="I62" s="238">
        <f t="shared" si="25"/>
        <v>-4.6225152592515757E-5</v>
      </c>
      <c r="J62" s="238">
        <f t="shared" si="25"/>
        <v>-4.3976249833520818E-4</v>
      </c>
      <c r="K62" s="238">
        <f t="shared" si="25"/>
        <v>3.151830412289137E-4</v>
      </c>
      <c r="L62" s="238">
        <f t="shared" si="25"/>
        <v>-4.976475837014596E-4</v>
      </c>
      <c r="M62" s="238">
        <f t="shared" si="25"/>
        <v>-3.4564844472923884E-4</v>
      </c>
      <c r="N62" s="238">
        <f t="shared" si="25"/>
        <v>-1.1161058151457777E-3</v>
      </c>
      <c r="O62" s="238">
        <f t="shared" si="25"/>
        <v>-1.3845174147666757E-3</v>
      </c>
      <c r="P62" s="238">
        <f t="shared" si="25"/>
        <v>-1.3830333346540262E-3</v>
      </c>
      <c r="Q62" s="238">
        <f t="shared" si="25"/>
        <v>-1.189215549125167E-3</v>
      </c>
      <c r="R62" s="238">
        <f t="shared" si="25"/>
        <v>-8.8539361035542988E-4</v>
      </c>
      <c r="S62" s="238">
        <f t="shared" si="25"/>
        <v>-2.1445915577262336E-4</v>
      </c>
      <c r="T62" s="238">
        <f t="shared" si="25"/>
        <v>-3.0415485561365664E-4</v>
      </c>
      <c r="U62" s="238">
        <f t="shared" si="25"/>
        <v>-1.945405457523882E-4</v>
      </c>
      <c r="V62" s="238">
        <f t="shared" si="25"/>
        <v>2.5607336977977383E-5</v>
      </c>
      <c r="W62" s="238">
        <f t="shared" si="25"/>
        <v>2.7407007100920791E-4</v>
      </c>
      <c r="X62" s="238">
        <f t="shared" si="25"/>
        <v>-8.3933228205090014E-4</v>
      </c>
      <c r="Y62" s="238">
        <f t="shared" si="25"/>
        <v>-4.757426341575975E-4</v>
      </c>
      <c r="Z62" s="238">
        <f t="shared" si="25"/>
        <v>-5.140371731306054E-4</v>
      </c>
      <c r="AA62" s="238">
        <f t="shared" si="25"/>
        <v>-5.359906497309384E-4</v>
      </c>
      <c r="AB62" s="238">
        <f t="shared" si="25"/>
        <v>-5.8358658768624643E-4</v>
      </c>
      <c r="AC62" s="238">
        <f t="shared" si="25"/>
        <v>-5.6336424990217709E-4</v>
      </c>
      <c r="AD62" s="238">
        <f t="shared" si="25"/>
        <v>-5.6576020873580599E-4</v>
      </c>
      <c r="AE62" s="238">
        <f t="shared" si="25"/>
        <v>-8.6776563848053824E-4</v>
      </c>
    </row>
    <row r="63" spans="2:31" x14ac:dyDescent="0.25">
      <c r="D63" s="233"/>
      <c r="E63" s="233"/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33"/>
      <c r="Z63" s="233"/>
      <c r="AA63" s="233"/>
      <c r="AB63" s="233"/>
      <c r="AC63" s="233"/>
      <c r="AD63" s="233"/>
      <c r="AE63" s="233"/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4</vt:i4>
      </vt:variant>
    </vt:vector>
  </HeadingPairs>
  <TitlesOfParts>
    <vt:vector size="26" baseType="lpstr">
      <vt:lpstr>Table 5.1</vt:lpstr>
      <vt:lpstr>Table 5.2</vt:lpstr>
      <vt:lpstr>Table 5.3</vt:lpstr>
      <vt:lpstr>Table 5.4 and 5.5</vt:lpstr>
      <vt:lpstr>Table 5.6 and 5.7</vt:lpstr>
      <vt:lpstr>Table 5.8 Recalculations</vt:lpstr>
      <vt:lpstr>Recalculations 3.A</vt:lpstr>
      <vt:lpstr>Recalculations 3.B</vt:lpstr>
      <vt:lpstr>Recalculations 3.D</vt:lpstr>
      <vt:lpstr>3.3.A Animal Populations</vt:lpstr>
      <vt:lpstr>F.1 Pasture</vt:lpstr>
      <vt:lpstr>3.3.B CH4 EFs Enteric</vt:lpstr>
      <vt:lpstr>3.3.C CH4 EF's Manure Mgment</vt:lpstr>
      <vt:lpstr>3.3.D.1 MMS</vt:lpstr>
      <vt:lpstr>3.3.D.2 MMS</vt:lpstr>
      <vt:lpstr>3.3.E N excretion</vt:lpstr>
      <vt:lpstr>3.3.E contd</vt:lpstr>
      <vt:lpstr>3.3.F N2O input data</vt:lpstr>
      <vt:lpstr>3.3.G sewage sludge</vt:lpstr>
      <vt:lpstr>3.3.H Crop Residues</vt:lpstr>
      <vt:lpstr>3.3.I Nex by MMS (i)</vt:lpstr>
      <vt:lpstr>3.3.I Nex by MMS (ii)</vt:lpstr>
      <vt:lpstr>'Table 5.3'!_Ref412188249</vt:lpstr>
      <vt:lpstr>'Table 5.4 and 5.5'!_Ref412189865</vt:lpstr>
      <vt:lpstr>'Table 5.6 and 5.7'!_Ref412209030</vt:lpstr>
      <vt:lpstr>'Table 5.6 and 5.7'!_Ref412210707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Duffy</cp:lastModifiedBy>
  <dcterms:created xsi:type="dcterms:W3CDTF">1996-10-14T23:33:28Z</dcterms:created>
  <dcterms:modified xsi:type="dcterms:W3CDTF">2020-03-12T12:04:46Z</dcterms:modified>
</cp:coreProperties>
</file>