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FCCC Reports\NID 2026\Annexes\Website Annexes\"/>
    </mc:Choice>
  </mc:AlternateContent>
  <xr:revisionPtr revIDLastSave="0" documentId="13_ncr:1_{672E94D3-C10E-413B-BFBF-AFE3C3D500C2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Table 10.2 total by gas" sheetId="1" r:id="rId1"/>
    <sheet name="Figure 10.1 Energy" sheetId="3" r:id="rId2"/>
    <sheet name="Figure 10.2 IPPU" sheetId="5" r:id="rId3"/>
    <sheet name="Figure 10.3 Agriculture" sheetId="6" r:id="rId4"/>
    <sheet name="Figure 10.4 LULUCF" sheetId="12" r:id="rId5"/>
    <sheet name="Figure 10.5 Waste" sheetId="7" r:id="rId6"/>
    <sheet name="T.10.3 total by sector &amp; F.10.6" sheetId="13" r:id="rId7"/>
  </sheets>
  <definedNames>
    <definedName name="_Toc434941777" localSheetId="6">'T.10.3 total by sector &amp; F.10.6'!$B$82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9" i="13" l="1"/>
  <c r="AE48" i="13"/>
  <c r="F47" i="13"/>
  <c r="E47" i="13"/>
  <c r="AA45" i="13"/>
  <c r="H45" i="13"/>
  <c r="O38" i="13"/>
  <c r="C38" i="13"/>
  <c r="X36" i="13"/>
  <c r="U36" i="13"/>
  <c r="I36" i="13"/>
  <c r="S34" i="13"/>
  <c r="R34" i="13"/>
  <c r="R33" i="13"/>
  <c r="Q33" i="13"/>
  <c r="J33" i="13"/>
  <c r="I33" i="13"/>
  <c r="AH38" i="13"/>
  <c r="AG51" i="13"/>
  <c r="AF51" i="13"/>
  <c r="AE51" i="13"/>
  <c r="AD51" i="13"/>
  <c r="V38" i="13"/>
  <c r="U51" i="13"/>
  <c r="T51" i="13"/>
  <c r="S51" i="13"/>
  <c r="R51" i="13"/>
  <c r="J38" i="13"/>
  <c r="I51" i="13"/>
  <c r="H51" i="13"/>
  <c r="G51" i="13"/>
  <c r="F51" i="13"/>
  <c r="AF50" i="13"/>
  <c r="AE50" i="13"/>
  <c r="AD50" i="13"/>
  <c r="AC50" i="13"/>
  <c r="AB50" i="13"/>
  <c r="U50" i="13"/>
  <c r="T50" i="13"/>
  <c r="S50" i="13"/>
  <c r="R50" i="13"/>
  <c r="Q50" i="13"/>
  <c r="P50" i="13"/>
  <c r="K37" i="13"/>
  <c r="J37" i="13"/>
  <c r="H50" i="13"/>
  <c r="G50" i="13"/>
  <c r="F50" i="13"/>
  <c r="E50" i="13"/>
  <c r="D50" i="13"/>
  <c r="AD49" i="13"/>
  <c r="AC49" i="13"/>
  <c r="AB49" i="13"/>
  <c r="AA49" i="13"/>
  <c r="Z49" i="13"/>
  <c r="R49" i="13"/>
  <c r="Q49" i="13"/>
  <c r="P49" i="13"/>
  <c r="O49" i="13"/>
  <c r="N49" i="13"/>
  <c r="F49" i="13"/>
  <c r="E49" i="13"/>
  <c r="D49" i="13"/>
  <c r="C49" i="13"/>
  <c r="AJ48" i="13"/>
  <c r="AE35" i="13"/>
  <c r="AB48" i="13"/>
  <c r="AA48" i="13"/>
  <c r="Z48" i="13"/>
  <c r="Y48" i="13"/>
  <c r="X48" i="13"/>
  <c r="S48" i="13"/>
  <c r="R48" i="13"/>
  <c r="P48" i="13"/>
  <c r="O48" i="13"/>
  <c r="N48" i="13"/>
  <c r="M48" i="13"/>
  <c r="L48" i="13"/>
  <c r="D48" i="13"/>
  <c r="C48" i="13"/>
  <c r="AJ47" i="13"/>
  <c r="AI47" i="13"/>
  <c r="Z47" i="13"/>
  <c r="Y47" i="13"/>
  <c r="X47" i="13"/>
  <c r="W47" i="13"/>
  <c r="N47" i="13"/>
  <c r="M47" i="13"/>
  <c r="L47" i="13"/>
  <c r="K47" i="13"/>
  <c r="J34" i="13"/>
  <c r="F34" i="13"/>
  <c r="AJ46" i="13"/>
  <c r="AI46" i="13"/>
  <c r="AH46" i="13"/>
  <c r="AG46" i="13"/>
  <c r="AF33" i="13"/>
  <c r="X46" i="13"/>
  <c r="W46" i="13"/>
  <c r="V46" i="13"/>
  <c r="U46" i="13"/>
  <c r="T33" i="13"/>
  <c r="L46" i="13"/>
  <c r="K46" i="13"/>
  <c r="J46" i="13"/>
  <c r="I46" i="13"/>
  <c r="H33" i="13"/>
  <c r="AH45" i="13"/>
  <c r="AG45" i="13"/>
  <c r="AF32" i="13"/>
  <c r="AE32" i="13"/>
  <c r="AD45" i="13"/>
  <c r="V45" i="13"/>
  <c r="U45" i="13"/>
  <c r="T32" i="13"/>
  <c r="S32" i="13"/>
  <c r="R45" i="13"/>
  <c r="P32" i="13"/>
  <c r="J45" i="13"/>
  <c r="I45" i="13"/>
  <c r="H32" i="13"/>
  <c r="G32" i="13"/>
  <c r="F45" i="13"/>
  <c r="AD44" i="13"/>
  <c r="AC44" i="13"/>
  <c r="AB44" i="13"/>
  <c r="Z44" i="13"/>
  <c r="Q44" i="13"/>
  <c r="P44" i="13"/>
  <c r="F44" i="13"/>
  <c r="E44" i="13"/>
  <c r="D44" i="13"/>
  <c r="AA38" i="13"/>
  <c r="X38" i="13"/>
  <c r="W38" i="13"/>
  <c r="N51" i="13"/>
  <c r="K38" i="13"/>
  <c r="M50" i="13"/>
  <c r="AJ36" i="13"/>
  <c r="AG36" i="13"/>
  <c r="AF36" i="13"/>
  <c r="AE49" i="13"/>
  <c r="Y36" i="13"/>
  <c r="M36" i="13"/>
  <c r="AI48" i="13"/>
  <c r="W48" i="13"/>
  <c r="K48" i="13"/>
  <c r="J48" i="13"/>
  <c r="H35" i="13"/>
  <c r="G48" i="13"/>
  <c r="AG47" i="13"/>
  <c r="AD34" i="13"/>
  <c r="AC47" i="13"/>
  <c r="U47" i="13"/>
  <c r="R47" i="13"/>
  <c r="Q47" i="13"/>
  <c r="I47" i="13"/>
  <c r="D46" i="13"/>
  <c r="AC32" i="13"/>
  <c r="Q32" i="13"/>
  <c r="E32" i="13"/>
  <c r="D32" i="13"/>
  <c r="AA44" i="13"/>
  <c r="O44" i="13"/>
  <c r="N44" i="13"/>
  <c r="C44" i="13"/>
  <c r="R91" i="13" l="1"/>
  <c r="T45" i="13"/>
  <c r="AE91" i="13"/>
  <c r="M89" i="13"/>
  <c r="H91" i="13"/>
  <c r="AF91" i="13"/>
  <c r="AF93" i="13" s="1"/>
  <c r="AE45" i="13"/>
  <c r="Z89" i="13"/>
  <c r="L91" i="13"/>
  <c r="AD35" i="13"/>
  <c r="P89" i="13"/>
  <c r="AF46" i="13"/>
  <c r="X35" i="13"/>
  <c r="Y45" i="13"/>
  <c r="Q34" i="13"/>
  <c r="L44" i="13"/>
  <c r="X44" i="13"/>
  <c r="AJ44" i="13"/>
  <c r="N45" i="13"/>
  <c r="Z45" i="13"/>
  <c r="D33" i="13"/>
  <c r="P33" i="13"/>
  <c r="AB33" i="13"/>
  <c r="H48" i="13"/>
  <c r="T48" i="13"/>
  <c r="AF48" i="13"/>
  <c r="J49" i="13"/>
  <c r="V49" i="13"/>
  <c r="AH49" i="13"/>
  <c r="N38" i="13"/>
  <c r="Z38" i="13"/>
  <c r="S35" i="13"/>
  <c r="N37" i="13"/>
  <c r="R44" i="13"/>
  <c r="P46" i="13"/>
  <c r="Z51" i="13"/>
  <c r="U33" i="13"/>
  <c r="AI34" i="13"/>
  <c r="N89" i="13"/>
  <c r="G36" i="13"/>
  <c r="F35" i="13"/>
  <c r="R35" i="13"/>
  <c r="AF49" i="13"/>
  <c r="AB89" i="13"/>
  <c r="T46" i="13"/>
  <c r="J47" i="13"/>
  <c r="V34" i="13"/>
  <c r="AJ35" i="13"/>
  <c r="M45" i="13"/>
  <c r="C46" i="13"/>
  <c r="E34" i="13"/>
  <c r="AC34" i="13"/>
  <c r="I49" i="13"/>
  <c r="AG49" i="13"/>
  <c r="M51" i="13"/>
  <c r="Y51" i="13"/>
  <c r="AH33" i="13"/>
  <c r="K35" i="13"/>
  <c r="C32" i="13"/>
  <c r="O32" i="13"/>
  <c r="AA32" i="13"/>
  <c r="AC33" i="13"/>
  <c r="G47" i="13"/>
  <c r="S47" i="13"/>
  <c r="AE47" i="13"/>
  <c r="K36" i="13"/>
  <c r="W36" i="13"/>
  <c r="AI36" i="13"/>
  <c r="M37" i="13"/>
  <c r="Y37" i="13"/>
  <c r="C51" i="13"/>
  <c r="O51" i="13"/>
  <c r="AA51" i="13"/>
  <c r="G34" i="13"/>
  <c r="T35" i="13"/>
  <c r="W37" i="13"/>
  <c r="AH51" i="13"/>
  <c r="S45" i="13"/>
  <c r="W34" i="13"/>
  <c r="G91" i="13"/>
  <c r="G93" i="13" s="1"/>
  <c r="I50" i="13"/>
  <c r="S36" i="13"/>
  <c r="AG50" i="13"/>
  <c r="W51" i="13"/>
  <c r="AE31" i="13"/>
  <c r="V33" i="13"/>
  <c r="AF45" i="13"/>
  <c r="AD47" i="13"/>
  <c r="H49" i="13"/>
  <c r="AG33" i="13"/>
  <c r="Y50" i="13"/>
  <c r="L35" i="13"/>
  <c r="AA46" i="13"/>
  <c r="I32" i="13"/>
  <c r="U32" i="13"/>
  <c r="AG32" i="13"/>
  <c r="G37" i="13"/>
  <c r="S37" i="13"/>
  <c r="AE37" i="13"/>
  <c r="D45" i="13"/>
  <c r="P45" i="13"/>
  <c r="AB45" i="13"/>
  <c r="F46" i="13"/>
  <c r="R46" i="13"/>
  <c r="AD46" i="13"/>
  <c r="J35" i="13"/>
  <c r="V35" i="13"/>
  <c r="AH35" i="13"/>
  <c r="L49" i="13"/>
  <c r="X49" i="13"/>
  <c r="AJ49" i="13"/>
  <c r="N50" i="13"/>
  <c r="Z50" i="13"/>
  <c r="D38" i="13"/>
  <c r="P38" i="13"/>
  <c r="AB38" i="13"/>
  <c r="Z37" i="13"/>
  <c r="AB46" i="13"/>
  <c r="V48" i="13"/>
  <c r="C89" i="13"/>
  <c r="F91" i="13"/>
  <c r="AD91" i="13"/>
  <c r="AD94" i="13" s="1"/>
  <c r="S91" i="13"/>
  <c r="Y89" i="13"/>
  <c r="T91" i="13"/>
  <c r="AB31" i="13"/>
  <c r="AE36" i="13"/>
  <c r="K51" i="13"/>
  <c r="AI51" i="13"/>
  <c r="G35" i="13"/>
  <c r="T49" i="13"/>
  <c r="X51" i="13"/>
  <c r="D89" i="13"/>
  <c r="H46" i="13"/>
  <c r="AH47" i="13"/>
  <c r="O46" i="13"/>
  <c r="U49" i="13"/>
  <c r="G31" i="13"/>
  <c r="J51" i="13"/>
  <c r="V51" i="13"/>
  <c r="F33" i="13"/>
  <c r="K34" i="13"/>
  <c r="AF35" i="13"/>
  <c r="AI37" i="13"/>
  <c r="G45" i="13"/>
  <c r="AD48" i="13"/>
  <c r="AJ91" i="13"/>
  <c r="K89" i="13"/>
  <c r="C37" i="13"/>
  <c r="O89" i="13"/>
  <c r="W35" i="13"/>
  <c r="Q89" i="13"/>
  <c r="AH50" i="13"/>
  <c r="AJ51" i="13"/>
  <c r="AJ38" i="13"/>
  <c r="AI89" i="13"/>
  <c r="K91" i="13"/>
  <c r="W91" i="13"/>
  <c r="AI91" i="13"/>
  <c r="AI35" i="13"/>
  <c r="AI38" i="13"/>
  <c r="C45" i="13"/>
  <c r="V47" i="13"/>
  <c r="AH48" i="13"/>
  <c r="D91" i="13"/>
  <c r="I37" i="13"/>
  <c r="C31" i="13"/>
  <c r="AD89" i="13"/>
  <c r="AD93" i="13" s="1"/>
  <c r="AH91" i="13"/>
  <c r="AH44" i="13"/>
  <c r="AH31" i="13"/>
  <c r="N46" i="13"/>
  <c r="N33" i="13"/>
  <c r="D47" i="13"/>
  <c r="D34" i="13"/>
  <c r="J50" i="13"/>
  <c r="V50" i="13"/>
  <c r="L51" i="13"/>
  <c r="L38" i="13"/>
  <c r="D31" i="13"/>
  <c r="G44" i="13"/>
  <c r="G89" i="13"/>
  <c r="S44" i="13"/>
  <c r="S89" i="13"/>
  <c r="S93" i="13" s="1"/>
  <c r="AE89" i="13"/>
  <c r="AE93" i="13" s="1"/>
  <c r="AE44" i="13"/>
  <c r="H89" i="13"/>
  <c r="H31" i="13"/>
  <c r="T31" i="13"/>
  <c r="T89" i="13"/>
  <c r="T93" i="13" s="1"/>
  <c r="AF31" i="13"/>
  <c r="AF89" i="13"/>
  <c r="L89" i="13"/>
  <c r="X89" i="13"/>
  <c r="AJ89" i="13"/>
  <c r="O31" i="13"/>
  <c r="AB32" i="13"/>
  <c r="AD33" i="13"/>
  <c r="AE34" i="13"/>
  <c r="H36" i="13"/>
  <c r="V37" i="13"/>
  <c r="G49" i="13"/>
  <c r="AA37" i="13"/>
  <c r="AC89" i="13"/>
  <c r="I91" i="13"/>
  <c r="I44" i="13"/>
  <c r="I31" i="13"/>
  <c r="AG91" i="13"/>
  <c r="AG44" i="13"/>
  <c r="AG31" i="13"/>
  <c r="W45" i="13"/>
  <c r="W32" i="13"/>
  <c r="M46" i="13"/>
  <c r="M33" i="13"/>
  <c r="C47" i="13"/>
  <c r="C34" i="13"/>
  <c r="AA47" i="13"/>
  <c r="AA34" i="13"/>
  <c r="E48" i="13"/>
  <c r="E35" i="13"/>
  <c r="AC48" i="13"/>
  <c r="AC35" i="13"/>
  <c r="AG37" i="13"/>
  <c r="R89" i="13"/>
  <c r="E91" i="13"/>
  <c r="E46" i="13"/>
  <c r="Q91" i="13"/>
  <c r="Q46" i="13"/>
  <c r="AC91" i="13"/>
  <c r="AC46" i="13"/>
  <c r="I48" i="13"/>
  <c r="I35" i="13"/>
  <c r="U48" i="13"/>
  <c r="U35" i="13"/>
  <c r="AG48" i="13"/>
  <c r="AG35" i="13"/>
  <c r="P31" i="13"/>
  <c r="AH34" i="13"/>
  <c r="K49" i="13"/>
  <c r="P91" i="13"/>
  <c r="AE94" i="13"/>
  <c r="W89" i="13"/>
  <c r="E89" i="13"/>
  <c r="U91" i="13"/>
  <c r="U44" i="13"/>
  <c r="U31" i="13"/>
  <c r="K45" i="13"/>
  <c r="K32" i="13"/>
  <c r="AI45" i="13"/>
  <c r="AI32" i="13"/>
  <c r="Y46" i="13"/>
  <c r="Y33" i="13"/>
  <c r="O47" i="13"/>
  <c r="O34" i="13"/>
  <c r="Q48" i="13"/>
  <c r="Q35" i="13"/>
  <c r="U37" i="13"/>
  <c r="F89" i="13"/>
  <c r="F94" i="13" s="1"/>
  <c r="V91" i="13"/>
  <c r="V44" i="13"/>
  <c r="V31" i="13"/>
  <c r="X45" i="13"/>
  <c r="X32" i="13"/>
  <c r="Z46" i="13"/>
  <c r="Z33" i="13"/>
  <c r="AB47" i="13"/>
  <c r="AB34" i="13"/>
  <c r="U89" i="13"/>
  <c r="M44" i="13"/>
  <c r="M31" i="13"/>
  <c r="M91" i="13"/>
  <c r="Y44" i="13"/>
  <c r="Y31" i="13"/>
  <c r="Y91" i="13"/>
  <c r="V89" i="13"/>
  <c r="N31" i="13"/>
  <c r="N91" i="13"/>
  <c r="Z31" i="13"/>
  <c r="Z91" i="13"/>
  <c r="H47" i="13"/>
  <c r="H34" i="13"/>
  <c r="T47" i="13"/>
  <c r="T34" i="13"/>
  <c r="AF47" i="13"/>
  <c r="AF34" i="13"/>
  <c r="S31" i="13"/>
  <c r="L36" i="13"/>
  <c r="O45" i="13"/>
  <c r="S49" i="13"/>
  <c r="X91" i="13"/>
  <c r="O37" i="13"/>
  <c r="AA89" i="13"/>
  <c r="J91" i="13"/>
  <c r="J44" i="13"/>
  <c r="J31" i="13"/>
  <c r="L45" i="13"/>
  <c r="L32" i="13"/>
  <c r="AJ45" i="13"/>
  <c r="AJ32" i="13"/>
  <c r="P47" i="13"/>
  <c r="P34" i="13"/>
  <c r="I89" i="13"/>
  <c r="AG89" i="13"/>
  <c r="J89" i="13"/>
  <c r="AH89" i="13"/>
  <c r="C91" i="13"/>
  <c r="O91" i="13"/>
  <c r="AA91" i="13"/>
  <c r="E45" i="13"/>
  <c r="Q45" i="13"/>
  <c r="AC45" i="13"/>
  <c r="G46" i="13"/>
  <c r="S46" i="13"/>
  <c r="AE46" i="13"/>
  <c r="I34" i="13"/>
  <c r="U34" i="13"/>
  <c r="AG34" i="13"/>
  <c r="M49" i="13"/>
  <c r="Y49" i="13"/>
  <c r="C50" i="13"/>
  <c r="O50" i="13"/>
  <c r="AA50" i="13"/>
  <c r="E51" i="13"/>
  <c r="Q51" i="13"/>
  <c r="AC51" i="13"/>
  <c r="AA31" i="13"/>
  <c r="E33" i="13"/>
  <c r="T36" i="13"/>
  <c r="AH37" i="13"/>
  <c r="F48" i="13"/>
  <c r="W49" i="13"/>
  <c r="AB91" i="13"/>
  <c r="E31" i="13"/>
  <c r="Q31" i="13"/>
  <c r="AC31" i="13"/>
  <c r="F32" i="13"/>
  <c r="R32" i="13"/>
  <c r="AD32" i="13"/>
  <c r="G33" i="13"/>
  <c r="S33" i="13"/>
  <c r="AE33" i="13"/>
  <c r="J36" i="13"/>
  <c r="V36" i="13"/>
  <c r="AH36" i="13"/>
  <c r="L37" i="13"/>
  <c r="X37" i="13"/>
  <c r="AJ37" i="13"/>
  <c r="M38" i="13"/>
  <c r="Y38" i="13"/>
  <c r="K50" i="13"/>
  <c r="W50" i="13"/>
  <c r="AI50" i="13"/>
  <c r="F31" i="13"/>
  <c r="R31" i="13"/>
  <c r="AD31" i="13"/>
  <c r="L50" i="13"/>
  <c r="X50" i="13"/>
  <c r="AJ50" i="13"/>
  <c r="J32" i="13"/>
  <c r="V32" i="13"/>
  <c r="AH32" i="13"/>
  <c r="K33" i="13"/>
  <c r="W33" i="13"/>
  <c r="AI33" i="13"/>
  <c r="L34" i="13"/>
  <c r="X34" i="13"/>
  <c r="AJ34" i="13"/>
  <c r="M35" i="13"/>
  <c r="Y35" i="13"/>
  <c r="N36" i="13"/>
  <c r="Z36" i="13"/>
  <c r="D37" i="13"/>
  <c r="P37" i="13"/>
  <c r="AB37" i="13"/>
  <c r="E38" i="13"/>
  <c r="Q38" i="13"/>
  <c r="AC38" i="13"/>
  <c r="H44" i="13"/>
  <c r="T44" i="13"/>
  <c r="AF44" i="13"/>
  <c r="D51" i="13"/>
  <c r="P51" i="13"/>
  <c r="AB51" i="13"/>
  <c r="L33" i="13"/>
  <c r="X33" i="13"/>
  <c r="AJ33" i="13"/>
  <c r="M34" i="13"/>
  <c r="Y34" i="13"/>
  <c r="N35" i="13"/>
  <c r="Z35" i="13"/>
  <c r="C36" i="13"/>
  <c r="O36" i="13"/>
  <c r="AA36" i="13"/>
  <c r="E37" i="13"/>
  <c r="Q37" i="13"/>
  <c r="AC37" i="13"/>
  <c r="F38" i="13"/>
  <c r="R38" i="13"/>
  <c r="AD38" i="13"/>
  <c r="K31" i="13"/>
  <c r="W31" i="13"/>
  <c r="AI31" i="13"/>
  <c r="N34" i="13"/>
  <c r="Z34" i="13"/>
  <c r="C35" i="13"/>
  <c r="O35" i="13"/>
  <c r="AA35" i="13"/>
  <c r="D36" i="13"/>
  <c r="P36" i="13"/>
  <c r="AB36" i="13"/>
  <c r="F37" i="13"/>
  <c r="R37" i="13"/>
  <c r="AD37" i="13"/>
  <c r="G38" i="13"/>
  <c r="S38" i="13"/>
  <c r="AE38" i="13"/>
  <c r="L31" i="13"/>
  <c r="X31" i="13"/>
  <c r="AJ31" i="13"/>
  <c r="M32" i="13"/>
  <c r="Y32" i="13"/>
  <c r="D35" i="13"/>
  <c r="P35" i="13"/>
  <c r="AB35" i="13"/>
  <c r="E36" i="13"/>
  <c r="Q36" i="13"/>
  <c r="AC36" i="13"/>
  <c r="H38" i="13"/>
  <c r="T38" i="13"/>
  <c r="AF38" i="13"/>
  <c r="K44" i="13"/>
  <c r="W44" i="13"/>
  <c r="AI44" i="13"/>
  <c r="N32" i="13"/>
  <c r="Z32" i="13"/>
  <c r="C33" i="13"/>
  <c r="O33" i="13"/>
  <c r="AA33" i="13"/>
  <c r="F36" i="13"/>
  <c r="R36" i="13"/>
  <c r="AD36" i="13"/>
  <c r="H37" i="13"/>
  <c r="T37" i="13"/>
  <c r="AF37" i="13"/>
  <c r="I38" i="13"/>
  <c r="U38" i="13"/>
  <c r="AG38" i="13"/>
  <c r="H93" i="13" l="1"/>
  <c r="AL51" i="13"/>
  <c r="AF94" i="13"/>
  <c r="G94" i="13"/>
  <c r="AL38" i="13"/>
  <c r="AJ93" i="13"/>
  <c r="R93" i="13"/>
  <c r="L93" i="13"/>
  <c r="S94" i="13"/>
  <c r="Q94" i="13"/>
  <c r="Q93" i="13"/>
  <c r="I93" i="13"/>
  <c r="I94" i="13"/>
  <c r="K93" i="13"/>
  <c r="K94" i="13"/>
  <c r="Z93" i="13"/>
  <c r="Z94" i="13"/>
  <c r="U93" i="13"/>
  <c r="U94" i="13"/>
  <c r="E94" i="13"/>
  <c r="E93" i="13"/>
  <c r="D93" i="13"/>
  <c r="D94" i="13"/>
  <c r="AB93" i="13"/>
  <c r="AB94" i="13"/>
  <c r="AL50" i="13"/>
  <c r="AA93" i="13"/>
  <c r="AA94" i="13"/>
  <c r="X93" i="13"/>
  <c r="X94" i="13"/>
  <c r="AL37" i="13"/>
  <c r="O94" i="13"/>
  <c r="O93" i="13"/>
  <c r="N93" i="13"/>
  <c r="N94" i="13"/>
  <c r="AJ94" i="13"/>
  <c r="C94" i="13"/>
  <c r="C93" i="13"/>
  <c r="J93" i="13"/>
  <c r="J94" i="13"/>
  <c r="Y94" i="13"/>
  <c r="Y93" i="13"/>
  <c r="F93" i="13"/>
  <c r="R94" i="13"/>
  <c r="AH93" i="13"/>
  <c r="AH94" i="13"/>
  <c r="T94" i="13"/>
  <c r="L94" i="13"/>
  <c r="H94" i="13"/>
  <c r="P93" i="13"/>
  <c r="P94" i="13"/>
  <c r="AG93" i="13"/>
  <c r="AG94" i="13"/>
  <c r="AI93" i="13"/>
  <c r="AI94" i="13"/>
  <c r="M94" i="13"/>
  <c r="M93" i="13"/>
  <c r="V93" i="13"/>
  <c r="V94" i="13"/>
  <c r="AC94" i="13"/>
  <c r="AC93" i="13"/>
  <c r="W93" i="13"/>
  <c r="W94" i="13"/>
  <c r="AL94" i="13" l="1"/>
  <c r="AL93" i="13"/>
  <c r="AJ24" i="12" l="1"/>
  <c r="AI24" i="12"/>
  <c r="AH24" i="12"/>
  <c r="AA24" i="12"/>
  <c r="L24" i="12"/>
  <c r="K24" i="12"/>
  <c r="J24" i="12"/>
  <c r="C24" i="12"/>
  <c r="C20" i="12"/>
  <c r="AG16" i="12"/>
  <c r="AE16" i="12"/>
  <c r="AD16" i="12"/>
  <c r="V16" i="12"/>
  <c r="U16" i="12"/>
  <c r="O16" i="12"/>
  <c r="G16" i="12"/>
  <c r="F16" i="12"/>
  <c r="AH12" i="12"/>
  <c r="V12" i="12"/>
  <c r="N12" i="12"/>
  <c r="J12" i="12"/>
  <c r="AH8" i="12"/>
  <c r="AB8" i="12"/>
  <c r="AA8" i="12"/>
  <c r="P8" i="12"/>
  <c r="D8" i="12"/>
  <c r="C8" i="12"/>
  <c r="AD4" i="12"/>
  <c r="AC4" i="12"/>
  <c r="AB4" i="12"/>
  <c r="AA4" i="12"/>
  <c r="U4" i="12"/>
  <c r="T4" i="12"/>
  <c r="O4" i="12"/>
  <c r="F4" i="12"/>
  <c r="E4" i="12"/>
  <c r="D4" i="12"/>
  <c r="C4" i="12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R4" i="12"/>
  <c r="X24" i="12"/>
  <c r="M52" i="12"/>
  <c r="C44" i="12"/>
  <c r="C40" i="12"/>
  <c r="H4" i="12" l="1"/>
  <c r="P4" i="12"/>
  <c r="AF4" i="12"/>
  <c r="J16" i="12"/>
  <c r="R16" i="12"/>
  <c r="N24" i="12"/>
  <c r="V24" i="12"/>
  <c r="I4" i="12"/>
  <c r="Q4" i="12"/>
  <c r="AG4" i="12"/>
  <c r="O8" i="12"/>
  <c r="C16" i="12"/>
  <c r="S16" i="12"/>
  <c r="AA16" i="12"/>
  <c r="O24" i="12"/>
  <c r="W24" i="12"/>
  <c r="Z20" i="12"/>
  <c r="W52" i="12"/>
  <c r="M44" i="12"/>
  <c r="AG40" i="12"/>
  <c r="I40" i="12"/>
  <c r="C56" i="12"/>
  <c r="N40" i="12"/>
  <c r="N52" i="12"/>
  <c r="AJ48" i="12"/>
  <c r="L48" i="12"/>
  <c r="AG48" i="12"/>
  <c r="U48" i="12"/>
  <c r="I48" i="12"/>
  <c r="AD48" i="12"/>
  <c r="R48" i="12"/>
  <c r="F48" i="12"/>
  <c r="AJ44" i="12"/>
  <c r="U40" i="12"/>
  <c r="Y52" i="12"/>
  <c r="Z40" i="12"/>
  <c r="O52" i="12"/>
  <c r="Y36" i="12"/>
  <c r="M36" i="12"/>
  <c r="I16" i="12"/>
  <c r="V4" i="12"/>
  <c r="R56" i="12"/>
  <c r="K44" i="12"/>
  <c r="S12" i="12"/>
  <c r="Z4" i="12"/>
  <c r="J44" i="12"/>
  <c r="AE44" i="12"/>
  <c r="G44" i="12"/>
  <c r="AB44" i="12"/>
  <c r="P44" i="12"/>
  <c r="D44" i="12"/>
  <c r="N36" i="12"/>
  <c r="AH20" i="12"/>
  <c r="V20" i="12"/>
  <c r="J20" i="12"/>
  <c r="AD12" i="12"/>
  <c r="R12" i="12"/>
  <c r="F12" i="12"/>
  <c r="Y4" i="12"/>
  <c r="M4" i="12"/>
  <c r="AH4" i="12"/>
  <c r="AD56" i="12"/>
  <c r="F56" i="12"/>
  <c r="N20" i="12"/>
  <c r="AE12" i="12"/>
  <c r="G12" i="12"/>
  <c r="N4" i="12"/>
  <c r="AH44" i="12"/>
  <c r="V44" i="12"/>
  <c r="S44" i="12"/>
  <c r="Y40" i="12"/>
  <c r="AA20" i="12"/>
  <c r="AC12" i="12"/>
  <c r="Q12" i="12"/>
  <c r="E12" i="12"/>
  <c r="C36" i="12"/>
  <c r="AJ40" i="12"/>
  <c r="F40" i="12"/>
  <c r="X40" i="12"/>
  <c r="L40" i="12"/>
  <c r="AD40" i="12"/>
  <c r="R40" i="12"/>
  <c r="M48" i="12"/>
  <c r="Y44" i="12"/>
  <c r="AI40" i="12"/>
  <c r="W40" i="12"/>
  <c r="K40" i="12"/>
  <c r="AF40" i="12"/>
  <c r="T40" i="12"/>
  <c r="H40" i="12"/>
  <c r="AC40" i="12"/>
  <c r="Q40" i="12"/>
  <c r="E40" i="12"/>
  <c r="AA12" i="12"/>
  <c r="O12" i="12"/>
  <c r="J4" i="12"/>
  <c r="O48" i="12"/>
  <c r="X44" i="12"/>
  <c r="AB40" i="12"/>
  <c r="P40" i="12"/>
  <c r="D40" i="12"/>
  <c r="Z24" i="12"/>
  <c r="Z12" i="12"/>
  <c r="AG8" i="12"/>
  <c r="U8" i="12"/>
  <c r="I8" i="12"/>
  <c r="AD8" i="12"/>
  <c r="R8" i="12"/>
  <c r="F8" i="12"/>
  <c r="N48" i="12"/>
  <c r="W48" i="12"/>
  <c r="AA40" i="12"/>
  <c r="O40" i="12"/>
  <c r="N16" i="12"/>
  <c r="AF8" i="12"/>
  <c r="T8" i="12"/>
  <c r="H8" i="12"/>
  <c r="AC8" i="12"/>
  <c r="Q8" i="12"/>
  <c r="E8" i="12"/>
  <c r="M40" i="12"/>
  <c r="C52" i="12"/>
  <c r="O20" i="12"/>
  <c r="O30" i="12" s="1"/>
  <c r="AJ56" i="12"/>
  <c r="X56" i="12"/>
  <c r="L56" i="12"/>
  <c r="AG56" i="12"/>
  <c r="U56" i="12"/>
  <c r="I56" i="12"/>
  <c r="AH40" i="12"/>
  <c r="V40" i="12"/>
  <c r="J40" i="12"/>
  <c r="AE40" i="12"/>
  <c r="S40" i="12"/>
  <c r="G40" i="12"/>
  <c r="AI56" i="12"/>
  <c r="W56" i="12"/>
  <c r="K56" i="12"/>
  <c r="AF56" i="12"/>
  <c r="T56" i="12"/>
  <c r="H56" i="12"/>
  <c r="AC56" i="12"/>
  <c r="Q56" i="12"/>
  <c r="E56" i="12"/>
  <c r="W44" i="12"/>
  <c r="Z16" i="12"/>
  <c r="Z8" i="12"/>
  <c r="N8" i="12"/>
  <c r="AJ16" i="12"/>
  <c r="X16" i="12"/>
  <c r="L16" i="12"/>
  <c r="Y48" i="12"/>
  <c r="AI44" i="12"/>
  <c r="AI16" i="12"/>
  <c r="W16" i="12"/>
  <c r="K16" i="12"/>
  <c r="AG12" i="12"/>
  <c r="U12" i="12"/>
  <c r="I12" i="12"/>
  <c r="AH52" i="12"/>
  <c r="V52" i="12"/>
  <c r="J52" i="12"/>
  <c r="AE52" i="12"/>
  <c r="S52" i="12"/>
  <c r="G52" i="12"/>
  <c r="AB52" i="12"/>
  <c r="P52" i="12"/>
  <c r="D52" i="12"/>
  <c r="X48" i="12"/>
  <c r="AB24" i="12"/>
  <c r="P24" i="12"/>
  <c r="D24" i="12"/>
  <c r="Y20" i="12"/>
  <c r="M20" i="12"/>
  <c r="AH16" i="12"/>
  <c r="AF12" i="12"/>
  <c r="T12" i="12"/>
  <c r="H12" i="12"/>
  <c r="AA52" i="12"/>
  <c r="Z48" i="12"/>
  <c r="L44" i="12"/>
  <c r="C12" i="12"/>
  <c r="AJ20" i="12"/>
  <c r="X20" i="12"/>
  <c r="L20" i="12"/>
  <c r="AB12" i="12"/>
  <c r="P12" i="12"/>
  <c r="AI20" i="12"/>
  <c r="W20" i="12"/>
  <c r="K20" i="12"/>
  <c r="Z52" i="12"/>
  <c r="Y56" i="12"/>
  <c r="M56" i="12"/>
  <c r="Z36" i="12"/>
  <c r="Y24" i="12"/>
  <c r="M24" i="12"/>
  <c r="V8" i="12"/>
  <c r="J8" i="12"/>
  <c r="AE8" i="12"/>
  <c r="S8" i="12"/>
  <c r="G8" i="12"/>
  <c r="D56" i="12"/>
  <c r="AC16" i="12"/>
  <c r="X4" i="12"/>
  <c r="AH56" i="12"/>
  <c r="J56" i="12"/>
  <c r="S56" i="12"/>
  <c r="G56" i="12"/>
  <c r="P56" i="12"/>
  <c r="AF48" i="12"/>
  <c r="H48" i="12"/>
  <c r="AC48" i="12"/>
  <c r="E48" i="12"/>
  <c r="O44" i="12"/>
  <c r="X36" i="12"/>
  <c r="AG36" i="12"/>
  <c r="U36" i="12"/>
  <c r="AD36" i="12"/>
  <c r="R36" i="12"/>
  <c r="S20" i="12"/>
  <c r="AF16" i="12"/>
  <c r="Q16" i="12"/>
  <c r="Y8" i="12"/>
  <c r="K4" i="12"/>
  <c r="L4" i="12"/>
  <c r="V56" i="12"/>
  <c r="AE56" i="12"/>
  <c r="AB56" i="12"/>
  <c r="AI48" i="12"/>
  <c r="K48" i="12"/>
  <c r="T48" i="12"/>
  <c r="Q48" i="12"/>
  <c r="AA44" i="12"/>
  <c r="AJ36" i="12"/>
  <c r="L36" i="12"/>
  <c r="I36" i="12"/>
  <c r="F36" i="12"/>
  <c r="AE20" i="12"/>
  <c r="G20" i="12"/>
  <c r="T16" i="12"/>
  <c r="E16" i="12"/>
  <c r="M8" i="12"/>
  <c r="AI4" i="12"/>
  <c r="W4" i="12"/>
  <c r="AA56" i="12"/>
  <c r="AH48" i="12"/>
  <c r="AE48" i="12"/>
  <c r="G48" i="12"/>
  <c r="D48" i="12"/>
  <c r="N44" i="12"/>
  <c r="W36" i="12"/>
  <c r="AF36" i="12"/>
  <c r="Q36" i="12"/>
  <c r="AD20" i="12"/>
  <c r="P16" i="12"/>
  <c r="L8" i="12"/>
  <c r="N56" i="12"/>
  <c r="J36" i="12"/>
  <c r="G36" i="12"/>
  <c r="D36" i="12"/>
  <c r="S24" i="12"/>
  <c r="AF20" i="12"/>
  <c r="AC20" i="12"/>
  <c r="Y12" i="12"/>
  <c r="AI8" i="12"/>
  <c r="AJ52" i="12"/>
  <c r="X52" i="12"/>
  <c r="L52" i="12"/>
  <c r="AG52" i="12"/>
  <c r="U52" i="12"/>
  <c r="I52" i="12"/>
  <c r="AD52" i="12"/>
  <c r="R52" i="12"/>
  <c r="F52" i="12"/>
  <c r="AA36" i="12"/>
  <c r="O36" i="12"/>
  <c r="AA30" i="12"/>
  <c r="AG24" i="12"/>
  <c r="U24" i="12"/>
  <c r="I24" i="12"/>
  <c r="AD24" i="12"/>
  <c r="R24" i="12"/>
  <c r="F24" i="12"/>
  <c r="AB20" i="12"/>
  <c r="P20" i="12"/>
  <c r="D20" i="12"/>
  <c r="AJ12" i="12"/>
  <c r="X12" i="12"/>
  <c r="L12" i="12"/>
  <c r="D12" i="12"/>
  <c r="AJ4" i="12"/>
  <c r="H16" i="12"/>
  <c r="O56" i="12"/>
  <c r="V48" i="12"/>
  <c r="J48" i="12"/>
  <c r="S48" i="12"/>
  <c r="AB48" i="12"/>
  <c r="P48" i="12"/>
  <c r="Z44" i="12"/>
  <c r="AI36" i="12"/>
  <c r="K36" i="12"/>
  <c r="T36" i="12"/>
  <c r="H36" i="12"/>
  <c r="AC36" i="12"/>
  <c r="E36" i="12"/>
  <c r="AG20" i="12"/>
  <c r="U20" i="12"/>
  <c r="I20" i="12"/>
  <c r="R20" i="12"/>
  <c r="F20" i="12"/>
  <c r="AB16" i="12"/>
  <c r="D16" i="12"/>
  <c r="AJ8" i="12"/>
  <c r="X8" i="12"/>
  <c r="Z56" i="12"/>
  <c r="AA48" i="12"/>
  <c r="AH36" i="12"/>
  <c r="V36" i="12"/>
  <c r="AE36" i="12"/>
  <c r="S36" i="12"/>
  <c r="AB36" i="12"/>
  <c r="P36" i="12"/>
  <c r="AE24" i="12"/>
  <c r="G24" i="12"/>
  <c r="T20" i="12"/>
  <c r="H20" i="12"/>
  <c r="Q20" i="12"/>
  <c r="E20" i="12"/>
  <c r="M12" i="12"/>
  <c r="W8" i="12"/>
  <c r="K8" i="12"/>
  <c r="C48" i="12"/>
  <c r="AI52" i="12"/>
  <c r="K52" i="12"/>
  <c r="AF52" i="12"/>
  <c r="T52" i="12"/>
  <c r="H52" i="12"/>
  <c r="AC52" i="12"/>
  <c r="Q52" i="12"/>
  <c r="E52" i="12"/>
  <c r="AF24" i="12"/>
  <c r="T24" i="12"/>
  <c r="H24" i="12"/>
  <c r="AC24" i="12"/>
  <c r="Q24" i="12"/>
  <c r="E24" i="12"/>
  <c r="Y16" i="12"/>
  <c r="M16" i="12"/>
  <c r="AI12" i="12"/>
  <c r="W12" i="12"/>
  <c r="K12" i="12"/>
  <c r="AE4" i="12"/>
  <c r="S4" i="12"/>
  <c r="G4" i="12"/>
  <c r="U44" i="12"/>
  <c r="AD44" i="12"/>
  <c r="F44" i="12"/>
  <c r="AF44" i="12"/>
  <c r="T44" i="12"/>
  <c r="H44" i="12"/>
  <c r="AC44" i="12"/>
  <c r="Q44" i="12"/>
  <c r="E44" i="12"/>
  <c r="AG44" i="12"/>
  <c r="I44" i="12"/>
  <c r="R44" i="12"/>
  <c r="C30" i="12" l="1"/>
  <c r="W62" i="12"/>
  <c r="Z62" i="12"/>
  <c r="N62" i="12"/>
  <c r="AI62" i="12"/>
  <c r="M62" i="12"/>
  <c r="V62" i="12"/>
  <c r="AH62" i="12"/>
  <c r="C62" i="12"/>
  <c r="P30" i="12"/>
  <c r="G30" i="12"/>
  <c r="AC30" i="12"/>
  <c r="L30" i="12"/>
  <c r="S30" i="12"/>
  <c r="M30" i="12"/>
  <c r="X30" i="12"/>
  <c r="N30" i="12"/>
  <c r="Z30" i="12"/>
  <c r="AJ30" i="12"/>
  <c r="D30" i="12"/>
  <c r="AI30" i="12"/>
  <c r="K30" i="12"/>
  <c r="R30" i="12"/>
  <c r="Q30" i="12"/>
  <c r="D62" i="12"/>
  <c r="AA62" i="12"/>
  <c r="T62" i="12"/>
  <c r="W30" i="12"/>
  <c r="AB62" i="12"/>
  <c r="AC62" i="12"/>
  <c r="AF62" i="12"/>
  <c r="AF30" i="12"/>
  <c r="J62" i="12"/>
  <c r="F30" i="12"/>
  <c r="H62" i="12"/>
  <c r="X62" i="12"/>
  <c r="Y30" i="12"/>
  <c r="K62" i="12"/>
  <c r="E30" i="12"/>
  <c r="F62" i="12"/>
  <c r="L62" i="12"/>
  <c r="AE30" i="12"/>
  <c r="Y62" i="12"/>
  <c r="O62" i="12"/>
  <c r="AD30" i="12"/>
  <c r="AJ62" i="12"/>
  <c r="J30" i="12"/>
  <c r="AH30" i="12"/>
  <c r="I30" i="12"/>
  <c r="P62" i="12"/>
  <c r="V30" i="12"/>
  <c r="AB30" i="12"/>
  <c r="S62" i="12"/>
  <c r="R62" i="12"/>
  <c r="AE62" i="12"/>
  <c r="H30" i="12"/>
  <c r="AD62" i="12"/>
  <c r="U30" i="12"/>
  <c r="G62" i="12"/>
  <c r="U62" i="12"/>
  <c r="AG30" i="12"/>
  <c r="E62" i="12"/>
  <c r="I62" i="12"/>
  <c r="Q62" i="12"/>
  <c r="AG62" i="12"/>
  <c r="T30" i="12"/>
  <c r="V95" i="12" l="1"/>
  <c r="AD95" i="12"/>
  <c r="J95" i="12"/>
  <c r="C95" i="12"/>
  <c r="O95" i="12"/>
  <c r="AH95" i="12"/>
  <c r="AE95" i="12"/>
  <c r="Y95" i="12"/>
  <c r="AF95" i="12"/>
  <c r="R95" i="12"/>
  <c r="AC95" i="12"/>
  <c r="M95" i="12"/>
  <c r="AG95" i="12"/>
  <c r="S95" i="12"/>
  <c r="L95" i="12"/>
  <c r="AB95" i="12"/>
  <c r="Q95" i="12"/>
  <c r="F95" i="12"/>
  <c r="AI95" i="12"/>
  <c r="I95" i="12"/>
  <c r="T95" i="12"/>
  <c r="E95" i="12"/>
  <c r="P95" i="12"/>
  <c r="K95" i="12"/>
  <c r="AA95" i="12"/>
  <c r="N95" i="12"/>
  <c r="D95" i="12"/>
  <c r="U95" i="12"/>
  <c r="X95" i="12"/>
  <c r="Z95" i="12"/>
  <c r="G95" i="12"/>
  <c r="H95" i="12"/>
  <c r="AJ95" i="12"/>
  <c r="W95" i="12"/>
  <c r="AJ86" i="12"/>
  <c r="AJ82" i="12"/>
  <c r="AJ78" i="12"/>
  <c r="AJ81" i="12"/>
  <c r="AJ77" i="12"/>
  <c r="AJ76" i="12"/>
  <c r="AJ13" i="7"/>
  <c r="AJ43" i="7"/>
  <c r="AJ30" i="7"/>
  <c r="AJ49" i="7"/>
  <c r="AJ72" i="12"/>
  <c r="AJ32" i="6"/>
  <c r="AJ33" i="6"/>
  <c r="AJ74" i="5"/>
  <c r="AJ78" i="5"/>
  <c r="AJ69" i="5"/>
  <c r="AJ71" i="5"/>
  <c r="AJ72" i="5"/>
  <c r="AJ18" i="6" l="1"/>
  <c r="AJ23" i="6" s="1"/>
  <c r="AJ77" i="5"/>
  <c r="AJ75" i="5"/>
  <c r="AJ84" i="5"/>
  <c r="AJ88" i="5"/>
  <c r="AJ81" i="5"/>
  <c r="AJ34" i="5"/>
  <c r="AJ70" i="5"/>
  <c r="AJ33" i="3"/>
  <c r="AJ48" i="7"/>
  <c r="AJ68" i="5"/>
  <c r="AJ32" i="3"/>
  <c r="AJ13" i="5"/>
  <c r="AJ22" i="3"/>
  <c r="AJ80" i="5"/>
  <c r="AJ85" i="5"/>
  <c r="AJ37" i="3"/>
  <c r="AJ87" i="5"/>
  <c r="AJ66" i="5"/>
  <c r="AJ4" i="7"/>
  <c r="AJ7" i="7"/>
  <c r="AJ34" i="3"/>
  <c r="AJ84" i="12"/>
  <c r="AJ68" i="12"/>
  <c r="AJ70" i="12"/>
  <c r="AJ90" i="12"/>
  <c r="AJ6" i="6"/>
  <c r="AJ11" i="6" s="1"/>
  <c r="AJ10" i="7"/>
  <c r="AJ4" i="5"/>
  <c r="AJ31" i="6"/>
  <c r="AJ19" i="5"/>
  <c r="AJ30" i="3"/>
  <c r="AJ46" i="7"/>
  <c r="AJ45" i="7"/>
  <c r="AJ36" i="3"/>
  <c r="AJ86" i="5"/>
  <c r="AJ24" i="7"/>
  <c r="AJ34" i="6"/>
  <c r="AJ67" i="5"/>
  <c r="AJ29" i="6"/>
  <c r="AJ21" i="7"/>
  <c r="AJ69" i="12"/>
  <c r="AJ91" i="12"/>
  <c r="AJ80" i="12"/>
  <c r="AJ67" i="12"/>
  <c r="AJ83" i="12"/>
  <c r="AJ88" i="12"/>
  <c r="AJ79" i="12"/>
  <c r="AJ47" i="7"/>
  <c r="AJ42" i="7"/>
  <c r="AJ40" i="7"/>
  <c r="AJ39" i="7"/>
  <c r="AJ27" i="7"/>
  <c r="AJ71" i="12"/>
  <c r="AJ75" i="12"/>
  <c r="AJ28" i="6"/>
  <c r="AJ31" i="3"/>
  <c r="AJ9" i="3"/>
  <c r="AJ12" i="3" s="1"/>
  <c r="AJ23" i="5"/>
  <c r="AJ53" i="5"/>
  <c r="AJ65" i="5"/>
  <c r="AJ49" i="5"/>
  <c r="AJ82" i="5"/>
  <c r="AJ25" i="3" l="1"/>
  <c r="AJ75" i="3"/>
  <c r="AJ64" i="5"/>
  <c r="AJ16" i="7"/>
  <c r="AJ41" i="7"/>
  <c r="AJ44" i="7"/>
  <c r="AJ38" i="7"/>
  <c r="AJ76" i="5"/>
  <c r="AJ35" i="6"/>
  <c r="AJ43" i="5"/>
  <c r="AJ73" i="5" s="1"/>
  <c r="AJ30" i="6"/>
  <c r="AJ38" i="6"/>
  <c r="AJ79" i="5"/>
  <c r="AJ83" i="5"/>
  <c r="AJ29" i="5"/>
  <c r="AJ33" i="7"/>
  <c r="AJ87" i="12"/>
  <c r="AJ38" i="3"/>
  <c r="AJ41" i="3"/>
  <c r="AJ42" i="3" s="1"/>
  <c r="AJ35" i="3"/>
  <c r="AJ78" i="3" l="1"/>
  <c r="AJ59" i="5"/>
  <c r="AJ50" i="7"/>
  <c r="AJ53" i="7"/>
  <c r="AJ93" i="12"/>
  <c r="AI40" i="7"/>
  <c r="AI10" i="7"/>
  <c r="AI13" i="7"/>
  <c r="AI24" i="7"/>
  <c r="AI27" i="7"/>
  <c r="AI46" i="7"/>
  <c r="AI30" i="7"/>
  <c r="AI45" i="7"/>
  <c r="AI48" i="7"/>
  <c r="AI49" i="7"/>
  <c r="AI83" i="12"/>
  <c r="AI84" i="12"/>
  <c r="AI91" i="12"/>
  <c r="AI6" i="6"/>
  <c r="AI11" i="6" s="1"/>
  <c r="AI32" i="6"/>
  <c r="AI33" i="6"/>
  <c r="AI34" i="6"/>
  <c r="AI29" i="6"/>
  <c r="AI18" i="6"/>
  <c r="AI31" i="6"/>
  <c r="AI70" i="5"/>
  <c r="AI74" i="5"/>
  <c r="AI75" i="5"/>
  <c r="AI77" i="5"/>
  <c r="AI78" i="5"/>
  <c r="AI85" i="5"/>
  <c r="AI66" i="5"/>
  <c r="AI67" i="5"/>
  <c r="AI68" i="5"/>
  <c r="AI80" i="5"/>
  <c r="AI81" i="5"/>
  <c r="AI82" i="5"/>
  <c r="AI84" i="5"/>
  <c r="AI86" i="5"/>
  <c r="AI69" i="5"/>
  <c r="AI71" i="5"/>
  <c r="AI72" i="5"/>
  <c r="AI32" i="3"/>
  <c r="AI33" i="3"/>
  <c r="AI34" i="3"/>
  <c r="AI37" i="3"/>
  <c r="AI31" i="3"/>
  <c r="AJ89" i="5" l="1"/>
  <c r="AJ92" i="5"/>
  <c r="AI78" i="12"/>
  <c r="AI76" i="12"/>
  <c r="AI88" i="12"/>
  <c r="AI68" i="12"/>
  <c r="AI86" i="12"/>
  <c r="AI70" i="12"/>
  <c r="AI69" i="12"/>
  <c r="AI13" i="5"/>
  <c r="AI87" i="5"/>
  <c r="AI43" i="5"/>
  <c r="AI23" i="5"/>
  <c r="AI82" i="12"/>
  <c r="AI30" i="6"/>
  <c r="AI81" i="12"/>
  <c r="AI9" i="3"/>
  <c r="AI12" i="3" s="1"/>
  <c r="AI4" i="7"/>
  <c r="AI75" i="12"/>
  <c r="AI71" i="12"/>
  <c r="AI36" i="3"/>
  <c r="AI79" i="12"/>
  <c r="AI4" i="5"/>
  <c r="AI72" i="12"/>
  <c r="AI7" i="7"/>
  <c r="AI41" i="7" s="1"/>
  <c r="AI80" i="12"/>
  <c r="AI19" i="5"/>
  <c r="AI23" i="6"/>
  <c r="AI53" i="5"/>
  <c r="AI34" i="5"/>
  <c r="AI43" i="7"/>
  <c r="AI21" i="7"/>
  <c r="AI65" i="5"/>
  <c r="AI39" i="7"/>
  <c r="AI47" i="7"/>
  <c r="AI44" i="7"/>
  <c r="AI42" i="7"/>
  <c r="AI87" i="12"/>
  <c r="AI77" i="12"/>
  <c r="AI90" i="12"/>
  <c r="AI28" i="6"/>
  <c r="AI88" i="5"/>
  <c r="AI49" i="5"/>
  <c r="AI30" i="3"/>
  <c r="AI22" i="3"/>
  <c r="AI75" i="3" s="1"/>
  <c r="AI33" i="7" l="1"/>
  <c r="AI67" i="12"/>
  <c r="AI83" i="5"/>
  <c r="AI64" i="5"/>
  <c r="AI76" i="5"/>
  <c r="AI73" i="5"/>
  <c r="AI79" i="5"/>
  <c r="AI29" i="5"/>
  <c r="AI16" i="7"/>
  <c r="AI35" i="3"/>
  <c r="AI38" i="6"/>
  <c r="AI35" i="6"/>
  <c r="AI38" i="7"/>
  <c r="AI59" i="5"/>
  <c r="AI25" i="3"/>
  <c r="AE6" i="6"/>
  <c r="AB6" i="6"/>
  <c r="P6" i="6"/>
  <c r="D6" i="6"/>
  <c r="AA6" i="6"/>
  <c r="O6" i="6"/>
  <c r="U6" i="6"/>
  <c r="AG6" i="6"/>
  <c r="AH6" i="6"/>
  <c r="V6" i="6"/>
  <c r="K6" i="6"/>
  <c r="W6" i="6"/>
  <c r="I6" i="6"/>
  <c r="S6" i="6"/>
  <c r="J6" i="6"/>
  <c r="Z6" i="6"/>
  <c r="N6" i="6"/>
  <c r="Y6" i="6"/>
  <c r="M6" i="6"/>
  <c r="AF6" i="6"/>
  <c r="T6" i="6"/>
  <c r="H6" i="6"/>
  <c r="G6" i="6"/>
  <c r="AD6" i="6"/>
  <c r="R6" i="6"/>
  <c r="F6" i="6"/>
  <c r="AC6" i="6"/>
  <c r="Q6" i="6"/>
  <c r="E6" i="6"/>
  <c r="X6" i="6"/>
  <c r="L6" i="6"/>
  <c r="AH13" i="7"/>
  <c r="AI78" i="3" l="1"/>
  <c r="AI93" i="12"/>
  <c r="AI53" i="7"/>
  <c r="AI50" i="7"/>
  <c r="AI89" i="5"/>
  <c r="AI92" i="5"/>
  <c r="AI38" i="3"/>
  <c r="AI41" i="3"/>
  <c r="AI42" i="3" s="1"/>
  <c r="AH49" i="7"/>
  <c r="W27" i="7"/>
  <c r="K27" i="7"/>
  <c r="AH7" i="7"/>
  <c r="C27" i="7"/>
  <c r="AA27" i="7"/>
  <c r="AG27" i="7"/>
  <c r="U27" i="7"/>
  <c r="Z27" i="7"/>
  <c r="N27" i="7"/>
  <c r="AD27" i="7"/>
  <c r="R27" i="7"/>
  <c r="X27" i="7"/>
  <c r="AH10" i="7"/>
  <c r="AH45" i="7"/>
  <c r="AH40" i="7"/>
  <c r="AH4" i="7"/>
  <c r="AH46" i="7"/>
  <c r="L27" i="7"/>
  <c r="O27" i="7"/>
  <c r="Y27" i="7"/>
  <c r="M27" i="7"/>
  <c r="AH27" i="7"/>
  <c r="V27" i="7"/>
  <c r="J27" i="7"/>
  <c r="I27" i="7"/>
  <c r="AF27" i="7"/>
  <c r="T27" i="7"/>
  <c r="H27" i="7"/>
  <c r="AE27" i="7"/>
  <c r="S27" i="7"/>
  <c r="F27" i="7"/>
  <c r="G27" i="7"/>
  <c r="AC27" i="7"/>
  <c r="Q27" i="7"/>
  <c r="E27" i="7"/>
  <c r="AB27" i="7"/>
  <c r="P27" i="7"/>
  <c r="D27" i="7"/>
  <c r="AH44" i="7" l="1"/>
  <c r="AH11" i="6"/>
  <c r="AH16" i="7"/>
  <c r="AB23" i="5" l="1"/>
  <c r="P23" i="5"/>
  <c r="D23" i="5"/>
  <c r="Z23" i="5"/>
  <c r="AA23" i="5"/>
  <c r="O23" i="5"/>
  <c r="AH23" i="5"/>
  <c r="V23" i="5"/>
  <c r="J23" i="5"/>
  <c r="X23" i="5"/>
  <c r="L23" i="5"/>
  <c r="W23" i="5"/>
  <c r="K23" i="5"/>
  <c r="Y23" i="5"/>
  <c r="M23" i="5"/>
  <c r="AF23" i="5"/>
  <c r="T23" i="5"/>
  <c r="AC23" i="5"/>
  <c r="Q23" i="5"/>
  <c r="E23" i="5"/>
  <c r="N23" i="5"/>
  <c r="AG23" i="5"/>
  <c r="U23" i="5"/>
  <c r="I23" i="5"/>
  <c r="H23" i="5"/>
  <c r="AE23" i="5"/>
  <c r="S23" i="5"/>
  <c r="G23" i="5"/>
  <c r="AD23" i="5"/>
  <c r="R23" i="5"/>
  <c r="F23" i="5"/>
  <c r="AH71" i="5" l="1"/>
  <c r="AH72" i="5"/>
  <c r="AG84" i="5"/>
  <c r="AG87" i="5"/>
  <c r="AG69" i="5"/>
  <c r="AH69" i="5"/>
  <c r="AG72" i="5"/>
  <c r="AH87" i="5"/>
  <c r="AG88" i="5"/>
  <c r="AG70" i="5"/>
  <c r="AH70" i="5"/>
  <c r="AG19" i="5"/>
  <c r="AH19" i="5"/>
  <c r="AG86" i="5"/>
  <c r="AG4" i="5" l="1"/>
  <c r="AH88" i="5"/>
  <c r="AH86" i="5"/>
  <c r="AH4" i="5"/>
  <c r="AG71" i="5"/>
  <c r="AH84" i="5"/>
  <c r="AH13" i="5"/>
  <c r="AG13" i="5"/>
  <c r="AG29" i="5" l="1"/>
  <c r="AH29" i="5"/>
  <c r="AH78" i="12"/>
  <c r="AH87" i="12" l="1"/>
  <c r="AH83" i="12"/>
  <c r="AH88" i="12"/>
  <c r="AH76" i="12"/>
  <c r="AH71" i="12"/>
  <c r="AH68" i="12"/>
  <c r="AH86" i="12"/>
  <c r="AH82" i="12"/>
  <c r="AH80" i="12"/>
  <c r="AH91" i="12"/>
  <c r="AH84" i="12"/>
  <c r="AH72" i="12"/>
  <c r="AH70" i="12"/>
  <c r="AH75" i="12"/>
  <c r="AH77" i="12"/>
  <c r="AH90" i="12"/>
  <c r="AH69" i="12"/>
  <c r="AH79" i="12"/>
  <c r="AH81" i="12"/>
  <c r="AH67" i="12" l="1"/>
  <c r="C9" i="5"/>
  <c r="AH93" i="12" l="1"/>
  <c r="C4" i="5"/>
  <c r="AE9" i="3" l="1"/>
  <c r="AE12" i="3" s="1"/>
  <c r="AF9" i="3"/>
  <c r="AF12" i="3" s="1"/>
  <c r="AD9" i="3"/>
  <c r="AD12" i="3" s="1"/>
  <c r="L9" i="3"/>
  <c r="L12" i="3" s="1"/>
  <c r="X9" i="3"/>
  <c r="X12" i="3" s="1"/>
  <c r="M9" i="3"/>
  <c r="M12" i="3" s="1"/>
  <c r="Y9" i="3"/>
  <c r="Y12" i="3" s="1"/>
  <c r="V22" i="3"/>
  <c r="V75" i="3" s="1"/>
  <c r="J22" i="3"/>
  <c r="G9" i="3"/>
  <c r="G12" i="3" s="1"/>
  <c r="H9" i="3"/>
  <c r="H12" i="3" s="1"/>
  <c r="F9" i="3"/>
  <c r="F12" i="3" s="1"/>
  <c r="I9" i="3"/>
  <c r="I12" i="3" s="1"/>
  <c r="AG9" i="3"/>
  <c r="AG12" i="3" s="1"/>
  <c r="E9" i="3"/>
  <c r="E12" i="3" s="1"/>
  <c r="C22" i="3"/>
  <c r="AF22" i="3"/>
  <c r="AF75" i="3" s="1"/>
  <c r="K22" i="3"/>
  <c r="W22" i="3"/>
  <c r="T22" i="3"/>
  <c r="H22" i="3"/>
  <c r="H75" i="3" s="1"/>
  <c r="Q9" i="3"/>
  <c r="Q12" i="3" s="1"/>
  <c r="N9" i="3"/>
  <c r="N12" i="3" s="1"/>
  <c r="Z9" i="3"/>
  <c r="Z12" i="3" s="1"/>
  <c r="O9" i="3"/>
  <c r="O12" i="3" s="1"/>
  <c r="AA9" i="3"/>
  <c r="AA12" i="3" s="1"/>
  <c r="U9" i="3"/>
  <c r="U12" i="3" s="1"/>
  <c r="AC9" i="3"/>
  <c r="AC12" i="3" s="1"/>
  <c r="AH37" i="3"/>
  <c r="R9" i="3"/>
  <c r="R12" i="3" s="1"/>
  <c r="S9" i="3"/>
  <c r="S12" i="3" s="1"/>
  <c r="T9" i="3"/>
  <c r="T12" i="3" s="1"/>
  <c r="AH36" i="3"/>
  <c r="AD22" i="3"/>
  <c r="AD75" i="3" s="1"/>
  <c r="R22" i="3"/>
  <c r="AC22" i="3"/>
  <c r="AC75" i="3" s="1"/>
  <c r="Q22" i="3"/>
  <c r="E22" i="3"/>
  <c r="E75" i="3" s="1"/>
  <c r="AG22" i="3"/>
  <c r="AG75" i="3" s="1"/>
  <c r="U22" i="3"/>
  <c r="U75" i="3" s="1"/>
  <c r="I22" i="3"/>
  <c r="I75" i="3" s="1"/>
  <c r="AB22" i="3"/>
  <c r="P22" i="3"/>
  <c r="D22" i="3"/>
  <c r="F22" i="3"/>
  <c r="F75" i="3" s="1"/>
  <c r="J9" i="3"/>
  <c r="J12" i="3" s="1"/>
  <c r="V9" i="3"/>
  <c r="V12" i="3" s="1"/>
  <c r="AH9" i="3"/>
  <c r="AH12" i="3" s="1"/>
  <c r="AA22" i="3"/>
  <c r="AA75" i="3" s="1"/>
  <c r="O22" i="3"/>
  <c r="O75" i="3" s="1"/>
  <c r="AH22" i="3"/>
  <c r="K9" i="3"/>
  <c r="K12" i="3" s="1"/>
  <c r="W9" i="3"/>
  <c r="W12" i="3" s="1"/>
  <c r="D9" i="3"/>
  <c r="D12" i="3" s="1"/>
  <c r="P9" i="3"/>
  <c r="P12" i="3" s="1"/>
  <c r="AB9" i="3"/>
  <c r="AB12" i="3" s="1"/>
  <c r="AE22" i="3"/>
  <c r="AE75" i="3" s="1"/>
  <c r="S22" i="3"/>
  <c r="G22" i="3"/>
  <c r="G75" i="3" s="1"/>
  <c r="Z22" i="3"/>
  <c r="N22" i="3"/>
  <c r="X22" i="3"/>
  <c r="X75" i="3" s="1"/>
  <c r="L22" i="3"/>
  <c r="L75" i="3" s="1"/>
  <c r="Y22" i="3"/>
  <c r="Y75" i="3" s="1"/>
  <c r="M22" i="3"/>
  <c r="M75" i="3" s="1"/>
  <c r="N75" i="3" l="1"/>
  <c r="Q75" i="3"/>
  <c r="T75" i="3"/>
  <c r="AH75" i="3"/>
  <c r="W75" i="3"/>
  <c r="D75" i="3"/>
  <c r="P75" i="3"/>
  <c r="K75" i="3"/>
  <c r="Z75" i="3"/>
  <c r="R75" i="3"/>
  <c r="S75" i="3"/>
  <c r="AB75" i="3"/>
  <c r="J75" i="3"/>
  <c r="AH35" i="3"/>
  <c r="AG49" i="7" l="1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39" i="7"/>
  <c r="J39" i="7"/>
  <c r="I39" i="7"/>
  <c r="H39" i="7"/>
  <c r="G39" i="7"/>
  <c r="F39" i="7"/>
  <c r="E39" i="7"/>
  <c r="D39" i="7"/>
  <c r="C39" i="7"/>
  <c r="C9" i="3" l="1"/>
  <c r="C75" i="3" s="1"/>
  <c r="AG13" i="7" l="1"/>
  <c r="AG70" i="12"/>
  <c r="AG78" i="12"/>
  <c r="AG79" i="12"/>
  <c r="AG81" i="12"/>
  <c r="AG83" i="12"/>
  <c r="AG86" i="12"/>
  <c r="AG87" i="12"/>
  <c r="AG88" i="12" l="1"/>
  <c r="AG80" i="12"/>
  <c r="AG72" i="12"/>
  <c r="AG75" i="12"/>
  <c r="AG71" i="12"/>
  <c r="AG7" i="7"/>
  <c r="AG69" i="12"/>
  <c r="AG68" i="12"/>
  <c r="AG82" i="12"/>
  <c r="AG84" i="12"/>
  <c r="AG76" i="12"/>
  <c r="AG4" i="7"/>
  <c r="AG77" i="12"/>
  <c r="AG91" i="12"/>
  <c r="AG90" i="12"/>
  <c r="AG67" i="12"/>
  <c r="AG11" i="6"/>
  <c r="AG36" i="3"/>
  <c r="AG37" i="3"/>
  <c r="AG93" i="12" l="1"/>
  <c r="C13" i="5"/>
  <c r="AG35" i="3"/>
  <c r="AF69" i="12"/>
  <c r="AF70" i="12" l="1"/>
  <c r="AF71" i="12"/>
  <c r="AF79" i="12"/>
  <c r="AF78" i="12"/>
  <c r="AF86" i="12"/>
  <c r="AF77" i="12"/>
  <c r="AF72" i="12"/>
  <c r="AF80" i="12"/>
  <c r="AF88" i="12"/>
  <c r="AF68" i="12"/>
  <c r="AF91" i="12"/>
  <c r="AF75" i="12"/>
  <c r="AF83" i="12"/>
  <c r="AF87" i="12"/>
  <c r="AF82" i="12"/>
  <c r="AF90" i="12"/>
  <c r="AF81" i="12"/>
  <c r="AF84" i="12"/>
  <c r="AF76" i="12"/>
  <c r="AF67" i="12"/>
  <c r="AF93" i="12" l="1"/>
  <c r="AF13" i="7" l="1"/>
  <c r="AF72" i="5"/>
  <c r="AF69" i="5"/>
  <c r="AF71" i="5" l="1"/>
  <c r="AF86" i="5"/>
  <c r="AF87" i="5"/>
  <c r="AF84" i="5"/>
  <c r="AF13" i="5"/>
  <c r="AF4" i="5"/>
  <c r="AF7" i="7"/>
  <c r="AF4" i="7"/>
  <c r="AF19" i="5"/>
  <c r="AF88" i="5"/>
  <c r="AF29" i="5" l="1"/>
  <c r="AF11" i="6"/>
  <c r="AE7" i="7"/>
  <c r="S7" i="7"/>
  <c r="M7" i="7"/>
  <c r="Y7" i="7"/>
  <c r="G7" i="7"/>
  <c r="Q7" i="7"/>
  <c r="J7" i="7"/>
  <c r="D7" i="7"/>
  <c r="AA7" i="7"/>
  <c r="U7" i="7"/>
  <c r="O7" i="7"/>
  <c r="I7" i="7"/>
  <c r="E7" i="7"/>
  <c r="AB7" i="7"/>
  <c r="P7" i="7"/>
  <c r="C7" i="7"/>
  <c r="Z7" i="7"/>
  <c r="T7" i="7"/>
  <c r="N7" i="7"/>
  <c r="H7" i="7"/>
  <c r="AC7" i="7"/>
  <c r="W7" i="7"/>
  <c r="V7" i="7"/>
  <c r="K7" i="7"/>
  <c r="AD7" i="7"/>
  <c r="X7" i="7"/>
  <c r="R7" i="7"/>
  <c r="L7" i="7"/>
  <c r="F7" i="7"/>
  <c r="AD13" i="7" l="1"/>
  <c r="AE13" i="7"/>
  <c r="AE11" i="6" l="1"/>
  <c r="AE69" i="12"/>
  <c r="AE86" i="12"/>
  <c r="AE80" i="12"/>
  <c r="AE68" i="12"/>
  <c r="AE79" i="12"/>
  <c r="AE67" i="12"/>
  <c r="AE87" i="12"/>
  <c r="AE81" i="12"/>
  <c r="AE75" i="12"/>
  <c r="AE90" i="12"/>
  <c r="AE84" i="12"/>
  <c r="AE78" i="12"/>
  <c r="AE72" i="12"/>
  <c r="AE83" i="12"/>
  <c r="AE77" i="12"/>
  <c r="AE71" i="12"/>
  <c r="AE88" i="12"/>
  <c r="AE82" i="12"/>
  <c r="AE76" i="12"/>
  <c r="AE70" i="12"/>
  <c r="AE91" i="12"/>
  <c r="AE4" i="7"/>
  <c r="AD4" i="7"/>
  <c r="AD11" i="6" l="1"/>
  <c r="AE93" i="12"/>
  <c r="AD69" i="5" l="1"/>
  <c r="AE69" i="5"/>
  <c r="AD87" i="5"/>
  <c r="AE87" i="5"/>
  <c r="AD88" i="5"/>
  <c r="AE88" i="5"/>
  <c r="AD72" i="5"/>
  <c r="AE72" i="5"/>
  <c r="AD84" i="5" l="1"/>
  <c r="AD71" i="5"/>
  <c r="AE84" i="5"/>
  <c r="AE71" i="5"/>
  <c r="AE86" i="5"/>
  <c r="AD86" i="5"/>
  <c r="AD4" i="5"/>
  <c r="AE19" i="5"/>
  <c r="AD19" i="5"/>
  <c r="AE4" i="5"/>
  <c r="AE13" i="5"/>
  <c r="AD13" i="5"/>
  <c r="AD29" i="5" l="1"/>
  <c r="AE29" i="5"/>
  <c r="X87" i="5"/>
  <c r="T87" i="5"/>
  <c r="P87" i="5"/>
  <c r="L87" i="5"/>
  <c r="H87" i="5"/>
  <c r="D87" i="5"/>
  <c r="V88" i="5"/>
  <c r="F88" i="5"/>
  <c r="AC87" i="5"/>
  <c r="I87" i="5"/>
  <c r="Z88" i="5"/>
  <c r="R88" i="5"/>
  <c r="N88" i="5"/>
  <c r="J88" i="5"/>
  <c r="C88" i="5"/>
  <c r="AA88" i="5"/>
  <c r="W88" i="5"/>
  <c r="S88" i="5"/>
  <c r="O88" i="5"/>
  <c r="K88" i="5"/>
  <c r="G88" i="5"/>
  <c r="Y87" i="5"/>
  <c r="M87" i="5"/>
  <c r="AC88" i="5"/>
  <c r="Q88" i="5"/>
  <c r="I88" i="5"/>
  <c r="E88" i="5"/>
  <c r="Y88" i="5"/>
  <c r="U88" i="5"/>
  <c r="M88" i="5"/>
  <c r="C87" i="5"/>
  <c r="AB88" i="5"/>
  <c r="X88" i="5"/>
  <c r="T88" i="5"/>
  <c r="P88" i="5"/>
  <c r="L88" i="5"/>
  <c r="H88" i="5"/>
  <c r="D88" i="5"/>
  <c r="AA87" i="5"/>
  <c r="W87" i="5"/>
  <c r="O87" i="5"/>
  <c r="K87" i="5"/>
  <c r="Q87" i="5"/>
  <c r="Z87" i="5"/>
  <c r="V87" i="5"/>
  <c r="R87" i="5"/>
  <c r="N87" i="5"/>
  <c r="J87" i="5"/>
  <c r="F87" i="5"/>
  <c r="U87" i="5"/>
  <c r="E87" i="5"/>
  <c r="AB87" i="5"/>
  <c r="S87" i="5"/>
  <c r="G87" i="5"/>
  <c r="AD88" i="12" l="1"/>
  <c r="AD84" i="12"/>
  <c r="AD91" i="12"/>
  <c r="AD87" i="12"/>
  <c r="AD83" i="12"/>
  <c r="AD90" i="12"/>
  <c r="AD86" i="12"/>
  <c r="AD82" i="12"/>
  <c r="AD78" i="12"/>
  <c r="AD70" i="12"/>
  <c r="AD81" i="12"/>
  <c r="AD77" i="12"/>
  <c r="AD69" i="12"/>
  <c r="AD80" i="12"/>
  <c r="AD76" i="12"/>
  <c r="AD72" i="12"/>
  <c r="AD68" i="12"/>
  <c r="AD79" i="12"/>
  <c r="AD75" i="12"/>
  <c r="AD71" i="12"/>
  <c r="AD67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Y74" i="12"/>
  <c r="W74" i="12"/>
  <c r="V74" i="12"/>
  <c r="U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Y73" i="12"/>
  <c r="W73" i="12"/>
  <c r="V73" i="12"/>
  <c r="U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AD93" i="12" l="1"/>
  <c r="C23" i="5" l="1"/>
  <c r="C86" i="5"/>
  <c r="AC71" i="5" l="1"/>
  <c r="AC72" i="5"/>
  <c r="AC69" i="5"/>
  <c r="AC11" i="6" l="1"/>
  <c r="AC86" i="5"/>
  <c r="AC4" i="5"/>
  <c r="AC19" i="5"/>
  <c r="AC13" i="5"/>
  <c r="AC84" i="5"/>
  <c r="AC29" i="5" l="1"/>
  <c r="AC13" i="7" l="1"/>
  <c r="AC4" i="7" l="1"/>
  <c r="AC93" i="12" l="1"/>
  <c r="AB93" i="12"/>
  <c r="AB13" i="7" l="1"/>
  <c r="AB4" i="7" l="1"/>
  <c r="AB11" i="6"/>
  <c r="AA69" i="5"/>
  <c r="AB69" i="5"/>
  <c r="AA72" i="5"/>
  <c r="AB72" i="5"/>
  <c r="AB71" i="5"/>
  <c r="Z19" i="5"/>
  <c r="Y19" i="5"/>
  <c r="X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W19" i="5" l="1"/>
  <c r="AB19" i="5"/>
  <c r="AA19" i="5"/>
  <c r="AA13" i="5"/>
  <c r="AA86" i="5"/>
  <c r="AA84" i="5"/>
  <c r="AA71" i="5"/>
  <c r="AB86" i="5"/>
  <c r="AA4" i="5"/>
  <c r="AB4" i="5"/>
  <c r="AB84" i="5"/>
  <c r="AB13" i="5"/>
  <c r="AB29" i="5" l="1"/>
  <c r="AA29" i="5"/>
  <c r="AA93" i="12" l="1"/>
  <c r="Z11" i="6"/>
  <c r="Z72" i="5" l="1"/>
  <c r="Y72" i="5"/>
  <c r="X72" i="5"/>
  <c r="W72" i="5"/>
  <c r="V72" i="5"/>
  <c r="U72" i="5"/>
  <c r="T72" i="5"/>
  <c r="S72" i="5"/>
  <c r="R72" i="5"/>
  <c r="Z71" i="5"/>
  <c r="Y71" i="5"/>
  <c r="X71" i="5"/>
  <c r="W71" i="5"/>
  <c r="V71" i="5"/>
  <c r="U71" i="5"/>
  <c r="T71" i="5"/>
  <c r="S71" i="5"/>
  <c r="R71" i="5"/>
  <c r="Q71" i="5"/>
  <c r="P71" i="5"/>
  <c r="Z69" i="5"/>
  <c r="Y69" i="5"/>
  <c r="X69" i="5"/>
  <c r="W69" i="5"/>
  <c r="V69" i="5"/>
  <c r="U69" i="5"/>
  <c r="T69" i="5"/>
  <c r="S69" i="5"/>
  <c r="R69" i="5"/>
  <c r="Q69" i="5"/>
  <c r="V11" i="6" l="1"/>
  <c r="F11" i="6"/>
  <c r="J11" i="6"/>
  <c r="N11" i="6"/>
  <c r="Z4" i="7"/>
  <c r="G11" i="6"/>
  <c r="O11" i="6"/>
  <c r="W11" i="6"/>
  <c r="C6" i="6"/>
  <c r="C11" i="6" s="1"/>
  <c r="D11" i="6"/>
  <c r="H11" i="6"/>
  <c r="L11" i="6"/>
  <c r="P11" i="6"/>
  <c r="T11" i="6"/>
  <c r="X11" i="6"/>
  <c r="I11" i="6"/>
  <c r="M11" i="6"/>
  <c r="Q11" i="6"/>
  <c r="U11" i="6"/>
  <c r="Y11" i="6"/>
  <c r="K11" i="6"/>
  <c r="S11" i="6"/>
  <c r="AA4" i="7"/>
  <c r="Y4" i="7"/>
  <c r="E11" i="6" l="1"/>
  <c r="R11" i="6"/>
  <c r="Q72" i="5" l="1"/>
  <c r="P72" i="5"/>
  <c r="O72" i="5"/>
  <c r="V13" i="5" l="1"/>
  <c r="W13" i="5"/>
  <c r="Z13" i="5"/>
  <c r="U13" i="5"/>
  <c r="X13" i="5"/>
  <c r="Y13" i="5"/>
  <c r="C19" i="5" l="1"/>
  <c r="Y84" i="5"/>
  <c r="Z84" i="5"/>
  <c r="X84" i="5" l="1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E82" i="5"/>
  <c r="D82" i="5"/>
  <c r="C82" i="5"/>
  <c r="C71" i="5" l="1"/>
  <c r="F13" i="5"/>
  <c r="J13" i="5"/>
  <c r="N13" i="5"/>
  <c r="R13" i="5"/>
  <c r="D13" i="5"/>
  <c r="D71" i="5"/>
  <c r="H71" i="5"/>
  <c r="L71" i="5"/>
  <c r="G13" i="5"/>
  <c r="K13" i="5"/>
  <c r="O13" i="5"/>
  <c r="S13" i="5"/>
  <c r="E71" i="5"/>
  <c r="I71" i="5"/>
  <c r="M71" i="5"/>
  <c r="F71" i="5"/>
  <c r="J71" i="5"/>
  <c r="N71" i="5"/>
  <c r="C4" i="7"/>
  <c r="G4" i="7"/>
  <c r="K4" i="7"/>
  <c r="O4" i="7"/>
  <c r="S4" i="7"/>
  <c r="W4" i="7"/>
  <c r="E4" i="7"/>
  <c r="I4" i="7"/>
  <c r="M4" i="7"/>
  <c r="Q4" i="7"/>
  <c r="U4" i="7"/>
  <c r="F4" i="7"/>
  <c r="J4" i="7"/>
  <c r="N4" i="7"/>
  <c r="R4" i="7"/>
  <c r="V4" i="7"/>
  <c r="G71" i="5"/>
  <c r="K71" i="5"/>
  <c r="O71" i="5"/>
  <c r="D4" i="7"/>
  <c r="H4" i="7"/>
  <c r="L4" i="7"/>
  <c r="P4" i="7"/>
  <c r="T4" i="7"/>
  <c r="X4" i="7"/>
  <c r="H13" i="5"/>
  <c r="L13" i="5"/>
  <c r="P13" i="5"/>
  <c r="T13" i="5"/>
  <c r="E13" i="5"/>
  <c r="I13" i="5"/>
  <c r="M13" i="5"/>
  <c r="Q13" i="5"/>
  <c r="D79" i="5" l="1"/>
  <c r="C79" i="5" l="1"/>
  <c r="C29" i="5" l="1"/>
  <c r="E79" i="5"/>
  <c r="P9" i="5" l="1"/>
  <c r="K9" i="5" l="1"/>
  <c r="G9" i="5"/>
  <c r="O9" i="5"/>
  <c r="D9" i="5"/>
  <c r="H9" i="5"/>
  <c r="L9" i="5"/>
  <c r="E9" i="5"/>
  <c r="I9" i="5"/>
  <c r="M9" i="5"/>
  <c r="F9" i="5"/>
  <c r="J9" i="5"/>
  <c r="N9" i="5"/>
  <c r="C93" i="12" l="1"/>
  <c r="AL95" i="12" l="1"/>
  <c r="H93" i="12"/>
  <c r="L93" i="12"/>
  <c r="T93" i="12"/>
  <c r="X93" i="12"/>
  <c r="E93" i="12"/>
  <c r="I93" i="12"/>
  <c r="Q93" i="12"/>
  <c r="Y93" i="12"/>
  <c r="J93" i="12"/>
  <c r="R93" i="12"/>
  <c r="Z93" i="12"/>
  <c r="D93" i="12"/>
  <c r="P93" i="12"/>
  <c r="M93" i="12"/>
  <c r="U93" i="12"/>
  <c r="F93" i="12"/>
  <c r="N93" i="12"/>
  <c r="V93" i="12"/>
  <c r="G93" i="12"/>
  <c r="K93" i="12"/>
  <c r="O93" i="12"/>
  <c r="S93" i="12"/>
  <c r="W93" i="12"/>
  <c r="AL93" i="12" l="1"/>
  <c r="C12" i="3"/>
  <c r="W13" i="7" l="1"/>
  <c r="S13" i="7"/>
  <c r="K13" i="7"/>
  <c r="V13" i="7"/>
  <c r="N13" i="7"/>
  <c r="F13" i="7"/>
  <c r="C13" i="7"/>
  <c r="Y13" i="7"/>
  <c r="U13" i="7"/>
  <c r="Q13" i="7"/>
  <c r="M13" i="7"/>
  <c r="I13" i="7"/>
  <c r="E13" i="7"/>
  <c r="AA13" i="7"/>
  <c r="O13" i="7"/>
  <c r="G13" i="7"/>
  <c r="Z13" i="7"/>
  <c r="R13" i="7"/>
  <c r="J13" i="7"/>
  <c r="X13" i="7"/>
  <c r="T13" i="7"/>
  <c r="P13" i="7"/>
  <c r="L13" i="7"/>
  <c r="H13" i="7"/>
  <c r="D13" i="7"/>
  <c r="T4" i="5" l="1"/>
  <c r="T29" i="5" s="1"/>
  <c r="L4" i="5"/>
  <c r="L29" i="5" s="1"/>
  <c r="D4" i="5"/>
  <c r="D29" i="5" s="1"/>
  <c r="O4" i="5"/>
  <c r="G4" i="5"/>
  <c r="G29" i="5" s="1"/>
  <c r="U4" i="5"/>
  <c r="M4" i="5"/>
  <c r="M29" i="5" s="1"/>
  <c r="E4" i="5"/>
  <c r="E29" i="5" s="1"/>
  <c r="W4" i="5"/>
  <c r="Z4" i="5"/>
  <c r="R4" i="5"/>
  <c r="R29" i="5" s="1"/>
  <c r="J4" i="5"/>
  <c r="J29" i="5" s="1"/>
  <c r="P4" i="5"/>
  <c r="H4" i="5"/>
  <c r="H29" i="5" s="1"/>
  <c r="S4" i="5"/>
  <c r="S29" i="5" s="1"/>
  <c r="K4" i="5"/>
  <c r="K29" i="5" s="1"/>
  <c r="Y4" i="5"/>
  <c r="Q4" i="5"/>
  <c r="Q29" i="5" s="1"/>
  <c r="I4" i="5"/>
  <c r="I29" i="5" s="1"/>
  <c r="X4" i="5"/>
  <c r="V4" i="5"/>
  <c r="N4" i="5"/>
  <c r="N29" i="5" s="1"/>
  <c r="F4" i="5"/>
  <c r="F29" i="5" s="1"/>
  <c r="Y29" i="5" l="1"/>
  <c r="Z29" i="5"/>
  <c r="O29" i="5"/>
  <c r="X29" i="5"/>
  <c r="V29" i="5"/>
  <c r="P29" i="5"/>
  <c r="W29" i="5"/>
  <c r="U29" i="5"/>
  <c r="N72" i="5" l="1"/>
  <c r="J72" i="5"/>
  <c r="F72" i="5"/>
  <c r="M72" i="5"/>
  <c r="I72" i="5"/>
  <c r="E72" i="5"/>
  <c r="L72" i="5"/>
  <c r="H72" i="5"/>
  <c r="D72" i="5"/>
  <c r="K72" i="5"/>
  <c r="G72" i="5"/>
  <c r="C72" i="5"/>
  <c r="U86" i="5" l="1"/>
  <c r="M86" i="5"/>
  <c r="G86" i="5"/>
  <c r="E86" i="5"/>
  <c r="L86" i="5"/>
  <c r="N86" i="5"/>
  <c r="Y86" i="5"/>
  <c r="K86" i="5"/>
  <c r="X86" i="5"/>
  <c r="O86" i="5"/>
  <c r="V86" i="5"/>
  <c r="D86" i="5"/>
  <c r="F86" i="5"/>
  <c r="Z86" i="5"/>
  <c r="T86" i="5"/>
  <c r="R86" i="5"/>
  <c r="S86" i="5"/>
  <c r="P86" i="5"/>
  <c r="I86" i="5"/>
  <c r="Q86" i="5"/>
  <c r="W86" i="5"/>
  <c r="H86" i="5" l="1"/>
  <c r="J86" i="5"/>
  <c r="AA11" i="6" l="1"/>
  <c r="AF36" i="3" l="1"/>
  <c r="AF37" i="3" l="1"/>
  <c r="AF35" i="3"/>
  <c r="AE36" i="3" l="1"/>
  <c r="AE37" i="3" l="1"/>
  <c r="AE35" i="3"/>
  <c r="C36" i="3" l="1"/>
  <c r="Y37" i="3" l="1"/>
  <c r="U37" i="3"/>
  <c r="Z37" i="3"/>
  <c r="AB37" i="3"/>
  <c r="X37" i="3"/>
  <c r="W37" i="3"/>
  <c r="T37" i="3"/>
  <c r="AA37" i="3"/>
  <c r="J37" i="3"/>
  <c r="S37" i="3"/>
  <c r="V37" i="3"/>
  <c r="K37" i="3"/>
  <c r="R36" i="3"/>
  <c r="Q36" i="3"/>
  <c r="Y36" i="3"/>
  <c r="K36" i="3"/>
  <c r="N36" i="3"/>
  <c r="F36" i="3"/>
  <c r="AB36" i="3"/>
  <c r="E36" i="3"/>
  <c r="Z36" i="3"/>
  <c r="J36" i="3"/>
  <c r="S36" i="3"/>
  <c r="X36" i="3"/>
  <c r="D36" i="3"/>
  <c r="I36" i="3"/>
  <c r="AA36" i="3"/>
  <c r="T36" i="3"/>
  <c r="M36" i="3"/>
  <c r="AD36" i="3"/>
  <c r="U36" i="3"/>
  <c r="H36" i="3"/>
  <c r="P36" i="3"/>
  <c r="W36" i="3"/>
  <c r="L36" i="3"/>
  <c r="O36" i="3"/>
  <c r="AC36" i="3"/>
  <c r="G36" i="3"/>
  <c r="Y35" i="3" l="1"/>
  <c r="J35" i="3"/>
  <c r="K35" i="3"/>
  <c r="AA35" i="3"/>
  <c r="T35" i="3"/>
  <c r="X35" i="3"/>
  <c r="V36" i="3"/>
  <c r="W35" i="3"/>
  <c r="S35" i="3"/>
  <c r="U35" i="3"/>
  <c r="Z35" i="3"/>
  <c r="AB35" i="3"/>
  <c r="G37" i="3" l="1"/>
  <c r="Q37" i="3"/>
  <c r="AD37" i="3"/>
  <c r="E37" i="3"/>
  <c r="I37" i="3"/>
  <c r="C37" i="3"/>
  <c r="N37" i="3"/>
  <c r="D37" i="3"/>
  <c r="M37" i="3"/>
  <c r="H37" i="3"/>
  <c r="R37" i="3"/>
  <c r="F37" i="3"/>
  <c r="P37" i="3"/>
  <c r="O37" i="3"/>
  <c r="AC37" i="3"/>
  <c r="L37" i="3"/>
  <c r="C35" i="3"/>
  <c r="V35" i="3"/>
  <c r="N35" i="3"/>
  <c r="H35" i="3"/>
  <c r="R35" i="3"/>
  <c r="F35" i="3"/>
  <c r="P35" i="3"/>
  <c r="O35" i="3"/>
  <c r="AC35" i="3"/>
  <c r="L35" i="3"/>
  <c r="G35" i="3"/>
  <c r="D35" i="3"/>
  <c r="Q35" i="3"/>
  <c r="M35" i="3"/>
  <c r="AD35" i="3"/>
  <c r="E35" i="3"/>
  <c r="I35" i="3"/>
  <c r="D10" i="7" l="1"/>
  <c r="L10" i="7"/>
  <c r="T10" i="7"/>
  <c r="AB10" i="7"/>
  <c r="E10" i="7"/>
  <c r="M10" i="7"/>
  <c r="U10" i="7"/>
  <c r="AC10" i="7"/>
  <c r="F10" i="7"/>
  <c r="N10" i="7"/>
  <c r="V10" i="7"/>
  <c r="AD10" i="7"/>
  <c r="S10" i="7"/>
  <c r="G10" i="7"/>
  <c r="O10" i="7"/>
  <c r="W10" i="7"/>
  <c r="AE10" i="7"/>
  <c r="AA10" i="7"/>
  <c r="H10" i="7"/>
  <c r="P10" i="7"/>
  <c r="X10" i="7"/>
  <c r="AF10" i="7"/>
  <c r="C10" i="7"/>
  <c r="I10" i="7"/>
  <c r="Q10" i="7"/>
  <c r="Y10" i="7"/>
  <c r="AG10" i="7"/>
  <c r="K10" i="7"/>
  <c r="J10" i="7"/>
  <c r="R10" i="7"/>
  <c r="Z10" i="7"/>
  <c r="C16" i="7" l="1"/>
  <c r="C44" i="7"/>
  <c r="AC16" i="7"/>
  <c r="AC44" i="7"/>
  <c r="E16" i="7"/>
  <c r="E44" i="7"/>
  <c r="AB16" i="7"/>
  <c r="AB44" i="7"/>
  <c r="AD16" i="7"/>
  <c r="AD44" i="7"/>
  <c r="AF16" i="7"/>
  <c r="AF44" i="7"/>
  <c r="P16" i="7"/>
  <c r="P44" i="7"/>
  <c r="Z16" i="7"/>
  <c r="Z44" i="7"/>
  <c r="M16" i="7"/>
  <c r="M44" i="7"/>
  <c r="W16" i="7"/>
  <c r="W44" i="7"/>
  <c r="T16" i="7"/>
  <c r="T44" i="7"/>
  <c r="I16" i="7"/>
  <c r="I44" i="7"/>
  <c r="N16" i="7"/>
  <c r="N44" i="7"/>
  <c r="F16" i="7"/>
  <c r="F44" i="7"/>
  <c r="H16" i="7"/>
  <c r="H44" i="7"/>
  <c r="R16" i="7"/>
  <c r="R44" i="7"/>
  <c r="J16" i="7"/>
  <c r="J44" i="7"/>
  <c r="K16" i="7"/>
  <c r="K44" i="7"/>
  <c r="O16" i="7"/>
  <c r="O44" i="7"/>
  <c r="Y16" i="7"/>
  <c r="Y44" i="7"/>
  <c r="G16" i="7"/>
  <c r="G44" i="7"/>
  <c r="L16" i="7"/>
  <c r="L44" i="7"/>
  <c r="V16" i="7"/>
  <c r="V44" i="7"/>
  <c r="X16" i="7"/>
  <c r="X44" i="7"/>
  <c r="U16" i="7"/>
  <c r="U44" i="7"/>
  <c r="AA16" i="7"/>
  <c r="AA44" i="7"/>
  <c r="AE16" i="7"/>
  <c r="AE44" i="7"/>
  <c r="AG16" i="7"/>
  <c r="AG44" i="7"/>
  <c r="Q16" i="7"/>
  <c r="Q44" i="7"/>
  <c r="S16" i="7"/>
  <c r="S44" i="7"/>
  <c r="D16" i="7"/>
  <c r="D44" i="7"/>
  <c r="E39" i="5" l="1"/>
  <c r="E69" i="5" s="1"/>
  <c r="E70" i="5"/>
  <c r="M39" i="5"/>
  <c r="M69" i="5" s="1"/>
  <c r="M70" i="5"/>
  <c r="F70" i="5"/>
  <c r="F39" i="5"/>
  <c r="F69" i="5" s="1"/>
  <c r="N70" i="5"/>
  <c r="N39" i="5"/>
  <c r="N69" i="5" s="1"/>
  <c r="G70" i="5"/>
  <c r="G39" i="5"/>
  <c r="G69" i="5" s="1"/>
  <c r="O70" i="5"/>
  <c r="O39" i="5"/>
  <c r="O69" i="5" s="1"/>
  <c r="H39" i="5"/>
  <c r="H69" i="5" s="1"/>
  <c r="H70" i="5"/>
  <c r="P39" i="5"/>
  <c r="P69" i="5" s="1"/>
  <c r="P70" i="5"/>
  <c r="I70" i="5"/>
  <c r="I39" i="5"/>
  <c r="I69" i="5" s="1"/>
  <c r="J39" i="5"/>
  <c r="J69" i="5" s="1"/>
  <c r="J70" i="5"/>
  <c r="C70" i="5"/>
  <c r="C39" i="5"/>
  <c r="C69" i="5" s="1"/>
  <c r="K39" i="5"/>
  <c r="K69" i="5" s="1"/>
  <c r="K70" i="5"/>
  <c r="D70" i="5"/>
  <c r="D39" i="5"/>
  <c r="D69" i="5" s="1"/>
  <c r="L39" i="5"/>
  <c r="L69" i="5" s="1"/>
  <c r="L70" i="5"/>
  <c r="Z70" i="5" l="1"/>
  <c r="Q70" i="5"/>
  <c r="R70" i="5"/>
  <c r="U70" i="5"/>
  <c r="AC70" i="5"/>
  <c r="AF70" i="5"/>
  <c r="AE70" i="5"/>
  <c r="AD70" i="5"/>
  <c r="Y70" i="5"/>
  <c r="X70" i="5"/>
  <c r="W70" i="5"/>
  <c r="V70" i="5"/>
  <c r="AB70" i="5"/>
  <c r="AA70" i="5"/>
  <c r="T70" i="5"/>
  <c r="S70" i="5"/>
  <c r="E80" i="5" l="1"/>
  <c r="H81" i="5"/>
  <c r="T81" i="5"/>
  <c r="AF81" i="5"/>
  <c r="C80" i="5"/>
  <c r="I81" i="5"/>
  <c r="U81" i="5"/>
  <c r="AG81" i="5"/>
  <c r="C85" i="5"/>
  <c r="D80" i="5"/>
  <c r="J81" i="5"/>
  <c r="V81" i="5"/>
  <c r="AH81" i="5"/>
  <c r="K81" i="5"/>
  <c r="W81" i="5"/>
  <c r="L81" i="5"/>
  <c r="X81" i="5"/>
  <c r="M81" i="5"/>
  <c r="Y81" i="5"/>
  <c r="N81" i="5"/>
  <c r="Z81" i="5"/>
  <c r="C81" i="5"/>
  <c r="O81" i="5"/>
  <c r="AA81" i="5"/>
  <c r="D81" i="5"/>
  <c r="P81" i="5"/>
  <c r="AB81" i="5"/>
  <c r="E81" i="5"/>
  <c r="Q81" i="5"/>
  <c r="AC81" i="5"/>
  <c r="F81" i="5"/>
  <c r="R81" i="5"/>
  <c r="AD81" i="5"/>
  <c r="G81" i="5"/>
  <c r="S81" i="5"/>
  <c r="AE81" i="5"/>
  <c r="M80" i="5" l="1"/>
  <c r="L80" i="5"/>
  <c r="AG85" i="5"/>
  <c r="AG53" i="5"/>
  <c r="AG83" i="5" s="1"/>
  <c r="G80" i="5"/>
  <c r="F53" i="5"/>
  <c r="F83" i="5" s="1"/>
  <c r="F85" i="5"/>
  <c r="E53" i="5"/>
  <c r="E83" i="5" s="1"/>
  <c r="E85" i="5"/>
  <c r="AB53" i="5"/>
  <c r="AB83" i="5" s="1"/>
  <c r="AB85" i="5"/>
  <c r="Y53" i="5"/>
  <c r="Y83" i="5" s="1"/>
  <c r="Y85" i="5"/>
  <c r="J80" i="5"/>
  <c r="AH85" i="5"/>
  <c r="AH53" i="5"/>
  <c r="AH83" i="5" s="1"/>
  <c r="H80" i="5"/>
  <c r="AB80" i="5"/>
  <c r="AA80" i="5"/>
  <c r="AA53" i="5"/>
  <c r="AA83" i="5" s="1"/>
  <c r="AA85" i="5"/>
  <c r="AG80" i="5"/>
  <c r="G53" i="5"/>
  <c r="G83" i="5" s="1"/>
  <c r="G85" i="5"/>
  <c r="AD80" i="5"/>
  <c r="AD85" i="5"/>
  <c r="AD53" i="5"/>
  <c r="AD83" i="5" s="1"/>
  <c r="H53" i="5"/>
  <c r="H83" i="5" s="1"/>
  <c r="H85" i="5"/>
  <c r="P80" i="5"/>
  <c r="AC53" i="5"/>
  <c r="AC83" i="5" s="1"/>
  <c r="AC85" i="5"/>
  <c r="O80" i="5"/>
  <c r="Z80" i="5"/>
  <c r="AH80" i="5"/>
  <c r="Z53" i="5"/>
  <c r="Z83" i="5" s="1"/>
  <c r="Z85" i="5"/>
  <c r="U80" i="5"/>
  <c r="AE80" i="5"/>
  <c r="R80" i="5"/>
  <c r="Q80" i="5"/>
  <c r="D53" i="5"/>
  <c r="D83" i="5" s="1"/>
  <c r="D85" i="5"/>
  <c r="V80" i="5"/>
  <c r="W80" i="5"/>
  <c r="J53" i="5"/>
  <c r="J83" i="5" s="1"/>
  <c r="J85" i="5"/>
  <c r="AF80" i="5"/>
  <c r="N80" i="5"/>
  <c r="X80" i="5"/>
  <c r="K80" i="5"/>
  <c r="AC80" i="5"/>
  <c r="S80" i="5"/>
  <c r="AF53" i="5"/>
  <c r="AF83" i="5" s="1"/>
  <c r="AF85" i="5"/>
  <c r="F80" i="5"/>
  <c r="AE85" i="5"/>
  <c r="AE53" i="5"/>
  <c r="AE83" i="5" s="1"/>
  <c r="Y80" i="5"/>
  <c r="I80" i="5"/>
  <c r="C53" i="5"/>
  <c r="C83" i="5" s="1"/>
  <c r="C84" i="5"/>
  <c r="I53" i="5"/>
  <c r="I83" i="5" s="1"/>
  <c r="I85" i="5"/>
  <c r="T80" i="5"/>
  <c r="G43" i="7" l="1"/>
  <c r="S43" i="7"/>
  <c r="AE43" i="7"/>
  <c r="I43" i="7"/>
  <c r="U43" i="7"/>
  <c r="AG43" i="7"/>
  <c r="J43" i="7"/>
  <c r="V43" i="7"/>
  <c r="AH43" i="7"/>
  <c r="AF43" i="7"/>
  <c r="K43" i="7"/>
  <c r="W43" i="7"/>
  <c r="T43" i="7"/>
  <c r="L43" i="7"/>
  <c r="X43" i="7"/>
  <c r="M43" i="7"/>
  <c r="Y43" i="7"/>
  <c r="H43" i="7"/>
  <c r="N43" i="7"/>
  <c r="Z43" i="7"/>
  <c r="C43" i="7"/>
  <c r="O43" i="7"/>
  <c r="AA43" i="7"/>
  <c r="D43" i="7"/>
  <c r="P43" i="7"/>
  <c r="AB43" i="7"/>
  <c r="E43" i="7"/>
  <c r="Q43" i="7"/>
  <c r="AC43" i="7"/>
  <c r="F43" i="7"/>
  <c r="R43" i="7"/>
  <c r="AD43" i="7"/>
  <c r="N24" i="7" l="1"/>
  <c r="N42" i="7"/>
  <c r="AH42" i="7"/>
  <c r="AH24" i="7"/>
  <c r="AG24" i="7"/>
  <c r="AG42" i="7"/>
  <c r="T24" i="7"/>
  <c r="T42" i="7"/>
  <c r="S24" i="7"/>
  <c r="S42" i="7"/>
  <c r="AD24" i="7"/>
  <c r="AD42" i="7"/>
  <c r="V24" i="7"/>
  <c r="V42" i="7"/>
  <c r="U24" i="7"/>
  <c r="U42" i="7"/>
  <c r="H24" i="7"/>
  <c r="H42" i="7"/>
  <c r="G24" i="7"/>
  <c r="G42" i="7"/>
  <c r="R24" i="7"/>
  <c r="R42" i="7"/>
  <c r="AC24" i="7"/>
  <c r="AC42" i="7"/>
  <c r="W24" i="7"/>
  <c r="W42" i="7"/>
  <c r="J24" i="7"/>
  <c r="J42" i="7"/>
  <c r="I24" i="7"/>
  <c r="I42" i="7"/>
  <c r="F24" i="7"/>
  <c r="F42" i="7"/>
  <c r="Q24" i="7"/>
  <c r="Q42" i="7"/>
  <c r="X24" i="7"/>
  <c r="X42" i="7"/>
  <c r="K24" i="7"/>
  <c r="K42" i="7"/>
  <c r="P24" i="7"/>
  <c r="P42" i="7"/>
  <c r="E24" i="7"/>
  <c r="E42" i="7"/>
  <c r="AA24" i="7"/>
  <c r="AA42" i="7"/>
  <c r="Y24" i="7"/>
  <c r="Y42" i="7"/>
  <c r="AB24" i="7"/>
  <c r="AB42" i="7"/>
  <c r="O24" i="7"/>
  <c r="O42" i="7"/>
  <c r="Z24" i="7"/>
  <c r="Z42" i="7"/>
  <c r="AF24" i="7"/>
  <c r="AF42" i="7"/>
  <c r="D24" i="7"/>
  <c r="D42" i="7"/>
  <c r="C24" i="7"/>
  <c r="C42" i="7"/>
  <c r="L24" i="7"/>
  <c r="L42" i="7"/>
  <c r="M24" i="7"/>
  <c r="M42" i="7"/>
  <c r="AE24" i="7"/>
  <c r="AE42" i="7"/>
  <c r="L41" i="7" l="1"/>
  <c r="X41" i="7"/>
  <c r="AD41" i="7"/>
  <c r="C41" i="7"/>
  <c r="S41" i="7"/>
  <c r="AA41" i="7"/>
  <c r="E41" i="7"/>
  <c r="AH41" i="7"/>
  <c r="P41" i="7"/>
  <c r="N41" i="7"/>
  <c r="AB41" i="7"/>
  <c r="AC41" i="7"/>
  <c r="Y41" i="7"/>
  <c r="Q41" i="7"/>
  <c r="R41" i="7"/>
  <c r="D41" i="7"/>
  <c r="F41" i="7"/>
  <c r="G41" i="7"/>
  <c r="T41" i="7"/>
  <c r="AF41" i="7"/>
  <c r="I41" i="7"/>
  <c r="H41" i="7"/>
  <c r="AG41" i="7"/>
  <c r="AE41" i="7"/>
  <c r="Z41" i="7"/>
  <c r="J41" i="7"/>
  <c r="U41" i="7"/>
  <c r="M41" i="7"/>
  <c r="O41" i="7"/>
  <c r="K41" i="7"/>
  <c r="W41" i="7"/>
  <c r="V41" i="7"/>
  <c r="AC39" i="7"/>
  <c r="C21" i="7"/>
  <c r="S21" i="7"/>
  <c r="AE21" i="7"/>
  <c r="D21" i="7"/>
  <c r="AF21" i="7"/>
  <c r="U21" i="7"/>
  <c r="AG21" i="7"/>
  <c r="F21" i="7"/>
  <c r="AH21" i="7"/>
  <c r="R21" i="7"/>
  <c r="W39" i="7"/>
  <c r="H21" i="7"/>
  <c r="AD39" i="7"/>
  <c r="P21" i="7"/>
  <c r="X21" i="7"/>
  <c r="M21" i="7"/>
  <c r="Y21" i="7"/>
  <c r="J40" i="7"/>
  <c r="I21" i="7"/>
  <c r="Z21" i="7"/>
  <c r="K21" i="7"/>
  <c r="Q21" i="7"/>
  <c r="N21" i="7"/>
  <c r="AA21" i="7"/>
  <c r="G21" i="7"/>
  <c r="G40" i="7"/>
  <c r="L21" i="7"/>
  <c r="L39" i="7"/>
  <c r="W21" i="7"/>
  <c r="V21" i="7"/>
  <c r="V39" i="7"/>
  <c r="O21" i="7"/>
  <c r="O39" i="7"/>
  <c r="P39" i="7"/>
  <c r="AB21" i="7"/>
  <c r="AB39" i="7"/>
  <c r="E21" i="7"/>
  <c r="E40" i="7"/>
  <c r="T21" i="7"/>
  <c r="T39" i="7"/>
  <c r="AF39" i="7"/>
  <c r="D40" i="7" l="1"/>
  <c r="AD21" i="7"/>
  <c r="AE39" i="7"/>
  <c r="AC21" i="7"/>
  <c r="Z39" i="7"/>
  <c r="Q39" i="7"/>
  <c r="AH39" i="7"/>
  <c r="U39" i="7"/>
  <c r="I40" i="7"/>
  <c r="AA39" i="7"/>
  <c r="K40" i="7"/>
  <c r="X39" i="7"/>
  <c r="M39" i="7"/>
  <c r="J21" i="7"/>
  <c r="C40" i="7"/>
  <c r="AG39" i="7"/>
  <c r="Y39" i="7"/>
  <c r="F40" i="7"/>
  <c r="H40" i="7"/>
  <c r="S39" i="7"/>
  <c r="R39" i="7"/>
  <c r="N39" i="7"/>
  <c r="U38" i="7"/>
  <c r="AA38" i="7"/>
  <c r="Z38" i="7"/>
  <c r="H38" i="7"/>
  <c r="AF38" i="7"/>
  <c r="R38" i="7"/>
  <c r="O38" i="7"/>
  <c r="N38" i="7"/>
  <c r="S38" i="7"/>
  <c r="T38" i="7"/>
  <c r="V38" i="7"/>
  <c r="M38" i="7"/>
  <c r="I38" i="7"/>
  <c r="W38" i="7"/>
  <c r="AH38" i="7"/>
  <c r="X38" i="7"/>
  <c r="E38" i="7"/>
  <c r="D38" i="7"/>
  <c r="L38" i="7"/>
  <c r="AE38" i="7"/>
  <c r="Q38" i="7"/>
  <c r="F38" i="7"/>
  <c r="AB38" i="7"/>
  <c r="AG38" i="7"/>
  <c r="C38" i="7"/>
  <c r="P38" i="7"/>
  <c r="K38" i="7"/>
  <c r="Y38" i="7"/>
  <c r="G38" i="7"/>
  <c r="AC38" i="7" l="1"/>
  <c r="J38" i="7"/>
  <c r="AD38" i="7"/>
  <c r="J30" i="7"/>
  <c r="J48" i="7"/>
  <c r="V30" i="7"/>
  <c r="V48" i="7"/>
  <c r="AH30" i="7"/>
  <c r="AH48" i="7"/>
  <c r="K30" i="7"/>
  <c r="K48" i="7"/>
  <c r="W30" i="7"/>
  <c r="W48" i="7"/>
  <c r="L30" i="7"/>
  <c r="L48" i="7"/>
  <c r="X30" i="7"/>
  <c r="X48" i="7"/>
  <c r="M30" i="7"/>
  <c r="M48" i="7"/>
  <c r="Y30" i="7"/>
  <c r="Y48" i="7"/>
  <c r="AG30" i="7"/>
  <c r="AG48" i="7"/>
  <c r="N30" i="7"/>
  <c r="N48" i="7"/>
  <c r="Z30" i="7"/>
  <c r="Z48" i="7"/>
  <c r="C30" i="7"/>
  <c r="C48" i="7"/>
  <c r="O30" i="7"/>
  <c r="O48" i="7"/>
  <c r="AA30" i="7"/>
  <c r="AA48" i="7"/>
  <c r="D30" i="7"/>
  <c r="D48" i="7"/>
  <c r="P30" i="7"/>
  <c r="P48" i="7"/>
  <c r="AB30" i="7"/>
  <c r="AB48" i="7"/>
  <c r="E30" i="7"/>
  <c r="E48" i="7"/>
  <c r="Q30" i="7"/>
  <c r="Q48" i="7"/>
  <c r="AC30" i="7"/>
  <c r="AC48" i="7"/>
  <c r="I30" i="7"/>
  <c r="I48" i="7"/>
  <c r="U30" i="7"/>
  <c r="U48" i="7"/>
  <c r="F30" i="7"/>
  <c r="F48" i="7"/>
  <c r="R30" i="7"/>
  <c r="R48" i="7"/>
  <c r="AD30" i="7"/>
  <c r="AD48" i="7"/>
  <c r="G30" i="7"/>
  <c r="G48" i="7"/>
  <c r="S30" i="7"/>
  <c r="S48" i="7"/>
  <c r="AE30" i="7"/>
  <c r="AE48" i="7"/>
  <c r="H30" i="7"/>
  <c r="H48" i="7"/>
  <c r="T30" i="7"/>
  <c r="T48" i="7"/>
  <c r="AF30" i="7"/>
  <c r="AF48" i="7"/>
  <c r="D66" i="5"/>
  <c r="P66" i="5"/>
  <c r="AB66" i="5"/>
  <c r="M67" i="5"/>
  <c r="Y67" i="5"/>
  <c r="J68" i="5"/>
  <c r="V68" i="5"/>
  <c r="AH68" i="5"/>
  <c r="E66" i="5"/>
  <c r="Q66" i="5"/>
  <c r="AC66" i="5"/>
  <c r="N67" i="5"/>
  <c r="Z67" i="5"/>
  <c r="K68" i="5"/>
  <c r="W68" i="5"/>
  <c r="F66" i="5"/>
  <c r="R66" i="5"/>
  <c r="AD66" i="5"/>
  <c r="C67" i="5"/>
  <c r="O67" i="5"/>
  <c r="AA67" i="5"/>
  <c r="L68" i="5"/>
  <c r="X68" i="5"/>
  <c r="G66" i="5"/>
  <c r="S66" i="5"/>
  <c r="AE66" i="5"/>
  <c r="D67" i="5"/>
  <c r="P67" i="5"/>
  <c r="AB67" i="5"/>
  <c r="M68" i="5"/>
  <c r="Y68" i="5"/>
  <c r="E67" i="5"/>
  <c r="Q67" i="5"/>
  <c r="AC67" i="5"/>
  <c r="N68" i="5"/>
  <c r="Z68" i="5"/>
  <c r="I66" i="5"/>
  <c r="U66" i="5"/>
  <c r="AG66" i="5"/>
  <c r="F67" i="5"/>
  <c r="R67" i="5"/>
  <c r="AD67" i="5"/>
  <c r="C68" i="5"/>
  <c r="O68" i="5"/>
  <c r="AA68" i="5"/>
  <c r="H66" i="5"/>
  <c r="J66" i="5"/>
  <c r="V66" i="5"/>
  <c r="AH66" i="5"/>
  <c r="G67" i="5"/>
  <c r="S67" i="5"/>
  <c r="AE67" i="5"/>
  <c r="D68" i="5"/>
  <c r="P68" i="5"/>
  <c r="AB68" i="5"/>
  <c r="AF66" i="5"/>
  <c r="K66" i="5"/>
  <c r="W66" i="5"/>
  <c r="H67" i="5"/>
  <c r="T67" i="5"/>
  <c r="AF67" i="5"/>
  <c r="E68" i="5"/>
  <c r="Q68" i="5"/>
  <c r="AC68" i="5"/>
  <c r="T66" i="5"/>
  <c r="L66" i="5"/>
  <c r="X66" i="5"/>
  <c r="I67" i="5"/>
  <c r="U67" i="5"/>
  <c r="AG67" i="5"/>
  <c r="F68" i="5"/>
  <c r="R68" i="5"/>
  <c r="AD68" i="5"/>
  <c r="M66" i="5"/>
  <c r="Y66" i="5"/>
  <c r="J67" i="5"/>
  <c r="V67" i="5"/>
  <c r="AH67" i="5"/>
  <c r="G68" i="5"/>
  <c r="S68" i="5"/>
  <c r="AE68" i="5"/>
  <c r="N66" i="5"/>
  <c r="Z66" i="5"/>
  <c r="K67" i="5"/>
  <c r="W67" i="5"/>
  <c r="H68" i="5"/>
  <c r="T68" i="5"/>
  <c r="AF68" i="5"/>
  <c r="C66" i="5"/>
  <c r="O66" i="5"/>
  <c r="AA66" i="5"/>
  <c r="L67" i="5"/>
  <c r="X67" i="5"/>
  <c r="I68" i="5"/>
  <c r="U68" i="5"/>
  <c r="AG68" i="5"/>
  <c r="L47" i="7" l="1"/>
  <c r="L33" i="7"/>
  <c r="AE47" i="7"/>
  <c r="AE33" i="7"/>
  <c r="U47" i="7"/>
  <c r="U33" i="7"/>
  <c r="P47" i="7"/>
  <c r="P33" i="7"/>
  <c r="N47" i="7"/>
  <c r="N33" i="7"/>
  <c r="W47" i="7"/>
  <c r="W33" i="7"/>
  <c r="S47" i="7"/>
  <c r="S33" i="7"/>
  <c r="I47" i="7"/>
  <c r="I33" i="7"/>
  <c r="D47" i="7"/>
  <c r="D33" i="7"/>
  <c r="AG47" i="7"/>
  <c r="AG33" i="7"/>
  <c r="K47" i="7"/>
  <c r="K33" i="7"/>
  <c r="AB47" i="7"/>
  <c r="AB33" i="7"/>
  <c r="G47" i="7"/>
  <c r="G33" i="7"/>
  <c r="AC47" i="7"/>
  <c r="AC33" i="7"/>
  <c r="AA47" i="7"/>
  <c r="AA33" i="7"/>
  <c r="Y47" i="7"/>
  <c r="Y33" i="7"/>
  <c r="AH47" i="7"/>
  <c r="AH33" i="7"/>
  <c r="F47" i="7"/>
  <c r="F33" i="7"/>
  <c r="AF47" i="7"/>
  <c r="AF33" i="7"/>
  <c r="AD47" i="7"/>
  <c r="AD33" i="7"/>
  <c r="Q47" i="7"/>
  <c r="Q33" i="7"/>
  <c r="O47" i="7"/>
  <c r="O33" i="7"/>
  <c r="M47" i="7"/>
  <c r="M33" i="7"/>
  <c r="V47" i="7"/>
  <c r="V33" i="7"/>
  <c r="H47" i="7"/>
  <c r="H33" i="7"/>
  <c r="Z47" i="7"/>
  <c r="Z33" i="7"/>
  <c r="T47" i="7"/>
  <c r="T33" i="7"/>
  <c r="R47" i="7"/>
  <c r="R33" i="7"/>
  <c r="E47" i="7"/>
  <c r="E33" i="7"/>
  <c r="C47" i="7"/>
  <c r="C33" i="7"/>
  <c r="X47" i="7"/>
  <c r="X33" i="7"/>
  <c r="J47" i="7"/>
  <c r="J33" i="7"/>
  <c r="AD65" i="5"/>
  <c r="AD34" i="5"/>
  <c r="AD64" i="5" s="1"/>
  <c r="E65" i="5"/>
  <c r="E34" i="5"/>
  <c r="E64" i="5" s="1"/>
  <c r="AG34" i="5"/>
  <c r="AG64" i="5" s="1"/>
  <c r="AG65" i="5"/>
  <c r="H65" i="5"/>
  <c r="H34" i="5"/>
  <c r="H64" i="5" s="1"/>
  <c r="K77" i="5"/>
  <c r="W77" i="5"/>
  <c r="J77" i="5"/>
  <c r="R65" i="5"/>
  <c r="R34" i="5"/>
  <c r="R64" i="5" s="1"/>
  <c r="AH34" i="5"/>
  <c r="AH64" i="5" s="1"/>
  <c r="AH65" i="5"/>
  <c r="U65" i="5"/>
  <c r="U34" i="5"/>
  <c r="U64" i="5" s="1"/>
  <c r="L77" i="5"/>
  <c r="X77" i="5"/>
  <c r="M77" i="5"/>
  <c r="Y77" i="5"/>
  <c r="F65" i="5"/>
  <c r="F34" i="5"/>
  <c r="F64" i="5" s="1"/>
  <c r="AA65" i="5"/>
  <c r="AA34" i="5"/>
  <c r="AA64" i="5" s="1"/>
  <c r="Z65" i="5"/>
  <c r="Z34" i="5"/>
  <c r="Z64" i="5" s="1"/>
  <c r="Y65" i="5"/>
  <c r="Y34" i="5"/>
  <c r="Y64" i="5" s="1"/>
  <c r="X34" i="5"/>
  <c r="X64" i="5" s="1"/>
  <c r="X65" i="5"/>
  <c r="V65" i="5"/>
  <c r="V34" i="5"/>
  <c r="V64" i="5" s="1"/>
  <c r="I65" i="5"/>
  <c r="I34" i="5"/>
  <c r="I64" i="5" s="1"/>
  <c r="N77" i="5"/>
  <c r="Z77" i="5"/>
  <c r="AH77" i="5"/>
  <c r="C77" i="5"/>
  <c r="AA77" i="5"/>
  <c r="D77" i="5"/>
  <c r="AB77" i="5"/>
  <c r="AC65" i="5"/>
  <c r="AC34" i="5"/>
  <c r="AC64" i="5" s="1"/>
  <c r="AB65" i="5"/>
  <c r="AB34" i="5"/>
  <c r="AB64" i="5" s="1"/>
  <c r="O65" i="5"/>
  <c r="O34" i="5"/>
  <c r="O64" i="5" s="1"/>
  <c r="N65" i="5"/>
  <c r="N34" i="5"/>
  <c r="N64" i="5" s="1"/>
  <c r="M34" i="5"/>
  <c r="M64" i="5" s="1"/>
  <c r="M65" i="5"/>
  <c r="L65" i="5"/>
  <c r="L34" i="5"/>
  <c r="L64" i="5" s="1"/>
  <c r="W65" i="5"/>
  <c r="W34" i="5"/>
  <c r="W64" i="5" s="1"/>
  <c r="J65" i="5"/>
  <c r="J34" i="5"/>
  <c r="J64" i="5" s="1"/>
  <c r="AE65" i="5"/>
  <c r="AE34" i="5"/>
  <c r="AE64" i="5" s="1"/>
  <c r="O77" i="5"/>
  <c r="P77" i="5"/>
  <c r="E77" i="5"/>
  <c r="Q77" i="5"/>
  <c r="AC77" i="5"/>
  <c r="AD77" i="5"/>
  <c r="P65" i="5"/>
  <c r="P34" i="5"/>
  <c r="P64" i="5" s="1"/>
  <c r="C65" i="5"/>
  <c r="C34" i="5"/>
  <c r="C64" i="5" s="1"/>
  <c r="K65" i="5"/>
  <c r="K34" i="5"/>
  <c r="K64" i="5" s="1"/>
  <c r="AF34" i="5"/>
  <c r="AF64" i="5" s="1"/>
  <c r="AF65" i="5"/>
  <c r="S65" i="5"/>
  <c r="S34" i="5"/>
  <c r="S64" i="5" s="1"/>
  <c r="G77" i="5"/>
  <c r="S77" i="5"/>
  <c r="AE77" i="5"/>
  <c r="V77" i="5"/>
  <c r="F77" i="5"/>
  <c r="H77" i="5"/>
  <c r="T77" i="5"/>
  <c r="AF77" i="5"/>
  <c r="Q65" i="5"/>
  <c r="Q34" i="5"/>
  <c r="Q64" i="5" s="1"/>
  <c r="D65" i="5"/>
  <c r="D34" i="5"/>
  <c r="D64" i="5" s="1"/>
  <c r="T34" i="5"/>
  <c r="T64" i="5" s="1"/>
  <c r="T65" i="5"/>
  <c r="G34" i="5"/>
  <c r="G64" i="5" s="1"/>
  <c r="G65" i="5"/>
  <c r="R77" i="5"/>
  <c r="I77" i="5"/>
  <c r="U77" i="5"/>
  <c r="AG77" i="5"/>
  <c r="V53" i="7" l="1"/>
  <c r="V50" i="7"/>
  <c r="F53" i="7"/>
  <c r="F50" i="7"/>
  <c r="AB50" i="7"/>
  <c r="AB53" i="7"/>
  <c r="W50" i="7"/>
  <c r="W53" i="7"/>
  <c r="M50" i="7"/>
  <c r="M53" i="7"/>
  <c r="AH50" i="7"/>
  <c r="AH53" i="7"/>
  <c r="K50" i="7"/>
  <c r="K53" i="7"/>
  <c r="N53" i="7"/>
  <c r="N50" i="7"/>
  <c r="R53" i="7"/>
  <c r="R50" i="7"/>
  <c r="E53" i="7"/>
  <c r="E50" i="7"/>
  <c r="O53" i="7"/>
  <c r="O50" i="7"/>
  <c r="Y50" i="7"/>
  <c r="Y53" i="7"/>
  <c r="AG53" i="7"/>
  <c r="AG50" i="7"/>
  <c r="P53" i="7"/>
  <c r="P50" i="7"/>
  <c r="T53" i="7"/>
  <c r="T50" i="7"/>
  <c r="Q50" i="7"/>
  <c r="Q53" i="7"/>
  <c r="AA50" i="7"/>
  <c r="AA53" i="7"/>
  <c r="D50" i="7"/>
  <c r="D53" i="7"/>
  <c r="U50" i="7"/>
  <c r="U53" i="7"/>
  <c r="J50" i="7"/>
  <c r="J53" i="7"/>
  <c r="Z53" i="7"/>
  <c r="Z50" i="7"/>
  <c r="AD53" i="7"/>
  <c r="AD50" i="7"/>
  <c r="AC53" i="7"/>
  <c r="AC50" i="7"/>
  <c r="I50" i="7"/>
  <c r="I53" i="7"/>
  <c r="AE53" i="7"/>
  <c r="AE50" i="7"/>
  <c r="X50" i="7"/>
  <c r="X53" i="7"/>
  <c r="H50" i="7"/>
  <c r="H53" i="7"/>
  <c r="AF50" i="7"/>
  <c r="AF53" i="7"/>
  <c r="G50" i="7"/>
  <c r="G53" i="7"/>
  <c r="S53" i="7"/>
  <c r="S50" i="7"/>
  <c r="L50" i="7"/>
  <c r="L53" i="7"/>
  <c r="C53" i="7"/>
  <c r="C50" i="7"/>
  <c r="AL53" i="7" l="1"/>
  <c r="AL50" i="7"/>
  <c r="AG78" i="5"/>
  <c r="AG75" i="5" l="1"/>
  <c r="AH75" i="5"/>
  <c r="AH74" i="5"/>
  <c r="AG74" i="5"/>
  <c r="AH34" i="6"/>
  <c r="AH33" i="6"/>
  <c r="AG34" i="6" l="1"/>
  <c r="AG33" i="6"/>
  <c r="D74" i="5" l="1"/>
  <c r="E74" i="5"/>
  <c r="AF78" i="5"/>
  <c r="C74" i="5"/>
  <c r="AF75" i="5"/>
  <c r="AE78" i="5"/>
  <c r="AF33" i="6"/>
  <c r="AF74" i="5" l="1"/>
  <c r="AF34" i="6"/>
  <c r="AE75" i="5" l="1"/>
  <c r="AE74" i="5" l="1"/>
  <c r="AE34" i="6" l="1"/>
  <c r="AE33" i="6"/>
  <c r="N74" i="5" l="1"/>
  <c r="Q78" i="5"/>
  <c r="AC78" i="5"/>
  <c r="R74" i="5"/>
  <c r="R78" i="5"/>
  <c r="AD78" i="5"/>
  <c r="V74" i="5"/>
  <c r="S78" i="5"/>
  <c r="AC74" i="5"/>
  <c r="T74" i="5"/>
  <c r="F74" i="5"/>
  <c r="T78" i="5"/>
  <c r="I75" i="5"/>
  <c r="U78" i="5"/>
  <c r="U75" i="5"/>
  <c r="V78" i="5"/>
  <c r="Q74" i="5"/>
  <c r="W78" i="5"/>
  <c r="O75" i="5"/>
  <c r="AD74" i="5"/>
  <c r="C78" i="5"/>
  <c r="X78" i="5"/>
  <c r="AB75" i="5"/>
  <c r="J74" i="5"/>
  <c r="D78" i="5"/>
  <c r="Y78" i="5"/>
  <c r="W75" i="5"/>
  <c r="K74" i="5"/>
  <c r="E78" i="5"/>
  <c r="Z78" i="5"/>
  <c r="D75" i="5"/>
  <c r="F78" i="5"/>
  <c r="AA78" i="5"/>
  <c r="H74" i="5"/>
  <c r="G74" i="5"/>
  <c r="G78" i="5"/>
  <c r="AB78" i="5"/>
  <c r="P34" i="6"/>
  <c r="R34" i="6"/>
  <c r="J33" i="6"/>
  <c r="M34" i="6"/>
  <c r="H34" i="6"/>
  <c r="T34" i="6"/>
  <c r="X34" i="6"/>
  <c r="V33" i="6"/>
  <c r="AC34" i="6"/>
  <c r="V34" i="6"/>
  <c r="D33" i="6"/>
  <c r="I33" i="6"/>
  <c r="N33" i="6"/>
  <c r="Z34" i="6"/>
  <c r="S34" i="6"/>
  <c r="N34" i="6"/>
  <c r="L33" i="6"/>
  <c r="F34" i="6"/>
  <c r="L34" i="6"/>
  <c r="Q34" i="6"/>
  <c r="W33" i="6"/>
  <c r="AB34" i="6"/>
  <c r="Z33" i="6"/>
  <c r="E34" i="6"/>
  <c r="D34" i="6"/>
  <c r="F33" i="6"/>
  <c r="I34" i="6"/>
  <c r="P33" i="6"/>
  <c r="U34" i="6" l="1"/>
  <c r="E33" i="6"/>
  <c r="AD34" i="6"/>
  <c r="AB33" i="6"/>
  <c r="M33" i="6"/>
  <c r="AA34" i="6"/>
  <c r="J34" i="6"/>
  <c r="AD33" i="6"/>
  <c r="X33" i="6"/>
  <c r="H33" i="6"/>
  <c r="T33" i="6"/>
  <c r="Y34" i="6"/>
  <c r="R33" i="6"/>
  <c r="Q33" i="6"/>
  <c r="S33" i="6"/>
  <c r="N75" i="5"/>
  <c r="Y75" i="5"/>
  <c r="H75" i="5"/>
  <c r="P75" i="5"/>
  <c r="M75" i="5"/>
  <c r="F75" i="5"/>
  <c r="AB74" i="5"/>
  <c r="AA74" i="5"/>
  <c r="C75" i="5"/>
  <c r="L74" i="5"/>
  <c r="Y74" i="5"/>
  <c r="M74" i="5"/>
  <c r="AC75" i="5"/>
  <c r="X75" i="5"/>
  <c r="O74" i="5"/>
  <c r="V75" i="5"/>
  <c r="S75" i="5"/>
  <c r="S74" i="5"/>
  <c r="X74" i="5"/>
  <c r="AA75" i="5"/>
  <c r="L75" i="5"/>
  <c r="W74" i="5"/>
  <c r="Z74" i="5"/>
  <c r="K75" i="5"/>
  <c r="U74" i="5"/>
  <c r="R75" i="5"/>
  <c r="I74" i="5"/>
  <c r="E75" i="5"/>
  <c r="AD75" i="5"/>
  <c r="T75" i="5"/>
  <c r="Q75" i="5"/>
  <c r="P74" i="5"/>
  <c r="G75" i="5"/>
  <c r="Z75" i="5"/>
  <c r="J75" i="5"/>
  <c r="Y33" i="6"/>
  <c r="K34" i="6"/>
  <c r="G33" i="6"/>
  <c r="O34" i="6"/>
  <c r="K33" i="6"/>
  <c r="W34" i="6"/>
  <c r="G34" i="6"/>
  <c r="O33" i="6"/>
  <c r="C34" i="6"/>
  <c r="AC33" i="6" l="1"/>
  <c r="U33" i="6"/>
  <c r="AA33" i="6"/>
  <c r="C33" i="6"/>
  <c r="I78" i="5" l="1"/>
  <c r="L78" i="5"/>
  <c r="J78" i="5"/>
  <c r="K78" i="5"/>
  <c r="H78" i="5"/>
  <c r="M78" i="5" l="1"/>
  <c r="O78" i="5"/>
  <c r="P78" i="5"/>
  <c r="N78" i="5"/>
  <c r="AH78" i="5" l="1"/>
  <c r="AG28" i="6" l="1"/>
  <c r="AF28" i="6" l="1"/>
  <c r="AD28" i="6" l="1"/>
  <c r="AE28" i="6"/>
  <c r="AC28" i="6" l="1"/>
  <c r="AB28" i="6" l="1"/>
  <c r="AA28" i="6" l="1"/>
  <c r="Z28" i="6" l="1"/>
  <c r="Y28" i="6" l="1"/>
  <c r="X28" i="6" l="1"/>
  <c r="W28" i="6" l="1"/>
  <c r="V28" i="6" l="1"/>
  <c r="U28" i="6" l="1"/>
  <c r="T28" i="6" l="1"/>
  <c r="S28" i="6" l="1"/>
  <c r="R28" i="6" l="1"/>
  <c r="Q28" i="6" l="1"/>
  <c r="P28" i="6" l="1"/>
  <c r="C28" i="6" l="1"/>
  <c r="D28" i="6" l="1"/>
  <c r="E28" i="6" l="1"/>
  <c r="F28" i="6" l="1"/>
  <c r="G28" i="6" l="1"/>
  <c r="H28" i="6" l="1"/>
  <c r="I28" i="6" l="1"/>
  <c r="J28" i="6" l="1"/>
  <c r="K28" i="6" l="1"/>
  <c r="L28" i="6" l="1"/>
  <c r="M28" i="6" l="1"/>
  <c r="N28" i="6" l="1"/>
  <c r="O28" i="6" l="1"/>
  <c r="AH28" i="6" l="1"/>
  <c r="C29" i="6" l="1"/>
  <c r="E29" i="6" l="1"/>
  <c r="D29" i="6" l="1"/>
  <c r="F29" i="6"/>
  <c r="H29" i="6" l="1"/>
  <c r="G29" i="6" l="1"/>
  <c r="I29" i="6"/>
  <c r="J29" i="6" l="1"/>
  <c r="K29" i="6" l="1"/>
  <c r="N29" i="6" l="1"/>
  <c r="L29" i="6"/>
  <c r="O29" i="6" l="1"/>
  <c r="M29" i="6"/>
  <c r="P29" i="6" l="1"/>
  <c r="Q29" i="6" l="1"/>
  <c r="R29" i="6" l="1"/>
  <c r="T29" i="6" l="1"/>
  <c r="S29" i="6" l="1"/>
  <c r="U29" i="6" l="1"/>
  <c r="V29" i="6" l="1"/>
  <c r="W29" i="6" l="1"/>
  <c r="Y29" i="6"/>
  <c r="Z29" i="6" l="1"/>
  <c r="X29" i="6"/>
  <c r="AA29" i="6" l="1"/>
  <c r="AC29" i="6"/>
  <c r="AB29" i="6" l="1"/>
  <c r="AD29" i="6" l="1"/>
  <c r="AE29" i="6"/>
  <c r="AF29" i="6" l="1"/>
  <c r="AG29" i="6" l="1"/>
  <c r="AH29" i="6" l="1"/>
  <c r="C32" i="6" l="1"/>
  <c r="C31" i="6" l="1"/>
  <c r="C18" i="6"/>
  <c r="C30" i="6" l="1"/>
  <c r="C23" i="6"/>
  <c r="C35" i="6" l="1"/>
  <c r="C38" i="6"/>
  <c r="E32" i="6" l="1"/>
  <c r="E18" i="6" l="1"/>
  <c r="E31" i="6"/>
  <c r="D32" i="6"/>
  <c r="D18" i="6" l="1"/>
  <c r="D31" i="6"/>
  <c r="E30" i="6"/>
  <c r="E23" i="6"/>
  <c r="G32" i="6"/>
  <c r="F32" i="6"/>
  <c r="G18" i="6" l="1"/>
  <c r="G31" i="6"/>
  <c r="E38" i="6"/>
  <c r="E35" i="6"/>
  <c r="D30" i="6"/>
  <c r="D23" i="6"/>
  <c r="D35" i="6" l="1"/>
  <c r="D38" i="6"/>
  <c r="G30" i="6"/>
  <c r="G23" i="6"/>
  <c r="I32" i="6"/>
  <c r="G38" i="6" l="1"/>
  <c r="G35" i="6"/>
  <c r="F18" i="6"/>
  <c r="F31" i="6"/>
  <c r="I18" i="6"/>
  <c r="I31" i="6"/>
  <c r="J32" i="6"/>
  <c r="H32" i="6"/>
  <c r="J18" i="6" l="1"/>
  <c r="J31" i="6"/>
  <c r="I30" i="6"/>
  <c r="I23" i="6"/>
  <c r="F30" i="6"/>
  <c r="F23" i="6"/>
  <c r="H18" i="6"/>
  <c r="H31" i="6"/>
  <c r="K32" i="6"/>
  <c r="K18" i="6" l="1"/>
  <c r="K31" i="6"/>
  <c r="H30" i="6"/>
  <c r="H23" i="6"/>
  <c r="F35" i="6"/>
  <c r="F38" i="6"/>
  <c r="I38" i="6"/>
  <c r="I35" i="6"/>
  <c r="J30" i="6"/>
  <c r="J23" i="6"/>
  <c r="L32" i="6"/>
  <c r="H35" i="6" l="1"/>
  <c r="H38" i="6"/>
  <c r="J35" i="6"/>
  <c r="J38" i="6"/>
  <c r="L18" i="6"/>
  <c r="L31" i="6"/>
  <c r="K30" i="6"/>
  <c r="K23" i="6"/>
  <c r="L30" i="6" l="1"/>
  <c r="L23" i="6"/>
  <c r="K35" i="6"/>
  <c r="K38" i="6"/>
  <c r="N32" i="6"/>
  <c r="N18" i="6" l="1"/>
  <c r="N31" i="6"/>
  <c r="L35" i="6"/>
  <c r="L38" i="6"/>
  <c r="M32" i="6"/>
  <c r="M18" i="6" l="1"/>
  <c r="M31" i="6"/>
  <c r="N30" i="6"/>
  <c r="N23" i="6"/>
  <c r="P32" i="6"/>
  <c r="P18" i="6" l="1"/>
  <c r="P31" i="6"/>
  <c r="N35" i="6"/>
  <c r="N38" i="6"/>
  <c r="M30" i="6"/>
  <c r="M23" i="6"/>
  <c r="Q32" i="6"/>
  <c r="O32" i="6"/>
  <c r="M38" i="6" l="1"/>
  <c r="M35" i="6"/>
  <c r="Q18" i="6"/>
  <c r="Q31" i="6"/>
  <c r="O18" i="6"/>
  <c r="O31" i="6"/>
  <c r="P30" i="6"/>
  <c r="P23" i="6"/>
  <c r="R32" i="6"/>
  <c r="P38" i="6" l="1"/>
  <c r="P35" i="6"/>
  <c r="R18" i="6"/>
  <c r="R31" i="6"/>
  <c r="O30" i="6"/>
  <c r="O23" i="6"/>
  <c r="Q30" i="6"/>
  <c r="Q23" i="6"/>
  <c r="Q38" i="6" l="1"/>
  <c r="Q35" i="6"/>
  <c r="O35" i="6"/>
  <c r="O38" i="6"/>
  <c r="S31" i="6"/>
  <c r="R30" i="6"/>
  <c r="R23" i="6"/>
  <c r="T32" i="6"/>
  <c r="R38" i="6" l="1"/>
  <c r="R35" i="6"/>
  <c r="T18" i="6"/>
  <c r="T31" i="6"/>
  <c r="S32" i="6" l="1"/>
  <c r="S18" i="6"/>
  <c r="T30" i="6"/>
  <c r="T23" i="6"/>
  <c r="T38" i="6" l="1"/>
  <c r="T35" i="6"/>
  <c r="S30" i="6"/>
  <c r="S23" i="6"/>
  <c r="W32" i="6"/>
  <c r="U32" i="6"/>
  <c r="U18" i="6" l="1"/>
  <c r="U31" i="6"/>
  <c r="W18" i="6"/>
  <c r="W31" i="6"/>
  <c r="S38" i="6"/>
  <c r="S35" i="6"/>
  <c r="X32" i="6"/>
  <c r="V32" i="6"/>
  <c r="X18" i="6" l="1"/>
  <c r="X31" i="6"/>
  <c r="V18" i="6"/>
  <c r="V31" i="6"/>
  <c r="W30" i="6"/>
  <c r="W23" i="6"/>
  <c r="U30" i="6"/>
  <c r="U23" i="6"/>
  <c r="Y32" i="6"/>
  <c r="Y18" i="6" l="1"/>
  <c r="Y31" i="6"/>
  <c r="W38" i="6"/>
  <c r="W35" i="6"/>
  <c r="V30" i="6"/>
  <c r="V23" i="6"/>
  <c r="U38" i="6"/>
  <c r="U35" i="6"/>
  <c r="X30" i="6"/>
  <c r="X23" i="6"/>
  <c r="Z32" i="6"/>
  <c r="V35" i="6" l="1"/>
  <c r="V38" i="6"/>
  <c r="Z18" i="6"/>
  <c r="Z31" i="6"/>
  <c r="X35" i="6"/>
  <c r="X38" i="6"/>
  <c r="Y30" i="6"/>
  <c r="Y23" i="6"/>
  <c r="AA32" i="6"/>
  <c r="AA18" i="6" l="1"/>
  <c r="AA31" i="6"/>
  <c r="Z30" i="6"/>
  <c r="Z23" i="6"/>
  <c r="Y35" i="6"/>
  <c r="Y38" i="6"/>
  <c r="Z38" i="6" l="1"/>
  <c r="Z35" i="6"/>
  <c r="AA30" i="6"/>
  <c r="AA23" i="6"/>
  <c r="AB32" i="6"/>
  <c r="AC32" i="6"/>
  <c r="AA38" i="6" l="1"/>
  <c r="AA35" i="6"/>
  <c r="AC18" i="6"/>
  <c r="AC31" i="6"/>
  <c r="AD32" i="6"/>
  <c r="AC30" i="6" l="1"/>
  <c r="AC23" i="6"/>
  <c r="AD18" i="6"/>
  <c r="AD31" i="6"/>
  <c r="AB18" i="6" l="1"/>
  <c r="AB31" i="6"/>
  <c r="AD30" i="6"/>
  <c r="AD23" i="6"/>
  <c r="AC35" i="6"/>
  <c r="AC38" i="6"/>
  <c r="AD35" i="6" l="1"/>
  <c r="AD38" i="6"/>
  <c r="AF31" i="6"/>
  <c r="AF32" i="6"/>
  <c r="AB30" i="6"/>
  <c r="AB23" i="6"/>
  <c r="AE32" i="6"/>
  <c r="AB35" i="6" l="1"/>
  <c r="AB38" i="6"/>
  <c r="AF18" i="6"/>
  <c r="AE18" i="6"/>
  <c r="AE31" i="6"/>
  <c r="AE30" i="6" l="1"/>
  <c r="AE23" i="6"/>
  <c r="AF30" i="6"/>
  <c r="AF23" i="6"/>
  <c r="AH31" i="6"/>
  <c r="AG32" i="6"/>
  <c r="AF38" i="6" l="1"/>
  <c r="AF35" i="6"/>
  <c r="AE35" i="6"/>
  <c r="AE38" i="6"/>
  <c r="AH32" i="6" l="1"/>
  <c r="AH18" i="6"/>
  <c r="AH30" i="6" l="1"/>
  <c r="AH23" i="6"/>
  <c r="AG18" i="6"/>
  <c r="AG31" i="6"/>
  <c r="AG30" i="6" l="1"/>
  <c r="AG23" i="6"/>
  <c r="AH35" i="6"/>
  <c r="AH38" i="6"/>
  <c r="AG35" i="6" l="1"/>
  <c r="AL35" i="6" s="1"/>
  <c r="AG38" i="6"/>
  <c r="AL38" i="6" s="1"/>
  <c r="F31" i="3" l="1"/>
  <c r="E31" i="3"/>
  <c r="C31" i="3"/>
  <c r="D31" i="3"/>
  <c r="G31" i="3" l="1"/>
  <c r="H31" i="3" l="1"/>
  <c r="I31" i="3" l="1"/>
  <c r="J31" i="3" l="1"/>
  <c r="K31" i="3" l="1"/>
  <c r="L31" i="3" l="1"/>
  <c r="M31" i="3" l="1"/>
  <c r="N31" i="3" l="1"/>
  <c r="O31" i="3" l="1"/>
  <c r="P31" i="3" l="1"/>
  <c r="Q31" i="3" l="1"/>
  <c r="R31" i="3" l="1"/>
  <c r="S31" i="3" l="1"/>
  <c r="T31" i="3" l="1"/>
  <c r="U31" i="3" l="1"/>
  <c r="V31" i="3" l="1"/>
  <c r="W31" i="3" l="1"/>
  <c r="AD31" i="3" l="1"/>
  <c r="AE31" i="3" l="1"/>
  <c r="AC31" i="3" l="1"/>
  <c r="Y31" i="3" l="1"/>
  <c r="AB31" i="3"/>
  <c r="AA31" i="3"/>
  <c r="Z31" i="3" l="1"/>
  <c r="AF31" i="3" l="1"/>
  <c r="AG31" i="3" l="1"/>
  <c r="X31" i="3" l="1"/>
  <c r="AH31" i="3" l="1"/>
  <c r="R33" i="3" l="1"/>
  <c r="Y33" i="3"/>
  <c r="T33" i="3" l="1"/>
  <c r="Z33" i="3"/>
  <c r="V33" i="3"/>
  <c r="X33" i="3"/>
  <c r="S33" i="3"/>
  <c r="W33" i="3"/>
  <c r="U33" i="3"/>
  <c r="Q33" i="3" l="1"/>
  <c r="D33" i="3" l="1"/>
  <c r="H33" i="3"/>
  <c r="N33" i="3"/>
  <c r="F33" i="3"/>
  <c r="M33" i="3"/>
  <c r="G33" i="3"/>
  <c r="I33" i="3"/>
  <c r="C33" i="3"/>
  <c r="J33" i="3" l="1"/>
  <c r="L33" i="3"/>
  <c r="E33" i="3"/>
  <c r="O33" i="3"/>
  <c r="P33" i="3"/>
  <c r="K33" i="3"/>
  <c r="AH34" i="3" l="1"/>
  <c r="AG34" i="3"/>
  <c r="AG32" i="3" l="1"/>
  <c r="AH32" i="3"/>
  <c r="AF34" i="3" l="1"/>
  <c r="AF32" i="3" l="1"/>
  <c r="AE34" i="3" l="1"/>
  <c r="AE32" i="3" l="1"/>
  <c r="AD34" i="3" l="1"/>
  <c r="AD32" i="3" l="1"/>
  <c r="AC34" i="3" l="1"/>
  <c r="AC32" i="3" l="1"/>
  <c r="V34" i="3" l="1"/>
  <c r="S34" i="3"/>
  <c r="Q34" i="3"/>
  <c r="X34" i="3"/>
  <c r="AB34" i="3"/>
  <c r="Y34" i="3"/>
  <c r="W34" i="3"/>
  <c r="N34" i="3"/>
  <c r="T34" i="3"/>
  <c r="Z34" i="3"/>
  <c r="O34" i="3"/>
  <c r="P34" i="3"/>
  <c r="R34" i="3"/>
  <c r="U34" i="3"/>
  <c r="N32" i="3" l="1"/>
  <c r="Y32" i="3"/>
  <c r="M34" i="3"/>
  <c r="AA34" i="3"/>
  <c r="T32" i="3" l="1"/>
  <c r="X32" i="3"/>
  <c r="P32" i="3"/>
  <c r="S32" i="3"/>
  <c r="J34" i="3"/>
  <c r="G34" i="3"/>
  <c r="E34" i="3"/>
  <c r="L34" i="3"/>
  <c r="I34" i="3"/>
  <c r="F34" i="3"/>
  <c r="D34" i="3"/>
  <c r="K34" i="3"/>
  <c r="H34" i="3"/>
  <c r="W32" i="3" l="1"/>
  <c r="R32" i="3"/>
  <c r="C32" i="3"/>
  <c r="V32" i="3"/>
  <c r="N25" i="3"/>
  <c r="N30" i="3"/>
  <c r="Z32" i="3"/>
  <c r="S25" i="3"/>
  <c r="S30" i="3"/>
  <c r="C34" i="3"/>
  <c r="Q32" i="3"/>
  <c r="U32" i="3"/>
  <c r="AB32" i="3"/>
  <c r="O32" i="3"/>
  <c r="Y25" i="3"/>
  <c r="Y30" i="3"/>
  <c r="M32" i="3"/>
  <c r="S78" i="3" l="1"/>
  <c r="N78" i="3"/>
  <c r="Y78" i="3"/>
  <c r="E32" i="3"/>
  <c r="AA32" i="3"/>
  <c r="D32" i="3"/>
  <c r="N38" i="3"/>
  <c r="N41" i="3"/>
  <c r="N42" i="3" s="1"/>
  <c r="F32" i="3"/>
  <c r="X25" i="3"/>
  <c r="X30" i="3"/>
  <c r="P25" i="3"/>
  <c r="P30" i="3"/>
  <c r="J32" i="3"/>
  <c r="T25" i="3"/>
  <c r="T30" i="3"/>
  <c r="Y41" i="3"/>
  <c r="Y42" i="3" s="1"/>
  <c r="Y38" i="3"/>
  <c r="S38" i="3"/>
  <c r="S41" i="3"/>
  <c r="S42" i="3" s="1"/>
  <c r="W25" i="3"/>
  <c r="W30" i="3"/>
  <c r="W78" i="3" l="1"/>
  <c r="T78" i="3"/>
  <c r="P78" i="3"/>
  <c r="X78" i="3"/>
  <c r="Q25" i="3"/>
  <c r="Q30" i="3"/>
  <c r="Z25" i="3"/>
  <c r="Z30" i="3"/>
  <c r="U25" i="3"/>
  <c r="U30" i="3"/>
  <c r="K32" i="3"/>
  <c r="W41" i="3"/>
  <c r="W42" i="3" s="1"/>
  <c r="W38" i="3"/>
  <c r="V25" i="3"/>
  <c r="V30" i="3"/>
  <c r="I32" i="3"/>
  <c r="L32" i="3"/>
  <c r="P38" i="3"/>
  <c r="P41" i="3"/>
  <c r="P42" i="3" s="1"/>
  <c r="G32" i="3"/>
  <c r="R25" i="3"/>
  <c r="R30" i="3"/>
  <c r="O25" i="3"/>
  <c r="O30" i="3"/>
  <c r="H32" i="3"/>
  <c r="T38" i="3"/>
  <c r="T41" i="3"/>
  <c r="T42" i="3" s="1"/>
  <c r="M25" i="3"/>
  <c r="M30" i="3"/>
  <c r="X41" i="3"/>
  <c r="X42" i="3" s="1"/>
  <c r="X38" i="3"/>
  <c r="C30" i="3"/>
  <c r="C25" i="3"/>
  <c r="Z78" i="3" l="1"/>
  <c r="Q78" i="3"/>
  <c r="M78" i="3"/>
  <c r="V78" i="3"/>
  <c r="O78" i="3"/>
  <c r="C78" i="3"/>
  <c r="R78" i="3"/>
  <c r="U78" i="3"/>
  <c r="J25" i="3"/>
  <c r="J30" i="3"/>
  <c r="U38" i="3"/>
  <c r="U41" i="3"/>
  <c r="U42" i="3" s="1"/>
  <c r="R38" i="3"/>
  <c r="R41" i="3"/>
  <c r="R42" i="3" s="1"/>
  <c r="D25" i="3"/>
  <c r="D30" i="3"/>
  <c r="V38" i="3"/>
  <c r="V41" i="3"/>
  <c r="V42" i="3" s="1"/>
  <c r="Z41" i="3"/>
  <c r="Z42" i="3" s="1"/>
  <c r="Z38" i="3"/>
  <c r="F25" i="3"/>
  <c r="F30" i="3"/>
  <c r="C41" i="3"/>
  <c r="C38" i="3"/>
  <c r="L25" i="3"/>
  <c r="L30" i="3"/>
  <c r="Q38" i="3"/>
  <c r="Q41" i="3"/>
  <c r="Q42" i="3" s="1"/>
  <c r="M38" i="3"/>
  <c r="M41" i="3"/>
  <c r="M42" i="3" s="1"/>
  <c r="E25" i="3"/>
  <c r="E30" i="3"/>
  <c r="O41" i="3"/>
  <c r="O42" i="3" s="1"/>
  <c r="O38" i="3"/>
  <c r="D78" i="3" l="1"/>
  <c r="L78" i="3"/>
  <c r="F78" i="3"/>
  <c r="J78" i="3"/>
  <c r="E78" i="3"/>
  <c r="G25" i="3"/>
  <c r="G30" i="3"/>
  <c r="H25" i="3"/>
  <c r="H30" i="3"/>
  <c r="D38" i="3"/>
  <c r="D41" i="3"/>
  <c r="D42" i="3" s="1"/>
  <c r="K25" i="3"/>
  <c r="K30" i="3"/>
  <c r="I25" i="3"/>
  <c r="I30" i="3"/>
  <c r="C42" i="3"/>
  <c r="L38" i="3"/>
  <c r="L41" i="3"/>
  <c r="L42" i="3" s="1"/>
  <c r="F41" i="3"/>
  <c r="F42" i="3" s="1"/>
  <c r="F38" i="3"/>
  <c r="E38" i="3"/>
  <c r="E41" i="3"/>
  <c r="E42" i="3" s="1"/>
  <c r="J38" i="3"/>
  <c r="J41" i="3"/>
  <c r="J42" i="3" s="1"/>
  <c r="G78" i="3" l="1"/>
  <c r="I78" i="3"/>
  <c r="K78" i="3"/>
  <c r="H78" i="3"/>
  <c r="I41" i="3"/>
  <c r="I42" i="3" s="1"/>
  <c r="I38" i="3"/>
  <c r="K38" i="3"/>
  <c r="K41" i="3"/>
  <c r="K42" i="3" s="1"/>
  <c r="H41" i="3"/>
  <c r="H42" i="3" s="1"/>
  <c r="H38" i="3"/>
  <c r="G38" i="3"/>
  <c r="G41" i="3"/>
  <c r="G42" i="3" s="1"/>
  <c r="AF33" i="3" l="1"/>
  <c r="AB33" i="3"/>
  <c r="AA33" i="3"/>
  <c r="AD33" i="3"/>
  <c r="AC33" i="3"/>
  <c r="AH33" i="3" l="1"/>
  <c r="AE33" i="3"/>
  <c r="AG33" i="3"/>
  <c r="AE30" i="3" l="1"/>
  <c r="AD25" i="3"/>
  <c r="AD30" i="3"/>
  <c r="AH30" i="3"/>
  <c r="AH25" i="3"/>
  <c r="AA25" i="3"/>
  <c r="AA30" i="3"/>
  <c r="AC25" i="3"/>
  <c r="AC30" i="3"/>
  <c r="AB25" i="3"/>
  <c r="AB30" i="3"/>
  <c r="AF25" i="3"/>
  <c r="AF30" i="3"/>
  <c r="AF78" i="3" l="1"/>
  <c r="AB78" i="3"/>
  <c r="AC78" i="3"/>
  <c r="AA78" i="3"/>
  <c r="AH78" i="3"/>
  <c r="AD78" i="3"/>
  <c r="AE25" i="3"/>
  <c r="AF38" i="3"/>
  <c r="AF41" i="3"/>
  <c r="AF42" i="3" s="1"/>
  <c r="AA41" i="3"/>
  <c r="AA38" i="3"/>
  <c r="AG25" i="3"/>
  <c r="AG30" i="3"/>
  <c r="AB38" i="3"/>
  <c r="AB41" i="3"/>
  <c r="AB42" i="3" s="1"/>
  <c r="AH41" i="3"/>
  <c r="AH42" i="3" s="1"/>
  <c r="AH38" i="3"/>
  <c r="AD41" i="3"/>
  <c r="AD42" i="3" s="1"/>
  <c r="AD38" i="3"/>
  <c r="AC41" i="3"/>
  <c r="AC42" i="3" s="1"/>
  <c r="AC38" i="3"/>
  <c r="AG78" i="3" l="1"/>
  <c r="AE78" i="3"/>
  <c r="AE41" i="3"/>
  <c r="AE42" i="3" s="1"/>
  <c r="AE38" i="3"/>
  <c r="AG38" i="3"/>
  <c r="AG41" i="3"/>
  <c r="AG42" i="3" s="1"/>
  <c r="AA42" i="3"/>
  <c r="AL42" i="3" l="1"/>
  <c r="AL38" i="3"/>
  <c r="AL41" i="3"/>
  <c r="G82" i="5"/>
  <c r="G49" i="5"/>
  <c r="F82" i="5"/>
  <c r="F49" i="5"/>
  <c r="F79" i="5" l="1"/>
  <c r="H82" i="5"/>
  <c r="H49" i="5"/>
  <c r="W82" i="5"/>
  <c r="W49" i="5"/>
  <c r="Q82" i="5"/>
  <c r="Q49" i="5"/>
  <c r="Z82" i="5"/>
  <c r="Z49" i="5"/>
  <c r="V82" i="5"/>
  <c r="V49" i="5"/>
  <c r="G79" i="5"/>
  <c r="U82" i="5" l="1"/>
  <c r="U49" i="5"/>
  <c r="T82" i="5"/>
  <c r="T49" i="5"/>
  <c r="Y82" i="5"/>
  <c r="Y49" i="5"/>
  <c r="O82" i="5"/>
  <c r="O49" i="5"/>
  <c r="L82" i="5"/>
  <c r="L49" i="5"/>
  <c r="K82" i="5"/>
  <c r="K49" i="5"/>
  <c r="S82" i="5"/>
  <c r="S49" i="5"/>
  <c r="Z79" i="5"/>
  <c r="I82" i="5"/>
  <c r="I49" i="5"/>
  <c r="AA82" i="5"/>
  <c r="AA49" i="5"/>
  <c r="W79" i="5"/>
  <c r="J82" i="5"/>
  <c r="J49" i="5"/>
  <c r="X82" i="5"/>
  <c r="X49" i="5"/>
  <c r="V79" i="5"/>
  <c r="H79" i="5"/>
  <c r="P82" i="5"/>
  <c r="P49" i="5"/>
  <c r="R82" i="5"/>
  <c r="R49" i="5"/>
  <c r="Q79" i="5"/>
  <c r="N82" i="5"/>
  <c r="N49" i="5"/>
  <c r="M82" i="5"/>
  <c r="M49" i="5"/>
  <c r="J79" i="5" l="1"/>
  <c r="Y79" i="5"/>
  <c r="L79" i="5"/>
  <c r="AB82" i="5"/>
  <c r="AB49" i="5"/>
  <c r="S79" i="5"/>
  <c r="T79" i="5"/>
  <c r="O79" i="5"/>
  <c r="N79" i="5"/>
  <c r="M79" i="5"/>
  <c r="R79" i="5"/>
  <c r="AA79" i="5"/>
  <c r="K79" i="5"/>
  <c r="U79" i="5"/>
  <c r="P79" i="5"/>
  <c r="I79" i="5"/>
  <c r="X79" i="5"/>
  <c r="AB79" i="5" l="1"/>
  <c r="AC82" i="5"/>
  <c r="AC49" i="5"/>
  <c r="AG82" i="5" l="1"/>
  <c r="AG49" i="5"/>
  <c r="AE82" i="5"/>
  <c r="AE49" i="5"/>
  <c r="AF82" i="5"/>
  <c r="AF49" i="5"/>
  <c r="AD82" i="5"/>
  <c r="AD49" i="5"/>
  <c r="AC79" i="5"/>
  <c r="AD79" i="5" l="1"/>
  <c r="K53" i="5"/>
  <c r="K85" i="5"/>
  <c r="L53" i="5"/>
  <c r="L85" i="5"/>
  <c r="AF79" i="5"/>
  <c r="AE79" i="5"/>
  <c r="AG79" i="5"/>
  <c r="AH82" i="5" l="1"/>
  <c r="AH49" i="5"/>
  <c r="L83" i="5"/>
  <c r="K83" i="5"/>
  <c r="AH79" i="5" l="1"/>
  <c r="M53" i="5"/>
  <c r="M85" i="5"/>
  <c r="N53" i="5" l="1"/>
  <c r="N85" i="5"/>
  <c r="M83" i="5"/>
  <c r="N83" i="5" l="1"/>
  <c r="O53" i="5"/>
  <c r="O85" i="5"/>
  <c r="P53" i="5" l="1"/>
  <c r="P85" i="5"/>
  <c r="O83" i="5"/>
  <c r="P83" i="5" l="1"/>
  <c r="Q53" i="5"/>
  <c r="Q85" i="5"/>
  <c r="Q83" i="5" l="1"/>
  <c r="R53" i="5"/>
  <c r="R85" i="5"/>
  <c r="R83" i="5" l="1"/>
  <c r="S53" i="5"/>
  <c r="S85" i="5"/>
  <c r="T53" i="5" l="1"/>
  <c r="T85" i="5"/>
  <c r="S83" i="5"/>
  <c r="T83" i="5" l="1"/>
  <c r="U53" i="5"/>
  <c r="U85" i="5"/>
  <c r="V53" i="5" l="1"/>
  <c r="V85" i="5"/>
  <c r="U83" i="5"/>
  <c r="W53" i="5" l="1"/>
  <c r="W85" i="5"/>
  <c r="V83" i="5"/>
  <c r="X53" i="5" l="1"/>
  <c r="X85" i="5"/>
  <c r="W83" i="5"/>
  <c r="X83" i="5" l="1"/>
  <c r="Q76" i="5" l="1"/>
  <c r="Q43" i="5"/>
  <c r="Q73" i="5" l="1"/>
  <c r="Q59" i="5"/>
  <c r="Q89" i="5" l="1"/>
  <c r="Q92" i="5"/>
  <c r="Z43" i="5" l="1"/>
  <c r="Z76" i="5"/>
  <c r="T43" i="5"/>
  <c r="T76" i="5"/>
  <c r="W43" i="5"/>
  <c r="W76" i="5"/>
  <c r="AA76" i="5"/>
  <c r="AA43" i="5"/>
  <c r="U76" i="5"/>
  <c r="U43" i="5"/>
  <c r="Y43" i="5"/>
  <c r="Y76" i="5"/>
  <c r="V43" i="5" l="1"/>
  <c r="V76" i="5"/>
  <c r="W73" i="5"/>
  <c r="W59" i="5"/>
  <c r="X76" i="5"/>
  <c r="X43" i="5"/>
  <c r="Y73" i="5"/>
  <c r="Y59" i="5"/>
  <c r="T73" i="5"/>
  <c r="T59" i="5"/>
  <c r="U73" i="5"/>
  <c r="U59" i="5"/>
  <c r="Z73" i="5"/>
  <c r="Z59" i="5"/>
  <c r="AA73" i="5"/>
  <c r="AA59" i="5"/>
  <c r="S43" i="5"/>
  <c r="S76" i="5"/>
  <c r="U92" i="5" l="1"/>
  <c r="U89" i="5"/>
  <c r="T92" i="5"/>
  <c r="T89" i="5"/>
  <c r="Y89" i="5"/>
  <c r="Y92" i="5"/>
  <c r="X73" i="5"/>
  <c r="X59" i="5"/>
  <c r="S73" i="5"/>
  <c r="S59" i="5"/>
  <c r="AA89" i="5"/>
  <c r="AA92" i="5"/>
  <c r="W92" i="5"/>
  <c r="W89" i="5"/>
  <c r="Z92" i="5"/>
  <c r="Z89" i="5"/>
  <c r="V73" i="5"/>
  <c r="V59" i="5"/>
  <c r="X89" i="5" l="1"/>
  <c r="X92" i="5"/>
  <c r="P76" i="5"/>
  <c r="P43" i="5"/>
  <c r="V89" i="5"/>
  <c r="V92" i="5"/>
  <c r="S89" i="5"/>
  <c r="S92" i="5"/>
  <c r="O76" i="5" l="1"/>
  <c r="O43" i="5"/>
  <c r="P73" i="5"/>
  <c r="P59" i="5"/>
  <c r="P89" i="5" l="1"/>
  <c r="P92" i="5"/>
  <c r="N76" i="5"/>
  <c r="N43" i="5"/>
  <c r="O73" i="5"/>
  <c r="O59" i="5"/>
  <c r="M43" i="5" l="1"/>
  <c r="M76" i="5"/>
  <c r="O92" i="5"/>
  <c r="O89" i="5"/>
  <c r="N73" i="5"/>
  <c r="N59" i="5"/>
  <c r="N92" i="5" l="1"/>
  <c r="N89" i="5"/>
  <c r="M73" i="5"/>
  <c r="M59" i="5"/>
  <c r="M89" i="5" l="1"/>
  <c r="M92" i="5"/>
  <c r="AG76" i="5" l="1"/>
  <c r="AG43" i="5"/>
  <c r="AG73" i="5" l="1"/>
  <c r="AG59" i="5"/>
  <c r="AG92" i="5" l="1"/>
  <c r="AG89" i="5"/>
  <c r="AF76" i="5" l="1"/>
  <c r="AF43" i="5"/>
  <c r="AF73" i="5" l="1"/>
  <c r="AF59" i="5"/>
  <c r="AF92" i="5" l="1"/>
  <c r="AF89" i="5"/>
  <c r="AE76" i="5" l="1"/>
  <c r="AE43" i="5"/>
  <c r="AE73" i="5" l="1"/>
  <c r="AE59" i="5"/>
  <c r="AH76" i="5"/>
  <c r="AH43" i="5"/>
  <c r="AD43" i="5"/>
  <c r="AD76" i="5"/>
  <c r="AD73" i="5" l="1"/>
  <c r="AD59" i="5"/>
  <c r="AH73" i="5"/>
  <c r="AH59" i="5"/>
  <c r="AE92" i="5"/>
  <c r="AE89" i="5"/>
  <c r="AH89" i="5" l="1"/>
  <c r="AH92" i="5"/>
  <c r="AD89" i="5"/>
  <c r="AD92" i="5"/>
  <c r="AC76" i="5" l="1"/>
  <c r="AC43" i="5"/>
  <c r="AC73" i="5" l="1"/>
  <c r="AC59" i="5"/>
  <c r="AC89" i="5" l="1"/>
  <c r="AC92" i="5"/>
  <c r="AB76" i="5" l="1"/>
  <c r="AB43" i="5"/>
  <c r="AB73" i="5" l="1"/>
  <c r="AB59" i="5"/>
  <c r="AB92" i="5" l="1"/>
  <c r="AB89" i="5"/>
  <c r="R76" i="5" l="1"/>
  <c r="R43" i="5"/>
  <c r="R73" i="5" l="1"/>
  <c r="R59" i="5"/>
  <c r="R92" i="5" l="1"/>
  <c r="R89" i="5"/>
  <c r="L76" i="5" l="1"/>
  <c r="L43" i="5"/>
  <c r="L73" i="5" l="1"/>
  <c r="L59" i="5"/>
  <c r="L89" i="5" l="1"/>
  <c r="L92" i="5"/>
  <c r="K43" i="5"/>
  <c r="K76" i="5"/>
  <c r="K73" i="5" l="1"/>
  <c r="K59" i="5"/>
  <c r="I76" i="5" l="1"/>
  <c r="I43" i="5"/>
  <c r="J76" i="5"/>
  <c r="J43" i="5"/>
  <c r="K89" i="5"/>
  <c r="K92" i="5"/>
  <c r="G76" i="5" l="1"/>
  <c r="G43" i="5"/>
  <c r="J73" i="5"/>
  <c r="J59" i="5"/>
  <c r="I73" i="5"/>
  <c r="I59" i="5"/>
  <c r="I92" i="5" l="1"/>
  <c r="I89" i="5"/>
  <c r="J92" i="5"/>
  <c r="J89" i="5"/>
  <c r="G73" i="5"/>
  <c r="G59" i="5"/>
  <c r="H76" i="5"/>
  <c r="H43" i="5"/>
  <c r="H73" i="5" l="1"/>
  <c r="H59" i="5"/>
  <c r="G92" i="5"/>
  <c r="G89" i="5"/>
  <c r="E43" i="5" l="1"/>
  <c r="E76" i="5"/>
  <c r="F43" i="5"/>
  <c r="F76" i="5"/>
  <c r="H92" i="5"/>
  <c r="H89" i="5"/>
  <c r="D43" i="5" l="1"/>
  <c r="D76" i="5"/>
  <c r="F73" i="5"/>
  <c r="F59" i="5"/>
  <c r="E73" i="5"/>
  <c r="E59" i="5"/>
  <c r="E92" i="5" l="1"/>
  <c r="E89" i="5"/>
  <c r="C43" i="5"/>
  <c r="C76" i="5"/>
  <c r="F92" i="5"/>
  <c r="F89" i="5"/>
  <c r="D59" i="5"/>
  <c r="D73" i="5"/>
  <c r="C73" i="5" l="1"/>
  <c r="C59" i="5"/>
  <c r="D92" i="5"/>
  <c r="D89" i="5"/>
  <c r="C89" i="5" l="1"/>
  <c r="AL89" i="5" s="1"/>
  <c r="C92" i="5"/>
  <c r="AL92" i="5" l="1"/>
</calcChain>
</file>

<file path=xl/sharedStrings.xml><?xml version="1.0" encoding="utf-8"?>
<sst xmlns="http://schemas.openxmlformats.org/spreadsheetml/2006/main" count="1084" uniqueCount="152">
  <si>
    <t>GAS</t>
  </si>
  <si>
    <t>HFCs</t>
  </si>
  <si>
    <t>PFCs</t>
  </si>
  <si>
    <t>% change in emissions by gas</t>
  </si>
  <si>
    <t>SOURCE AND SINK CATEGORIES</t>
  </si>
  <si>
    <t xml:space="preserve">1.  Energy </t>
  </si>
  <si>
    <t>5.  LULUCF</t>
  </si>
  <si>
    <t>% change</t>
  </si>
  <si>
    <t xml:space="preserve">3.  Agriculture </t>
  </si>
  <si>
    <t xml:space="preserve">5.  Waste </t>
  </si>
  <si>
    <t>6.  Other</t>
  </si>
  <si>
    <t>Total (without LULUCF, with indirect)</t>
  </si>
  <si>
    <t>2.  Industrial Processes and Product Use</t>
  </si>
  <si>
    <t>Total (with LULUCF, with indirect)</t>
  </si>
  <si>
    <t>1.A.1 Energy Industries</t>
  </si>
  <si>
    <t>1.A.2 Manufacturing Industries and Construction</t>
  </si>
  <si>
    <t>1.A.3 Transport</t>
  </si>
  <si>
    <t>1.A.4 Other Sectors</t>
  </si>
  <si>
    <t>1.B.1 Coal mining and handling</t>
  </si>
  <si>
    <t>1.B.2 Oil and Natural Gas</t>
  </si>
  <si>
    <t>1.A  Fuel combustion:</t>
  </si>
  <si>
    <t>1.B Fugitive from fuels:</t>
  </si>
  <si>
    <t>IPCC 1 ENERGY</t>
  </si>
  <si>
    <t>2.A Mineral Industry:</t>
  </si>
  <si>
    <t>2.A.1 Cement Production</t>
  </si>
  <si>
    <t>2.A.2 Lime Production</t>
  </si>
  <si>
    <t>2.A.3 Glass Production</t>
  </si>
  <si>
    <t>2.A.4 Other Process Uses of Carbonates</t>
  </si>
  <si>
    <t>2.B Chemical Industry</t>
  </si>
  <si>
    <t>2.B.1 Ammonia Production</t>
  </si>
  <si>
    <t>2.B.2 Nitric Acid Production</t>
  </si>
  <si>
    <t>2.E Electronics Industry - Integrated Circuit or Semiconductor</t>
  </si>
  <si>
    <t>2.D Non-Energy Products from Fuels and Solvent Use</t>
  </si>
  <si>
    <t>2.D.1 Lubricant Use</t>
  </si>
  <si>
    <t>2.D.2 Paraffin Wax Use</t>
  </si>
  <si>
    <t>2.D.3 Solvent Use</t>
  </si>
  <si>
    <t>2.F Product Uses as Substitutes for Ozone Depleting Substances</t>
  </si>
  <si>
    <t>2.F.1 Refrigeration and Air Conditioning</t>
  </si>
  <si>
    <t>2.F.3 Fire Protection</t>
  </si>
  <si>
    <t>2.F.4 Aerosols</t>
  </si>
  <si>
    <t>2.B Chemical Industry:</t>
  </si>
  <si>
    <t>2.F Product Uses as Substitutes for Ozone Depleting Substances:</t>
  </si>
  <si>
    <t>average</t>
  </si>
  <si>
    <t>kt CO2eq in the trend</t>
  </si>
  <si>
    <t>IPCC 2 IPPU</t>
  </si>
  <si>
    <t>IPCC 3 AGRICULTURE</t>
  </si>
  <si>
    <t>IPCC 5 WASTE</t>
  </si>
  <si>
    <t>4.  LULUCF</t>
  </si>
  <si>
    <t>LULUCF</t>
  </si>
  <si>
    <t>4A Forestland</t>
  </si>
  <si>
    <t>A. Forest Land CO2</t>
  </si>
  <si>
    <t>A. Forest Land CH4</t>
  </si>
  <si>
    <t>A. Forest Land N2O</t>
  </si>
  <si>
    <t>4B Cropland</t>
  </si>
  <si>
    <t>B. Cropland CO2</t>
  </si>
  <si>
    <t>B. Cropland CH4</t>
  </si>
  <si>
    <t>C. Grassland CO2</t>
  </si>
  <si>
    <t>C. Grassland CH4</t>
  </si>
  <si>
    <t>C. Grassland N2O</t>
  </si>
  <si>
    <t>4D Wetlands</t>
  </si>
  <si>
    <t>D. Wetlands CO2</t>
  </si>
  <si>
    <t>D. Wetlands CH4</t>
  </si>
  <si>
    <t>D. Wetlands N2O</t>
  </si>
  <si>
    <t>4E Settlements</t>
  </si>
  <si>
    <t>E. Settlements CO2</t>
  </si>
  <si>
    <t>E. Settlements CH4</t>
  </si>
  <si>
    <t>E. Settlements N2O</t>
  </si>
  <si>
    <t>4F Other Land</t>
  </si>
  <si>
    <t>F. Other Land CO2</t>
  </si>
  <si>
    <t>F. Other Land CH4</t>
  </si>
  <si>
    <t>F. Other Land N2O</t>
  </si>
  <si>
    <t>4G Harvested Wood Products</t>
  </si>
  <si>
    <t>4H Other</t>
  </si>
  <si>
    <t>4G Harvested Wood Prodcuts</t>
  </si>
  <si>
    <t>NO</t>
  </si>
  <si>
    <t>2C Metal Industry</t>
  </si>
  <si>
    <t>4C Grassland</t>
  </si>
  <si>
    <t>2.D.3 Urea Used as a Catalyst</t>
  </si>
  <si>
    <t>2.C Metal Industry</t>
  </si>
  <si>
    <t>2.G.1 Electrical Equipment</t>
  </si>
  <si>
    <t>2.G Other Product Manufacture and Use</t>
  </si>
  <si>
    <t>3.A Enteric Fermentation</t>
  </si>
  <si>
    <t xml:space="preserve">3.B Manure Management </t>
  </si>
  <si>
    <t>3.D Agricultural Soils</t>
  </si>
  <si>
    <t>3.G Liming</t>
  </si>
  <si>
    <t>3.H Urea Application</t>
  </si>
  <si>
    <t>5.A Solid Waste Disposal</t>
  </si>
  <si>
    <t>5.A.1  Managed waste disposal sites</t>
  </si>
  <si>
    <t>5.A.2 Unmanaged waste disposal sites</t>
  </si>
  <si>
    <t>5.B Biological Treatment of Solid Waste - Composting</t>
  </si>
  <si>
    <t>5.C Incineration and Open Burning of Waste</t>
  </si>
  <si>
    <t>5.C.1 Waste incineration</t>
  </si>
  <si>
    <t>5.C.2 Open burning of waste</t>
  </si>
  <si>
    <t>5.D Wastewater Treatment and Discharge</t>
  </si>
  <si>
    <t>5.D.1 Domestic wastewater</t>
  </si>
  <si>
    <t>5.D.2 Industrial wastewater</t>
  </si>
  <si>
    <t>Actual change in emissions by gas</t>
  </si>
  <si>
    <t>Actual change in emissions by sector</t>
  </si>
  <si>
    <r>
      <t xml:space="preserve">  3.D.1 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</si>
  <si>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 xml:space="preserve">  3.D.2 Indirect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Emissions from Managed Soils</t>
    </r>
  </si>
  <si>
    <r>
      <t>2.G.2 SF</t>
    </r>
    <r>
      <rPr>
        <vertAlign val="sub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and PFCs from Other Product Uses</t>
    </r>
  </si>
  <si>
    <r>
      <t>2.G.3 N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O from Product Uses - Anaesthesia</t>
    </r>
  </si>
  <si>
    <t>4.  Land use, land-use change and forestry</t>
  </si>
  <si>
    <r>
      <t>Total IPPU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</si>
  <si>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LULUCF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</si>
  <si>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Agriculture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</si>
  <si>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r>
      <t>Total Energy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</si>
  <si>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B. Cropland N2O</t>
  </si>
  <si>
    <r>
      <t>Total Waste 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</t>
    </r>
  </si>
  <si>
    <t>2.G.4 Other Solvent and product use</t>
  </si>
  <si>
    <t>2.H.2 Food and Beverages industry</t>
  </si>
  <si>
    <t xml:space="preserve">5B2 Anaerobic digestion at biogas facilities </t>
  </si>
  <si>
    <t>5B1 Composting</t>
  </si>
  <si>
    <t>2.D.3 Urea used as a Catalyst</t>
  </si>
  <si>
    <t>IPCC 1 ENERGY (AR5)</t>
  </si>
  <si>
    <t>2025 submission</t>
  </si>
  <si>
    <t>with LULUCF 2025</t>
  </si>
  <si>
    <t>2026 submission</t>
  </si>
  <si>
    <r>
      <t>(a) Emissions in Waste 1990–2023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</si>
  <si>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t xml:space="preserve">(a) Emissions in LULUCF 1990–2023 reported in 2025 Submission (kt CO2 eq) </t>
  </si>
  <si>
    <r>
      <t>(a) Emissions by sector 1990–2023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</si>
  <si>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t>(c) Percentage Change in Emissions by Sector 1990-2023</t>
  </si>
  <si>
    <t>with LULUCF 2026</t>
  </si>
  <si>
    <t>Figure 10.5 Impact of Recalculations in Waste between annual Submissions 1990-2023</t>
  </si>
  <si>
    <t>Figure 10.4 Impact of Recalculations in LULUCF between annual Submissions 1990-2023</t>
  </si>
  <si>
    <t>Figure 10.3 Impact of Recalculations in Agriculture between annual Submissions 1990-2023</t>
  </si>
  <si>
    <r>
      <t>(a) Emissions in Agriculture 1990–2023 reported in 2025 Submission (kt CO</t>
    </r>
    <r>
      <rPr>
        <b/>
        <i/>
        <vertAlign val="subscript"/>
        <sz val="11"/>
        <rFont val="Calibri"/>
        <family val="2"/>
        <scheme val="minor"/>
      </rPr>
      <t xml:space="preserve">2 </t>
    </r>
    <r>
      <rPr>
        <b/>
        <i/>
        <sz val="11"/>
        <rFont val="Calibri"/>
        <family val="2"/>
        <scheme val="minor"/>
      </rPr>
      <t xml:space="preserve">eq) </t>
    </r>
  </si>
  <si>
    <t>Figure 10.2 Impact of Recalculations in IPPU between annual Submissions 1990-2023</t>
  </si>
  <si>
    <r>
      <t>(a) Emissions in IPPU 1990–2023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</si>
  <si>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r>
      <t>(b) Recalculated Emissions in IPPU Gas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</si>
  <si>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(b) Recalculated Emissions by sector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</si>
  <si>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(b) Recalculated Emissions in Waste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</si>
  <si>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(b) Recalculated Emissions in LULUCF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</si>
  <si>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(b) Recalculated Emissions in Agriculture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</si>
  <si>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t>Figure 10.1 Impact of Recalculations in Energy between annual Submissions 1990-2023</t>
  </si>
  <si>
    <r>
      <t>(b) Recalculated Emissions in Energy 1990–2023 reported in 2026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>eq)</t>
    </r>
  </si>
  <si>
    <r>
      <t>(a) Emissions in Energy 1990–2023 reported in 2025 Submission (kt CO</t>
    </r>
    <r>
      <rPr>
        <b/>
        <i/>
        <vertAlign val="subscript"/>
        <sz val="11"/>
        <rFont val="Calibri"/>
        <family val="2"/>
        <scheme val="minor"/>
      </rPr>
      <t>2</t>
    </r>
    <r>
      <rPr>
        <b/>
        <i/>
        <sz val="11"/>
        <rFont val="Calibri"/>
        <family val="2"/>
        <scheme val="minor"/>
      </rPr>
      <t xml:space="preserve">eq) </t>
    </r>
  </si>
  <si>
    <t xml:space="preserve">(a) Emissions by Gas 1990–2023 reported in 2025 Submission (kt CO2eq) </t>
  </si>
  <si>
    <t>(b) Recalculated Emissions by Gas 1990–2023 reported in 2026 Submission (kt CO2eq)</t>
  </si>
  <si>
    <t>Figure 10.7 Total  Impact of Recalculations between annual Submissions (with LULUCF) 1990-2023</t>
  </si>
  <si>
    <t>Figure 10.6 Total  Impact of Recalculations between annual Submissions (without LULUCF) 1990-2023</t>
  </si>
  <si>
    <t>Total Energy kt CO2 eq</t>
  </si>
  <si>
    <t>NA,NO</t>
  </si>
  <si>
    <t>IE</t>
  </si>
  <si>
    <t>CO2 emissions without net CO2 from LULUCF</t>
  </si>
  <si>
    <t>CO2 emissions with net CO2 from LULUCF</t>
  </si>
  <si>
    <t>CH4 emissions without CH4 from LULUCF</t>
  </si>
  <si>
    <t>CH4 emissions with CH4 from LULUCF</t>
  </si>
  <si>
    <t>N2O emissions without N2O from LULUCF</t>
  </si>
  <si>
    <t>N2O emissions with N2O from LULUCF</t>
  </si>
  <si>
    <t>SF6</t>
  </si>
  <si>
    <t>NF3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</si>
</sst>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.0000"/>
    <numFmt numFmtId="165" formatCode="0.0%"/>
    <numFmt numFmtId="166" formatCode="#,##0.0"/>
    <numFmt numFmtId="167" formatCode="_-* #,##0.000_-;\-* #,##0.000_-;_-* &quot;-&quot;??_-;_-@_-"/>
    <numFmt numFmtId="168" formatCode="0.0"/>
    <numFmt numFmtId="169" formatCode="_-* #,##0.000_-;\-* #,##0.000_-;_-* &quot;-&quot;??????_-;_-@_-"/>
    <numFmt numFmtId="170" formatCode="_-* #,##0.0_-;\-* #,##0.0_-;_-* &quot;-&quot;?_-;_-@_-"/>
    <numFmt numFmtId="171" formatCode="#,##0.000"/>
    <numFmt numFmtId="172" formatCode="0.000%"/>
    <numFmt numFmtId="173" formatCode="_-* #,##0.0000_-;\-* #,##0.0000_-;_-* &quot;-&quot;????_-;_-@_-"/>
    <numFmt numFmtId="174" formatCode="_-* #,##0.0_-;\-* #,##0.0_-;_-* &quot;-&quot;??_-;_-@_-"/>
  </numFmts>
  <fonts count="17" x14ac:knownFonts="1">
    <font>
      <sz val="10"/>
      <name val="Arial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vertAlign val="subscript"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9" fontId="1" fillId="0" borderId="2" applyNumberFormat="0" applyFont="0" applyFill="0" applyBorder="0" applyProtection="0">
      <alignment horizontal="left" vertical="center" indent="2"/>
    </xf>
    <xf numFmtId="4" fontId="4" fillId="0" borderId="1" applyFill="0" applyBorder="0" applyProtection="0">
      <alignment horizontal="right" vertical="center"/>
    </xf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02">
    <xf numFmtId="0" fontId="0" fillId="0" borderId="0" xfId="0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/>
    <xf numFmtId="43" fontId="6" fillId="0" borderId="0" xfId="7" applyFont="1" applyFill="1" applyBorder="1"/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horizontal="right"/>
    </xf>
    <xf numFmtId="4" fontId="1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>
      <alignment horizontal="right"/>
    </xf>
    <xf numFmtId="10" fontId="10" fillId="0" borderId="0" xfId="2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0" fontId="8" fillId="0" borderId="0" xfId="2" applyNumberFormat="1" applyFont="1" applyFill="1" applyBorder="1" applyAlignment="1">
      <alignment horizontal="right" vertical="center"/>
    </xf>
    <xf numFmtId="10" fontId="7" fillId="0" borderId="0" xfId="0" applyNumberFormat="1" applyFont="1" applyFill="1" applyBorder="1" applyAlignment="1">
      <alignment vertical="center"/>
    </xf>
    <xf numFmtId="2" fontId="7" fillId="0" borderId="0" xfId="3" applyNumberFormat="1" applyFont="1" applyFill="1" applyBorder="1" applyAlignment="1">
      <alignment horizontal="right" vertical="center"/>
    </xf>
    <xf numFmtId="2" fontId="7" fillId="0" borderId="0" xfId="2" applyNumberFormat="1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horizontal="right" vertical="center"/>
    </xf>
    <xf numFmtId="10" fontId="7" fillId="0" borderId="0" xfId="2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166" fontId="8" fillId="0" borderId="0" xfId="0" applyNumberFormat="1" applyFont="1" applyFill="1" applyBorder="1" applyAlignment="1">
      <alignment horizontal="right" vertical="center" wrapText="1"/>
    </xf>
    <xf numFmtId="10" fontId="7" fillId="0" borderId="0" xfId="0" applyNumberFormat="1" applyFont="1" applyFill="1" applyBorder="1" applyAlignment="1">
      <alignment horizontal="right" vertical="center" wrapText="1"/>
    </xf>
    <xf numFmtId="10" fontId="8" fillId="0" borderId="0" xfId="2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 indent="1"/>
    </xf>
    <xf numFmtId="170" fontId="6" fillId="0" borderId="0" xfId="3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2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2" fontId="7" fillId="0" borderId="0" xfId="0" applyNumberFormat="1" applyFont="1" applyFill="1" applyBorder="1" applyAlignment="1">
      <alignment vertical="center"/>
    </xf>
    <xf numFmtId="168" fontId="7" fillId="0" borderId="0" xfId="2" applyNumberFormat="1" applyFont="1" applyFill="1" applyBorder="1" applyAlignment="1">
      <alignment horizontal="right" vertical="center" wrapText="1"/>
    </xf>
    <xf numFmtId="2" fontId="8" fillId="0" borderId="0" xfId="2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166" fontId="7" fillId="0" borderId="0" xfId="0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vertical="center"/>
    </xf>
    <xf numFmtId="0" fontId="7" fillId="0" borderId="0" xfId="0" applyFont="1" applyAlignment="1">
      <alignment horizontal="left" indent="1"/>
    </xf>
    <xf numFmtId="43" fontId="6" fillId="0" borderId="0" xfId="3" applyFont="1" applyFill="1" applyBorder="1" applyAlignment="1">
      <alignment horizontal="right" vertical="center"/>
    </xf>
    <xf numFmtId="171" fontId="7" fillId="0" borderId="0" xfId="0" applyNumberFormat="1" applyFont="1" applyFill="1" applyBorder="1" applyAlignment="1">
      <alignment vertical="center"/>
    </xf>
    <xf numFmtId="172" fontId="7" fillId="0" borderId="0" xfId="0" applyNumberFormat="1" applyFont="1" applyFill="1" applyBorder="1" applyAlignment="1">
      <alignment vertical="center"/>
    </xf>
    <xf numFmtId="9" fontId="7" fillId="0" borderId="0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 wrapText="1"/>
    </xf>
    <xf numFmtId="165" fontId="8" fillId="0" borderId="0" xfId="2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4" fontId="7" fillId="0" borderId="0" xfId="0" applyNumberFormat="1" applyFont="1" applyFill="1" applyBorder="1"/>
    <xf numFmtId="165" fontId="8" fillId="0" borderId="0" xfId="0" applyNumberFormat="1" applyFont="1" applyFill="1" applyBorder="1" applyAlignment="1">
      <alignment vertical="center"/>
    </xf>
    <xf numFmtId="43" fontId="6" fillId="0" borderId="0" xfId="9" applyNumberFormat="1" applyFont="1" applyFill="1" applyBorder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vertical="center"/>
    </xf>
    <xf numFmtId="43" fontId="12" fillId="0" borderId="0" xfId="3" applyFont="1" applyFill="1" applyBorder="1" applyAlignment="1">
      <alignment vertical="center"/>
    </xf>
    <xf numFmtId="43" fontId="8" fillId="0" borderId="0" xfId="3" applyFont="1" applyFill="1" applyBorder="1"/>
    <xf numFmtId="43" fontId="7" fillId="0" borderId="0" xfId="3" applyFont="1" applyFill="1" applyBorder="1" applyAlignment="1">
      <alignment vertical="center"/>
    </xf>
    <xf numFmtId="43" fontId="8" fillId="0" borderId="0" xfId="3" applyFont="1" applyFill="1" applyBorder="1" applyAlignment="1">
      <alignment vertical="center"/>
    </xf>
    <xf numFmtId="168" fontId="7" fillId="0" borderId="0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174" fontId="12" fillId="0" borderId="0" xfId="3" applyNumberFormat="1" applyFont="1" applyFill="1" applyBorder="1"/>
    <xf numFmtId="174" fontId="12" fillId="0" borderId="0" xfId="3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wrapText="1"/>
    </xf>
    <xf numFmtId="166" fontId="8" fillId="0" borderId="0" xfId="0" applyNumberFormat="1" applyFont="1" applyAlignment="1">
      <alignment horizontal="right" vertical="center"/>
    </xf>
    <xf numFmtId="167" fontId="6" fillId="0" borderId="0" xfId="7" applyNumberFormat="1" applyFont="1" applyFill="1" applyBorder="1" applyAlignment="1">
      <alignment vertical="center"/>
    </xf>
    <xf numFmtId="166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right" vertical="center" wrapText="1"/>
    </xf>
    <xf numFmtId="43" fontId="6" fillId="0" borderId="0" xfId="7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</cellXfs>
  <cellStyles count="10">
    <cellStyle name="2x indented GHG Textfiels" xfId="5" xr:uid="{00000000-0005-0000-0000-000000000000}"/>
    <cellStyle name="Bold GHG Numbers (0.00)" xfId="6" xr:uid="{00000000-0005-0000-0000-000001000000}"/>
    <cellStyle name="Comma" xfId="3" builtinId="3"/>
    <cellStyle name="Comma 2" xfId="7" xr:uid="{00000000-0005-0000-0000-000003000000}"/>
    <cellStyle name="Currency" xfId="9" builtinId="4"/>
    <cellStyle name="Headline" xfId="8" xr:uid="{00000000-0005-0000-0000-000004000000}"/>
    <cellStyle name="Normal" xfId="0" builtinId="0"/>
    <cellStyle name="Normal 2" xfId="4" xr:uid="{00000000-0005-0000-0000-000006000000}"/>
    <cellStyle name="Percent" xfId="2" builtinId="5"/>
    <cellStyle name="Обычный_CRF2002 (1)" xfId="1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29982210187782E-2"/>
          <c:y val="8.1963223301355151E-2"/>
          <c:w val="0.92369703232243994"/>
          <c:h val="0.795361742523528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10.1 Energy'!$B$1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3C31DA96-4126-482A-8FD3-F1772689EA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6A5-4D69-A984-9F15CB246A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AF10A7-20C5-4ED0-8604-3B30B5D4612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6A5-4D69-A984-9F15CB246A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2BC8A5-74AE-4B93-A23D-98E4E65D675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6A5-4D69-A984-9F15CB246A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DFE3CB-7ED1-406E-AF9C-877380DBE62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6A5-4D69-A984-9F15CB246A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3C8A5B-1F33-4144-AA94-2B4C3269A09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6A5-4D69-A984-9F15CB246A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A474D29-6114-4548-8A1B-D41D90B0909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6A5-4D69-A984-9F15CB246A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C68D7C-BA57-4963-91F4-9071D7BE572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6A5-4D69-A984-9F15CB246A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3949CC7-7E73-4D78-9F5B-D1C091D3F8E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6A5-4D69-A984-9F15CB246A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F5257E0-6FFB-4CF8-8AD4-9E144A64F96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6A5-4D69-A984-9F15CB246A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54122B5-7AFF-4EFA-85FF-5B36533BF65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6A5-4D69-A984-9F15CB246A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AA55722-DDBC-48B3-8B00-2D49B822F22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6A5-4D69-A984-9F15CB246A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7F8D2B3-FCFE-47FA-AA22-D3508992EC7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6A5-4D69-A984-9F15CB246A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D32F14A-E6B5-4855-8A17-ECB3EF0B108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6A5-4D69-A984-9F15CB246A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29EDAA0-6C9B-4D6D-AE27-D5775E889C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6A5-4D69-A984-9F15CB246A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4CA13FA-E454-4555-A3E4-8341E0A8F28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6A5-4D69-A984-9F15CB246A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A387C9-CEF0-4017-A6E3-D9DD986F869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6A5-4D69-A984-9F15CB246A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C6FB0B1-A477-413C-9ADE-4F9B908ADF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6A5-4D69-A984-9F15CB246A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69036B5-9BE5-4421-BA93-2A064923504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6A5-4D69-A984-9F15CB246A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F559F1D-AEAA-495E-9342-928C0F03A90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6A5-4D69-A984-9F15CB246A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9BF38F3-E6E3-423A-AE91-BFD3BBF0280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6A5-4D69-A984-9F15CB246A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ED08CE7-1516-4E1C-AE8B-4CA448F376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6A5-4D69-A984-9F15CB246A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B0D23A4-099C-40D7-BF47-2AF1B8B8F7B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6A5-4D69-A984-9F15CB246A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EC7F8AB-669A-452C-87D8-46D7447B16E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6A5-4D69-A984-9F15CB246A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493BD83-819D-474D-9570-324F401020E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6A5-4D69-A984-9F15CB246A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DE3D76E-21D6-4FE2-8959-C7BA0C7683D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6A5-4D69-A984-9F15CB246A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9D4802D-B461-4FD2-BF78-1AA06428A13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6A5-4D69-A984-9F15CB246A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6B3B057-9523-4403-8BBF-AFB57BC3DE5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6A5-4D69-A984-9F15CB246A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A798652B-CA67-4501-AAE8-D86B0F14FCA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6A5-4D69-A984-9F15CB246A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5ACBEEB5-AD99-4059-84CC-FF587BB16A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4FF-4AEE-84EA-37977D36831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10D41F79-8836-44C1-87EC-F6432DD2086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6F-4BFD-9B56-414CE6F305B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3EA25CF7-F53D-4B61-AFC9-DBFC880678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C6F-4FA5-8771-11DCD1B9F52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E348D53-EE83-4134-A242-332BFD28E4F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0C5-4A67-B9C0-F57200F1636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D8BEF319-1A2F-4913-AFDB-9841CA3EF22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D5F-4227-BB51-47AA1052F64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C971B8BC-FEF4-479B-8533-1E419E68ACF4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888-49A0-ACD2-C73C2501432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10.1 Energy'!$C$29:$AJ$29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10.1 Energy'!$C$12:$AJ$12</c:f>
              <c:numCache>
                <c:formatCode>#,##0.0</c:formatCode>
                <c:ptCount val="34"/>
                <c:pt idx="0">
                  <c:v>31067.507592430902</c:v>
                </c:pt>
                <c:pt idx="1">
                  <c:v>31916.505768338273</c:v>
                </c:pt>
                <c:pt idx="2">
                  <c:v>31797.562415199744</c:v>
                </c:pt>
                <c:pt idx="3">
                  <c:v>31973.410939409034</c:v>
                </c:pt>
                <c:pt idx="4">
                  <c:v>32932.458125921046</c:v>
                </c:pt>
                <c:pt idx="5">
                  <c:v>33835.41472167553</c:v>
                </c:pt>
                <c:pt idx="6">
                  <c:v>35441.268117729524</c:v>
                </c:pt>
                <c:pt idx="7">
                  <c:v>36540.183032431436</c:v>
                </c:pt>
                <c:pt idx="8">
                  <c:v>38744.371425889876</c:v>
                </c:pt>
                <c:pt idx="9">
                  <c:v>40177.92671312239</c:v>
                </c:pt>
                <c:pt idx="10">
                  <c:v>42483.518120257475</c:v>
                </c:pt>
                <c:pt idx="11">
                  <c:v>44590.238774919118</c:v>
                </c:pt>
                <c:pt idx="12">
                  <c:v>43365.864334576829</c:v>
                </c:pt>
                <c:pt idx="13">
                  <c:v>44079.132695260378</c:v>
                </c:pt>
                <c:pt idx="14">
                  <c:v>43799.674831130935</c:v>
                </c:pt>
                <c:pt idx="15">
                  <c:v>45702.287322714379</c:v>
                </c:pt>
                <c:pt idx="16">
                  <c:v>45217.842483622</c:v>
                </c:pt>
                <c:pt idx="17">
                  <c:v>45151.848832434458</c:v>
                </c:pt>
                <c:pt idx="18">
                  <c:v>45256.279723832267</c:v>
                </c:pt>
                <c:pt idx="19">
                  <c:v>40789.084273674278</c:v>
                </c:pt>
                <c:pt idx="20">
                  <c:v>40460.232610645937</c:v>
                </c:pt>
                <c:pt idx="21">
                  <c:v>36914.429524630345</c:v>
                </c:pt>
                <c:pt idx="22">
                  <c:v>37002.220579472785</c:v>
                </c:pt>
                <c:pt idx="23">
                  <c:v>35854.053015173165</c:v>
                </c:pt>
                <c:pt idx="24">
                  <c:v>35194.089812318678</c:v>
                </c:pt>
                <c:pt idx="25">
                  <c:v>36860.097315310821</c:v>
                </c:pt>
                <c:pt idx="26">
                  <c:v>38370.500253465274</c:v>
                </c:pt>
                <c:pt idx="27">
                  <c:v>37025.722436145596</c:v>
                </c:pt>
                <c:pt idx="28">
                  <c:v>36749.859122489659</c:v>
                </c:pt>
                <c:pt idx="29">
                  <c:v>35133.874200457387</c:v>
                </c:pt>
                <c:pt idx="30">
                  <c:v>33054.407398503317</c:v>
                </c:pt>
                <c:pt idx="31">
                  <c:v>34887.384671442189</c:v>
                </c:pt>
                <c:pt idx="32">
                  <c:v>34201.92711191417</c:v>
                </c:pt>
                <c:pt idx="33">
                  <c:v>31367.814622139489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10.1 Energy'!$C$38:$AJ$38</c15:f>
                <c15:dlblRangeCache>
                  <c:ptCount val="34"/>
                  <c:pt idx="0">
                    <c:v>0.1%</c:v>
                  </c:pt>
                  <c:pt idx="1">
                    <c:v>0.7%</c:v>
                  </c:pt>
                  <c:pt idx="2">
                    <c:v>0.7%</c:v>
                  </c:pt>
                  <c:pt idx="3">
                    <c:v>0.6%</c:v>
                  </c:pt>
                  <c:pt idx="4">
                    <c:v>0.6%</c:v>
                  </c:pt>
                  <c:pt idx="5">
                    <c:v>0.6%</c:v>
                  </c:pt>
                  <c:pt idx="6">
                    <c:v>0.5%</c:v>
                  </c:pt>
                  <c:pt idx="7">
                    <c:v>0.5%</c:v>
                  </c:pt>
                  <c:pt idx="8">
                    <c:v>0.4%</c:v>
                  </c:pt>
                  <c:pt idx="9">
                    <c:v>0.4%</c:v>
                  </c:pt>
                  <c:pt idx="10">
                    <c:v>0.3%</c:v>
                  </c:pt>
                  <c:pt idx="11">
                    <c:v>0.3%</c:v>
                  </c:pt>
                  <c:pt idx="12">
                    <c:v>0.3%</c:v>
                  </c:pt>
                  <c:pt idx="13">
                    <c:v>0.2%</c:v>
                  </c:pt>
                  <c:pt idx="14">
                    <c:v>0.2%</c:v>
                  </c:pt>
                  <c:pt idx="15">
                    <c:v>0.0%</c:v>
                  </c:pt>
                  <c:pt idx="16">
                    <c:v>0.1%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0.0%</c:v>
                  </c:pt>
                  <c:pt idx="24">
                    <c:v>0.0%</c:v>
                  </c:pt>
                  <c:pt idx="25">
                    <c:v>0.0%</c:v>
                  </c:pt>
                  <c:pt idx="26">
                    <c:v>0.1%</c:v>
                  </c:pt>
                  <c:pt idx="27">
                    <c:v>0.1%</c:v>
                  </c:pt>
                  <c:pt idx="28">
                    <c:v>0.2%</c:v>
                  </c:pt>
                  <c:pt idx="29">
                    <c:v>0.2%</c:v>
                  </c:pt>
                  <c:pt idx="30">
                    <c:v>0.2%</c:v>
                  </c:pt>
                  <c:pt idx="31">
                    <c:v>0.3%</c:v>
                  </c:pt>
                  <c:pt idx="32">
                    <c:v>0.3%</c:v>
                  </c:pt>
                  <c:pt idx="33">
                    <c:v>0.3%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86-44F2-B6FB-28B5C8BDAB12}"/>
            </c:ext>
          </c:extLst>
        </c:ser>
        <c:ser>
          <c:idx val="1"/>
          <c:order val="1"/>
          <c:tx>
            <c:strRef>
              <c:f>'Figure 10.1 Energy'!$B$14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10.1 Energy'!$C$29:$AJ$29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10.1 Energy'!$C$25:$AJ$25</c:f>
              <c:numCache>
                <c:formatCode>#,##0.0</c:formatCode>
                <c:ptCount val="34"/>
                <c:pt idx="0">
                  <c:v>31084.585789909335</c:v>
                </c:pt>
                <c:pt idx="1">
                  <c:v>32133.369063288072</c:v>
                </c:pt>
                <c:pt idx="2">
                  <c:v>32007.051500552203</c:v>
                </c:pt>
                <c:pt idx="3">
                  <c:v>32171.77047215556</c:v>
                </c:pt>
                <c:pt idx="4">
                  <c:v>33146.328205599399</c:v>
                </c:pt>
                <c:pt idx="5">
                  <c:v>34041.172051976013</c:v>
                </c:pt>
                <c:pt idx="6">
                  <c:v>35615.792881153204</c:v>
                </c:pt>
                <c:pt idx="7">
                  <c:v>36711.488700110727</c:v>
                </c:pt>
                <c:pt idx="8">
                  <c:v>38903.858961164304</c:v>
                </c:pt>
                <c:pt idx="9">
                  <c:v>40332.746548600189</c:v>
                </c:pt>
                <c:pt idx="10">
                  <c:v>42627.240811996904</c:v>
                </c:pt>
                <c:pt idx="11">
                  <c:v>44725.833649112326</c:v>
                </c:pt>
                <c:pt idx="12">
                  <c:v>43489.549673067268</c:v>
                </c:pt>
                <c:pt idx="13">
                  <c:v>44189.015213569568</c:v>
                </c:pt>
                <c:pt idx="14">
                  <c:v>43895.911489287893</c:v>
                </c:pt>
                <c:pt idx="15">
                  <c:v>45721.844160983077</c:v>
                </c:pt>
                <c:pt idx="16">
                  <c:v>45240.618640872453</c:v>
                </c:pt>
                <c:pt idx="17">
                  <c:v>45153.657453351036</c:v>
                </c:pt>
                <c:pt idx="18">
                  <c:v>45241.507835299279</c:v>
                </c:pt>
                <c:pt idx="19">
                  <c:v>40791.232372410974</c:v>
                </c:pt>
                <c:pt idx="20">
                  <c:v>40450.166908086969</c:v>
                </c:pt>
                <c:pt idx="21">
                  <c:v>36901.926765875156</c:v>
                </c:pt>
                <c:pt idx="22">
                  <c:v>36992.749545786217</c:v>
                </c:pt>
                <c:pt idx="23">
                  <c:v>35857.723024348845</c:v>
                </c:pt>
                <c:pt idx="24">
                  <c:v>35189.388219940527</c:v>
                </c:pt>
                <c:pt idx="25">
                  <c:v>36854.660234420189</c:v>
                </c:pt>
                <c:pt idx="26">
                  <c:v>38396.012657063678</c:v>
                </c:pt>
                <c:pt idx="27">
                  <c:v>37075.388740608127</c:v>
                </c:pt>
                <c:pt idx="28">
                  <c:v>36805.527885535914</c:v>
                </c:pt>
                <c:pt idx="29">
                  <c:v>35219.258888895907</c:v>
                </c:pt>
                <c:pt idx="30">
                  <c:v>33123.384639533899</c:v>
                </c:pt>
                <c:pt idx="31">
                  <c:v>34977.258343839407</c:v>
                </c:pt>
                <c:pt idx="32">
                  <c:v>34309.322693853574</c:v>
                </c:pt>
                <c:pt idx="33">
                  <c:v>31451.139097630377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6-44F2-B6FB-28B5C8BDAB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8481920"/>
        <c:axId val="298491904"/>
      </c:barChart>
      <c:catAx>
        <c:axId val="298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8491904"/>
        <c:crosses val="autoZero"/>
        <c:auto val="1"/>
        <c:lblAlgn val="ctr"/>
        <c:lblOffset val="100"/>
        <c:noMultiLvlLbl val="0"/>
      </c:catAx>
      <c:valAx>
        <c:axId val="29849190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984819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176085094504383"/>
          <c:y val="0.93550383733678855"/>
          <c:w val="0.5689771051740016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004323476951E-2"/>
          <c:y val="8.7310815758386506E-2"/>
          <c:w val="0.92950692145113289"/>
          <c:h val="0.76444285386199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10.2 IPPU'!$B$1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507EB176-7295-414A-91A4-AF55294BBBA5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DD7-4FD9-9DB2-A6415EA63B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CADE7F-C597-4C8D-80F8-A6CE995A92A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DD7-4FD9-9DB2-A6415EA63B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17CC40-6B4D-4B07-AB8A-DB467A081C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DD7-4FD9-9DB2-A6415EA63B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6C0695-9DF9-4EA7-9F7F-49EBB08EFB4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DD7-4FD9-9DB2-A6415EA63B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1BA8106-703F-4584-A7A7-96D82DE789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DD7-4FD9-9DB2-A6415EA63B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E603F6-FFAC-472D-946E-83CBC69FF71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DD7-4FD9-9DB2-A6415EA63B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3338835-E4F5-4ADA-ADDC-41ADA0BFB08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DD7-4FD9-9DB2-A6415EA63B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B4EA21C-D4FA-4AE5-8BAD-161327081AB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DD7-4FD9-9DB2-A6415EA63B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878E25-864B-4854-B11F-268AFEADE8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DD7-4FD9-9DB2-A6415EA63B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AFA2299-55AB-43D0-AEB5-2600592ADF5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DD7-4FD9-9DB2-A6415EA63B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7EC5410-D94C-4D12-A1E3-9A5BA7D43A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DD7-4FD9-9DB2-A6415EA63B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1CF0A4D-B7F8-4EF2-95C8-113BB686AC3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DD7-4FD9-9DB2-A6415EA63B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724A159-D6C7-4F9A-881A-69F416E4C10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DD7-4FD9-9DB2-A6415EA63B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18A7C0F-A392-48CE-9F0F-94CC3C9FEC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DD7-4FD9-9DB2-A6415EA63B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AE113A3-BE99-4544-8079-D8E558E6D0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DD7-4FD9-9DB2-A6415EA63B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A13FCF8-AF0A-4971-ADEE-C66D2DDC5A9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DD7-4FD9-9DB2-A6415EA63B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36533CF-B2EE-49A1-BDF7-E72C237800A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DD7-4FD9-9DB2-A6415EA63B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EC5C06A-6E10-4791-875A-F7BD8CE6AC3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DD7-4FD9-9DB2-A6415EA63B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345548D-0C84-4C9B-B3B7-AD229DD576B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DD7-4FD9-9DB2-A6415EA63B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D46090B-6D8D-4C71-BA7E-CD18DF5B8A4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DD7-4FD9-9DB2-A6415EA63B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A73501D-0E78-4781-861E-212051C85FB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DD7-4FD9-9DB2-A6415EA63B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24FAD1A-D050-4C6E-9744-4615DAC322E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DD7-4FD9-9DB2-A6415EA63B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FFD3068-FBC3-492D-AE86-912E54E6C31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DD7-4FD9-9DB2-A6415EA63B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BF6D20E-3ABC-45CA-9251-D63F10468C1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DD7-4FD9-9DB2-A6415EA63B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57C1C49-DF58-43A7-86F7-CF8D07D1DD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DD7-4FD9-9DB2-A6415EA63B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5696840-581C-415E-8B5D-A79CE2F4105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DD7-4FD9-9DB2-A6415EA63B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C104E84-8A7C-4735-B661-528CD26145E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DD7-4FD9-9DB2-A6415EA63B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C77BD39-EA7F-49E6-A875-3C444B1BD90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DD7-4FD9-9DB2-A6415EA63B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1C319F3-1404-4CF3-9A74-DB654C39910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43F-46A9-99E8-06460C1637D3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B53AF358-911D-4221-A404-DD45106D6E9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69C-44A2-B907-9491D52550A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97397A9-0613-4AB6-8846-210558A04AF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459-45A5-A601-661BF22FA02A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56FD70DC-9949-4BD4-8A8A-7A91DAA4448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AE9-4C39-A17C-B4CB9CE80DD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6FA50F72-F855-4B32-85BC-5EA035614D3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506-4923-993D-DD07A090207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FFBE29F1-213C-4FC3-BF02-1042EBCD04A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6CC-4398-8F11-A30EF3962E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10.2 IPPU'!$C$63:$AJ$63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10.2 IPPU'!$C$29:$AJ$29</c:f>
              <c:numCache>
                <c:formatCode>#,##0.0</c:formatCode>
                <c:ptCount val="34"/>
                <c:pt idx="0">
                  <c:v>3198.2821845786652</c:v>
                </c:pt>
                <c:pt idx="1">
                  <c:v>2923.4558328750195</c:v>
                </c:pt>
                <c:pt idx="2">
                  <c:v>2849.1472705651131</c:v>
                </c:pt>
                <c:pt idx="3">
                  <c:v>2847.1717856082591</c:v>
                </c:pt>
                <c:pt idx="4">
                  <c:v>3124.1122454892347</c:v>
                </c:pt>
                <c:pt idx="5">
                  <c:v>3108.0775232016817</c:v>
                </c:pt>
                <c:pt idx="6">
                  <c:v>3283.0507041461569</c:v>
                </c:pt>
                <c:pt idx="7">
                  <c:v>3717.4876260724232</c:v>
                </c:pt>
                <c:pt idx="8">
                  <c:v>3511.5513725567416</c:v>
                </c:pt>
                <c:pt idx="9">
                  <c:v>3639.3468990274419</c:v>
                </c:pt>
                <c:pt idx="10">
                  <c:v>4407.0827032440757</c:v>
                </c:pt>
                <c:pt idx="11">
                  <c:v>4483.9071088920518</c:v>
                </c:pt>
                <c:pt idx="12">
                  <c:v>4000.205773649704</c:v>
                </c:pt>
                <c:pt idx="13">
                  <c:v>3424.3392857979311</c:v>
                </c:pt>
                <c:pt idx="14">
                  <c:v>3620.3133807982567</c:v>
                </c:pt>
                <c:pt idx="15">
                  <c:v>3898.2145304842775</c:v>
                </c:pt>
                <c:pt idx="16">
                  <c:v>3830.9733497713391</c:v>
                </c:pt>
                <c:pt idx="17">
                  <c:v>3892.3356376265706</c:v>
                </c:pt>
                <c:pt idx="18">
                  <c:v>3643.4045275886042</c:v>
                </c:pt>
                <c:pt idx="19">
                  <c:v>2801.2998295309985</c:v>
                </c:pt>
                <c:pt idx="20">
                  <c:v>2581.7186180103104</c:v>
                </c:pt>
                <c:pt idx="21">
                  <c:v>2458.6470978641737</c:v>
                </c:pt>
                <c:pt idx="22">
                  <c:v>2658.9327398386149</c:v>
                </c:pt>
                <c:pt idx="23">
                  <c:v>2607.5968629228291</c:v>
                </c:pt>
                <c:pt idx="24">
                  <c:v>3016.7992101140017</c:v>
                </c:pt>
                <c:pt idx="25">
                  <c:v>3200.7862435984925</c:v>
                </c:pt>
                <c:pt idx="26">
                  <c:v>3419.4901506843289</c:v>
                </c:pt>
                <c:pt idx="27">
                  <c:v>3437.7883286357651</c:v>
                </c:pt>
                <c:pt idx="28">
                  <c:v>3179.5792111422611</c:v>
                </c:pt>
                <c:pt idx="29">
                  <c:v>3136.5559378918751</c:v>
                </c:pt>
                <c:pt idx="30">
                  <c:v>2812.9583913539504</c:v>
                </c:pt>
                <c:pt idx="31">
                  <c:v>3234.7365485908695</c:v>
                </c:pt>
                <c:pt idx="32">
                  <c:v>3013.1487432910285</c:v>
                </c:pt>
                <c:pt idx="33">
                  <c:v>2830.6697641355922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10.2 IPPU'!$C$89:$AJ$89</c15:f>
                <c15:dlblRangeCache>
                  <c:ptCount val="34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-0.1%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-0.1%</c:v>
                  </c:pt>
                  <c:pt idx="12">
                    <c:v>-0.2%</c:v>
                  </c:pt>
                  <c:pt idx="13">
                    <c:v>-0.5%</c:v>
                  </c:pt>
                  <c:pt idx="14">
                    <c:v>-0.4%</c:v>
                  </c:pt>
                  <c:pt idx="15">
                    <c:v>-0.5%</c:v>
                  </c:pt>
                  <c:pt idx="16">
                    <c:v>-0.7%</c:v>
                  </c:pt>
                  <c:pt idx="17">
                    <c:v>-0.7%</c:v>
                  </c:pt>
                  <c:pt idx="18">
                    <c:v>-1.2%</c:v>
                  </c:pt>
                  <c:pt idx="19">
                    <c:v>-1.7%</c:v>
                  </c:pt>
                  <c:pt idx="20">
                    <c:v>-2.2%</c:v>
                  </c:pt>
                  <c:pt idx="21">
                    <c:v>-2.5%</c:v>
                  </c:pt>
                  <c:pt idx="22">
                    <c:v>-2.3%</c:v>
                  </c:pt>
                  <c:pt idx="23">
                    <c:v>-2.5%</c:v>
                  </c:pt>
                  <c:pt idx="24">
                    <c:v>-2.2%</c:v>
                  </c:pt>
                  <c:pt idx="25">
                    <c:v>-2.1%</c:v>
                  </c:pt>
                  <c:pt idx="26">
                    <c:v>-2.1%</c:v>
                  </c:pt>
                  <c:pt idx="27">
                    <c:v>-2.0%</c:v>
                  </c:pt>
                  <c:pt idx="28">
                    <c:v>-1.9%</c:v>
                  </c:pt>
                  <c:pt idx="29">
                    <c:v>-2.2%</c:v>
                  </c:pt>
                  <c:pt idx="30">
                    <c:v>-2.2%</c:v>
                  </c:pt>
                  <c:pt idx="31">
                    <c:v>-2.4%</c:v>
                  </c:pt>
                  <c:pt idx="32">
                    <c:v>-2.2%</c:v>
                  </c:pt>
                  <c:pt idx="33">
                    <c:v>-2.7%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9B2-4927-B885-711E54CEB8BD}"/>
            </c:ext>
          </c:extLst>
        </c:ser>
        <c:ser>
          <c:idx val="1"/>
          <c:order val="1"/>
          <c:tx>
            <c:strRef>
              <c:f>'Figure 10.2 IPPU'!$B$31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10.2 IPPU'!$C$63:$AJ$63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10.2 IPPU'!$C$59:$AJ$59</c:f>
              <c:numCache>
                <c:formatCode>#,##0.0</c:formatCode>
                <c:ptCount val="34"/>
                <c:pt idx="0">
                  <c:v>3197.0839260808093</c:v>
                </c:pt>
                <c:pt idx="1">
                  <c:v>2922.2159057510949</c:v>
                </c:pt>
                <c:pt idx="2">
                  <c:v>2847.8644229084557</c:v>
                </c:pt>
                <c:pt idx="3">
                  <c:v>2845.8540832895387</c:v>
                </c:pt>
                <c:pt idx="4">
                  <c:v>3122.7187766671932</c:v>
                </c:pt>
                <c:pt idx="5">
                  <c:v>3106.4594522912839</c:v>
                </c:pt>
                <c:pt idx="6">
                  <c:v>3282.5792295324759</c:v>
                </c:pt>
                <c:pt idx="7">
                  <c:v>3717.8699206500187</c:v>
                </c:pt>
                <c:pt idx="8">
                  <c:v>3512.3486255335906</c:v>
                </c:pt>
                <c:pt idx="9">
                  <c:v>3639.8010706597429</c:v>
                </c:pt>
                <c:pt idx="10">
                  <c:v>4406.2686076984337</c:v>
                </c:pt>
                <c:pt idx="11">
                  <c:v>4481.1717504944882</c:v>
                </c:pt>
                <c:pt idx="12">
                  <c:v>3991.8548419826343</c:v>
                </c:pt>
                <c:pt idx="13">
                  <c:v>3407.0371573368211</c:v>
                </c:pt>
                <c:pt idx="14">
                  <c:v>3604.2062280340401</c:v>
                </c:pt>
                <c:pt idx="15">
                  <c:v>3880.3399493866086</c:v>
                </c:pt>
                <c:pt idx="16">
                  <c:v>3805.298139517839</c:v>
                </c:pt>
                <c:pt idx="17">
                  <c:v>3863.3147438547157</c:v>
                </c:pt>
                <c:pt idx="18">
                  <c:v>3600.4506970831144</c:v>
                </c:pt>
                <c:pt idx="19">
                  <c:v>2753.6306507877739</c:v>
                </c:pt>
                <c:pt idx="20">
                  <c:v>2523.8765611633653</c:v>
                </c:pt>
                <c:pt idx="21">
                  <c:v>2397.6881147554186</c:v>
                </c:pt>
                <c:pt idx="22">
                  <c:v>2596.8812335178377</c:v>
                </c:pt>
                <c:pt idx="23">
                  <c:v>2541.5400400813755</c:v>
                </c:pt>
                <c:pt idx="24">
                  <c:v>2948.9619128467298</c:v>
                </c:pt>
                <c:pt idx="25">
                  <c:v>3132.1156481165417</c:v>
                </c:pt>
                <c:pt idx="26">
                  <c:v>3347.554880249912</c:v>
                </c:pt>
                <c:pt idx="27">
                  <c:v>3367.9305111928775</c:v>
                </c:pt>
                <c:pt idx="28">
                  <c:v>3119.6210096939026</c:v>
                </c:pt>
                <c:pt idx="29">
                  <c:v>3067.8091693752431</c:v>
                </c:pt>
                <c:pt idx="30">
                  <c:v>2750.5054382673993</c:v>
                </c:pt>
                <c:pt idx="31">
                  <c:v>3158.5044330322721</c:v>
                </c:pt>
                <c:pt idx="32">
                  <c:v>2947.1125460614217</c:v>
                </c:pt>
                <c:pt idx="33">
                  <c:v>2754.4368049040177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2-4927-B885-711E54CEB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3256320"/>
        <c:axId val="303257856"/>
      </c:barChart>
      <c:catAx>
        <c:axId val="3032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03257856"/>
        <c:crosses val="autoZero"/>
        <c:auto val="1"/>
        <c:lblAlgn val="ctr"/>
        <c:lblOffset val="100"/>
        <c:noMultiLvlLbl val="0"/>
      </c:catAx>
      <c:valAx>
        <c:axId val="303257856"/>
        <c:scaling>
          <c:orientation val="minMax"/>
          <c:max val="5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032563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3778954567298808"/>
          <c:y val="0.93076502958402219"/>
          <c:w val="0.3893068648109127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10.3 Agriculture'!$B$1</c:f>
              <c:strCache>
                <c:ptCount val="1"/>
                <c:pt idx="0">
                  <c:v>2025 submission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3B2DBB-5473-4A0A-95EF-5C708CCE41FE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2EF-46FC-AA55-83D5AD2B111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3837AD2-B7C7-4684-A1E9-43C934653E3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2EF-46FC-AA55-83D5AD2B111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6931B55-9E00-461D-8512-6F7151CFB3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2EF-46FC-AA55-83D5AD2B111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79B3DAC-29BA-478A-978D-8F42B6E0FA3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2EF-46FC-AA55-83D5AD2B111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38D93FD-4D94-4B50-B4A0-232716E9C77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2EF-46FC-AA55-83D5AD2B111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AB0D955-6088-4AD8-B5D2-B66FD20F84D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2EF-46FC-AA55-83D5AD2B111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DC43EE3-E983-47DB-892E-68424EE9C2C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2EF-46FC-AA55-83D5AD2B111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4B63C28-52D7-40B4-9FB9-51F21FE5515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2EF-46FC-AA55-83D5AD2B111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BD0AC30-D04B-43ED-A283-E8EB79B2A88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2EF-46FC-AA55-83D5AD2B111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3B5E8C7-A344-4956-ABF0-6D4AC16E639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2EF-46FC-AA55-83D5AD2B111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BD23DA3-B83B-4567-AF43-7E2D3D8CF70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2EF-46FC-AA55-83D5AD2B111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8FE7620-6466-4A69-8A11-5041F929BC6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2EF-46FC-AA55-83D5AD2B111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93FBFF1-E5F8-42A8-BD41-E742AEFBE7D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2EF-46FC-AA55-83D5AD2B111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49970B3-1497-4EA4-948E-2699DD99172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2EF-46FC-AA55-83D5AD2B111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31B1A4B-9DFD-4926-B8FA-F6466719E5D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7DB-4A3E-B9BF-58237E0B279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8EBA95A-DC72-40C7-B1A4-BA225FE3D5F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2EF-46FC-AA55-83D5AD2B111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C9CF3C5-F610-48F9-AEB8-093B5007E62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2EF-46FC-AA55-83D5AD2B111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2764D6D-D906-48E9-925F-BE51C35C435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2EF-46FC-AA55-83D5AD2B111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0B01C78-FBB6-4701-990B-EBDFBF64E65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2EF-46FC-AA55-83D5AD2B111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6AA64FB-8A24-4DC0-897C-027AC77CC27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2EF-46FC-AA55-83D5AD2B111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FE339F0-FBC2-4D33-8D1F-F7709BF3030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2EF-46FC-AA55-83D5AD2B111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C4AC57A-10AC-44C6-8C29-2BE78A0A5ED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2EF-46FC-AA55-83D5AD2B111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26D38717-E6EC-4355-9266-E10B7DCF116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2EF-46FC-AA55-83D5AD2B111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07CAD5D-8EFF-42D8-A47F-CB0FE2D46CD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2EF-46FC-AA55-83D5AD2B111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A9A3D6F-2963-4363-A2B3-968F19AA9C4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2EF-46FC-AA55-83D5AD2B111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5F61747-F986-40F9-8C2E-806E5C447CB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2EF-46FC-AA55-83D5AD2B111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DACC13F4-34B1-4E86-AEF3-C2817A3587B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2EF-46FC-AA55-83D5AD2B111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102076F3-B75D-4636-9A04-2CA3FE238CD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2EF-46FC-AA55-83D5AD2B111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D4C8F7D6-D800-4094-9185-00F3B7AD7B4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19C-4B5D-8C50-DA15530BA5F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A7B38CD-08E6-4D4B-A4C0-7F8CCE441F2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66B-4E82-8D07-E549998F48BA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613D479E-420F-4045-9706-43930C78FBC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3A4-4BD1-BD04-93AF9547266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5520EEE-E4DE-424E-B3A0-7747AAC000C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CA5-42F9-835B-72D72C55804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FB6B1F64-19AF-4BF9-AD9F-72B07A4D5DA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A17-4B8D-8571-0B1050EFDF3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CE1949FA-CD5E-4AF8-B70D-A3948C5A3D0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94A-4F2C-B4B8-65BFFC942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10.3 Agriculture'!$C$27:$AJ$27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10.3 Agriculture'!$C$11:$AJ$11</c:f>
              <c:numCache>
                <c:formatCode>#,##0.0</c:formatCode>
                <c:ptCount val="34"/>
                <c:pt idx="0">
                  <c:v>19759.886689205628</c:v>
                </c:pt>
                <c:pt idx="1">
                  <c:v>19861.569707146926</c:v>
                </c:pt>
                <c:pt idx="2">
                  <c:v>19976.955387965278</c:v>
                </c:pt>
                <c:pt idx="3">
                  <c:v>20206.665891707333</c:v>
                </c:pt>
                <c:pt idx="4">
                  <c:v>20239.07352933798</c:v>
                </c:pt>
                <c:pt idx="5">
                  <c:v>20711.896802744435</c:v>
                </c:pt>
                <c:pt idx="6">
                  <c:v>21137.387421055886</c:v>
                </c:pt>
                <c:pt idx="7">
                  <c:v>21233.593575200299</c:v>
                </c:pt>
                <c:pt idx="8">
                  <c:v>21657.275386956353</c:v>
                </c:pt>
                <c:pt idx="9">
                  <c:v>21281.841031905406</c:v>
                </c:pt>
                <c:pt idx="10">
                  <c:v>20321.864012181777</c:v>
                </c:pt>
                <c:pt idx="11">
                  <c:v>20007.714185496952</c:v>
                </c:pt>
                <c:pt idx="12">
                  <c:v>19693.962178561465</c:v>
                </c:pt>
                <c:pt idx="13">
                  <c:v>19936.85172529364</c:v>
                </c:pt>
                <c:pt idx="14">
                  <c:v>19610.898489105377</c:v>
                </c:pt>
                <c:pt idx="15">
                  <c:v>19095.011325377072</c:v>
                </c:pt>
                <c:pt idx="16">
                  <c:v>18731.796382358625</c:v>
                </c:pt>
                <c:pt idx="17">
                  <c:v>18648.38645107839</c:v>
                </c:pt>
                <c:pt idx="18">
                  <c:v>18226.9175174907</c:v>
                </c:pt>
                <c:pt idx="19">
                  <c:v>17958.902433829622</c:v>
                </c:pt>
                <c:pt idx="20">
                  <c:v>18166.209867430203</c:v>
                </c:pt>
                <c:pt idx="21">
                  <c:v>17779.507548735965</c:v>
                </c:pt>
                <c:pt idx="22">
                  <c:v>18108.060926589606</c:v>
                </c:pt>
                <c:pt idx="23">
                  <c:v>18791.009171626487</c:v>
                </c:pt>
                <c:pt idx="24">
                  <c:v>18934.766895322813</c:v>
                </c:pt>
                <c:pt idx="25">
                  <c:v>19345.035406923987</c:v>
                </c:pt>
                <c:pt idx="26">
                  <c:v>19909.308671642371</c:v>
                </c:pt>
                <c:pt idx="27">
                  <c:v>20498.138287685873</c:v>
                </c:pt>
                <c:pt idx="28">
                  <c:v>20731.901615100698</c:v>
                </c:pt>
                <c:pt idx="29">
                  <c:v>20603.579173410664</c:v>
                </c:pt>
                <c:pt idx="30">
                  <c:v>20872.004663937845</c:v>
                </c:pt>
                <c:pt idx="31">
                  <c:v>21280.680694547471</c:v>
                </c:pt>
                <c:pt idx="32">
                  <c:v>20875.10550923043</c:v>
                </c:pt>
                <c:pt idx="33">
                  <c:v>19891.440587445435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10.3 Agriculture'!$C$35:$AJ$35</c15:f>
                <c15:dlblRangeCache>
                  <c:ptCount val="34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0.0%</c:v>
                  </c:pt>
                  <c:pt idx="21">
                    <c:v>0.0%</c:v>
                  </c:pt>
                  <c:pt idx="22">
                    <c:v>0.0%</c:v>
                  </c:pt>
                  <c:pt idx="23">
                    <c:v>-0.1%</c:v>
                  </c:pt>
                  <c:pt idx="24">
                    <c:v>-0.1%</c:v>
                  </c:pt>
                  <c:pt idx="25">
                    <c:v>0.0%</c:v>
                  </c:pt>
                  <c:pt idx="26">
                    <c:v>0.0%</c:v>
                  </c:pt>
                  <c:pt idx="27">
                    <c:v>0.0%</c:v>
                  </c:pt>
                  <c:pt idx="28">
                    <c:v>0.0%</c:v>
                  </c:pt>
                  <c:pt idx="29">
                    <c:v>0.0%</c:v>
                  </c:pt>
                  <c:pt idx="30">
                    <c:v>0.0%</c:v>
                  </c:pt>
                  <c:pt idx="31">
                    <c:v>-0.1%</c:v>
                  </c:pt>
                  <c:pt idx="32">
                    <c:v>0.0%</c:v>
                  </c:pt>
                  <c:pt idx="33">
                    <c:v>0.2%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B6-4C95-8DED-2A67BE1CCEEE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10.3 Agriculture'!$C$27:$AJ$27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10.3 Agriculture'!$C$23:$AJ$23</c:f>
              <c:numCache>
                <c:formatCode>#,##0.0</c:formatCode>
                <c:ptCount val="34"/>
                <c:pt idx="0">
                  <c:v>19759.886689205628</c:v>
                </c:pt>
                <c:pt idx="1">
                  <c:v>19861.569707146926</c:v>
                </c:pt>
                <c:pt idx="2">
                  <c:v>19976.955387965278</c:v>
                </c:pt>
                <c:pt idx="3">
                  <c:v>20206.665891707333</c:v>
                </c:pt>
                <c:pt idx="4">
                  <c:v>20239.07352933798</c:v>
                </c:pt>
                <c:pt idx="5">
                  <c:v>20711.896802744435</c:v>
                </c:pt>
                <c:pt idx="6">
                  <c:v>21137.387421055886</c:v>
                </c:pt>
                <c:pt idx="7">
                  <c:v>21233.593575200299</c:v>
                </c:pt>
                <c:pt idx="8">
                  <c:v>21657.275386956353</c:v>
                </c:pt>
                <c:pt idx="9">
                  <c:v>21281.841031905406</c:v>
                </c:pt>
                <c:pt idx="10">
                  <c:v>20321.864012181777</c:v>
                </c:pt>
                <c:pt idx="11">
                  <c:v>20007.714185496952</c:v>
                </c:pt>
                <c:pt idx="12">
                  <c:v>19693.962178561465</c:v>
                </c:pt>
                <c:pt idx="13">
                  <c:v>19936.85172529364</c:v>
                </c:pt>
                <c:pt idx="14">
                  <c:v>19610.898489105377</c:v>
                </c:pt>
                <c:pt idx="15">
                  <c:v>19095.011325377072</c:v>
                </c:pt>
                <c:pt idx="16">
                  <c:v>18731.796382358625</c:v>
                </c:pt>
                <c:pt idx="17">
                  <c:v>18648.38645107839</c:v>
                </c:pt>
                <c:pt idx="18">
                  <c:v>18226.9175174907</c:v>
                </c:pt>
                <c:pt idx="19">
                  <c:v>17958.902433829622</c:v>
                </c:pt>
                <c:pt idx="20">
                  <c:v>18166.209867430203</c:v>
                </c:pt>
                <c:pt idx="21">
                  <c:v>17779.507548735965</c:v>
                </c:pt>
                <c:pt idx="22">
                  <c:v>18108.060926589606</c:v>
                </c:pt>
                <c:pt idx="23">
                  <c:v>18781.120664828297</c:v>
                </c:pt>
                <c:pt idx="24">
                  <c:v>18923.212619899292</c:v>
                </c:pt>
                <c:pt idx="25">
                  <c:v>19344.651841078932</c:v>
                </c:pt>
                <c:pt idx="26">
                  <c:v>19911.953440397352</c:v>
                </c:pt>
                <c:pt idx="27">
                  <c:v>20502.839449261857</c:v>
                </c:pt>
                <c:pt idx="28">
                  <c:v>20728.185292157737</c:v>
                </c:pt>
                <c:pt idx="29">
                  <c:v>20600.645798055579</c:v>
                </c:pt>
                <c:pt idx="30">
                  <c:v>20878.095763223457</c:v>
                </c:pt>
                <c:pt idx="31">
                  <c:v>21266.64088257981</c:v>
                </c:pt>
                <c:pt idx="32">
                  <c:v>20873.826235475415</c:v>
                </c:pt>
                <c:pt idx="33">
                  <c:v>19933.684751891404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6-4C95-8DED-2A67BE1CCE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07792514572028E-2"/>
          <c:y val="6.1431711898956791E-2"/>
          <c:w val="0.93761917234423287"/>
          <c:h val="0.7884745878846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10.4 LULUCF'!$B$1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63A4A7-1B01-4838-BEAB-4D35DDCCA48C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436-4BD9-A148-46A51AD389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F13D84F-D422-48A6-B392-85FCC39F40D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436-4BD9-A148-46A51AD389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D1C717-85B4-4643-80A0-4F85AD85E29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436-4BD9-A148-46A51AD389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38ABAF4-3DEB-4088-BFD9-173769A6ED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436-4BD9-A148-46A51AD3898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655563-F71E-4CF6-BABD-B098E0E410C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436-4BD9-A148-46A51AD3898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A4B7415-57CC-4E65-8CF6-F1CB30BE8B1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436-4BD9-A148-46A51AD3898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3E024A7-3F18-4059-A61C-212613E0404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436-4BD9-A148-46A51AD3898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77CD51F-2763-4DD8-B114-BB97614D5B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436-4BD9-A148-46A51AD3898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4715CE8-2626-4F6A-9FE1-E970E62F457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436-4BD9-A148-46A51AD3898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0F40801-62BB-41EC-A113-0956CEA4E09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436-4BD9-A148-46A51AD3898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5C35D7-097A-4A74-A599-829449CCB4C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436-4BD9-A148-46A51AD389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CC8361C-8001-4216-B0CB-2C3CB3766A5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436-4BD9-A148-46A51AD3898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5D26320-A813-4A38-94EA-CE08E00CE51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436-4BD9-A148-46A51AD3898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5D3885B-39C5-420F-AD97-BF42EEE0BB9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436-4BD9-A148-46A51AD3898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0F5E39E-368A-4281-AFAC-3B633006573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D33-424F-81A3-12C5125EE1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C8F9602-EB27-4867-A8BE-20322D5A7D5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436-4BD9-A148-46A51AD3898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FBEAB36-8498-4459-9946-73B93645511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436-4BD9-A148-46A51AD3898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34819F4-5049-4147-81CE-142E7DD425D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436-4BD9-A148-46A51AD3898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556ABCE-374F-4E93-A767-7ECA11C9AB7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436-4BD9-A148-46A51AD3898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3782626-35A1-4A34-9C3A-952EB7C9EB5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436-4BD9-A148-46A51AD3898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9E122138-046F-44D6-9FA0-F4420F487FB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436-4BD9-A148-46A51AD3898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B046022-74B5-42C6-9601-4092893A1FF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436-4BD9-A148-46A51AD3898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41D1DA5F-C6A1-44CB-B6DC-273853FC17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436-4BD9-A148-46A51AD3898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C6F51C86-088F-4DC0-94DB-B06B2A8F06E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436-4BD9-A148-46A51AD3898C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1C071BB7-B680-4E15-870A-AE49CD97C72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436-4BD9-A148-46A51AD3898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1D2DDBC-CC7A-4671-8678-29D92EC4B95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436-4BD9-A148-46A51AD3898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3715F7E-1E2C-40F7-977A-D0BE6D12C31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436-4BD9-A148-46A51AD3898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4BD5A20-8CE5-48FD-A1AB-24C03DB83DB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436-4BD9-A148-46A51AD3898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6C43BB6-7203-4D76-AEE7-D5F07F9DAEF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63A-4F4D-8B68-392B1451D522}"/>
                </c:ext>
              </c:extLst>
            </c:dLbl>
            <c:dLbl>
              <c:idx val="29"/>
              <c:layout>
                <c:manualLayout>
                  <c:x val="-3.1887755102040817E-3"/>
                  <c:y val="-2.900652646845540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fld id="{AF7B2C7B-481A-4CCA-AE6D-60B41B1D0A9B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[CELLRANGE]</a:t>
                    </a:fld>
                    <a:endParaRPr lang="en-I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993009802346134E-2"/>
                      <c:h val="5.506900469928568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E32-4CDB-A620-B38965D6FABC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354E5549-2830-4DE2-A628-2B38353E602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012-48EE-B3DD-1B080D0AEAA4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9176990F-42C2-474B-9A89-A9257491C92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971-4641-9E02-587BC1FF20D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D4E26EE4-C389-4561-89EC-97C23BA91B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BB4-4322-B307-F82E1749E3EA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54E8656-3E00-477A-A06F-6D272CE1DF2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E7A-4700-AB72-B4D57997F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10.4 LULUCF'!$C$35:$AJ$35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10.4 LULUCF'!$C$30:$AJ$30</c:f>
              <c:numCache>
                <c:formatCode>0.0</c:formatCode>
                <c:ptCount val="34"/>
                <c:pt idx="0">
                  <c:v>5098.9517906364363</c:v>
                </c:pt>
                <c:pt idx="1">
                  <c:v>5018.9449457028513</c:v>
                </c:pt>
                <c:pt idx="2">
                  <c:v>4815.3970771392478</c:v>
                </c:pt>
                <c:pt idx="3">
                  <c:v>5085.6560506617679</c:v>
                </c:pt>
                <c:pt idx="4">
                  <c:v>5228.5770093102519</c:v>
                </c:pt>
                <c:pt idx="5">
                  <c:v>6228.6949934353133</c:v>
                </c:pt>
                <c:pt idx="6">
                  <c:v>5968.3749507919292</c:v>
                </c:pt>
                <c:pt idx="7">
                  <c:v>5250.0160100918429</c:v>
                </c:pt>
                <c:pt idx="8">
                  <c:v>5236.0629400253911</c:v>
                </c:pt>
                <c:pt idx="9">
                  <c:v>5277.0096017933984</c:v>
                </c:pt>
                <c:pt idx="10">
                  <c:v>5913.2875910319963</c:v>
                </c:pt>
                <c:pt idx="11">
                  <c:v>7235.1014208935176</c:v>
                </c:pt>
                <c:pt idx="12">
                  <c:v>6811.8273332606132</c:v>
                </c:pt>
                <c:pt idx="13">
                  <c:v>7403.9046722509984</c:v>
                </c:pt>
                <c:pt idx="14">
                  <c:v>6087.8301100627796</c:v>
                </c:pt>
                <c:pt idx="15">
                  <c:v>6237.6765591921267</c:v>
                </c:pt>
                <c:pt idx="16">
                  <c:v>6177.5984428096381</c:v>
                </c:pt>
                <c:pt idx="17">
                  <c:v>5184.1403540017072</c:v>
                </c:pt>
                <c:pt idx="18">
                  <c:v>4470.1895186644733</c:v>
                </c:pt>
                <c:pt idx="19">
                  <c:v>4048.2342493552565</c:v>
                </c:pt>
                <c:pt idx="20">
                  <c:v>5123.3772387869267</c:v>
                </c:pt>
                <c:pt idx="21">
                  <c:v>4200.1577370910036</c:v>
                </c:pt>
                <c:pt idx="22">
                  <c:v>3260.1123107206367</c:v>
                </c:pt>
                <c:pt idx="23">
                  <c:v>3914.2537096653277</c:v>
                </c:pt>
                <c:pt idx="24">
                  <c:v>4342.05944221553</c:v>
                </c:pt>
                <c:pt idx="25">
                  <c:v>3951.7388928112264</c:v>
                </c:pt>
                <c:pt idx="26">
                  <c:v>3011.8427292009865</c:v>
                </c:pt>
                <c:pt idx="27">
                  <c:v>5090.645680236079</c:v>
                </c:pt>
                <c:pt idx="28">
                  <c:v>3995.9860664710268</c:v>
                </c:pt>
                <c:pt idx="29">
                  <c:v>4126.4555495423247</c:v>
                </c:pt>
                <c:pt idx="30">
                  <c:v>4706.6291536449025</c:v>
                </c:pt>
                <c:pt idx="31">
                  <c:v>4302.90246284555</c:v>
                </c:pt>
                <c:pt idx="32">
                  <c:v>3655.2521542236054</c:v>
                </c:pt>
                <c:pt idx="33">
                  <c:v>3894.5429250726215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10.4 LULUCF'!$C$93:$AJ$93</c15:f>
                <c15:dlblRangeCache>
                  <c:ptCount val="34"/>
                  <c:pt idx="0">
                    <c:v>24.0%</c:v>
                  </c:pt>
                  <c:pt idx="1">
                    <c:v>20.1%</c:v>
                  </c:pt>
                  <c:pt idx="2">
                    <c:v>23.5%</c:v>
                  </c:pt>
                  <c:pt idx="3">
                    <c:v>20.4%</c:v>
                  </c:pt>
                  <c:pt idx="4">
                    <c:v>13.8%</c:v>
                  </c:pt>
                  <c:pt idx="5">
                    <c:v>8.6%</c:v>
                  </c:pt>
                  <c:pt idx="6">
                    <c:v>13.8%</c:v>
                  </c:pt>
                  <c:pt idx="7">
                    <c:v>18.6%</c:v>
                  </c:pt>
                  <c:pt idx="8">
                    <c:v>16.2%</c:v>
                  </c:pt>
                  <c:pt idx="9">
                    <c:v>6.4%</c:v>
                  </c:pt>
                  <c:pt idx="10">
                    <c:v>5.6%</c:v>
                  </c:pt>
                  <c:pt idx="11">
                    <c:v>13.4%</c:v>
                  </c:pt>
                  <c:pt idx="12">
                    <c:v>10.9%</c:v>
                  </c:pt>
                  <c:pt idx="13">
                    <c:v>2.3%</c:v>
                  </c:pt>
                  <c:pt idx="14">
                    <c:v>6.4%</c:v>
                  </c:pt>
                  <c:pt idx="15">
                    <c:v>-0.5%</c:v>
                  </c:pt>
                  <c:pt idx="16">
                    <c:v>-28.0%</c:v>
                  </c:pt>
                  <c:pt idx="17">
                    <c:v>-22.1%</c:v>
                  </c:pt>
                  <c:pt idx="18">
                    <c:v>-29.2%</c:v>
                  </c:pt>
                  <c:pt idx="19">
                    <c:v>-24.2%</c:v>
                  </c:pt>
                  <c:pt idx="20">
                    <c:v>-18.2%</c:v>
                  </c:pt>
                  <c:pt idx="21">
                    <c:v>-17.5%</c:v>
                  </c:pt>
                  <c:pt idx="22">
                    <c:v>-11.3%</c:v>
                  </c:pt>
                  <c:pt idx="23">
                    <c:v>-19.9%</c:v>
                  </c:pt>
                  <c:pt idx="24">
                    <c:v>-32.0%</c:v>
                  </c:pt>
                  <c:pt idx="25">
                    <c:v>-23.9%</c:v>
                  </c:pt>
                  <c:pt idx="26">
                    <c:v>-10.2%</c:v>
                  </c:pt>
                  <c:pt idx="27">
                    <c:v>-21.3%</c:v>
                  </c:pt>
                  <c:pt idx="28">
                    <c:v>-25.0%</c:v>
                  </c:pt>
                  <c:pt idx="29">
                    <c:v>-29.6%</c:v>
                  </c:pt>
                  <c:pt idx="30">
                    <c:v>-31.6%</c:v>
                  </c:pt>
                  <c:pt idx="31">
                    <c:v>-33.3%</c:v>
                  </c:pt>
                  <c:pt idx="32">
                    <c:v>-32.5%</c:v>
                  </c:pt>
                  <c:pt idx="33">
                    <c:v>-23.9%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436-4BD9-A148-46A51AD3898C}"/>
            </c:ext>
          </c:extLst>
        </c:ser>
        <c:ser>
          <c:idx val="1"/>
          <c:order val="1"/>
          <c:tx>
            <c:strRef>
              <c:f>'Figure 10.3 Agriculture'!$B$13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10.4 LULUCF'!$C$35:$AJ$35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10.4 LULUCF'!$C$62:$AJ$62</c:f>
              <c:numCache>
                <c:formatCode>0.0</c:formatCode>
                <c:ptCount val="34"/>
                <c:pt idx="0">
                  <c:v>6320.8316182726776</c:v>
                </c:pt>
                <c:pt idx="1">
                  <c:v>6028.421930748058</c:v>
                </c:pt>
                <c:pt idx="2">
                  <c:v>5947.1612349745255</c:v>
                </c:pt>
                <c:pt idx="3">
                  <c:v>6125.1984218736752</c:v>
                </c:pt>
                <c:pt idx="4">
                  <c:v>5949.7044813384036</c:v>
                </c:pt>
                <c:pt idx="5">
                  <c:v>6764.2747678662872</c:v>
                </c:pt>
                <c:pt idx="6">
                  <c:v>6790.257987145158</c:v>
                </c:pt>
                <c:pt idx="7">
                  <c:v>6224.0865785843962</c:v>
                </c:pt>
                <c:pt idx="8">
                  <c:v>6084.2173154737748</c:v>
                </c:pt>
                <c:pt idx="9">
                  <c:v>5614.7695044661423</c:v>
                </c:pt>
                <c:pt idx="10">
                  <c:v>6245.7419885288846</c:v>
                </c:pt>
                <c:pt idx="11">
                  <c:v>8204.304175784353</c:v>
                </c:pt>
                <c:pt idx="12">
                  <c:v>7554.1541209866018</c:v>
                </c:pt>
                <c:pt idx="13">
                  <c:v>7575.2507147443803</c:v>
                </c:pt>
                <c:pt idx="14">
                  <c:v>6474.5921610659861</c:v>
                </c:pt>
                <c:pt idx="15">
                  <c:v>6207.5285603227949</c:v>
                </c:pt>
                <c:pt idx="16">
                  <c:v>4445.4243029156114</c:v>
                </c:pt>
                <c:pt idx="17">
                  <c:v>4039.9792552595763</c:v>
                </c:pt>
                <c:pt idx="18">
                  <c:v>3163.8690612711189</c:v>
                </c:pt>
                <c:pt idx="19">
                  <c:v>3069.4506269744888</c:v>
                </c:pt>
                <c:pt idx="20">
                  <c:v>4192.2253526605118</c:v>
                </c:pt>
                <c:pt idx="21">
                  <c:v>3465.2226245626644</c:v>
                </c:pt>
                <c:pt idx="22">
                  <c:v>2891.6190110079374</c:v>
                </c:pt>
                <c:pt idx="23">
                  <c:v>3137.12391784901</c:v>
                </c:pt>
                <c:pt idx="24">
                  <c:v>2954.2631590614205</c:v>
                </c:pt>
                <c:pt idx="25">
                  <c:v>3009.0770354183187</c:v>
                </c:pt>
                <c:pt idx="26">
                  <c:v>2703.129532383135</c:v>
                </c:pt>
                <c:pt idx="27">
                  <c:v>4004.6936496856092</c:v>
                </c:pt>
                <c:pt idx="28">
                  <c:v>2998.4546591145845</c:v>
                </c:pt>
                <c:pt idx="29">
                  <c:v>2904.7835162397678</c:v>
                </c:pt>
                <c:pt idx="30">
                  <c:v>3218.406846600913</c:v>
                </c:pt>
                <c:pt idx="31">
                  <c:v>2871.9372476715625</c:v>
                </c:pt>
                <c:pt idx="32">
                  <c:v>2468.9714694209038</c:v>
                </c:pt>
                <c:pt idx="33">
                  <c:v>2964.9625408213456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436-4BD9-A148-46A51AD38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2033536"/>
        <c:axId val="322035072"/>
      </c:barChart>
      <c:catAx>
        <c:axId val="3220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2035072"/>
        <c:crosses val="autoZero"/>
        <c:auto val="1"/>
        <c:lblAlgn val="ctr"/>
        <c:lblOffset val="100"/>
        <c:noMultiLvlLbl val="0"/>
      </c:catAx>
      <c:valAx>
        <c:axId val="322035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203353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0015028438983817"/>
          <c:y val="0.93066364745096475"/>
          <c:w val="0.64507130726306261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935416228252605E-2"/>
          <c:y val="3.9464734725715961E-2"/>
          <c:w val="0.92379159713945591"/>
          <c:h val="0.8246979780299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10.5 Waste'!$B$1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48647642-6F39-485F-83B3-867FC9C2256B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9CC-47E7-8277-46230DBC1B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B2AEC46-7516-43F5-A702-CCC5A556D44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9CC-47E7-8277-46230DBC1B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78592E8-20A5-43CB-AEE3-EC57BE76777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9CC-47E7-8277-46230DBC1B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D7381A-ADF0-4BD8-948B-E258BDDCEA9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9CC-47E7-8277-46230DBC1B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2CA7EAD-0F04-4D9C-8F3B-3A2CB7ED536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9CC-47E7-8277-46230DBC1B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FFC9B0E-E13D-4C39-AFF7-D3C73176EAD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9CC-47E7-8277-46230DBC1B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A93AD27-4861-41CD-AB6A-5FA9C6B0B38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9CC-47E7-8277-46230DBC1B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351316E-7684-45F8-A557-414AE3744E2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9CC-47E7-8277-46230DBC1B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3B0CDF6-E297-4A4E-BC77-1A378BC7FC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9CC-47E7-8277-46230DBC1BF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8FE09D1-1D2E-4DCC-A89A-0B1C50F921E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9CC-47E7-8277-46230DBC1B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2B5FBCB-8DD6-49B8-B0F6-8EC48CB3F89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9CC-47E7-8277-46230DBC1B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41DCDD4-64F7-445C-8031-9EB74FAC9EB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9CC-47E7-8277-46230DBC1B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E765E2-F692-462D-94F4-7390A48485B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9CC-47E7-8277-46230DBC1B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BEFDA30-89A1-40BC-A0D7-DFE2C1972C4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9CC-47E7-8277-46230DBC1B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3554CEB-1EC4-478A-8215-90BD2EF91E2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9CC-47E7-8277-46230DBC1B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E641DD2-42FD-490F-9152-892A0D2B55E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9CC-47E7-8277-46230DBC1B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406523B-4E9A-487B-958B-028D4B14E81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9CC-47E7-8277-46230DBC1BF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C224CDB-C7A7-4067-82E3-D580CBDC18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9CC-47E7-8277-46230DBC1B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FDF2C05-B916-4143-907C-89EA74DAC7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9CC-47E7-8277-46230DBC1B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DFCBF2D-4375-46AA-B1C0-D0A40AAEED4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9CC-47E7-8277-46230DBC1B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DDF134A-600F-42C6-8867-763C3680F4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9CC-47E7-8277-46230DBC1B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008300D-4887-40D9-A107-3C98B7ED0EE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9CC-47E7-8277-46230DBC1B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0EB6041-59D6-4920-9E4F-8440A998C7B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9CC-47E7-8277-46230DBC1B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B336332-5D1E-4BFA-8A99-478A46E0039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9CC-47E7-8277-46230DBC1B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EAAC8B1-5870-4FBB-85D9-70CFE17DF74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9CC-47E7-8277-46230DBC1B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364D1B0-8C1D-494A-BAA3-982BC2E48DC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9CC-47E7-8277-46230DBC1B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F78F342-0DA5-4885-BCEB-4CD6C5962C4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9CC-47E7-8277-46230DBC1B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CA3FA39-138E-4B59-B08A-21379459866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9CC-47E7-8277-46230DBC1BF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18C22F1-1FAA-4B4B-8D2C-5001BC2F1FA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F5C-48D3-97E7-3DC2976E5E0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BB96F81C-DA8D-4BAC-A7C8-434AAE4BB63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D6B-4946-9191-5A1F5398DC5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F6FEAFE3-5FC9-4156-B834-CF10C64901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5C5-4BF4-A1A6-F1C7008F56EB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A558BF06-5248-4344-9C34-1B79B0082F9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0A1-4A4A-A115-8AFE733B24F3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9061F4D1-BD28-4F59-9DEC-EACDAD0F01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BA2-4EB3-B37A-27AD0C965755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89E2650-C5B3-4521-9033-A12DBC61842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755-48D9-B54F-F844EA9AA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'Figure 10.5 Waste'!$C$37:$AJ$37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10.5 Waste'!$C$16:$AJ$16</c:f>
              <c:numCache>
                <c:formatCode>#,##0.0</c:formatCode>
                <c:ptCount val="34"/>
                <c:pt idx="0">
                  <c:v>1709.237965488064</c:v>
                </c:pt>
                <c:pt idx="1">
                  <c:v>1799.7259717319209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1884.4631560740484</c:v>
                </c:pt>
                <c:pt idx="7">
                  <c:v>1577.0810241243626</c:v>
                </c:pt>
                <c:pt idx="8">
                  <c:v>1626.6955525074786</c:v>
                </c:pt>
                <c:pt idx="9">
                  <c:v>1630.862038641108</c:v>
                </c:pt>
                <c:pt idx="10">
                  <c:v>1643.3846087690044</c:v>
                </c:pt>
                <c:pt idx="11">
                  <c:v>1766.9683856870142</c:v>
                </c:pt>
                <c:pt idx="12">
                  <c:v>1880.9796934493602</c:v>
                </c:pt>
                <c:pt idx="13">
                  <c:v>1935.8855277009457</c:v>
                </c:pt>
                <c:pt idx="14">
                  <c:v>1656.8076141371562</c:v>
                </c:pt>
                <c:pt idx="15">
                  <c:v>1454.3859555712827</c:v>
                </c:pt>
                <c:pt idx="16">
                  <c:v>1489.1756863909463</c:v>
                </c:pt>
                <c:pt idx="17">
                  <c:v>962.50444312206935</c:v>
                </c:pt>
                <c:pt idx="18">
                  <c:v>800.35568468212921</c:v>
                </c:pt>
                <c:pt idx="19">
                  <c:v>603.97531053018679</c:v>
                </c:pt>
                <c:pt idx="20">
                  <c:v>588.87485750317603</c:v>
                </c:pt>
                <c:pt idx="21">
                  <c:v>683.73014228332477</c:v>
                </c:pt>
                <c:pt idx="22">
                  <c:v>589.55731219352106</c:v>
                </c:pt>
                <c:pt idx="23">
                  <c:v>755.05926000677346</c:v>
                </c:pt>
                <c:pt idx="24">
                  <c:v>949.24604207902985</c:v>
                </c:pt>
                <c:pt idx="25">
                  <c:v>1020.4334171320367</c:v>
                </c:pt>
                <c:pt idx="26">
                  <c:v>1015.8910712325211</c:v>
                </c:pt>
                <c:pt idx="27">
                  <c:v>978.97236829745566</c:v>
                </c:pt>
                <c:pt idx="28">
                  <c:v>934.05397466013244</c:v>
                </c:pt>
                <c:pt idx="29">
                  <c:v>898.91836474724698</c:v>
                </c:pt>
                <c:pt idx="30">
                  <c:v>879.29246682905409</c:v>
                </c:pt>
                <c:pt idx="31">
                  <c:v>824.87898219299814</c:v>
                </c:pt>
                <c:pt idx="32">
                  <c:v>870.25655373658219</c:v>
                </c:pt>
                <c:pt idx="33">
                  <c:v>844.42907262653932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10.5 Waste'!$C$50:$AJ$50</c15:f>
                <c15:dlblRangeCache>
                  <c:ptCount val="34"/>
                  <c:pt idx="0">
                    <c:v>0.0%</c:v>
                  </c:pt>
                  <c:pt idx="1">
                    <c:v>0.0%</c:v>
                  </c:pt>
                  <c:pt idx="2">
                    <c:v>0.0%</c:v>
                  </c:pt>
                  <c:pt idx="3">
                    <c:v>0.0%</c:v>
                  </c:pt>
                  <c:pt idx="4">
                    <c:v>0.0%</c:v>
                  </c:pt>
                  <c:pt idx="5">
                    <c:v>0.0%</c:v>
                  </c:pt>
                  <c:pt idx="6">
                    <c:v>0.0%</c:v>
                  </c:pt>
                  <c:pt idx="7">
                    <c:v>0.0%</c:v>
                  </c:pt>
                  <c:pt idx="8">
                    <c:v>0.0%</c:v>
                  </c:pt>
                  <c:pt idx="9">
                    <c:v>0.0%</c:v>
                  </c:pt>
                  <c:pt idx="10">
                    <c:v>0.0%</c:v>
                  </c:pt>
                  <c:pt idx="11">
                    <c:v>0.0%</c:v>
                  </c:pt>
                  <c:pt idx="12">
                    <c:v>0.0%</c:v>
                  </c:pt>
                  <c:pt idx="13">
                    <c:v>0.0%</c:v>
                  </c:pt>
                  <c:pt idx="14">
                    <c:v>0.0%</c:v>
                  </c:pt>
                  <c:pt idx="15">
                    <c:v>0.0%</c:v>
                  </c:pt>
                  <c:pt idx="16">
                    <c:v>0.0%</c:v>
                  </c:pt>
                  <c:pt idx="17">
                    <c:v>0.0%</c:v>
                  </c:pt>
                  <c:pt idx="18">
                    <c:v>0.0%</c:v>
                  </c:pt>
                  <c:pt idx="19">
                    <c:v>0.0%</c:v>
                  </c:pt>
                  <c:pt idx="20">
                    <c:v>0.9%</c:v>
                  </c:pt>
                  <c:pt idx="21">
                    <c:v>0.7%</c:v>
                  </c:pt>
                  <c:pt idx="22">
                    <c:v>0.8%</c:v>
                  </c:pt>
                  <c:pt idx="23">
                    <c:v>1.3%</c:v>
                  </c:pt>
                  <c:pt idx="24">
                    <c:v>0.0%</c:v>
                  </c:pt>
                  <c:pt idx="25">
                    <c:v>0.5%</c:v>
                  </c:pt>
                  <c:pt idx="26">
                    <c:v>0.3%</c:v>
                  </c:pt>
                  <c:pt idx="27">
                    <c:v>0.9%</c:v>
                  </c:pt>
                  <c:pt idx="28">
                    <c:v>1.0%</c:v>
                  </c:pt>
                  <c:pt idx="29">
                    <c:v>1.1%</c:v>
                  </c:pt>
                  <c:pt idx="30">
                    <c:v>1.1%</c:v>
                  </c:pt>
                  <c:pt idx="31">
                    <c:v>1.2%</c:v>
                  </c:pt>
                  <c:pt idx="32">
                    <c:v>1.1%</c:v>
                  </c:pt>
                  <c:pt idx="33">
                    <c:v>1.0%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F11-4523-9010-F8C9D435F2E2}"/>
            </c:ext>
          </c:extLst>
        </c:ser>
        <c:ser>
          <c:idx val="1"/>
          <c:order val="1"/>
          <c:tx>
            <c:strRef>
              <c:f>'Figure 10.5 Waste'!$B$18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'Figure 10.5 Waste'!$C$37:$AJ$37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'Figure 10.5 Waste'!$C$33:$AJ$33</c:f>
              <c:numCache>
                <c:formatCode>#,##0.0</c:formatCode>
                <c:ptCount val="34"/>
                <c:pt idx="0">
                  <c:v>1709.237965488064</c:v>
                </c:pt>
                <c:pt idx="1">
                  <c:v>1799.7259717319209</c:v>
                </c:pt>
                <c:pt idx="2">
                  <c:v>1872.6110167758227</c:v>
                </c:pt>
                <c:pt idx="3">
                  <c:v>1928.635396083811</c:v>
                </c:pt>
                <c:pt idx="4">
                  <c:v>1978.8855789392078</c:v>
                </c:pt>
                <c:pt idx="5">
                  <c:v>2019.7605435458233</c:v>
                </c:pt>
                <c:pt idx="6">
                  <c:v>1884.4315270557624</c:v>
                </c:pt>
                <c:pt idx="7">
                  <c:v>1576.982250910261</c:v>
                </c:pt>
                <c:pt idx="8">
                  <c:v>1626.6006654526207</c:v>
                </c:pt>
                <c:pt idx="9">
                  <c:v>1630.7580838813492</c:v>
                </c:pt>
                <c:pt idx="10">
                  <c:v>1643.2779552875486</c:v>
                </c:pt>
                <c:pt idx="11">
                  <c:v>1766.8598970748044</c:v>
                </c:pt>
                <c:pt idx="12">
                  <c:v>1880.8930105084603</c:v>
                </c:pt>
                <c:pt idx="13">
                  <c:v>1935.8113668287185</c:v>
                </c:pt>
                <c:pt idx="14">
                  <c:v>1656.7174768324844</c:v>
                </c:pt>
                <c:pt idx="15">
                  <c:v>1454.2732283395637</c:v>
                </c:pt>
                <c:pt idx="16">
                  <c:v>1489.0608120747911</c:v>
                </c:pt>
                <c:pt idx="17">
                  <c:v>962.33999441077265</c:v>
                </c:pt>
                <c:pt idx="18">
                  <c:v>800.17858585700105</c:v>
                </c:pt>
                <c:pt idx="19">
                  <c:v>603.78478589667623</c:v>
                </c:pt>
                <c:pt idx="20">
                  <c:v>594.31068292949431</c:v>
                </c:pt>
                <c:pt idx="21">
                  <c:v>688.42779394361185</c:v>
                </c:pt>
                <c:pt idx="22">
                  <c:v>594.26965456386324</c:v>
                </c:pt>
                <c:pt idx="23">
                  <c:v>764.64137999478999</c:v>
                </c:pt>
                <c:pt idx="24">
                  <c:v>949.68601610714029</c:v>
                </c:pt>
                <c:pt idx="25">
                  <c:v>1025.8248980477192</c:v>
                </c:pt>
                <c:pt idx="26">
                  <c:v>1019.2945208107094</c:v>
                </c:pt>
                <c:pt idx="27">
                  <c:v>988.0756943528088</c:v>
                </c:pt>
                <c:pt idx="28">
                  <c:v>943.3765336528586</c:v>
                </c:pt>
                <c:pt idx="29">
                  <c:v>908.39164361748965</c:v>
                </c:pt>
                <c:pt idx="30">
                  <c:v>888.9153915942502</c:v>
                </c:pt>
                <c:pt idx="31">
                  <c:v>834.58832434916496</c:v>
                </c:pt>
                <c:pt idx="32">
                  <c:v>880.17852983105195</c:v>
                </c:pt>
                <c:pt idx="33">
                  <c:v>853.04016410544284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1-4523-9010-F8C9D435F2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897088"/>
        <c:axId val="327898624"/>
      </c:barChart>
      <c:catAx>
        <c:axId val="3278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327898624"/>
        <c:crosses val="autoZero"/>
        <c:auto val="1"/>
        <c:lblAlgn val="ctr"/>
        <c:lblOffset val="100"/>
        <c:noMultiLvlLbl val="0"/>
      </c:catAx>
      <c:valAx>
        <c:axId val="32789862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3278970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783658564418578"/>
          <c:y val="0.94183302449220951"/>
          <c:w val="0.48233354888609936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16393849520033E-2"/>
          <c:y val="6.8594333056610723E-2"/>
          <c:w val="0.912641335829107"/>
          <c:h val="0.76862382895118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'T.10.3 total by sector &amp; F.10.6'!$B$1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'T.10.3 total by sector &amp; F.10.6'!$C$4:$AJ$4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'T.10.3 total by sector &amp; F.10.6'!$C$11:$AJ$11</c:f>
              <c:numCache>
                <c:formatCode>#,##0.0</c:formatCode>
                <c:ptCount val="34"/>
                <c:pt idx="0">
                  <c:v>55734.914431703262</c:v>
                </c:pt>
                <c:pt idx="1">
                  <c:v>56501.257280092141</c:v>
                </c:pt>
                <c:pt idx="2">
                  <c:v>56496.276090505955</c:v>
                </c:pt>
                <c:pt idx="3">
                  <c:v>56955.884012808441</c:v>
                </c:pt>
                <c:pt idx="4">
                  <c:v>58274.529479687459</c:v>
                </c:pt>
                <c:pt idx="5">
                  <c:v>59675.149591167457</c:v>
                </c:pt>
                <c:pt idx="6">
                  <c:v>61746.169399005623</c:v>
                </c:pt>
                <c:pt idx="7">
                  <c:v>63068.345257828521</c:v>
                </c:pt>
                <c:pt idx="8">
                  <c:v>65539.893737910446</c:v>
                </c:pt>
                <c:pt idx="9">
                  <c:v>66729.976682696346</c:v>
                </c:pt>
                <c:pt idx="10">
                  <c:v>68855.849444452339</c:v>
                </c:pt>
                <c:pt idx="11">
                  <c:v>70848.82845499512</c:v>
                </c:pt>
                <c:pt idx="12">
                  <c:v>68941.011980237352</c:v>
                </c:pt>
                <c:pt idx="13">
                  <c:v>69376.209234052891</c:v>
                </c:pt>
                <c:pt idx="14">
                  <c:v>68687.694315171728</c:v>
                </c:pt>
                <c:pt idx="15">
                  <c:v>70149.89913414701</c:v>
                </c:pt>
                <c:pt idx="16">
                  <c:v>69269.787902142911</c:v>
                </c:pt>
                <c:pt idx="17">
                  <c:v>68655.075364261502</c:v>
                </c:pt>
                <c:pt idx="18">
                  <c:v>67926.957453593684</c:v>
                </c:pt>
                <c:pt idx="19">
                  <c:v>62153.261847565074</c:v>
                </c:pt>
                <c:pt idx="20">
                  <c:v>61797.035953589606</c:v>
                </c:pt>
                <c:pt idx="21">
                  <c:v>57836.314313513794</c:v>
                </c:pt>
                <c:pt idx="22">
                  <c:v>58358.771558094544</c:v>
                </c:pt>
                <c:pt idx="23">
                  <c:v>58007.718309729244</c:v>
                </c:pt>
                <c:pt idx="24">
                  <c:v>58094.901959834533</c:v>
                </c:pt>
                <c:pt idx="25">
                  <c:v>60426.352382965328</c:v>
                </c:pt>
                <c:pt idx="26">
                  <c:v>62715.190147024485</c:v>
                </c:pt>
                <c:pt idx="27">
                  <c:v>61940.621420764706</c:v>
                </c:pt>
                <c:pt idx="28">
                  <c:v>61595.393923392745</c:v>
                </c:pt>
                <c:pt idx="29">
                  <c:v>59772.927676507163</c:v>
                </c:pt>
                <c:pt idx="30">
                  <c:v>57618.662920624178</c:v>
                </c:pt>
                <c:pt idx="31">
                  <c:v>60227.680896773527</c:v>
                </c:pt>
                <c:pt idx="32">
                  <c:v>58960.437918172203</c:v>
                </c:pt>
                <c:pt idx="33">
                  <c:v>54934.354046347049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8-4449-981A-5DA3AAB72F0E}"/>
            </c:ext>
          </c:extLst>
        </c:ser>
        <c:ser>
          <c:idx val="1"/>
          <c:order val="1"/>
          <c:tx>
            <c:strRef>
              <c:f>'T.10.3 total by sector &amp; F.10.6'!$B$14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941623-40EF-404B-B97C-46586C2A7017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428-4449-981A-5DA3AAB72F0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F2DF49-6CA3-409D-8F29-89044DD679F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428-4449-981A-5DA3AAB72F0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095B562-2063-45CF-B726-884B7FBC117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428-4449-981A-5DA3AAB72F0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A8A7E8A-BD6D-4556-A95D-44F1639B179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428-4449-981A-5DA3AAB72F0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4A7F08-073C-4814-B51C-604F5360CC5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428-4449-981A-5DA3AAB72F0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DC49DB1-A273-4419-92ED-80988D4548B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428-4449-981A-5DA3AAB72F0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E1C4FD6-957E-44CE-B2EC-3D897A8525F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428-4449-981A-5DA3AAB72F0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2DC70A-F9B5-451F-A502-8AA61CBD652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428-4449-981A-5DA3AAB72F0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7B6A412-9B66-4510-97A0-76F436B07FF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428-4449-981A-5DA3AAB72F0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BC34261-7A1E-4A6B-9893-8A9AB1842B9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428-4449-981A-5DA3AAB72F0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FA60645-8695-43F4-BC7E-6B5BFD513E0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428-4449-981A-5DA3AAB72F0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64E78DB-4153-4C96-9F5B-435A8EE2F71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428-4449-981A-5DA3AAB72F0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5545295-D718-4BDF-B753-C28DA012B1B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428-4449-981A-5DA3AAB72F0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8A290BB-6C8E-4C66-AB03-594294E5B4A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428-4449-981A-5DA3AAB72F0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ECB061A-7D84-4537-A87A-DA970A88423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428-4449-981A-5DA3AAB72F0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7C410AE-2ABE-4626-B254-2DC5A8A77B4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428-4449-981A-5DA3AAB72F0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0990EE1-3E85-4B81-86BD-9B3C215D585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428-4449-981A-5DA3AAB72F0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3D641DA-5706-4CFA-990C-38ED1C3D913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428-4449-981A-5DA3AAB72F0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90D3947-6191-467F-A356-5A6B414822E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428-4449-981A-5DA3AAB72F0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B6B85B3-128A-4FBF-8F19-4D86D299100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428-4449-981A-5DA3AAB72F0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5DB8761-C9D1-4398-A4BE-84BB6E6F2C1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428-4449-981A-5DA3AAB72F0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1E75BCF-69BC-4BAD-BAEC-C2C10218D3E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428-4449-981A-5DA3AAB72F0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B601AF6-4023-4B15-82F9-817504616F11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428-4449-981A-5DA3AAB72F0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F81DC61-5503-41D4-896D-0E8F8126573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428-4449-981A-5DA3AAB72F0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609B292-5F46-4BB3-9BC1-19A8E83D6D1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428-4449-981A-5DA3AAB72F0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980A5A3-68C9-4DCA-8C78-D41314DD1820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428-4449-981A-5DA3AAB72F0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9371CAE8-2177-49D2-8388-D540B7BF37D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428-4449-981A-5DA3AAB72F0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E792EB9B-4201-40C8-BA83-02CD5ECF0DD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428-4449-981A-5DA3AAB72F0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AD68F3E3-9EAF-4EA7-B585-B9D113046A6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428-4449-981A-5DA3AAB72F0E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EFC26F1-DD5A-4F3C-8391-9CF668871B4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428-4449-981A-5DA3AAB72F0E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5BBC120E-4966-4E6A-9956-33846A58C8A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428-4449-981A-5DA3AAB72F0E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3FF550E2-FFFE-45BE-B671-B8EEAEB2A0D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428-4449-981A-5DA3AAB72F0E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D0524914-5578-41CE-9F16-05BC453C0A2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428-4449-981A-5DA3AAB72F0E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803AB34E-9DAF-4061-B981-6D5E66BF14D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428-4449-981A-5DA3AAB72F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'T.10.3 total by sector &amp; F.10.6'!$C$4:$AJ$4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'T.10.3 total by sector &amp; F.10.6'!$C$24:$AJ$24</c:f>
              <c:numCache>
                <c:formatCode>#,##0.0</c:formatCode>
                <c:ptCount val="34"/>
                <c:pt idx="0">
                  <c:v>55750.794370683841</c:v>
                </c:pt>
                <c:pt idx="1">
                  <c:v>56716.880647918013</c:v>
                </c:pt>
                <c:pt idx="2">
                  <c:v>56704.482328201753</c:v>
                </c:pt>
                <c:pt idx="3">
                  <c:v>57152.92584323624</c:v>
                </c:pt>
                <c:pt idx="4">
                  <c:v>58487.006090543771</c:v>
                </c:pt>
                <c:pt idx="5">
                  <c:v>59879.288850557554</c:v>
                </c:pt>
                <c:pt idx="6">
                  <c:v>61920.191058797303</c:v>
                </c:pt>
                <c:pt idx="7">
                  <c:v>63239.934446871317</c:v>
                </c:pt>
                <c:pt idx="8">
                  <c:v>65700.083639106844</c:v>
                </c:pt>
                <c:pt idx="9">
                  <c:v>66885.14673504667</c:v>
                </c:pt>
                <c:pt idx="10">
                  <c:v>68998.65138716466</c:v>
                </c:pt>
                <c:pt idx="11">
                  <c:v>70981.579482178568</c:v>
                </c:pt>
                <c:pt idx="12">
                  <c:v>69056.259704119831</c:v>
                </c:pt>
                <c:pt idx="13">
                  <c:v>69468.715463028755</c:v>
                </c:pt>
                <c:pt idx="14">
                  <c:v>68767.733683259794</c:v>
                </c:pt>
                <c:pt idx="15">
                  <c:v>70151.468664086322</c:v>
                </c:pt>
                <c:pt idx="16">
                  <c:v>69266.773974823693</c:v>
                </c:pt>
                <c:pt idx="17">
                  <c:v>68627.698642694915</c:v>
                </c:pt>
                <c:pt idx="18">
                  <c:v>67869.054635730077</c:v>
                </c:pt>
                <c:pt idx="19">
                  <c:v>62107.550242925063</c:v>
                </c:pt>
                <c:pt idx="20">
                  <c:v>61734.564019610043</c:v>
                </c:pt>
                <c:pt idx="21">
                  <c:v>57767.550223310165</c:v>
                </c:pt>
                <c:pt idx="22">
                  <c:v>58291.961360457542</c:v>
                </c:pt>
                <c:pt idx="23">
                  <c:v>57945.025109253285</c:v>
                </c:pt>
                <c:pt idx="24">
                  <c:v>58011.248768793688</c:v>
                </c:pt>
                <c:pt idx="25">
                  <c:v>60357.252621663385</c:v>
                </c:pt>
                <c:pt idx="26">
                  <c:v>62674.815498521653</c:v>
                </c:pt>
                <c:pt idx="27">
                  <c:v>61934.234395415668</c:v>
                </c:pt>
                <c:pt idx="28">
                  <c:v>61596.710721040414</c:v>
                </c:pt>
                <c:pt idx="29">
                  <c:v>59796.105500037229</c:v>
                </c:pt>
                <c:pt idx="30">
                  <c:v>57640.901232805001</c:v>
                </c:pt>
                <c:pt idx="31">
                  <c:v>60236.991983986656</c:v>
                </c:pt>
                <c:pt idx="32">
                  <c:v>59010.440005407458</c:v>
                </c:pt>
                <c:pt idx="33">
                  <c:v>54992.300818624237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'T.10.3 total by sector &amp; F.10.6'!$C$37:$AJ$37</c15:f>
                <c15:dlblRangeCache>
                  <c:ptCount val="34"/>
                  <c:pt idx="0">
                    <c:v>0.03%</c:v>
                  </c:pt>
                  <c:pt idx="1">
                    <c:v>0.38%</c:v>
                  </c:pt>
                  <c:pt idx="2">
                    <c:v>0.37%</c:v>
                  </c:pt>
                  <c:pt idx="3">
                    <c:v>0.35%</c:v>
                  </c:pt>
                  <c:pt idx="4">
                    <c:v>0.36%</c:v>
                  </c:pt>
                  <c:pt idx="5">
                    <c:v>0.34%</c:v>
                  </c:pt>
                  <c:pt idx="6">
                    <c:v>0.28%</c:v>
                  </c:pt>
                  <c:pt idx="7">
                    <c:v>0.27%</c:v>
                  </c:pt>
                  <c:pt idx="8">
                    <c:v>0.24%</c:v>
                  </c:pt>
                  <c:pt idx="9">
                    <c:v>0.23%</c:v>
                  </c:pt>
                  <c:pt idx="10">
                    <c:v>0.21%</c:v>
                  </c:pt>
                  <c:pt idx="11">
                    <c:v>0.19%</c:v>
                  </c:pt>
                  <c:pt idx="12">
                    <c:v>0.17%</c:v>
                  </c:pt>
                  <c:pt idx="13">
                    <c:v>0.13%</c:v>
                  </c:pt>
                  <c:pt idx="14">
                    <c:v>0.12%</c:v>
                  </c:pt>
                  <c:pt idx="15">
                    <c:v>0.00%</c:v>
                  </c:pt>
                  <c:pt idx="16">
                    <c:v>0.00%</c:v>
                  </c:pt>
                  <c:pt idx="17">
                    <c:v>-0.04%</c:v>
                  </c:pt>
                  <c:pt idx="18">
                    <c:v>-0.09%</c:v>
                  </c:pt>
                  <c:pt idx="19">
                    <c:v>-0.07%</c:v>
                  </c:pt>
                  <c:pt idx="20">
                    <c:v>-0.10%</c:v>
                  </c:pt>
                  <c:pt idx="21">
                    <c:v>-0.12%</c:v>
                  </c:pt>
                  <c:pt idx="22">
                    <c:v>-0.11%</c:v>
                  </c:pt>
                  <c:pt idx="23">
                    <c:v>-0.11%</c:v>
                  </c:pt>
                  <c:pt idx="24">
                    <c:v>-0.14%</c:v>
                  </c:pt>
                  <c:pt idx="25">
                    <c:v>-0.11%</c:v>
                  </c:pt>
                  <c:pt idx="26">
                    <c:v>-0.06%</c:v>
                  </c:pt>
                  <c:pt idx="27">
                    <c:v>-0.01%</c:v>
                  </c:pt>
                  <c:pt idx="28">
                    <c:v>0.00%</c:v>
                  </c:pt>
                  <c:pt idx="29">
                    <c:v>0.04%</c:v>
                  </c:pt>
                  <c:pt idx="30">
                    <c:v>0.04%</c:v>
                  </c:pt>
                  <c:pt idx="31">
                    <c:v>0.02%</c:v>
                  </c:pt>
                  <c:pt idx="32">
                    <c:v>0.08%</c:v>
                  </c:pt>
                  <c:pt idx="33">
                    <c:v>0.11%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A428-4449-981A-5DA3AAB72F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7358464"/>
        <c:axId val="297360000"/>
      </c:barChart>
      <c:catAx>
        <c:axId val="297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60000"/>
        <c:crosses val="autoZero"/>
        <c:auto val="1"/>
        <c:lblAlgn val="ctr"/>
        <c:lblOffset val="100"/>
        <c:noMultiLvlLbl val="0"/>
      </c:catAx>
      <c:valAx>
        <c:axId val="29736000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973584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1185813105674193"/>
          <c:y val="0.9311377611108842"/>
          <c:w val="0.4247021419412925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816393849520033E-2"/>
          <c:y val="6.8594333056610723E-2"/>
          <c:w val="0.912641335829107"/>
          <c:h val="0.768623828951185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'T.10.3 total by sector &amp; F.10.6'!$B$1</c:f>
              <c:strCache>
                <c:ptCount val="1"/>
                <c:pt idx="0">
                  <c:v>2025 submission</c:v>
                </c:pt>
              </c:strCache>
            </c:strRef>
          </c:tx>
          <c:invertIfNegative val="0"/>
          <c:dLbls>
            <c:delete val="1"/>
          </c:dLbls>
          <c:cat>
            <c:numRef>
              <c:f>'T.10.3 total by sector &amp; F.10.6'!$C$4:$AJ$4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'T.10.3 total by sector &amp; F.10.6'!$C$12:$AJ$12</c:f>
              <c:numCache>
                <c:formatCode>#,##0.0</c:formatCode>
                <c:ptCount val="34"/>
                <c:pt idx="0">
                  <c:v>60833.859208572045</c:v>
                </c:pt>
                <c:pt idx="1">
                  <c:v>61520.201849893027</c:v>
                </c:pt>
                <c:pt idx="2">
                  <c:v>61311.672040395068</c:v>
                </c:pt>
                <c:pt idx="3">
                  <c:v>62041.539796444689</c:v>
                </c:pt>
                <c:pt idx="4">
                  <c:v>63503.106484704011</c:v>
                </c:pt>
                <c:pt idx="5">
                  <c:v>65903.848912030851</c:v>
                </c:pt>
                <c:pt idx="6">
                  <c:v>67714.545294115916</c:v>
                </c:pt>
                <c:pt idx="7">
                  <c:v>68318.357204118234</c:v>
                </c:pt>
                <c:pt idx="8">
                  <c:v>70775.981635507909</c:v>
                </c:pt>
                <c:pt idx="9">
                  <c:v>72006.984761927626</c:v>
                </c:pt>
                <c:pt idx="10">
                  <c:v>74769.13958564357</c:v>
                </c:pt>
                <c:pt idx="11">
                  <c:v>78083.933035910304</c:v>
                </c:pt>
                <c:pt idx="12">
                  <c:v>75752.836355064966</c:v>
                </c:pt>
                <c:pt idx="13">
                  <c:v>76780.10936677162</c:v>
                </c:pt>
                <c:pt idx="14">
                  <c:v>74775.525707341396</c:v>
                </c:pt>
                <c:pt idx="15">
                  <c:v>76387.576682101615</c:v>
                </c:pt>
                <c:pt idx="16">
                  <c:v>75447.390561022665</c:v>
                </c:pt>
                <c:pt idx="17">
                  <c:v>73839.219712745369</c:v>
                </c:pt>
                <c:pt idx="18">
                  <c:v>72397.147083170566</c:v>
                </c:pt>
                <c:pt idx="19">
                  <c:v>66201.498072232149</c:v>
                </c:pt>
                <c:pt idx="20">
                  <c:v>66920.411719520867</c:v>
                </c:pt>
                <c:pt idx="21">
                  <c:v>62036.466331140124</c:v>
                </c:pt>
                <c:pt idx="22">
                  <c:v>61618.882658666414</c:v>
                </c:pt>
                <c:pt idx="23">
                  <c:v>61921.97337189204</c:v>
                </c:pt>
                <c:pt idx="24">
                  <c:v>62436.960365652893</c:v>
                </c:pt>
                <c:pt idx="25">
                  <c:v>64378.090850015171</c:v>
                </c:pt>
                <c:pt idx="26">
                  <c:v>65727.03272601396</c:v>
                </c:pt>
                <c:pt idx="27">
                  <c:v>67031.264788713946</c:v>
                </c:pt>
                <c:pt idx="28">
                  <c:v>65591.37283607549</c:v>
                </c:pt>
                <c:pt idx="29">
                  <c:v>63899.383641614237</c:v>
                </c:pt>
                <c:pt idx="30">
                  <c:v>62325.298935357729</c:v>
                </c:pt>
                <c:pt idx="31">
                  <c:v>64530.578236889516</c:v>
                </c:pt>
                <c:pt idx="32">
                  <c:v>62615.690072395853</c:v>
                </c:pt>
                <c:pt idx="33">
                  <c:v>58828.896971419737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A-492E-97FB-73C1148D77D6}"/>
            </c:ext>
          </c:extLst>
        </c:ser>
        <c:ser>
          <c:idx val="1"/>
          <c:order val="1"/>
          <c:tx>
            <c:strRef>
              <c:f>'T.10.3 total by sector &amp; F.10.6'!$B$14</c:f>
              <c:strCache>
                <c:ptCount val="1"/>
                <c:pt idx="0">
                  <c:v>2026 submission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fld id="{5C0B0C01-BA4A-4EE1-A583-C51357B11AEF}" type="CELLRANGE">
                      <a:rPr lang="en-US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EEA-492E-97FB-73C1148D77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E28540-D094-401F-BAC2-55642A04EC6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EEA-492E-97FB-73C1148D77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581BE44-6019-486A-B8A2-D0C9160B6E0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EEA-492E-97FB-73C1148D77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B9EAE58-924C-42F8-B27F-128B0A69171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EEA-492E-97FB-73C1148D77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CCDF71-4B3E-416E-B2C7-FDEF94879AC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EEA-492E-97FB-73C1148D77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0EE8173-9688-46AA-83C9-598200A5B3D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EEA-492E-97FB-73C1148D77D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B7C90B4-55AE-4A6F-8B53-863DC6B2131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EEA-492E-97FB-73C1148D77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B31C1C-A8B5-44D5-8BD8-69B5EBA6B84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EEA-492E-97FB-73C1148D77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2C53CC5-2846-45B1-9409-4A177145A58D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EEA-492E-97FB-73C1148D77D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4E0F664-1CD5-416E-949F-491205A6471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EEA-492E-97FB-73C1148D77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E3075DF-3E85-4636-82BA-A5F75E32A8F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EEA-492E-97FB-73C1148D77D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46B5F0F-05CC-44F8-9A97-C0176CEE410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EEA-492E-97FB-73C1148D77D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8FB2E30-258C-44DB-8791-E2DF48CF2C7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EEA-492E-97FB-73C1148D77D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C8485CF-64D7-48CC-A921-B30BCB177E2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EEA-492E-97FB-73C1148D77D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21E93C0-5EBE-4A83-9703-6F53779A7EE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EEA-492E-97FB-73C1148D77D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EF64B0-2D73-421F-8F5F-5715415BDCA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EEA-492E-97FB-73C1148D77D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834628C-1355-4AD5-B976-585E8D4CAD08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EEA-492E-97FB-73C1148D77D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E19B479-F43C-49D5-A6BD-5D575AB366B3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EEA-492E-97FB-73C1148D77D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93EAB90-7D84-4F1C-A3A0-B6161F5CC99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EEA-492E-97FB-73C1148D77D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7482D59-CE31-4707-8151-6C87E7195A8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EEA-492E-97FB-73C1148D77D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6135C24-709E-4516-84AE-195797E2B4A2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EEA-492E-97FB-73C1148D77D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7894482-EC43-4D29-BC23-0F2A76A6C6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EEA-492E-97FB-73C1148D77D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3174232-5A62-4C26-B4CC-4F20D109570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EEA-492E-97FB-73C1148D77D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6D8C5BB-68A3-4B28-9216-A060407A480A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EEA-492E-97FB-73C1148D77D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0F82BFEA-1914-4D94-94D6-D139142A30B4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EEA-492E-97FB-73C1148D77D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ED1D784-8D98-442C-A07B-4A84576604A9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EEA-492E-97FB-73C1148D77D6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5C0EFE4A-FB52-4D4B-83FC-8D8644D07ABF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EEA-492E-97FB-73C1148D77D6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4B1A694E-FBB7-46D3-9A67-C12EC7987BE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EEA-492E-97FB-73C1148D77D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533ED5C-9990-4F41-BA18-C3A226CB2B3C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EEA-492E-97FB-73C1148D77D6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D14CDFC-AE51-4C08-8C30-EE330EE7B9CE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EEA-492E-97FB-73C1148D77D6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FA001C6C-2AC3-4892-A191-F6AF0E251215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EEA-492E-97FB-73C1148D77D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ECFCF6E-8B4B-4F6C-AB37-E4F9F769107B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EEA-492E-97FB-73C1148D77D6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DB36654B-1965-438B-902D-511781F1FCA7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EEA-492E-97FB-73C1148D77D6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F34BF40-438F-4DD7-A618-A4EEB2D21266}" type="CELLRANGE">
                      <a:rPr lang="en-IE"/>
                      <a:pPr/>
                      <a:t>[CELLRANGE]</a:t>
                    </a:fld>
                    <a:endParaRPr lang="en-I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EEA-492E-97FB-73C1148D77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'T.10.3 total by sector &amp; F.10.6'!$C$4:$AJ$4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'T.10.3 total by sector &amp; F.10.6'!$C$25:$AJ$25</c:f>
              <c:numCache>
                <c:formatCode>#,##0.0</c:formatCode>
                <c:ptCount val="34"/>
                <c:pt idx="0">
                  <c:v>62071.625988956686</c:v>
                </c:pt>
                <c:pt idx="1">
                  <c:v>62745.302578666262</c:v>
                </c:pt>
                <c:pt idx="2">
                  <c:v>62651.643563176425</c:v>
                </c:pt>
                <c:pt idx="3">
                  <c:v>63278.124265110047</c:v>
                </c:pt>
                <c:pt idx="4">
                  <c:v>64436.7105718823</c:v>
                </c:pt>
                <c:pt idx="5">
                  <c:v>66643.563618423985</c:v>
                </c:pt>
                <c:pt idx="6">
                  <c:v>68710.449045942587</c:v>
                </c:pt>
                <c:pt idx="7">
                  <c:v>69464.021025455862</c:v>
                </c:pt>
                <c:pt idx="8">
                  <c:v>71784.300954580758</c:v>
                </c:pt>
                <c:pt idx="9">
                  <c:v>72499.916239512939</c:v>
                </c:pt>
                <c:pt idx="10">
                  <c:v>75244.393375693646</c:v>
                </c:pt>
                <c:pt idx="11">
                  <c:v>79185.883657963044</c:v>
                </c:pt>
                <c:pt idx="12">
                  <c:v>76610.413825106589</c:v>
                </c:pt>
                <c:pt idx="13">
                  <c:v>77043.966177773269</c:v>
                </c:pt>
                <c:pt idx="14">
                  <c:v>75242.325844325896</c:v>
                </c:pt>
                <c:pt idx="15">
                  <c:v>76358.997224409221</c:v>
                </c:pt>
                <c:pt idx="16">
                  <c:v>73712.198277739401</c:v>
                </c:pt>
                <c:pt idx="17">
                  <c:v>72667.677897954592</c:v>
                </c:pt>
                <c:pt idx="18">
                  <c:v>71032.923697001315</c:v>
                </c:pt>
                <c:pt idx="19">
                  <c:v>65177.000869899661</c:v>
                </c:pt>
                <c:pt idx="20">
                  <c:v>65926.789372270607</c:v>
                </c:pt>
                <c:pt idx="21">
                  <c:v>61232.772847872897</c:v>
                </c:pt>
                <c:pt idx="22">
                  <c:v>61183.58037146557</c:v>
                </c:pt>
                <c:pt idx="23">
                  <c:v>61082.149027102379</c:v>
                </c:pt>
                <c:pt idx="24">
                  <c:v>60965.511927855187</c:v>
                </c:pt>
                <c:pt idx="25">
                  <c:v>63366.329657081784</c:v>
                </c:pt>
                <c:pt idx="26">
                  <c:v>65377.945030904855</c:v>
                </c:pt>
                <c:pt idx="27">
                  <c:v>65938.928045101333</c:v>
                </c:pt>
                <c:pt idx="28">
                  <c:v>64595.165380155042</c:v>
                </c:pt>
                <c:pt idx="29">
                  <c:v>62700.88901627704</c:v>
                </c:pt>
                <c:pt idx="30">
                  <c:v>60859.308079405972</c:v>
                </c:pt>
                <c:pt idx="31">
                  <c:v>63108.92923165828</c:v>
                </c:pt>
                <c:pt idx="32">
                  <c:v>61479.411474828426</c:v>
                </c:pt>
                <c:pt idx="33">
                  <c:v>57957.263359445664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'T.10.3 total by sector &amp; F.10.6'!$C$38:$AJ$38</c15:f>
                <c15:dlblRangeCache>
                  <c:ptCount val="34"/>
                  <c:pt idx="0">
                    <c:v>2.03%</c:v>
                  </c:pt>
                  <c:pt idx="1">
                    <c:v>1.99%</c:v>
                  </c:pt>
                  <c:pt idx="2">
                    <c:v>2.19%</c:v>
                  </c:pt>
                  <c:pt idx="3">
                    <c:v>1.99%</c:v>
                  </c:pt>
                  <c:pt idx="4">
                    <c:v>1.47%</c:v>
                  </c:pt>
                  <c:pt idx="5">
                    <c:v>1.12%</c:v>
                  </c:pt>
                  <c:pt idx="6">
                    <c:v>1.47%</c:v>
                  </c:pt>
                  <c:pt idx="7">
                    <c:v>1.68%</c:v>
                  </c:pt>
                  <c:pt idx="8">
                    <c:v>1.42%</c:v>
                  </c:pt>
                  <c:pt idx="9">
                    <c:v>0.68%</c:v>
                  </c:pt>
                  <c:pt idx="10">
                    <c:v>0.64%</c:v>
                  </c:pt>
                  <c:pt idx="11">
                    <c:v>1.41%</c:v>
                  </c:pt>
                  <c:pt idx="12">
                    <c:v>1.13%</c:v>
                  </c:pt>
                  <c:pt idx="13">
                    <c:v>0.34%</c:v>
                  </c:pt>
                  <c:pt idx="14">
                    <c:v>0.62%</c:v>
                  </c:pt>
                  <c:pt idx="15">
                    <c:v>-0.04%</c:v>
                  </c:pt>
                  <c:pt idx="16">
                    <c:v>-2.30%</c:v>
                  </c:pt>
                  <c:pt idx="17">
                    <c:v>-1.59%</c:v>
                  </c:pt>
                  <c:pt idx="18">
                    <c:v>-1.88%</c:v>
                  </c:pt>
                  <c:pt idx="19">
                    <c:v>-1.55%</c:v>
                  </c:pt>
                  <c:pt idx="20">
                    <c:v>-1.48%</c:v>
                  </c:pt>
                  <c:pt idx="21">
                    <c:v>-1.30%</c:v>
                  </c:pt>
                  <c:pt idx="22">
                    <c:v>-0.71%</c:v>
                  </c:pt>
                  <c:pt idx="23">
                    <c:v>-1.36%</c:v>
                  </c:pt>
                  <c:pt idx="24">
                    <c:v>-2.36%</c:v>
                  </c:pt>
                  <c:pt idx="25">
                    <c:v>-1.57%</c:v>
                  </c:pt>
                  <c:pt idx="26">
                    <c:v>-0.53%</c:v>
                  </c:pt>
                  <c:pt idx="27">
                    <c:v>-1.63%</c:v>
                  </c:pt>
                  <c:pt idx="28">
                    <c:v>-1.52%</c:v>
                  </c:pt>
                  <c:pt idx="29">
                    <c:v>-1.88%</c:v>
                  </c:pt>
                  <c:pt idx="30">
                    <c:v>-2.35%</c:v>
                  </c:pt>
                  <c:pt idx="31">
                    <c:v>-2.20%</c:v>
                  </c:pt>
                  <c:pt idx="32">
                    <c:v>-1.81%</c:v>
                  </c:pt>
                  <c:pt idx="33">
                    <c:v>-1.48%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3-EEEA-492E-97FB-73C1148D77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97358464"/>
        <c:axId val="297360000"/>
      </c:barChart>
      <c:catAx>
        <c:axId val="297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97360000"/>
        <c:crosses val="autoZero"/>
        <c:auto val="1"/>
        <c:lblAlgn val="ctr"/>
        <c:lblOffset val="100"/>
        <c:noMultiLvlLbl val="0"/>
      </c:catAx>
      <c:valAx>
        <c:axId val="29736000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IE" sz="1000"/>
                  <a:t>kt CO</a:t>
                </a:r>
                <a:r>
                  <a:rPr lang="en-IE" sz="1000" baseline="-25000"/>
                  <a:t>2</a:t>
                </a:r>
                <a:r>
                  <a:rPr lang="en-IE" sz="1000"/>
                  <a:t> equivalent</a:t>
                </a:r>
              </a:p>
            </c:rich>
          </c:tx>
          <c:layout>
            <c:manualLayout>
              <c:xMode val="edge"/>
              <c:yMode val="edge"/>
              <c:x val="2.6588315978733454E-3"/>
              <c:y val="0.3007837413451974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973584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1185813105674193"/>
          <c:y val="0.9311377611108842"/>
          <c:w val="0.42470214194129258"/>
          <c:h val="4.9249863500419683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2921908</xdr:colOff>
      <xdr:row>42</xdr:row>
      <xdr:rowOff>152400</xdr:rowOff>
    </xdr:from>
    <xdr:to>
      <xdr:col>29</xdr:col>
      <xdr:colOff>431800</xdr:colOff>
      <xdr:row>65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2797174</xdr:colOff>
      <xdr:row>92</xdr:row>
      <xdr:rowOff>167216</xdr:rowOff>
    </xdr:from>
    <xdr:to>
      <xdr:col>31</xdr:col>
      <xdr:colOff>292100</xdr:colOff>
      <xdr:row>117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2781299</xdr:colOff>
      <xdr:row>40</xdr:row>
      <xdr:rowOff>88900</xdr:rowOff>
    </xdr:from>
    <xdr:to>
      <xdr:col>33</xdr:col>
      <xdr:colOff>12700</xdr:colOff>
      <xdr:row>63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95</xdr:row>
      <xdr:rowOff>152400</xdr:rowOff>
    </xdr:from>
    <xdr:to>
      <xdr:col>31</xdr:col>
      <xdr:colOff>228600</xdr:colOff>
      <xdr:row>118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EF2494-63D4-4E85-9CBB-697852794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2680495</xdr:colOff>
      <xdr:row>54</xdr:row>
      <xdr:rowOff>17729</xdr:rowOff>
    </xdr:from>
    <xdr:to>
      <xdr:col>32</xdr:col>
      <xdr:colOff>0</xdr:colOff>
      <xdr:row>78</xdr:row>
      <xdr:rowOff>35721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1893625</xdr:colOff>
      <xdr:row>54</xdr:row>
      <xdr:rowOff>33865</xdr:rowOff>
    </xdr:from>
    <xdr:to>
      <xdr:col>36</xdr:col>
      <xdr:colOff>508001</xdr:colOff>
      <xdr:row>80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1F0E7E-9DC8-4E99-A380-34683CCD6A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1905000</xdr:colOff>
      <xdr:row>95</xdr:row>
      <xdr:rowOff>63500</xdr:rowOff>
    </xdr:from>
    <xdr:to>
      <xdr:col>36</xdr:col>
      <xdr:colOff>519376</xdr:colOff>
      <xdr:row>121</xdr:row>
      <xdr:rowOff>55035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822D5A-65C9-4AC7-B587-E1D9259DF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L68"/>
  <sheetViews>
    <sheetView tabSelected="1" zoomScale="75" zoomScaleNormal="75" workbookViewId="0">
      <pane ySplit="1" topLeftCell="A2" activePane="bottomLeft" state="frozen"/>
      <selection pane="bottomLeft"/>
    </sheetView>
  </sheetViews>
  <sheetFormatPr defaultColWidth="9.140625" defaultRowHeight="15" x14ac:dyDescent="0.2"/>
  <cols>
    <col min="1" max="1" width="4.28515625" style="5" customWidth="1"/>
    <col min="2" max="2" width="40.85546875" style="5" customWidth="1"/>
    <col min="3" max="36" width="9.28515625" style="5" bestFit="1" customWidth="1"/>
    <col min="37" max="37" width="9.140625" style="5"/>
    <col min="38" max="38" width="10.42578125" style="5" bestFit="1" customWidth="1"/>
    <col min="39" max="16384" width="9.140625" style="5"/>
  </cols>
  <sheetData>
    <row r="1" spans="2:36" ht="15.75" customHeight="1" x14ac:dyDescent="0.2">
      <c r="B1" s="19" t="s">
        <v>115</v>
      </c>
    </row>
    <row r="2" spans="2:36" ht="15.75" customHeight="1" x14ac:dyDescent="0.2">
      <c r="B2" s="10" t="s">
        <v>137</v>
      </c>
      <c r="AF2" s="20"/>
      <c r="AG2" s="20"/>
    </row>
    <row r="4" spans="2:36" x14ac:dyDescent="0.2">
      <c r="B4" s="24" t="s">
        <v>0</v>
      </c>
      <c r="C4" s="24">
        <v>1990</v>
      </c>
      <c r="D4" s="24">
        <v>1991</v>
      </c>
      <c r="E4" s="24">
        <v>1992</v>
      </c>
      <c r="F4" s="24">
        <v>1993</v>
      </c>
      <c r="G4" s="24">
        <v>1994</v>
      </c>
      <c r="H4" s="24">
        <v>1995</v>
      </c>
      <c r="I4" s="24">
        <v>1996</v>
      </c>
      <c r="J4" s="24">
        <v>1997</v>
      </c>
      <c r="K4" s="24">
        <v>1998</v>
      </c>
      <c r="L4" s="24">
        <v>1999</v>
      </c>
      <c r="M4" s="24">
        <v>2000</v>
      </c>
      <c r="N4" s="24">
        <v>2001</v>
      </c>
      <c r="O4" s="24">
        <v>2002</v>
      </c>
      <c r="P4" s="24">
        <v>2003</v>
      </c>
      <c r="Q4" s="24">
        <v>2004</v>
      </c>
      <c r="R4" s="24">
        <v>2005</v>
      </c>
      <c r="S4" s="24">
        <v>2006</v>
      </c>
      <c r="T4" s="24">
        <v>2007</v>
      </c>
      <c r="U4" s="24">
        <v>2008</v>
      </c>
      <c r="V4" s="24">
        <v>2009</v>
      </c>
      <c r="W4" s="24">
        <v>2010</v>
      </c>
      <c r="X4" s="24">
        <v>2011</v>
      </c>
      <c r="Y4" s="24">
        <v>2012</v>
      </c>
      <c r="Z4" s="24">
        <v>2013</v>
      </c>
      <c r="AA4" s="24">
        <v>2014</v>
      </c>
      <c r="AB4" s="24">
        <v>2015</v>
      </c>
      <c r="AC4" s="24">
        <v>2016</v>
      </c>
      <c r="AD4" s="24">
        <v>2017</v>
      </c>
      <c r="AE4" s="24">
        <v>2018</v>
      </c>
      <c r="AF4" s="24">
        <v>2019</v>
      </c>
      <c r="AG4" s="24">
        <v>2020</v>
      </c>
      <c r="AH4" s="24">
        <v>2021</v>
      </c>
      <c r="AI4" s="24">
        <v>2022</v>
      </c>
      <c r="AJ4" s="24">
        <v>2023</v>
      </c>
    </row>
    <row r="5" spans="2:36" x14ac:dyDescent="0.2">
      <c r="B5" s="5" t="s">
        <v>144</v>
      </c>
      <c r="C5" s="25">
        <v>32945.300077938286</v>
      </c>
      <c r="D5" s="25">
        <v>33675.164771184092</v>
      </c>
      <c r="E5" s="25">
        <v>33496.13275232858</v>
      </c>
      <c r="F5" s="25">
        <v>33717.149094462329</v>
      </c>
      <c r="G5" s="25">
        <v>34838.994226896517</v>
      </c>
      <c r="H5" s="25">
        <v>35853.360255556669</v>
      </c>
      <c r="I5" s="25">
        <v>37469.464787342724</v>
      </c>
      <c r="J5" s="25">
        <v>38804.93593101186</v>
      </c>
      <c r="K5" s="25">
        <v>40708.441106099854</v>
      </c>
      <c r="L5" s="25">
        <v>42440.314853975637</v>
      </c>
      <c r="M5" s="25">
        <v>45249.517236856969</v>
      </c>
      <c r="N5" s="25">
        <v>47607.711805091283</v>
      </c>
      <c r="O5" s="25">
        <v>46081.387605597847</v>
      </c>
      <c r="P5" s="25">
        <v>45683.964723466415</v>
      </c>
      <c r="Q5" s="25">
        <v>46166.736923751698</v>
      </c>
      <c r="R5" s="25">
        <v>48152.991345869712</v>
      </c>
      <c r="S5" s="25">
        <v>47597.386550850315</v>
      </c>
      <c r="T5" s="25">
        <v>47658.193292462718</v>
      </c>
      <c r="U5" s="25">
        <v>47361.07514847858</v>
      </c>
      <c r="V5" s="25">
        <v>42177.069186787972</v>
      </c>
      <c r="W5" s="25">
        <v>41790.902947173323</v>
      </c>
      <c r="X5" s="25">
        <v>38054.388622230363</v>
      </c>
      <c r="Y5" s="25">
        <v>38223.917991781578</v>
      </c>
      <c r="Z5" s="25">
        <v>37278.705564093048</v>
      </c>
      <c r="AA5" s="25">
        <v>36849.875545757306</v>
      </c>
      <c r="AB5" s="25">
        <v>38715.39630899964</v>
      </c>
      <c r="AC5" s="25">
        <v>40369.021707324224</v>
      </c>
      <c r="AD5" s="25">
        <v>39040.446882021279</v>
      </c>
      <c r="AE5" s="25">
        <v>38922.364918786094</v>
      </c>
      <c r="AF5" s="25">
        <v>37199.835984666293</v>
      </c>
      <c r="AG5" s="25">
        <v>35052.566753460385</v>
      </c>
      <c r="AH5" s="25">
        <v>37473.682883673617</v>
      </c>
      <c r="AI5" s="25">
        <v>36675.670176732056</v>
      </c>
      <c r="AJ5" s="25">
        <v>33567.939844679895</v>
      </c>
    </row>
    <row r="6" spans="2:36" x14ac:dyDescent="0.2">
      <c r="B6" s="5" t="s">
        <v>145</v>
      </c>
      <c r="C6" s="25">
        <v>33756.727151490988</v>
      </c>
      <c r="D6" s="25">
        <v>34463.634195555962</v>
      </c>
      <c r="E6" s="25">
        <v>34144.016277172275</v>
      </c>
      <c r="F6" s="25">
        <v>34616.711626164062</v>
      </c>
      <c r="G6" s="25">
        <v>35886.096234620542</v>
      </c>
      <c r="H6" s="25">
        <v>37877.248616730889</v>
      </c>
      <c r="I6" s="25">
        <v>39238.527500556374</v>
      </c>
      <c r="J6" s="25">
        <v>39951.629283595867</v>
      </c>
      <c r="K6" s="25">
        <v>41902.471361310039</v>
      </c>
      <c r="L6" s="25">
        <v>43701.56546557523</v>
      </c>
      <c r="M6" s="25">
        <v>47110.802456217942</v>
      </c>
      <c r="N6" s="25">
        <v>50533.449353716373</v>
      </c>
      <c r="O6" s="25">
        <v>48939.377861086832</v>
      </c>
      <c r="P6" s="25">
        <v>48863.853572463631</v>
      </c>
      <c r="Q6" s="25">
        <v>48167.792729987908</v>
      </c>
      <c r="R6" s="25">
        <v>50291.90659817947</v>
      </c>
      <c r="S6" s="25">
        <v>49711.904923489528</v>
      </c>
      <c r="T6" s="25">
        <v>48830.670702221003</v>
      </c>
      <c r="U6" s="25">
        <v>47853.12148430894</v>
      </c>
      <c r="V6" s="25">
        <v>42267.711793190298</v>
      </c>
      <c r="W6" s="25">
        <v>42605.946718613792</v>
      </c>
      <c r="X6" s="25">
        <v>38206.970499932075</v>
      </c>
      <c r="Y6" s="25">
        <v>37616.425971483128</v>
      </c>
      <c r="Z6" s="25">
        <v>37284.674499902358</v>
      </c>
      <c r="AA6" s="25">
        <v>37080.336650691548</v>
      </c>
      <c r="AB6" s="25">
        <v>38839.273627401089</v>
      </c>
      <c r="AC6" s="25">
        <v>39627.042958374113</v>
      </c>
      <c r="AD6" s="25">
        <v>40004.987204398436</v>
      </c>
      <c r="AE6" s="25">
        <v>39048.105628996098</v>
      </c>
      <c r="AF6" s="25">
        <v>37488.87409070084</v>
      </c>
      <c r="AG6" s="25">
        <v>35953.045923087426</v>
      </c>
      <c r="AH6" s="25">
        <v>37928.358110190798</v>
      </c>
      <c r="AI6" s="25">
        <v>36444.885427550267</v>
      </c>
      <c r="AJ6" s="25">
        <v>33502.798867294689</v>
      </c>
    </row>
    <row r="7" spans="2:36" x14ac:dyDescent="0.2">
      <c r="B7" s="5" t="s">
        <v>146</v>
      </c>
      <c r="C7" s="25">
        <v>16534.26019820512</v>
      </c>
      <c r="D7" s="25">
        <v>16781.37366330059</v>
      </c>
      <c r="E7" s="25">
        <v>17002.612004394035</v>
      </c>
      <c r="F7" s="25">
        <v>17055.501587562114</v>
      </c>
      <c r="G7" s="25">
        <v>16996.615898475175</v>
      </c>
      <c r="H7" s="25">
        <v>17049.169144819192</v>
      </c>
      <c r="I7" s="25">
        <v>17326.612145600902</v>
      </c>
      <c r="J7" s="25">
        <v>17316.531802420901</v>
      </c>
      <c r="K7" s="25">
        <v>17585.967339152539</v>
      </c>
      <c r="L7" s="25">
        <v>17067.156663735379</v>
      </c>
      <c r="M7" s="25">
        <v>16423.612455148006</v>
      </c>
      <c r="N7" s="25">
        <v>16458.684271287075</v>
      </c>
      <c r="O7" s="25">
        <v>16369.926954391074</v>
      </c>
      <c r="P7" s="25">
        <v>17071.07894631516</v>
      </c>
      <c r="Q7" s="25">
        <v>15994.736324625084</v>
      </c>
      <c r="R7" s="25">
        <v>15401.996130561034</v>
      </c>
      <c r="S7" s="25">
        <v>15217.341265476671</v>
      </c>
      <c r="T7" s="25">
        <v>14678.409368175589</v>
      </c>
      <c r="U7" s="25">
        <v>14350.308354379498</v>
      </c>
      <c r="V7" s="25">
        <v>13937.337357808035</v>
      </c>
      <c r="W7" s="25">
        <v>13722.419362799961</v>
      </c>
      <c r="X7" s="25">
        <v>13875.585380356168</v>
      </c>
      <c r="Y7" s="25">
        <v>14135.33018464232</v>
      </c>
      <c r="Z7" s="25">
        <v>14349.705252423952</v>
      </c>
      <c r="AA7" s="25">
        <v>14919.120285833913</v>
      </c>
      <c r="AB7" s="25">
        <v>15361.465063841379</v>
      </c>
      <c r="AC7" s="25">
        <v>15811.133387335196</v>
      </c>
      <c r="AD7" s="25">
        <v>16167.459819704849</v>
      </c>
      <c r="AE7" s="25">
        <v>16025.631751306573</v>
      </c>
      <c r="AF7" s="25">
        <v>16155.422403621351</v>
      </c>
      <c r="AG7" s="25">
        <v>16313.661505801625</v>
      </c>
      <c r="AH7" s="25">
        <v>16282.684669813732</v>
      </c>
      <c r="AI7" s="25">
        <v>16275.352613592295</v>
      </c>
      <c r="AJ7" s="25">
        <v>15854.606961332973</v>
      </c>
    </row>
    <row r="8" spans="2:36" x14ac:dyDescent="0.2">
      <c r="B8" s="5" t="s">
        <v>147</v>
      </c>
      <c r="C8" s="25">
        <v>20626.354894806183</v>
      </c>
      <c r="D8" s="25">
        <v>20809.251367090641</v>
      </c>
      <c r="E8" s="25">
        <v>20982.087619593574</v>
      </c>
      <c r="F8" s="25">
        <v>21040.928848456617</v>
      </c>
      <c r="G8" s="25">
        <v>20969.642659673089</v>
      </c>
      <c r="H8" s="25">
        <v>21021.728233797512</v>
      </c>
      <c r="I8" s="25">
        <v>21292.735711298668</v>
      </c>
      <c r="J8" s="25">
        <v>21187.99000908147</v>
      </c>
      <c r="K8" s="25">
        <v>21403.731826985044</v>
      </c>
      <c r="L8" s="25">
        <v>20861.574152847646</v>
      </c>
      <c r="M8" s="25">
        <v>20241.432971655275</v>
      </c>
      <c r="N8" s="25">
        <v>20478.790167468942</v>
      </c>
      <c r="O8" s="25">
        <v>20075.777304466614</v>
      </c>
      <c r="P8" s="25">
        <v>21000.345301901969</v>
      </c>
      <c r="Q8" s="25">
        <v>19820.008161854657</v>
      </c>
      <c r="R8" s="25">
        <v>19233.037315363825</v>
      </c>
      <c r="S8" s="25">
        <v>19016.736691292332</v>
      </c>
      <c r="T8" s="25">
        <v>18433.742631573863</v>
      </c>
      <c r="U8" s="25">
        <v>18071.391268210777</v>
      </c>
      <c r="V8" s="25">
        <v>17633.173189864658</v>
      </c>
      <c r="W8" s="25">
        <v>17700.227462650932</v>
      </c>
      <c r="X8" s="25">
        <v>17638.780628313565</v>
      </c>
      <c r="Y8" s="25">
        <v>17736.74282178338</v>
      </c>
      <c r="Z8" s="25">
        <v>17978.279582982519</v>
      </c>
      <c r="AA8" s="25">
        <v>18711.405057149623</v>
      </c>
      <c r="AB8" s="25">
        <v>18913.499799641646</v>
      </c>
      <c r="AC8" s="25">
        <v>19301.713358746267</v>
      </c>
      <c r="AD8" s="25">
        <v>19967.605284537949</v>
      </c>
      <c r="AE8" s="25">
        <v>19616.309589096149</v>
      </c>
      <c r="AF8" s="25">
        <v>19717.252516610948</v>
      </c>
      <c r="AG8" s="25">
        <v>19847.637736702265</v>
      </c>
      <c r="AH8" s="25">
        <v>19866.314924992839</v>
      </c>
      <c r="AI8" s="25">
        <v>19898.686163817067</v>
      </c>
      <c r="AJ8" s="25">
        <v>19547.451085288631</v>
      </c>
    </row>
    <row r="9" spans="2:36" x14ac:dyDescent="0.2">
      <c r="B9" s="5" t="s">
        <v>148</v>
      </c>
      <c r="C9" s="25">
        <v>6219.8299684558997</v>
      </c>
      <c r="D9" s="25">
        <v>5995.0568511412075</v>
      </c>
      <c r="E9" s="25">
        <v>5933.731723238413</v>
      </c>
      <c r="F9" s="25">
        <v>6086.6802281578912</v>
      </c>
      <c r="G9" s="25">
        <v>6303.6336787656064</v>
      </c>
      <c r="H9" s="25">
        <v>6566.963231385238</v>
      </c>
      <c r="I9" s="25">
        <v>6651.4324786793422</v>
      </c>
      <c r="J9" s="25">
        <v>6542.8845297539356</v>
      </c>
      <c r="K9" s="25">
        <v>6936.9716634940887</v>
      </c>
      <c r="L9" s="25">
        <v>6736.3823470563884</v>
      </c>
      <c r="M9" s="25">
        <v>6476.4017666664704</v>
      </c>
      <c r="N9" s="25">
        <v>6055.6616996727735</v>
      </c>
      <c r="O9" s="25">
        <v>5759.2378661559969</v>
      </c>
      <c r="P9" s="25">
        <v>5690.8973183147355</v>
      </c>
      <c r="Q9" s="25">
        <v>5571.6279696685478</v>
      </c>
      <c r="R9" s="25">
        <v>5455.7954229532788</v>
      </c>
      <c r="S9" s="25">
        <v>5325.9153179677023</v>
      </c>
      <c r="T9" s="25">
        <v>5185.5422257480577</v>
      </c>
      <c r="U9" s="25">
        <v>5041.3750993193917</v>
      </c>
      <c r="V9" s="25">
        <v>4892.1252164896459</v>
      </c>
      <c r="W9" s="25">
        <v>5163.1035399831535</v>
      </c>
      <c r="X9" s="25">
        <v>4778.5143971902962</v>
      </c>
      <c r="Y9" s="25">
        <v>4898.0684044277159</v>
      </c>
      <c r="Z9" s="25">
        <v>5245.4968957368674</v>
      </c>
      <c r="AA9" s="25">
        <v>5127.1304234731197</v>
      </c>
      <c r="AB9" s="25">
        <v>5153.8360815148544</v>
      </c>
      <c r="AC9" s="25">
        <v>5262.6959420314006</v>
      </c>
      <c r="AD9" s="25">
        <v>5530.8270384816442</v>
      </c>
      <c r="AE9" s="25">
        <v>5759.8780064105486</v>
      </c>
      <c r="AF9" s="25">
        <v>5545.4055306785558</v>
      </c>
      <c r="AG9" s="25">
        <v>5547.0573756146186</v>
      </c>
      <c r="AH9" s="25">
        <v>5708.9597768163621</v>
      </c>
      <c r="AI9" s="25">
        <v>5290.6884257351567</v>
      </c>
      <c r="AJ9" s="25">
        <v>4836.3497819123004</v>
      </c>
    </row>
    <row r="10" spans="2:36" x14ac:dyDescent="0.2">
      <c r="B10" s="5" t="s">
        <v>149</v>
      </c>
      <c r="C10" s="25">
        <v>6415.2529751709217</v>
      </c>
      <c r="D10" s="25">
        <v>6197.6542927801756</v>
      </c>
      <c r="E10" s="25">
        <v>6121.7685330842878</v>
      </c>
      <c r="F10" s="25">
        <v>6287.3462191979061</v>
      </c>
      <c r="G10" s="25">
        <v>6512.0819148602259</v>
      </c>
      <c r="H10" s="25">
        <v>6799.2151020960946</v>
      </c>
      <c r="I10" s="25">
        <v>6884.6220948782211</v>
      </c>
      <c r="J10" s="25">
        <v>6774.7449167990717</v>
      </c>
      <c r="K10" s="25">
        <v>7161.2648180488522</v>
      </c>
      <c r="L10" s="25">
        <v>6957.7223255758017</v>
      </c>
      <c r="M10" s="25">
        <v>6710.5861719894574</v>
      </c>
      <c r="N10" s="25">
        <v>6344.922835780997</v>
      </c>
      <c r="O10" s="25">
        <v>6007.2216354190887</v>
      </c>
      <c r="P10" s="25">
        <v>5985.6422464494344</v>
      </c>
      <c r="Q10" s="25">
        <v>5833.1317183724341</v>
      </c>
      <c r="R10" s="25">
        <v>5723.5165337953304</v>
      </c>
      <c r="S10" s="25">
        <v>5589.6041783925821</v>
      </c>
      <c r="T10" s="25">
        <v>5441.8759010753611</v>
      </c>
      <c r="U10" s="25">
        <v>5298.4354792346294</v>
      </c>
      <c r="V10" s="25">
        <v>5153.8830026977748</v>
      </c>
      <c r="W10" s="25">
        <v>5493.6274346229711</v>
      </c>
      <c r="X10" s="25">
        <v>5062.8892891575124</v>
      </c>
      <c r="Y10" s="25">
        <v>5164.2588881569764</v>
      </c>
      <c r="Z10" s="25">
        <v>5525.2086915317923</v>
      </c>
      <c r="AA10" s="25">
        <v>5446.4429530415273</v>
      </c>
      <c r="AB10" s="25">
        <v>5429.6624943629758</v>
      </c>
      <c r="AC10" s="25">
        <v>5525.9372985599157</v>
      </c>
      <c r="AD10" s="25">
        <v>5856.7846192206325</v>
      </c>
      <c r="AE10" s="25">
        <v>6039.4383710937136</v>
      </c>
      <c r="AF10" s="25">
        <v>5820.9932767614901</v>
      </c>
      <c r="AG10" s="25">
        <v>5819.237989820489</v>
      </c>
      <c r="AH10" s="25">
        <v>5973.5516352360573</v>
      </c>
      <c r="AI10" s="25">
        <v>5553.3917789158204</v>
      </c>
      <c r="AJ10" s="25">
        <v>5103.189560414532</v>
      </c>
    </row>
    <row r="11" spans="2:36" x14ac:dyDescent="0.2">
      <c r="B11" s="5" t="s">
        <v>1</v>
      </c>
      <c r="C11" s="25">
        <v>0.496</v>
      </c>
      <c r="D11" s="25">
        <v>0.63984000000000008</v>
      </c>
      <c r="E11" s="25">
        <v>0.78368000000000004</v>
      </c>
      <c r="F11" s="25">
        <v>6.5087463732948407</v>
      </c>
      <c r="G11" s="25">
        <v>18.213081066559564</v>
      </c>
      <c r="H11" s="25">
        <v>31.392054836890331</v>
      </c>
      <c r="I11" s="25">
        <v>72.776227899961185</v>
      </c>
      <c r="J11" s="25">
        <v>114.85277355008134</v>
      </c>
      <c r="K11" s="25">
        <v>141.22574193452201</v>
      </c>
      <c r="L11" s="25">
        <v>184.89344804782641</v>
      </c>
      <c r="M11" s="25">
        <v>245.54137262753397</v>
      </c>
      <c r="N11" s="25">
        <v>295.04530128995412</v>
      </c>
      <c r="O11" s="25">
        <v>377.12656159371966</v>
      </c>
      <c r="P11" s="25">
        <v>513.7561936412111</v>
      </c>
      <c r="Q11" s="25">
        <v>656.96997140692019</v>
      </c>
      <c r="R11" s="25">
        <v>816.02365805983607</v>
      </c>
      <c r="S11" s="25">
        <v>867.09286079007927</v>
      </c>
      <c r="T11" s="25">
        <v>879.93730631797109</v>
      </c>
      <c r="U11" s="25">
        <v>961.24734980806977</v>
      </c>
      <c r="V11" s="25">
        <v>1000.0449520659794</v>
      </c>
      <c r="W11" s="25">
        <v>1016.337223541824</v>
      </c>
      <c r="X11" s="25">
        <v>1041.134739059497</v>
      </c>
      <c r="Y11" s="25">
        <v>1030.9863051451312</v>
      </c>
      <c r="Z11" s="25">
        <v>1060.5014519138017</v>
      </c>
      <c r="AA11" s="25">
        <v>1138.5635008786171</v>
      </c>
      <c r="AB11" s="25">
        <v>1115.3781250258735</v>
      </c>
      <c r="AC11" s="25">
        <v>1182.9084503802367</v>
      </c>
      <c r="AD11" s="25">
        <v>1092.9639843745338</v>
      </c>
      <c r="AE11" s="25">
        <v>782.5611187650162</v>
      </c>
      <c r="AF11" s="25">
        <v>770.27150221048998</v>
      </c>
      <c r="AG11" s="25">
        <v>621.06224299729251</v>
      </c>
      <c r="AH11" s="25">
        <v>668.98569635366721</v>
      </c>
      <c r="AI11" s="25">
        <v>625.66415803454208</v>
      </c>
      <c r="AJ11" s="25">
        <v>605.35223249767205</v>
      </c>
    </row>
    <row r="12" spans="2:36" x14ac:dyDescent="0.2">
      <c r="B12" s="5" t="s">
        <v>2</v>
      </c>
      <c r="C12" s="25">
        <v>0.10868999999999999</v>
      </c>
      <c r="D12" s="25">
        <v>8.9605290000000011</v>
      </c>
      <c r="E12" s="25">
        <v>17.812367999999999</v>
      </c>
      <c r="F12" s="25">
        <v>35.516046000000003</v>
      </c>
      <c r="G12" s="25">
        <v>53.219724000000006</v>
      </c>
      <c r="H12" s="25">
        <v>88.627080000000007</v>
      </c>
      <c r="I12" s="25">
        <v>121.01111999999998</v>
      </c>
      <c r="J12" s="25">
        <v>153.43278000000001</v>
      </c>
      <c r="K12" s="25">
        <v>71.85899999999998</v>
      </c>
      <c r="L12" s="25">
        <v>231.46547699999999</v>
      </c>
      <c r="M12" s="25">
        <v>361.34151000000003</v>
      </c>
      <c r="N12" s="25">
        <v>344.67333000000002</v>
      </c>
      <c r="O12" s="25">
        <v>243.18657000000002</v>
      </c>
      <c r="P12" s="25">
        <v>259.43124239999997</v>
      </c>
      <c r="Q12" s="25">
        <v>213.15852000000001</v>
      </c>
      <c r="R12" s="25">
        <v>196.47140999999999</v>
      </c>
      <c r="S12" s="25">
        <v>173.43168000000003</v>
      </c>
      <c r="T12" s="25">
        <v>152.7501</v>
      </c>
      <c r="U12" s="25">
        <v>123.70938</v>
      </c>
      <c r="V12" s="25">
        <v>75.933869999999999</v>
      </c>
      <c r="W12" s="25">
        <v>42.292200000000001</v>
      </c>
      <c r="X12" s="25">
        <v>14.441400000000002</v>
      </c>
      <c r="Y12" s="25">
        <v>8.6994399999999992</v>
      </c>
      <c r="Z12" s="25">
        <v>7.5739999999999998</v>
      </c>
      <c r="AA12" s="25">
        <v>3.228581818181818</v>
      </c>
      <c r="AB12" s="25">
        <v>18.46866363636364</v>
      </c>
      <c r="AC12" s="25">
        <v>33.546518181818179</v>
      </c>
      <c r="AD12" s="25">
        <v>42.376823636363639</v>
      </c>
      <c r="AE12" s="25">
        <v>44.807391818181813</v>
      </c>
      <c r="AF12" s="25">
        <v>56.645953636363629</v>
      </c>
      <c r="AG12" s="25">
        <v>57.729380000000006</v>
      </c>
      <c r="AH12" s="25">
        <v>59.257499166666669</v>
      </c>
      <c r="AI12" s="25">
        <v>54.010832499999999</v>
      </c>
      <c r="AJ12" s="25">
        <v>30.398216944444446</v>
      </c>
    </row>
    <row r="13" spans="2:36" x14ac:dyDescent="0.2">
      <c r="B13" s="5" t="s">
        <v>150</v>
      </c>
      <c r="C13" s="25">
        <v>34.919497103957539</v>
      </c>
      <c r="D13" s="25">
        <v>40.0616254662513</v>
      </c>
      <c r="E13" s="25">
        <v>45.203562544922107</v>
      </c>
      <c r="F13" s="25">
        <v>54.528310252806236</v>
      </c>
      <c r="G13" s="25">
        <v>63.852870483611504</v>
      </c>
      <c r="H13" s="25">
        <v>81.543245112108707</v>
      </c>
      <c r="I13" s="25">
        <v>100.45543599432096</v>
      </c>
      <c r="J13" s="25">
        <v>129.98944496771111</v>
      </c>
      <c r="K13" s="25">
        <v>91.505916299207129</v>
      </c>
      <c r="L13" s="25">
        <v>66.218460710588246</v>
      </c>
      <c r="M13" s="25">
        <v>53.405203153365427</v>
      </c>
      <c r="N13" s="25">
        <v>66.669447654043111</v>
      </c>
      <c r="O13" s="25">
        <v>66.547622498720557</v>
      </c>
      <c r="P13" s="25">
        <v>113.43370991535909</v>
      </c>
      <c r="Q13" s="25">
        <v>67.543505719481018</v>
      </c>
      <c r="R13" s="25">
        <v>100.05616670314851</v>
      </c>
      <c r="S13" s="25">
        <v>62.21622705814687</v>
      </c>
      <c r="T13" s="25">
        <v>64.984071557151083</v>
      </c>
      <c r="U13" s="25">
        <v>56.458496608148842</v>
      </c>
      <c r="V13" s="25">
        <v>40.443014413462201</v>
      </c>
      <c r="W13" s="25">
        <v>34.147805091354918</v>
      </c>
      <c r="X13" s="25">
        <v>46.892274677474269</v>
      </c>
      <c r="Y13" s="25">
        <v>38.156218208899944</v>
      </c>
      <c r="Z13" s="25">
        <v>44.485062228240643</v>
      </c>
      <c r="AA13" s="25">
        <v>38.152691517842293</v>
      </c>
      <c r="AB13" s="25">
        <v>45.45258439166895</v>
      </c>
      <c r="AC13" s="25">
        <v>40.092086216061688</v>
      </c>
      <c r="AD13" s="25">
        <v>40.008705879353357</v>
      </c>
      <c r="AE13" s="25">
        <v>41.767347417440682</v>
      </c>
      <c r="AF13" s="25">
        <v>34.183890583004271</v>
      </c>
      <c r="AG13" s="25">
        <v>17.041462750245568</v>
      </c>
      <c r="AH13" s="25">
        <v>25.289804282827433</v>
      </c>
      <c r="AI13" s="25">
        <v>29.934411578158343</v>
      </c>
      <c r="AJ13" s="25">
        <v>31.3229423131028</v>
      </c>
    </row>
    <row r="14" spans="2:36" x14ac:dyDescent="0.2">
      <c r="B14" s="5" t="s">
        <v>151</v>
      </c>
      <c r="C14" s="25" t="s">
        <v>142</v>
      </c>
      <c r="D14" s="25" t="s">
        <v>142</v>
      </c>
      <c r="E14" s="25" t="s">
        <v>142</v>
      </c>
      <c r="F14" s="25" t="s">
        <v>142</v>
      </c>
      <c r="G14" s="25" t="s">
        <v>142</v>
      </c>
      <c r="H14" s="25">
        <v>4.0945794573643406</v>
      </c>
      <c r="I14" s="25">
        <v>4.4172034883720936</v>
      </c>
      <c r="J14" s="25">
        <v>5.7179961240310089</v>
      </c>
      <c r="K14" s="25">
        <v>3.9229709302325584</v>
      </c>
      <c r="L14" s="25">
        <v>3.5454321705426355</v>
      </c>
      <c r="M14" s="25">
        <v>46.029899999999998</v>
      </c>
      <c r="N14" s="25">
        <v>20.3826</v>
      </c>
      <c r="O14" s="25">
        <v>43.598800000000004</v>
      </c>
      <c r="P14" s="25">
        <v>43.647100000000002</v>
      </c>
      <c r="Q14" s="25">
        <v>16.921099999999999</v>
      </c>
      <c r="R14" s="25">
        <v>26.565000000000001</v>
      </c>
      <c r="S14" s="25">
        <v>26.404</v>
      </c>
      <c r="T14" s="25">
        <v>35.259</v>
      </c>
      <c r="U14" s="25">
        <v>32.783625000000001</v>
      </c>
      <c r="V14" s="25">
        <v>30.308249999999997</v>
      </c>
      <c r="W14" s="25">
        <v>27.832874999999998</v>
      </c>
      <c r="X14" s="25">
        <v>25.357499999999998</v>
      </c>
      <c r="Y14" s="25">
        <v>23.613013888888883</v>
      </c>
      <c r="Z14" s="25">
        <v>21.250083333333329</v>
      </c>
      <c r="AA14" s="25">
        <v>18.830930555555547</v>
      </c>
      <c r="AB14" s="25">
        <v>16.355555555555554</v>
      </c>
      <c r="AC14" s="25">
        <v>15.792055555555557</v>
      </c>
      <c r="AD14" s="25">
        <v>26.538166666666665</v>
      </c>
      <c r="AE14" s="25">
        <v>18.383388888888891</v>
      </c>
      <c r="AF14" s="25">
        <v>11.16241111111111</v>
      </c>
      <c r="AG14" s="25">
        <v>9.5442</v>
      </c>
      <c r="AH14" s="25">
        <v>8.8205666666666662</v>
      </c>
      <c r="AI14" s="25">
        <v>9.1173000000000002</v>
      </c>
      <c r="AJ14" s="25">
        <v>8.3840666666666674</v>
      </c>
    </row>
    <row r="15" spans="2:36" x14ac:dyDescent="0.2">
      <c r="B15" s="19" t="s">
        <v>11</v>
      </c>
      <c r="C15" s="26">
        <v>55734.914431703262</v>
      </c>
      <c r="D15" s="26">
        <v>56501.257280092148</v>
      </c>
      <c r="E15" s="26">
        <v>56496.276090505955</v>
      </c>
      <c r="F15" s="26">
        <v>56955.884012808427</v>
      </c>
      <c r="G15" s="26">
        <v>58274.529479687473</v>
      </c>
      <c r="H15" s="26">
        <v>59675.149591167457</v>
      </c>
      <c r="I15" s="26">
        <v>61746.16939900563</v>
      </c>
      <c r="J15" s="26">
        <v>63068.345257828521</v>
      </c>
      <c r="K15" s="26">
        <v>65539.893737910432</v>
      </c>
      <c r="L15" s="26">
        <v>66729.976682696375</v>
      </c>
      <c r="M15" s="26">
        <v>68855.849444452339</v>
      </c>
      <c r="N15" s="26">
        <v>70848.82845499512</v>
      </c>
      <c r="O15" s="26">
        <v>68941.011980237367</v>
      </c>
      <c r="P15" s="26">
        <v>69376.209234052876</v>
      </c>
      <c r="Q15" s="26">
        <v>68687.694315171728</v>
      </c>
      <c r="R15" s="26">
        <v>70149.89913414701</v>
      </c>
      <c r="S15" s="26">
        <v>69269.787902142911</v>
      </c>
      <c r="T15" s="26">
        <v>68655.075364261487</v>
      </c>
      <c r="U15" s="26">
        <v>67926.957453593684</v>
      </c>
      <c r="V15" s="26">
        <v>62153.261847565096</v>
      </c>
      <c r="W15" s="26">
        <v>61797.03595358962</v>
      </c>
      <c r="X15" s="26">
        <v>57836.314313513802</v>
      </c>
      <c r="Y15" s="26">
        <v>58358.77155809453</v>
      </c>
      <c r="Z15" s="26">
        <v>58007.718309729244</v>
      </c>
      <c r="AA15" s="26">
        <v>58094.90195983454</v>
      </c>
      <c r="AB15" s="26">
        <v>60426.352382965342</v>
      </c>
      <c r="AC15" s="26">
        <v>62715.190147024499</v>
      </c>
      <c r="AD15" s="26">
        <v>61940.621420764677</v>
      </c>
      <c r="AE15" s="26">
        <v>61595.393923392738</v>
      </c>
      <c r="AF15" s="26">
        <v>59772.927676507155</v>
      </c>
      <c r="AG15" s="26">
        <v>57618.662920624163</v>
      </c>
      <c r="AH15" s="26">
        <v>60227.680896773549</v>
      </c>
      <c r="AI15" s="26">
        <v>58960.437918172196</v>
      </c>
      <c r="AJ15" s="26">
        <v>54934.354046347056</v>
      </c>
    </row>
    <row r="16" spans="2:36" s="19" customFormat="1" x14ac:dyDescent="0.2">
      <c r="B16" s="19" t="s">
        <v>13</v>
      </c>
      <c r="C16" s="26">
        <v>60833.859208572052</v>
      </c>
      <c r="D16" s="26">
        <v>61520.201849893041</v>
      </c>
      <c r="E16" s="26">
        <v>61311.67204039506</v>
      </c>
      <c r="F16" s="26">
        <v>62041.539796444682</v>
      </c>
      <c r="G16" s="26">
        <v>63503.106484704032</v>
      </c>
      <c r="H16" s="26">
        <v>65903.848912030866</v>
      </c>
      <c r="I16" s="26">
        <v>67714.545294115887</v>
      </c>
      <c r="J16" s="26">
        <v>68318.357204118234</v>
      </c>
      <c r="K16" s="26">
        <v>70775.981635507895</v>
      </c>
      <c r="L16" s="26">
        <v>72006.984761927641</v>
      </c>
      <c r="M16" s="26">
        <v>74769.139585643556</v>
      </c>
      <c r="N16" s="26">
        <v>78083.933035910304</v>
      </c>
      <c r="O16" s="26">
        <v>75752.836355064981</v>
      </c>
      <c r="P16" s="26">
        <v>76780.109366771605</v>
      </c>
      <c r="Q16" s="26">
        <v>74775.525707341396</v>
      </c>
      <c r="R16" s="26">
        <v>76387.576682101615</v>
      </c>
      <c r="S16" s="26">
        <v>75447.390561022665</v>
      </c>
      <c r="T16" s="26">
        <v>73839.21971274534</v>
      </c>
      <c r="U16" s="26">
        <v>72397.147083170552</v>
      </c>
      <c r="V16" s="26">
        <v>66201.498072232178</v>
      </c>
      <c r="W16" s="26">
        <v>66920.411719520867</v>
      </c>
      <c r="X16" s="26">
        <v>62036.466331140124</v>
      </c>
      <c r="Y16" s="26">
        <v>61618.8826586664</v>
      </c>
      <c r="Z16" s="26">
        <v>61921.97337189204</v>
      </c>
      <c r="AA16" s="26">
        <v>62436.960365652893</v>
      </c>
      <c r="AB16" s="26">
        <v>64378.090850015171</v>
      </c>
      <c r="AC16" s="26">
        <v>65727.03272601396</v>
      </c>
      <c r="AD16" s="26">
        <v>67031.264788713946</v>
      </c>
      <c r="AE16" s="26">
        <v>65591.37283607549</v>
      </c>
      <c r="AF16" s="26">
        <v>63899.383641614237</v>
      </c>
      <c r="AG16" s="26">
        <v>62325.298935357714</v>
      </c>
      <c r="AH16" s="26">
        <v>64530.578236889531</v>
      </c>
      <c r="AI16" s="26">
        <v>62615.690072395846</v>
      </c>
      <c r="AJ16" s="26">
        <v>58828.896971419737</v>
      </c>
    </row>
    <row r="17" spans="2:36" x14ac:dyDescent="0.2">
      <c r="B17" s="20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</row>
    <row r="18" spans="2:36" x14ac:dyDescent="0.2">
      <c r="B18" s="20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</row>
    <row r="19" spans="2:36" x14ac:dyDescent="0.2">
      <c r="B19" s="19" t="s">
        <v>117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2:36" x14ac:dyDescent="0.2">
      <c r="B20" s="10" t="s">
        <v>138</v>
      </c>
      <c r="E20" s="22"/>
    </row>
    <row r="22" spans="2:36" x14ac:dyDescent="0.2">
      <c r="B22" s="24" t="s">
        <v>0</v>
      </c>
      <c r="C22" s="24">
        <v>1990</v>
      </c>
      <c r="D22" s="24">
        <v>1991</v>
      </c>
      <c r="E22" s="24">
        <v>1992</v>
      </c>
      <c r="F22" s="24">
        <v>1993</v>
      </c>
      <c r="G22" s="24">
        <v>1994</v>
      </c>
      <c r="H22" s="24">
        <v>1995</v>
      </c>
      <c r="I22" s="24">
        <v>1996</v>
      </c>
      <c r="J22" s="24">
        <v>1997</v>
      </c>
      <c r="K22" s="24">
        <v>1998</v>
      </c>
      <c r="L22" s="24">
        <v>1999</v>
      </c>
      <c r="M22" s="24">
        <v>2000</v>
      </c>
      <c r="N22" s="24">
        <v>2001</v>
      </c>
      <c r="O22" s="24">
        <v>2002</v>
      </c>
      <c r="P22" s="24">
        <v>2003</v>
      </c>
      <c r="Q22" s="24">
        <v>2004</v>
      </c>
      <c r="R22" s="24">
        <v>2005</v>
      </c>
      <c r="S22" s="24">
        <v>2006</v>
      </c>
      <c r="T22" s="24">
        <v>2007</v>
      </c>
      <c r="U22" s="24">
        <v>2008</v>
      </c>
      <c r="V22" s="24">
        <v>2009</v>
      </c>
      <c r="W22" s="24">
        <v>2010</v>
      </c>
      <c r="X22" s="24">
        <v>2011</v>
      </c>
      <c r="Y22" s="24">
        <v>2012</v>
      </c>
      <c r="Z22" s="24">
        <v>2013</v>
      </c>
      <c r="AA22" s="24">
        <v>2014</v>
      </c>
      <c r="AB22" s="24">
        <v>2015</v>
      </c>
      <c r="AC22" s="24">
        <v>2016</v>
      </c>
      <c r="AD22" s="24">
        <v>2017</v>
      </c>
      <c r="AE22" s="24">
        <v>2018</v>
      </c>
      <c r="AF22" s="24">
        <v>2019</v>
      </c>
      <c r="AG22" s="24">
        <v>2020</v>
      </c>
      <c r="AH22" s="24">
        <v>2021</v>
      </c>
      <c r="AI22" s="24">
        <v>2022</v>
      </c>
      <c r="AJ22" s="24">
        <v>2023</v>
      </c>
    </row>
    <row r="23" spans="2:36" x14ac:dyDescent="0.2">
      <c r="B23" s="5" t="s">
        <v>144</v>
      </c>
      <c r="C23" s="25">
        <v>32871.061679555096</v>
      </c>
      <c r="D23" s="25">
        <v>33791.31280578638</v>
      </c>
      <c r="E23" s="25">
        <v>33603.870615706124</v>
      </c>
      <c r="F23" s="25">
        <v>33813.041059703624</v>
      </c>
      <c r="G23" s="25">
        <v>34946.348592808048</v>
      </c>
      <c r="H23" s="25">
        <v>35951.60495845745</v>
      </c>
      <c r="I23" s="25">
        <v>37537.940749591689</v>
      </c>
      <c r="J23" s="25">
        <v>38867.75811214956</v>
      </c>
      <c r="K23" s="25">
        <v>40757.537710258795</v>
      </c>
      <c r="L23" s="25">
        <v>42487.18373848436</v>
      </c>
      <c r="M23" s="25">
        <v>45288.593909839263</v>
      </c>
      <c r="N23" s="25">
        <v>47632.380487382557</v>
      </c>
      <c r="O23" s="25">
        <v>46088.326573565762</v>
      </c>
      <c r="P23" s="25">
        <v>45676.665209281091</v>
      </c>
      <c r="Q23" s="25">
        <v>46141.154152901618</v>
      </c>
      <c r="R23" s="25">
        <v>48048.820946569191</v>
      </c>
      <c r="S23" s="25">
        <v>47491.091245801217</v>
      </c>
      <c r="T23" s="25">
        <v>47525.997288341998</v>
      </c>
      <c r="U23" s="25">
        <v>47229.972420323138</v>
      </c>
      <c r="V23" s="25">
        <v>42051.173921085057</v>
      </c>
      <c r="W23" s="25">
        <v>41663.35849984266</v>
      </c>
      <c r="X23" s="25">
        <v>37928.639496810203</v>
      </c>
      <c r="Y23" s="25">
        <v>38097.146353620861</v>
      </c>
      <c r="Z23" s="25">
        <v>37157.723962429001</v>
      </c>
      <c r="AA23" s="25">
        <v>36730.110102267128</v>
      </c>
      <c r="AB23" s="25">
        <v>38580.385833062508</v>
      </c>
      <c r="AC23" s="25">
        <v>40230.195544437986</v>
      </c>
      <c r="AD23" s="25">
        <v>38890.988333360692</v>
      </c>
      <c r="AE23" s="25">
        <v>38758.733427283623</v>
      </c>
      <c r="AF23" s="25">
        <v>37047.062914920905</v>
      </c>
      <c r="AG23" s="25">
        <v>34911.630671190658</v>
      </c>
      <c r="AH23" s="25">
        <v>37324.053596853293</v>
      </c>
      <c r="AI23" s="25">
        <v>36518.002949454967</v>
      </c>
      <c r="AJ23" s="25">
        <v>33382.815345493334</v>
      </c>
    </row>
    <row r="24" spans="2:36" x14ac:dyDescent="0.2">
      <c r="B24" s="5" t="s">
        <v>145</v>
      </c>
      <c r="C24" s="25">
        <v>34913.700607373445</v>
      </c>
      <c r="D24" s="25">
        <v>35594.075928727601</v>
      </c>
      <c r="E24" s="25">
        <v>35387.043649015926</v>
      </c>
      <c r="F24" s="25">
        <v>35762.158583932433</v>
      </c>
      <c r="G24" s="25">
        <v>36724.476501812343</v>
      </c>
      <c r="H24" s="25">
        <v>38529.682118982222</v>
      </c>
      <c r="I24" s="25">
        <v>40152.372215651179</v>
      </c>
      <c r="J24" s="25">
        <v>40997.104590373478</v>
      </c>
      <c r="K24" s="25">
        <v>42803.740506576592</v>
      </c>
      <c r="L24" s="25">
        <v>44091.965132263147</v>
      </c>
      <c r="M24" s="25">
        <v>47499.42014202771</v>
      </c>
      <c r="N24" s="25">
        <v>51553.433016762057</v>
      </c>
      <c r="O24" s="25">
        <v>49710.758832935506</v>
      </c>
      <c r="P24" s="25">
        <v>49066.225357836425</v>
      </c>
      <c r="Q24" s="25">
        <v>48569.050494738993</v>
      </c>
      <c r="R24" s="25">
        <v>50198.900003577117</v>
      </c>
      <c r="S24" s="25">
        <v>47919.537082867719</v>
      </c>
      <c r="T24" s="25">
        <v>47601.055086807559</v>
      </c>
      <c r="U24" s="25">
        <v>46458.157541749955</v>
      </c>
      <c r="V24" s="25">
        <v>41200.972266115503</v>
      </c>
      <c r="W24" s="25">
        <v>41611.068653965995</v>
      </c>
      <c r="X24" s="25">
        <v>37399.608478834511</v>
      </c>
      <c r="Y24" s="25">
        <v>37156.557000981076</v>
      </c>
      <c r="Z24" s="25">
        <v>36432.629561350121</v>
      </c>
      <c r="AA24" s="25">
        <v>35819.514439980368</v>
      </c>
      <c r="AB24" s="25">
        <v>37794.950409741577</v>
      </c>
      <c r="AC24" s="25">
        <v>39219.550085293078</v>
      </c>
      <c r="AD24" s="25">
        <v>38835.198280021985</v>
      </c>
      <c r="AE24" s="25">
        <v>37954.634969357212</v>
      </c>
      <c r="AF24" s="25">
        <v>36178.516988532581</v>
      </c>
      <c r="AG24" s="25">
        <v>34388.612702565217</v>
      </c>
      <c r="AH24" s="25">
        <v>36415.857568976397</v>
      </c>
      <c r="AI24" s="25">
        <v>35179.06738806863</v>
      </c>
      <c r="AJ24" s="25">
        <v>32447.954139175854</v>
      </c>
    </row>
    <row r="25" spans="2:36" x14ac:dyDescent="0.2">
      <c r="B25" s="5" t="s">
        <v>146</v>
      </c>
      <c r="C25" s="25">
        <v>16534.252284750823</v>
      </c>
      <c r="D25" s="25">
        <v>16781.542087520873</v>
      </c>
      <c r="E25" s="25">
        <v>17002.769152155113</v>
      </c>
      <c r="F25" s="25">
        <v>17055.647993424755</v>
      </c>
      <c r="G25" s="25">
        <v>16996.784553111342</v>
      </c>
      <c r="H25" s="25">
        <v>17049.320396011302</v>
      </c>
      <c r="I25" s="25">
        <v>17326.662330858871</v>
      </c>
      <c r="J25" s="25">
        <v>17316.585424972414</v>
      </c>
      <c r="K25" s="25">
        <v>17586.046892000417</v>
      </c>
      <c r="L25" s="25">
        <v>17067.265422864515</v>
      </c>
      <c r="M25" s="25">
        <v>16423.878637297363</v>
      </c>
      <c r="N25" s="25">
        <v>16458.966619129664</v>
      </c>
      <c r="O25" s="25">
        <v>16370.334377883817</v>
      </c>
      <c r="P25" s="25">
        <v>17071.561492677785</v>
      </c>
      <c r="Q25" s="25">
        <v>15995.322953395789</v>
      </c>
      <c r="R25" s="25">
        <v>15402.440759632842</v>
      </c>
      <c r="S25" s="25">
        <v>15218.558536477787</v>
      </c>
      <c r="T25" s="25">
        <v>14680.178311030675</v>
      </c>
      <c r="U25" s="25">
        <v>14352.741864425352</v>
      </c>
      <c r="V25" s="25">
        <v>13939.990657973021</v>
      </c>
      <c r="W25" s="25">
        <v>13725.049219089569</v>
      </c>
      <c r="X25" s="25">
        <v>13878.002309848913</v>
      </c>
      <c r="Y25" s="25">
        <v>14138.070778671934</v>
      </c>
      <c r="Z25" s="25">
        <v>14352.529622851975</v>
      </c>
      <c r="AA25" s="25">
        <v>14922.293450740193</v>
      </c>
      <c r="AB25" s="25">
        <v>15364.500633184965</v>
      </c>
      <c r="AC25" s="25">
        <v>15814.053362245515</v>
      </c>
      <c r="AD25" s="25">
        <v>16170.642727954119</v>
      </c>
      <c r="AE25" s="25">
        <v>16028.052794062696</v>
      </c>
      <c r="AF25" s="25">
        <v>16157.378090898443</v>
      </c>
      <c r="AG25" s="25">
        <v>16314.561576081202</v>
      </c>
      <c r="AH25" s="25">
        <v>16270.269391728603</v>
      </c>
      <c r="AI25" s="25">
        <v>16270.51105310397</v>
      </c>
      <c r="AJ25" s="25">
        <v>15878.461549362341</v>
      </c>
    </row>
    <row r="26" spans="2:36" x14ac:dyDescent="0.2">
      <c r="B26" s="5" t="s">
        <v>147</v>
      </c>
      <c r="C26" s="25">
        <v>20614.322520844995</v>
      </c>
      <c r="D26" s="25">
        <v>20802.644231296639</v>
      </c>
      <c r="E26" s="25">
        <v>20977.620306243869</v>
      </c>
      <c r="F26" s="25">
        <v>21031.239100778745</v>
      </c>
      <c r="G26" s="25">
        <v>20958.845396108769</v>
      </c>
      <c r="H26" s="25">
        <v>21005.655418907052</v>
      </c>
      <c r="I26" s="25">
        <v>21268.237561089627</v>
      </c>
      <c r="J26" s="25">
        <v>21178.770815761036</v>
      </c>
      <c r="K26" s="25">
        <v>21400.18834500001</v>
      </c>
      <c r="L26" s="25">
        <v>20858.678292451579</v>
      </c>
      <c r="M26" s="25">
        <v>20229.474721876468</v>
      </c>
      <c r="N26" s="25">
        <v>20456.468639760264</v>
      </c>
      <c r="O26" s="25">
        <v>20059.372421150831</v>
      </c>
      <c r="P26" s="25">
        <v>20966.032412249097</v>
      </c>
      <c r="Q26" s="25">
        <v>19788.096201462147</v>
      </c>
      <c r="R26" s="25">
        <v>19198.333009099755</v>
      </c>
      <c r="S26" s="25">
        <v>18980.855160624222</v>
      </c>
      <c r="T26" s="25">
        <v>18392.963772827457</v>
      </c>
      <c r="U26" s="25">
        <v>18036.80875446185</v>
      </c>
      <c r="V26" s="25">
        <v>17610.510441178387</v>
      </c>
      <c r="W26" s="25">
        <v>17652.769993908983</v>
      </c>
      <c r="X26" s="25">
        <v>17600.142198239173</v>
      </c>
      <c r="Y26" s="25">
        <v>17722.489579093632</v>
      </c>
      <c r="Z26" s="25">
        <v>17953.374626900593</v>
      </c>
      <c r="AA26" s="25">
        <v>18525.529147017478</v>
      </c>
      <c r="AB26" s="25">
        <v>18901.285880052987</v>
      </c>
      <c r="AC26" s="25">
        <v>19286.003544935633</v>
      </c>
      <c r="AD26" s="25">
        <v>19921.832541742602</v>
      </c>
      <c r="AE26" s="25">
        <v>19574.991660229687</v>
      </c>
      <c r="AF26" s="25">
        <v>19681.864602342328</v>
      </c>
      <c r="AG26" s="25">
        <v>19809.544916191138</v>
      </c>
      <c r="AH26" s="25">
        <v>19810.550035797394</v>
      </c>
      <c r="AI26" s="25">
        <v>19838.175846533479</v>
      </c>
      <c r="AJ26" s="25">
        <v>19525.653249932002</v>
      </c>
    </row>
    <row r="27" spans="2:36" x14ac:dyDescent="0.2">
      <c r="B27" s="5" t="s">
        <v>148</v>
      </c>
      <c r="C27" s="25">
        <v>6236.6389029710745</v>
      </c>
      <c r="D27" s="25">
        <v>6021.0616709392652</v>
      </c>
      <c r="E27" s="25">
        <v>5960.4497429961348</v>
      </c>
      <c r="F27" s="25">
        <v>6113.755263869004</v>
      </c>
      <c r="G27" s="25">
        <v>6333.6642377587468</v>
      </c>
      <c r="H27" s="25">
        <v>6597.83372407768</v>
      </c>
      <c r="I27" s="25">
        <v>6680.9871542583842</v>
      </c>
      <c r="J27" s="25">
        <v>6574.5101845151366</v>
      </c>
      <c r="K27" s="25">
        <v>6970.1220534376926</v>
      </c>
      <c r="L27" s="25">
        <v>6769.1436401943665</v>
      </c>
      <c r="M27" s="25">
        <v>6510.2392340503002</v>
      </c>
      <c r="N27" s="25">
        <v>6092.5276361655706</v>
      </c>
      <c r="O27" s="25">
        <v>5795.596883052388</v>
      </c>
      <c r="P27" s="25">
        <v>5726.6924154208918</v>
      </c>
      <c r="Q27" s="25">
        <v>5609.5383758683411</v>
      </c>
      <c r="R27" s="25">
        <v>5500.3428943390836</v>
      </c>
      <c r="S27" s="25">
        <v>5373.4047807105571</v>
      </c>
      <c r="T27" s="25">
        <v>5233.4458943248374</v>
      </c>
      <c r="U27" s="25">
        <v>5072.9725173077713</v>
      </c>
      <c r="V27" s="25">
        <v>4936.0101500925439</v>
      </c>
      <c r="W27" s="25">
        <v>5201.7089024894458</v>
      </c>
      <c r="X27" s="25">
        <v>4812.1097445753621</v>
      </c>
      <c r="Y27" s="25">
        <v>4932.6811103111668</v>
      </c>
      <c r="Z27" s="25">
        <v>5279.6102034339674</v>
      </c>
      <c r="AA27" s="25">
        <v>5146.3722438392815</v>
      </c>
      <c r="AB27" s="25">
        <v>5202.0613914267669</v>
      </c>
      <c r="AC27" s="25">
        <v>5344.7804766347508</v>
      </c>
      <c r="AD27" s="25">
        <v>5643.2309304603259</v>
      </c>
      <c r="AE27" s="25">
        <v>5883.4241924616563</v>
      </c>
      <c r="AF27" s="25">
        <v>5685.3110647287813</v>
      </c>
      <c r="AG27" s="25">
        <v>5675.6789295065946</v>
      </c>
      <c r="AH27" s="25">
        <v>5854.4042045187925</v>
      </c>
      <c r="AI27" s="25">
        <v>5458.7825775153733</v>
      </c>
      <c r="AJ27" s="25">
        <v>5018.1881386140958</v>
      </c>
    </row>
    <row r="28" spans="2:36" x14ac:dyDescent="0.2">
      <c r="B28" s="5" t="s">
        <v>149</v>
      </c>
      <c r="C28" s="25">
        <v>6434.7613573313984</v>
      </c>
      <c r="D28" s="25">
        <v>6225.6183349705279</v>
      </c>
      <c r="E28" s="25">
        <v>6149.5867905722453</v>
      </c>
      <c r="F28" s="25">
        <v>6314.2450541600074</v>
      </c>
      <c r="G28" s="25">
        <v>6543.1799670955543</v>
      </c>
      <c r="H28" s="25">
        <v>6827.6963085235902</v>
      </c>
      <c r="I28" s="25">
        <v>6915.2384451134212</v>
      </c>
      <c r="J28" s="25">
        <v>6807.0648940871451</v>
      </c>
      <c r="K28" s="25">
        <v>7193.9951195942158</v>
      </c>
      <c r="L28" s="25">
        <v>6987.7188812947888</v>
      </c>
      <c r="M28" s="25">
        <v>6739.5589058117412</v>
      </c>
      <c r="N28" s="25">
        <v>6378.2772619399475</v>
      </c>
      <c r="O28" s="25">
        <v>6038.2807014023838</v>
      </c>
      <c r="P28" s="25">
        <v>6017.9120620387621</v>
      </c>
      <c r="Q28" s="25">
        <v>5863.4609470307114</v>
      </c>
      <c r="R28" s="25">
        <v>5761.9001481871446</v>
      </c>
      <c r="S28" s="25">
        <v>5628.0866224133288</v>
      </c>
      <c r="T28" s="25">
        <v>5485.5818893221704</v>
      </c>
      <c r="U28" s="25">
        <v>5324.5895671156995</v>
      </c>
      <c r="V28" s="25">
        <v>5185.1426488313282</v>
      </c>
      <c r="W28" s="25">
        <v>5518.5033262072648</v>
      </c>
      <c r="X28" s="25">
        <v>5084.2234987235242</v>
      </c>
      <c r="Y28" s="25">
        <v>5180.4706735372838</v>
      </c>
      <c r="Z28" s="25">
        <v>5540.9835183133227</v>
      </c>
      <c r="AA28" s="25">
        <v>5407.9953689102558</v>
      </c>
      <c r="AB28" s="25">
        <v>5459.7886032980723</v>
      </c>
      <c r="AC28" s="25">
        <v>5586.6052854727413</v>
      </c>
      <c r="AD28" s="25">
        <v>5952.5248196962139</v>
      </c>
      <c r="AE28" s="25">
        <v>6139.0384433357112</v>
      </c>
      <c r="AF28" s="25">
        <v>5934.1539959130341</v>
      </c>
      <c r="AG28" s="25">
        <v>5922.1204046230696</v>
      </c>
      <c r="AH28" s="25">
        <v>6094.2568359985207</v>
      </c>
      <c r="AI28" s="25">
        <v>5699.0248148931723</v>
      </c>
      <c r="AJ28" s="25">
        <v>5270.8201851833364</v>
      </c>
    </row>
    <row r="29" spans="2:36" x14ac:dyDescent="0.2">
      <c r="B29" s="5" t="s">
        <v>1</v>
      </c>
      <c r="C29" s="25">
        <v>0.496</v>
      </c>
      <c r="D29" s="25">
        <v>0.63984000000000008</v>
      </c>
      <c r="E29" s="25">
        <v>0.78368000000000004</v>
      </c>
      <c r="F29" s="25">
        <v>6.5166526624956109</v>
      </c>
      <c r="G29" s="25">
        <v>18.18806951879704</v>
      </c>
      <c r="H29" s="25">
        <v>31.185683869079266</v>
      </c>
      <c r="I29" s="25">
        <v>73.759432419773333</v>
      </c>
      <c r="J29" s="25">
        <v>116.73332416218817</v>
      </c>
      <c r="K29" s="25">
        <v>143.56412147366265</v>
      </c>
      <c r="L29" s="25">
        <v>186.93147423863812</v>
      </c>
      <c r="M29" s="25">
        <v>246.21283657967123</v>
      </c>
      <c r="N29" s="25">
        <v>293.54660132152071</v>
      </c>
      <c r="O29" s="25">
        <v>370.94231345988283</v>
      </c>
      <c r="P29" s="25">
        <v>499.1035921013152</v>
      </c>
      <c r="Q29" s="25">
        <v>643.42400826984192</v>
      </c>
      <c r="R29" s="25">
        <v>800.69406898372483</v>
      </c>
      <c r="S29" s="25">
        <v>843.94361471136961</v>
      </c>
      <c r="T29" s="25">
        <v>853.43438715037348</v>
      </c>
      <c r="U29" s="25">
        <v>920.72330736196716</v>
      </c>
      <c r="V29" s="25">
        <v>955.46711033292513</v>
      </c>
      <c r="W29" s="25">
        <v>962.03286183507316</v>
      </c>
      <c r="X29" s="25">
        <v>984.35490652571161</v>
      </c>
      <c r="Y29" s="25">
        <v>973.39671075126694</v>
      </c>
      <c r="Z29" s="25">
        <v>999.19747281333025</v>
      </c>
      <c r="AA29" s="25">
        <v>1074.5327856505551</v>
      </c>
      <c r="AB29" s="25">
        <v>1050.6917751368765</v>
      </c>
      <c r="AC29" s="25">
        <v>1115.0863348416567</v>
      </c>
      <c r="AD29" s="25">
        <v>1028.3471519229345</v>
      </c>
      <c r="AE29" s="25">
        <v>727.26874737772539</v>
      </c>
      <c r="AF29" s="25">
        <v>706.71387851263307</v>
      </c>
      <c r="AG29" s="25">
        <v>564.03726321061538</v>
      </c>
      <c r="AH29" s="25">
        <v>598.48001791151944</v>
      </c>
      <c r="AI29" s="25">
        <v>566.01283228280909</v>
      </c>
      <c r="AJ29" s="25">
        <v>537.81517154723292</v>
      </c>
    </row>
    <row r="30" spans="2:36" x14ac:dyDescent="0.2">
      <c r="B30" s="5" t="s">
        <v>2</v>
      </c>
      <c r="C30" s="25">
        <v>0.10868999999999999</v>
      </c>
      <c r="D30" s="25">
        <v>8.9605290000000011</v>
      </c>
      <c r="E30" s="25">
        <v>17.812367999999999</v>
      </c>
      <c r="F30" s="25">
        <v>35.516046000000003</v>
      </c>
      <c r="G30" s="25">
        <v>53.219724000000006</v>
      </c>
      <c r="H30" s="25">
        <v>88.627080000000007</v>
      </c>
      <c r="I30" s="25">
        <v>121.01111999999998</v>
      </c>
      <c r="J30" s="25">
        <v>153.43278000000001</v>
      </c>
      <c r="K30" s="25">
        <v>71.85899999999998</v>
      </c>
      <c r="L30" s="25">
        <v>231.46547699999999</v>
      </c>
      <c r="M30" s="25">
        <v>361.34151000000003</v>
      </c>
      <c r="N30" s="25">
        <v>344.67333000000002</v>
      </c>
      <c r="O30" s="25">
        <v>243.18657000000002</v>
      </c>
      <c r="P30" s="25">
        <v>259.43124239999997</v>
      </c>
      <c r="Q30" s="25">
        <v>213.15852000000001</v>
      </c>
      <c r="R30" s="25">
        <v>196.47140999999999</v>
      </c>
      <c r="S30" s="25">
        <v>173.43168000000003</v>
      </c>
      <c r="T30" s="25">
        <v>152.7501</v>
      </c>
      <c r="U30" s="25">
        <v>123.70938</v>
      </c>
      <c r="V30" s="25">
        <v>75.933869999999999</v>
      </c>
      <c r="W30" s="25">
        <v>42.292200000000001</v>
      </c>
      <c r="X30" s="25">
        <v>14.441400000000002</v>
      </c>
      <c r="Y30" s="25">
        <v>8.6994399999999992</v>
      </c>
      <c r="Z30" s="25">
        <v>7.5739999999999998</v>
      </c>
      <c r="AA30" s="25">
        <v>3.228581818181818</v>
      </c>
      <c r="AB30" s="25">
        <v>18.46866363636364</v>
      </c>
      <c r="AC30" s="25">
        <v>33.546518181818179</v>
      </c>
      <c r="AD30" s="25">
        <v>42.376823636363639</v>
      </c>
      <c r="AE30" s="25">
        <v>44.807391818181813</v>
      </c>
      <c r="AF30" s="25">
        <v>56.645953636363629</v>
      </c>
      <c r="AG30" s="25">
        <v>57.729380000000006</v>
      </c>
      <c r="AH30" s="25">
        <v>59.257499166666669</v>
      </c>
      <c r="AI30" s="25">
        <v>54.010832499999999</v>
      </c>
      <c r="AJ30" s="25">
        <v>30.398216944444446</v>
      </c>
    </row>
    <row r="31" spans="2:36" x14ac:dyDescent="0.2">
      <c r="B31" s="5" t="s">
        <v>150</v>
      </c>
      <c r="C31" s="25">
        <v>34.919497103957617</v>
      </c>
      <c r="D31" s="25">
        <v>40.061625466251371</v>
      </c>
      <c r="E31" s="25">
        <v>45.203562544922193</v>
      </c>
      <c r="F31" s="25">
        <v>54.5283102528063</v>
      </c>
      <c r="G31" s="25">
        <v>63.852870483611575</v>
      </c>
      <c r="H31" s="25">
        <v>81.543245112108792</v>
      </c>
      <c r="I31" s="25">
        <v>100.45543599432105</v>
      </c>
      <c r="J31" s="25">
        <v>129.98944496771119</v>
      </c>
      <c r="K31" s="25">
        <v>91.505916299207215</v>
      </c>
      <c r="L31" s="25">
        <v>66.218460710588332</v>
      </c>
      <c r="M31" s="25">
        <v>53.405203153365505</v>
      </c>
      <c r="N31" s="25">
        <v>66.669447654043196</v>
      </c>
      <c r="O31" s="25">
        <v>66.547622498720628</v>
      </c>
      <c r="P31" s="25">
        <v>113.43370991535915</v>
      </c>
      <c r="Q31" s="25">
        <v>67.517367032698488</v>
      </c>
      <c r="R31" s="25">
        <v>100.00256655361588</v>
      </c>
      <c r="S31" s="25">
        <v>62.133855897656346</v>
      </c>
      <c r="T31" s="25">
        <v>64.871632932976937</v>
      </c>
      <c r="U31" s="25">
        <v>56.314707032092585</v>
      </c>
      <c r="V31" s="25">
        <v>40.266603232207345</v>
      </c>
      <c r="W31" s="25">
        <v>33.93751435811815</v>
      </c>
      <c r="X31" s="25">
        <v>46.646859024940106</v>
      </c>
      <c r="Y31" s="25">
        <v>37.874444723426024</v>
      </c>
      <c r="Z31" s="25">
        <v>44.165710325321072</v>
      </c>
      <c r="AA31" s="25">
        <v>37.794552818816214</v>
      </c>
      <c r="AB31" s="25">
        <v>45.054462601662117</v>
      </c>
      <c r="AC31" s="25">
        <v>39.678935689931208</v>
      </c>
      <c r="AD31" s="25">
        <v>39.580676904460468</v>
      </c>
      <c r="AE31" s="25">
        <v>41.324588778273018</v>
      </c>
      <c r="AF31" s="25">
        <v>33.726549576204562</v>
      </c>
      <c r="AG31" s="25">
        <v>16.569685199490142</v>
      </c>
      <c r="AH31" s="25">
        <v>24.803734553555842</v>
      </c>
      <c r="AI31" s="25">
        <v>29.434192592155757</v>
      </c>
      <c r="AJ31" s="25">
        <v>30.808715562936523</v>
      </c>
    </row>
    <row r="32" spans="2:36" x14ac:dyDescent="0.2">
      <c r="B32" s="5" t="s">
        <v>151</v>
      </c>
      <c r="C32" s="25" t="s">
        <v>142</v>
      </c>
      <c r="D32" s="25" t="s">
        <v>142</v>
      </c>
      <c r="E32" s="25" t="s">
        <v>142</v>
      </c>
      <c r="F32" s="25" t="s">
        <v>142</v>
      </c>
      <c r="G32" s="25" t="s">
        <v>142</v>
      </c>
      <c r="H32" s="25">
        <v>4.0945794573643406</v>
      </c>
      <c r="I32" s="25">
        <v>4.4172034883720936</v>
      </c>
      <c r="J32" s="25">
        <v>5.7179961240310089</v>
      </c>
      <c r="K32" s="25">
        <v>3.9229709302325584</v>
      </c>
      <c r="L32" s="25">
        <v>3.5454321705426355</v>
      </c>
      <c r="M32" s="25">
        <v>46.029899999999998</v>
      </c>
      <c r="N32" s="25">
        <v>20.3826</v>
      </c>
      <c r="O32" s="25">
        <v>43.598800000000004</v>
      </c>
      <c r="P32" s="25">
        <v>43.647100000000002</v>
      </c>
      <c r="Q32" s="25">
        <v>16.921099999999999</v>
      </c>
      <c r="R32" s="25">
        <v>26.565000000000001</v>
      </c>
      <c r="S32" s="25">
        <v>26.404</v>
      </c>
      <c r="T32" s="25">
        <v>35.259</v>
      </c>
      <c r="U32" s="25">
        <v>32.783625000000001</v>
      </c>
      <c r="V32" s="25">
        <v>30.308249999999997</v>
      </c>
      <c r="W32" s="25">
        <v>27.832874999999998</v>
      </c>
      <c r="X32" s="25">
        <v>25.357499999999998</v>
      </c>
      <c r="Y32" s="25">
        <v>23.613013888888883</v>
      </c>
      <c r="Z32" s="25">
        <v>21.250083333333329</v>
      </c>
      <c r="AA32" s="25">
        <v>18.830930555555547</v>
      </c>
      <c r="AB32" s="25">
        <v>16.355555555555554</v>
      </c>
      <c r="AC32" s="25">
        <v>15.792055555555557</v>
      </c>
      <c r="AD32" s="25">
        <v>26.538166666666665</v>
      </c>
      <c r="AE32" s="25">
        <v>18.383388888888891</v>
      </c>
      <c r="AF32" s="25">
        <v>11.16241111111111</v>
      </c>
      <c r="AG32" s="25">
        <v>9.5442</v>
      </c>
      <c r="AH32" s="25">
        <v>8.8205666666666662</v>
      </c>
      <c r="AI32" s="25">
        <v>9.1173000000000002</v>
      </c>
      <c r="AJ32" s="25">
        <v>8.3840666666666674</v>
      </c>
    </row>
    <row r="33" spans="2:36" x14ac:dyDescent="0.2">
      <c r="B33" s="19" t="s">
        <v>11</v>
      </c>
      <c r="C33" s="25">
        <v>55750.794370683841</v>
      </c>
      <c r="D33" s="25">
        <v>56716.880647918013</v>
      </c>
      <c r="E33" s="25">
        <v>56704.482328201753</v>
      </c>
      <c r="F33" s="25">
        <v>57152.92584323624</v>
      </c>
      <c r="G33" s="25">
        <v>58487.006090543771</v>
      </c>
      <c r="H33" s="25">
        <v>59879.288850557554</v>
      </c>
      <c r="I33" s="25">
        <v>61920.191058797303</v>
      </c>
      <c r="J33" s="25">
        <v>63239.934446871317</v>
      </c>
      <c r="K33" s="25">
        <v>65700.083639106844</v>
      </c>
      <c r="L33" s="25">
        <v>66885.14673504667</v>
      </c>
      <c r="M33" s="25">
        <v>68998.65138716466</v>
      </c>
      <c r="N33" s="25">
        <v>70981.579482178568</v>
      </c>
      <c r="O33" s="25">
        <v>69056.259704119831</v>
      </c>
      <c r="P33" s="25">
        <v>69468.715463028755</v>
      </c>
      <c r="Q33" s="25">
        <v>68767.733683259794</v>
      </c>
      <c r="R33" s="25">
        <v>70151.468664086322</v>
      </c>
      <c r="S33" s="25">
        <v>69266.773974823693</v>
      </c>
      <c r="T33" s="25">
        <v>68627.698642694915</v>
      </c>
      <c r="U33" s="25">
        <v>67869.054635730077</v>
      </c>
      <c r="V33" s="25">
        <v>62107.550242925063</v>
      </c>
      <c r="W33" s="25">
        <v>61734.564019610043</v>
      </c>
      <c r="X33" s="25">
        <v>57767.550223310165</v>
      </c>
      <c r="Y33" s="25">
        <v>58291.961360457542</v>
      </c>
      <c r="Z33" s="25">
        <v>57945.025109253285</v>
      </c>
      <c r="AA33" s="25">
        <v>58011.248768793688</v>
      </c>
      <c r="AB33" s="25">
        <v>60357.252621663385</v>
      </c>
      <c r="AC33" s="25">
        <v>62674.815498521653</v>
      </c>
      <c r="AD33" s="25">
        <v>61934.234395415668</v>
      </c>
      <c r="AE33" s="25">
        <v>61596.710721040414</v>
      </c>
      <c r="AF33" s="25">
        <v>59796.105500037229</v>
      </c>
      <c r="AG33" s="25">
        <v>57640.901232805001</v>
      </c>
      <c r="AH33" s="25">
        <v>60236.991983986656</v>
      </c>
      <c r="AI33" s="25">
        <v>59010.440005407458</v>
      </c>
      <c r="AJ33" s="25">
        <v>54992.300818624237</v>
      </c>
    </row>
    <row r="34" spans="2:36" s="19" customFormat="1" x14ac:dyDescent="0.2">
      <c r="B34" s="19" t="s">
        <v>13</v>
      </c>
      <c r="C34" s="26">
        <v>62071.625988956686</v>
      </c>
      <c r="D34" s="26">
        <v>62745.302578666262</v>
      </c>
      <c r="E34" s="26">
        <v>62651.643563176425</v>
      </c>
      <c r="F34" s="26">
        <v>63278.124265110047</v>
      </c>
      <c r="G34" s="26">
        <v>64436.7105718823</v>
      </c>
      <c r="H34" s="26">
        <v>66643.563618423985</v>
      </c>
      <c r="I34" s="26">
        <v>68710.449045942587</v>
      </c>
      <c r="J34" s="26">
        <v>69464.021025455862</v>
      </c>
      <c r="K34" s="26">
        <v>71784.300954580758</v>
      </c>
      <c r="L34" s="26">
        <v>72499.916239512939</v>
      </c>
      <c r="M34" s="26">
        <v>75244.393375693646</v>
      </c>
      <c r="N34" s="26">
        <v>79185.883657963044</v>
      </c>
      <c r="O34" s="26">
        <v>76610.413825106589</v>
      </c>
      <c r="P34" s="26">
        <v>77043.966177773269</v>
      </c>
      <c r="Q34" s="26">
        <v>75242.325844325896</v>
      </c>
      <c r="R34" s="26">
        <v>76358.997224409221</v>
      </c>
      <c r="S34" s="26">
        <v>73712.198277739401</v>
      </c>
      <c r="T34" s="26">
        <v>72667.677897954592</v>
      </c>
      <c r="U34" s="26">
        <v>71032.923697001315</v>
      </c>
      <c r="V34" s="26">
        <v>65177.000869899661</v>
      </c>
      <c r="W34" s="26">
        <v>65926.789372270607</v>
      </c>
      <c r="X34" s="26">
        <v>61232.772847872897</v>
      </c>
      <c r="Y34" s="26">
        <v>61183.58037146557</v>
      </c>
      <c r="Z34" s="26">
        <v>61082.149027102379</v>
      </c>
      <c r="AA34" s="26">
        <v>60965.511927855187</v>
      </c>
      <c r="AB34" s="26">
        <v>63366.329657081784</v>
      </c>
      <c r="AC34" s="26">
        <v>65377.945030904855</v>
      </c>
      <c r="AD34" s="26">
        <v>65938.928045101333</v>
      </c>
      <c r="AE34" s="26">
        <v>64595.165380155042</v>
      </c>
      <c r="AF34" s="26">
        <v>62700.88901627704</v>
      </c>
      <c r="AG34" s="26">
        <v>60859.308079405972</v>
      </c>
      <c r="AH34" s="26">
        <v>63108.92923165828</v>
      </c>
      <c r="AI34" s="26">
        <v>61479.411474828426</v>
      </c>
      <c r="AJ34" s="26">
        <v>57957.263359445664</v>
      </c>
    </row>
    <row r="35" spans="2:36" x14ac:dyDescent="0.2">
      <c r="B35" s="2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2:36" x14ac:dyDescent="0.2">
      <c r="B36" s="2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2:36" x14ac:dyDescent="0.2">
      <c r="B37" s="19" t="s">
        <v>3</v>
      </c>
    </row>
    <row r="39" spans="2:36" x14ac:dyDescent="0.2">
      <c r="B39" s="24" t="s">
        <v>0</v>
      </c>
      <c r="C39" s="24">
        <v>1990</v>
      </c>
      <c r="D39" s="24">
        <v>1991</v>
      </c>
      <c r="E39" s="24">
        <v>1992</v>
      </c>
      <c r="F39" s="24">
        <v>1993</v>
      </c>
      <c r="G39" s="24">
        <v>1994</v>
      </c>
      <c r="H39" s="24">
        <v>1995</v>
      </c>
      <c r="I39" s="24">
        <v>1996</v>
      </c>
      <c r="J39" s="24">
        <v>1997</v>
      </c>
      <c r="K39" s="24">
        <v>1998</v>
      </c>
      <c r="L39" s="24">
        <v>1999</v>
      </c>
      <c r="M39" s="24">
        <v>2000</v>
      </c>
      <c r="N39" s="24">
        <v>2001</v>
      </c>
      <c r="O39" s="24">
        <v>2002</v>
      </c>
      <c r="P39" s="24">
        <v>2003</v>
      </c>
      <c r="Q39" s="24">
        <v>2004</v>
      </c>
      <c r="R39" s="24">
        <v>2005</v>
      </c>
      <c r="S39" s="24">
        <v>2006</v>
      </c>
      <c r="T39" s="24">
        <v>2007</v>
      </c>
      <c r="U39" s="24">
        <v>2008</v>
      </c>
      <c r="V39" s="24">
        <v>2009</v>
      </c>
      <c r="W39" s="24">
        <v>2010</v>
      </c>
      <c r="X39" s="24">
        <v>2011</v>
      </c>
      <c r="Y39" s="24">
        <v>2012</v>
      </c>
      <c r="Z39" s="24">
        <v>2013</v>
      </c>
      <c r="AA39" s="24">
        <v>2014</v>
      </c>
      <c r="AB39" s="24">
        <v>2015</v>
      </c>
      <c r="AC39" s="24">
        <v>2016</v>
      </c>
      <c r="AD39" s="24">
        <v>2017</v>
      </c>
      <c r="AE39" s="24">
        <v>2018</v>
      </c>
      <c r="AF39" s="24">
        <v>2019</v>
      </c>
      <c r="AG39" s="24">
        <v>2020</v>
      </c>
      <c r="AH39" s="24">
        <v>2021</v>
      </c>
      <c r="AI39" s="24">
        <v>2022</v>
      </c>
      <c r="AJ39" s="24">
        <v>2023</v>
      </c>
    </row>
    <row r="40" spans="2:36" x14ac:dyDescent="0.2">
      <c r="B40" s="5" t="s">
        <v>144</v>
      </c>
      <c r="C40" s="23">
        <v>-2.2533835845345096E-3</v>
      </c>
      <c r="D40" s="23">
        <v>3.4490710109806302E-3</v>
      </c>
      <c r="E40" s="23">
        <v>3.2164269282714307E-3</v>
      </c>
      <c r="F40" s="23">
        <v>2.8440116622150688E-3</v>
      </c>
      <c r="G40" s="23">
        <v>3.0814427423582489E-3</v>
      </c>
      <c r="H40" s="23">
        <v>2.7401811768969528E-3</v>
      </c>
      <c r="I40" s="23">
        <v>1.8275137538686398E-3</v>
      </c>
      <c r="J40" s="23">
        <v>1.618922429079309E-3</v>
      </c>
      <c r="K40" s="23">
        <v>1.2060546369481345E-3</v>
      </c>
      <c r="L40" s="23">
        <v>1.1043481809686216E-3</v>
      </c>
      <c r="M40" s="23">
        <v>8.6358209697018622E-4</v>
      </c>
      <c r="N40" s="23">
        <v>5.1816567854110103E-4</v>
      </c>
      <c r="O40" s="23">
        <v>1.5058070792712641E-4</v>
      </c>
      <c r="P40" s="23">
        <v>-1.5978285224388239E-4</v>
      </c>
      <c r="Q40" s="23">
        <v>-5.5413859750001932E-4</v>
      </c>
      <c r="R40" s="23">
        <v>-2.1633214549911109E-3</v>
      </c>
      <c r="S40" s="23">
        <v>-2.2332172573285721E-3</v>
      </c>
      <c r="T40" s="23">
        <v>-2.7738358294339184E-3</v>
      </c>
      <c r="U40" s="23">
        <v>-2.7681535468616386E-3</v>
      </c>
      <c r="V40" s="23">
        <v>-2.9849220946426449E-3</v>
      </c>
      <c r="W40" s="23">
        <v>-3.0519667759246229E-3</v>
      </c>
      <c r="X40" s="23">
        <v>-3.3044579080873803E-3</v>
      </c>
      <c r="Y40" s="23">
        <v>-3.3165526932109318E-3</v>
      </c>
      <c r="Z40" s="23">
        <v>-3.2453273211443495E-3</v>
      </c>
      <c r="AA40" s="23">
        <v>-3.2500908542136718E-3</v>
      </c>
      <c r="AB40" s="23">
        <v>-3.4872554282944926E-3</v>
      </c>
      <c r="AC40" s="23">
        <v>-3.4389280942384299E-3</v>
      </c>
      <c r="AD40" s="23">
        <v>-3.8283001501556702E-3</v>
      </c>
      <c r="AE40" s="23">
        <v>-4.20404802852801E-3</v>
      </c>
      <c r="AF40" s="23">
        <v>-4.1068210571778016E-3</v>
      </c>
      <c r="AG40" s="23">
        <v>-4.020706479528036E-3</v>
      </c>
      <c r="AH40" s="23">
        <v>-3.9929165031578331E-3</v>
      </c>
      <c r="AI40" s="23">
        <v>-4.2989596786459361E-3</v>
      </c>
      <c r="AJ40" s="23">
        <v>-5.5149198921095105E-3</v>
      </c>
    </row>
    <row r="41" spans="2:36" x14ac:dyDescent="0.2">
      <c r="B41" s="5" t="s">
        <v>145</v>
      </c>
      <c r="C41" s="23">
        <v>3.4273863419586714E-2</v>
      </c>
      <c r="D41" s="23">
        <v>3.2801001970866099E-2</v>
      </c>
      <c r="E41" s="23">
        <v>3.6405423478980244E-2</v>
      </c>
      <c r="F41" s="23">
        <v>3.3089421379430412E-2</v>
      </c>
      <c r="G41" s="23">
        <v>2.3362258789881636E-2</v>
      </c>
      <c r="H41" s="23">
        <v>1.7224944421204466E-2</v>
      </c>
      <c r="I41" s="23">
        <v>2.3289475250615543E-2</v>
      </c>
      <c r="J41" s="23">
        <v>2.616852742991593E-2</v>
      </c>
      <c r="K41" s="23">
        <v>2.1508734830822537E-2</v>
      </c>
      <c r="L41" s="23">
        <v>8.933310798567266E-3</v>
      </c>
      <c r="M41" s="23">
        <v>8.2490143565464996E-3</v>
      </c>
      <c r="N41" s="23">
        <v>2.0184326937711255E-2</v>
      </c>
      <c r="O41" s="23">
        <v>1.5761969309013669E-2</v>
      </c>
      <c r="P41" s="23">
        <v>4.1415437092509021E-3</v>
      </c>
      <c r="Q41" s="23">
        <v>8.3304162804469246E-3</v>
      </c>
      <c r="R41" s="23">
        <v>-1.8493352289356247E-3</v>
      </c>
      <c r="S41" s="23">
        <v>-3.6055102764225237E-2</v>
      </c>
      <c r="T41" s="23">
        <v>-2.5181214956310576E-2</v>
      </c>
      <c r="U41" s="23">
        <v>-2.9150949808287724E-2</v>
      </c>
      <c r="V41" s="23">
        <v>-2.523769283499884E-2</v>
      </c>
      <c r="W41" s="23">
        <v>-2.335068555613511E-2</v>
      </c>
      <c r="X41" s="23">
        <v>-2.1131275537771294E-2</v>
      </c>
      <c r="Y41" s="23">
        <v>-1.2225217006280088E-2</v>
      </c>
      <c r="Z41" s="23">
        <v>-2.285241724597779E-2</v>
      </c>
      <c r="AA41" s="23">
        <v>-3.4002447782190387E-2</v>
      </c>
      <c r="AB41" s="23">
        <v>-2.6888330293662919E-2</v>
      </c>
      <c r="AC41" s="23">
        <v>-1.0283201638564922E-2</v>
      </c>
      <c r="AD41" s="23">
        <v>-2.9241077328674564E-2</v>
      </c>
      <c r="AE41" s="23">
        <v>-2.80031679392637E-2</v>
      </c>
      <c r="AF41" s="23">
        <v>-3.4953226362519484E-2</v>
      </c>
      <c r="AG41" s="23">
        <v>-4.3513231782056065E-2</v>
      </c>
      <c r="AH41" s="23">
        <v>-3.987782800458254E-2</v>
      </c>
      <c r="AI41" s="23">
        <v>-3.4732391791928933E-2</v>
      </c>
      <c r="AJ41" s="23">
        <v>-3.1485271791682166E-2</v>
      </c>
    </row>
    <row r="42" spans="2:36" x14ac:dyDescent="0.2">
      <c r="B42" s="5" t="s">
        <v>146</v>
      </c>
      <c r="C42" s="23">
        <v>-4.7860951761129263E-7</v>
      </c>
      <c r="D42" s="23">
        <v>1.003637864587261E-5</v>
      </c>
      <c r="E42" s="23">
        <v>9.2425658503047978E-6</v>
      </c>
      <c r="F42" s="23">
        <v>8.5840842551030363E-6</v>
      </c>
      <c r="G42" s="23">
        <v>9.9228362383701683E-6</v>
      </c>
      <c r="H42" s="23">
        <v>8.8714699716629965E-6</v>
      </c>
      <c r="I42" s="23">
        <v>2.8964264651052833E-6</v>
      </c>
      <c r="J42" s="23">
        <v>3.0966103446824523E-6</v>
      </c>
      <c r="K42" s="23">
        <v>4.5236549314169076E-6</v>
      </c>
      <c r="L42" s="23">
        <v>6.3724222656990054E-6</v>
      </c>
      <c r="M42" s="23">
        <v>1.6207283877620618E-5</v>
      </c>
      <c r="N42" s="23">
        <v>1.7154946163072226E-5</v>
      </c>
      <c r="O42" s="23">
        <v>2.4888534559628983E-5</v>
      </c>
      <c r="P42" s="23">
        <v>2.8266893038408976E-5</v>
      </c>
      <c r="Q42" s="23">
        <v>3.6676363948667352E-5</v>
      </c>
      <c r="R42" s="23">
        <v>2.8868275776645781E-5</v>
      </c>
      <c r="S42" s="23">
        <v>7.9992357395440014E-5</v>
      </c>
      <c r="T42" s="23">
        <v>1.2051325254090273E-4</v>
      </c>
      <c r="U42" s="23">
        <v>1.6957893766172388E-4</v>
      </c>
      <c r="V42" s="23">
        <v>1.9037353382993764E-4</v>
      </c>
      <c r="W42" s="23">
        <v>1.9164669291024631E-4</v>
      </c>
      <c r="X42" s="23">
        <v>1.7418576777069081E-4</v>
      </c>
      <c r="Y42" s="23">
        <v>1.9388256190799963E-4</v>
      </c>
      <c r="Z42" s="23">
        <v>1.9682428163783627E-4</v>
      </c>
      <c r="AA42" s="23">
        <v>2.1269115373333131E-4</v>
      </c>
      <c r="AB42" s="23">
        <v>1.9760936414405159E-4</v>
      </c>
      <c r="AC42" s="23">
        <v>1.8467840595526097E-4</v>
      </c>
      <c r="AD42" s="23">
        <v>1.9687126393165438E-4</v>
      </c>
      <c r="AE42" s="23">
        <v>1.5107315541089525E-4</v>
      </c>
      <c r="AF42" s="23">
        <v>1.2105454306495895E-4</v>
      </c>
      <c r="AG42" s="23">
        <v>5.5172793627993773E-5</v>
      </c>
      <c r="AH42" s="23">
        <v>-7.6248348088111249E-4</v>
      </c>
      <c r="AI42" s="23">
        <v>-2.9747807026198753E-4</v>
      </c>
      <c r="AJ42" s="23">
        <v>1.5045840043556755E-3</v>
      </c>
    </row>
    <row r="43" spans="2:36" x14ac:dyDescent="0.2">
      <c r="B43" s="5" t="s">
        <v>147</v>
      </c>
      <c r="C43" s="23">
        <v>-5.8334950710163427E-4</v>
      </c>
      <c r="D43" s="23">
        <v>-3.1750953830327798E-4</v>
      </c>
      <c r="E43" s="23">
        <v>-2.1291081377115595E-4</v>
      </c>
      <c r="F43" s="23">
        <v>-4.6051900786608934E-4</v>
      </c>
      <c r="G43" s="23">
        <v>-5.1489974052272883E-4</v>
      </c>
      <c r="H43" s="23">
        <v>-7.6458104260995329E-4</v>
      </c>
      <c r="I43" s="23">
        <v>-1.1505402847808686E-3</v>
      </c>
      <c r="J43" s="23">
        <v>-4.3511410551366655E-4</v>
      </c>
      <c r="K43" s="23">
        <v>-1.6555440021757384E-4</v>
      </c>
      <c r="L43" s="23">
        <v>-1.3881312957737663E-4</v>
      </c>
      <c r="M43" s="23">
        <v>-5.9078079084383254E-4</v>
      </c>
      <c r="N43" s="23">
        <v>-1.0899827346312978E-3</v>
      </c>
      <c r="O43" s="23">
        <v>-8.1714810176406946E-4</v>
      </c>
      <c r="P43" s="23">
        <v>-1.6339202598618574E-3</v>
      </c>
      <c r="Q43" s="23">
        <v>-1.6100881559639034E-3</v>
      </c>
      <c r="R43" s="23">
        <v>-1.804411112765166E-3</v>
      </c>
      <c r="S43" s="23">
        <v>-1.8868395377499175E-3</v>
      </c>
      <c r="T43" s="23">
        <v>-2.2121855317952829E-3</v>
      </c>
      <c r="U43" s="23">
        <v>-1.9136608374895974E-3</v>
      </c>
      <c r="V43" s="23">
        <v>-1.2852337150126259E-3</v>
      </c>
      <c r="W43" s="23">
        <v>-2.6811784674568516E-3</v>
      </c>
      <c r="X43" s="23">
        <v>-2.1905386142378872E-3</v>
      </c>
      <c r="Y43" s="23">
        <v>-8.0359978339673572E-4</v>
      </c>
      <c r="Z43" s="23">
        <v>-1.3852802748434148E-3</v>
      </c>
      <c r="AA43" s="23">
        <v>-9.9338296383638842E-3</v>
      </c>
      <c r="AB43" s="23">
        <v>-6.457778686148163E-4</v>
      </c>
      <c r="AC43" s="23">
        <v>-8.1390773547651292E-4</v>
      </c>
      <c r="AD43" s="23">
        <v>-2.292350141295676E-3</v>
      </c>
      <c r="AE43" s="23">
        <v>-2.1063048928136961E-3</v>
      </c>
      <c r="AF43" s="23">
        <v>-1.7947690348240589E-3</v>
      </c>
      <c r="AG43" s="23">
        <v>-1.9192621820523007E-3</v>
      </c>
      <c r="AH43" s="23">
        <v>-2.8070072082311509E-3</v>
      </c>
      <c r="AI43" s="23">
        <v>-3.0409202288750777E-3</v>
      </c>
      <c r="AJ43" s="23">
        <v>-1.1151241796959217E-3</v>
      </c>
    </row>
    <row r="44" spans="2:36" x14ac:dyDescent="0.2">
      <c r="B44" s="5" t="s">
        <v>148</v>
      </c>
      <c r="C44" s="23">
        <v>2.702474923015888E-3</v>
      </c>
      <c r="D44" s="23">
        <v>4.3377102909553725E-3</v>
      </c>
      <c r="E44" s="23">
        <v>4.5027347045511626E-3</v>
      </c>
      <c r="F44" s="23">
        <v>4.4482434917247132E-3</v>
      </c>
      <c r="G44" s="23">
        <v>4.7640076380550504E-3</v>
      </c>
      <c r="H44" s="23">
        <v>4.7008779560244549E-3</v>
      </c>
      <c r="I44" s="23">
        <v>4.4433549725983379E-3</v>
      </c>
      <c r="J44" s="23">
        <v>4.8335951241967661E-3</v>
      </c>
      <c r="K44" s="23">
        <v>4.7787985235774044E-3</v>
      </c>
      <c r="L44" s="23">
        <v>4.8633363503028998E-3</v>
      </c>
      <c r="M44" s="23">
        <v>5.2247325911725503E-3</v>
      </c>
      <c r="N44" s="23">
        <v>6.0878461052058476E-3</v>
      </c>
      <c r="O44" s="23">
        <v>6.3131646480611269E-3</v>
      </c>
      <c r="P44" s="23">
        <v>6.2898863050926583E-3</v>
      </c>
      <c r="Q44" s="23">
        <v>6.8041883640067372E-3</v>
      </c>
      <c r="R44" s="23">
        <v>8.1651652843117012E-3</v>
      </c>
      <c r="S44" s="23">
        <v>8.9166762720846553E-3</v>
      </c>
      <c r="T44" s="23">
        <v>9.2379285504456832E-3</v>
      </c>
      <c r="U44" s="23">
        <v>6.2676189265594359E-3</v>
      </c>
      <c r="V44" s="23">
        <v>8.9705254180692598E-3</v>
      </c>
      <c r="W44" s="23">
        <v>7.4771621772315375E-3</v>
      </c>
      <c r="X44" s="23">
        <v>7.0305004008818159E-3</v>
      </c>
      <c r="Y44" s="23">
        <v>7.0666032046759414E-3</v>
      </c>
      <c r="Z44" s="23">
        <v>6.5033510409327807E-3</v>
      </c>
      <c r="AA44" s="23">
        <v>3.7529414656722214E-3</v>
      </c>
      <c r="AB44" s="23">
        <v>9.3571679714225166E-3</v>
      </c>
      <c r="AC44" s="23">
        <v>1.5597430576934603E-2</v>
      </c>
      <c r="AD44" s="23">
        <v>2.0323161653151154E-2</v>
      </c>
      <c r="AE44" s="23">
        <v>2.144944492116066E-2</v>
      </c>
      <c r="AF44" s="23">
        <v>2.5229089789057524E-2</v>
      </c>
      <c r="AG44" s="23">
        <v>2.3187348747717718E-2</v>
      </c>
      <c r="AH44" s="23">
        <v>2.5476519959567557E-2</v>
      </c>
      <c r="AI44" s="23">
        <v>3.1771697415135434E-2</v>
      </c>
      <c r="AJ44" s="23">
        <v>3.7598264166471482E-2</v>
      </c>
    </row>
    <row r="45" spans="2:36" x14ac:dyDescent="0.2">
      <c r="B45" s="5" t="s">
        <v>149</v>
      </c>
      <c r="C45" s="23">
        <v>3.0409373154855089E-3</v>
      </c>
      <c r="D45" s="23">
        <v>4.5120364688505474E-3</v>
      </c>
      <c r="E45" s="23">
        <v>4.5441537584469853E-3</v>
      </c>
      <c r="F45" s="23">
        <v>4.2782493637725707E-3</v>
      </c>
      <c r="G45" s="23">
        <v>4.7754393513331408E-3</v>
      </c>
      <c r="H45" s="23">
        <v>4.1888962181407252E-3</v>
      </c>
      <c r="I45" s="23">
        <v>4.4470632974868713E-3</v>
      </c>
      <c r="J45" s="23">
        <v>4.7706559708146157E-3</v>
      </c>
      <c r="K45" s="23">
        <v>4.5704637905404528E-3</v>
      </c>
      <c r="L45" s="23">
        <v>4.3112608286656048E-3</v>
      </c>
      <c r="M45" s="23">
        <v>4.3174669216257686E-3</v>
      </c>
      <c r="N45" s="23">
        <v>5.2568686841791747E-3</v>
      </c>
      <c r="O45" s="23">
        <v>5.1702880080482169E-3</v>
      </c>
      <c r="P45" s="23">
        <v>5.3912035268177758E-3</v>
      </c>
      <c r="Q45" s="23">
        <v>5.1994760486464391E-3</v>
      </c>
      <c r="R45" s="23">
        <v>6.7062992069949765E-3</v>
      </c>
      <c r="S45" s="23">
        <v>6.8846456372539068E-3</v>
      </c>
      <c r="T45" s="23">
        <v>8.0314195033687943E-3</v>
      </c>
      <c r="U45" s="23">
        <v>4.9361906894161466E-3</v>
      </c>
      <c r="V45" s="23">
        <v>6.0652611084090679E-3</v>
      </c>
      <c r="W45" s="23">
        <v>4.5281358956954605E-3</v>
      </c>
      <c r="X45" s="23">
        <v>4.2138408224134723E-3</v>
      </c>
      <c r="Y45" s="23">
        <v>3.1392278604555237E-3</v>
      </c>
      <c r="Z45" s="23">
        <v>2.8550644260202773E-3</v>
      </c>
      <c r="AA45" s="23">
        <v>-7.0592099215508516E-3</v>
      </c>
      <c r="AB45" s="23">
        <v>5.5484312268714846E-3</v>
      </c>
      <c r="AC45" s="23">
        <v>1.0978768602502241E-2</v>
      </c>
      <c r="AD45" s="23">
        <v>1.6346887703772444E-2</v>
      </c>
      <c r="AE45" s="23">
        <v>1.6491611656923078E-2</v>
      </c>
      <c r="AF45" s="23">
        <v>1.9440104767566583E-2</v>
      </c>
      <c r="AG45" s="23">
        <v>1.7679705656058631E-2</v>
      </c>
      <c r="AH45" s="23">
        <v>2.0206605405478088E-2</v>
      </c>
      <c r="AI45" s="23">
        <v>2.6224160256488088E-2</v>
      </c>
      <c r="AJ45" s="23">
        <v>3.2848206554801737E-2</v>
      </c>
    </row>
    <row r="46" spans="2:36" x14ac:dyDescent="0.2">
      <c r="B46" s="5" t="s">
        <v>1</v>
      </c>
      <c r="C46" s="23">
        <v>0</v>
      </c>
      <c r="D46" s="23">
        <v>0</v>
      </c>
      <c r="E46" s="23">
        <v>0</v>
      </c>
      <c r="F46" s="23">
        <v>1.2147176656336493E-3</v>
      </c>
      <c r="G46" s="23">
        <v>-1.3732738393421649E-3</v>
      </c>
      <c r="H46" s="23">
        <v>-6.5739872360489199E-3</v>
      </c>
      <c r="I46" s="23">
        <v>1.3509968133600836E-2</v>
      </c>
      <c r="J46" s="23">
        <v>1.6373575961461828E-2</v>
      </c>
      <c r="K46" s="23">
        <v>1.6557742994367235E-2</v>
      </c>
      <c r="L46" s="23">
        <v>1.1022706387543435E-2</v>
      </c>
      <c r="M46" s="23">
        <v>2.7346265313740606E-3</v>
      </c>
      <c r="N46" s="23">
        <v>-5.0795588402222161E-3</v>
      </c>
      <c r="O46" s="23">
        <v>-1.6398336165192082E-2</v>
      </c>
      <c r="P46" s="23">
        <v>-2.8520535073351835E-2</v>
      </c>
      <c r="Q46" s="23">
        <v>-2.0618846715427804E-2</v>
      </c>
      <c r="R46" s="23">
        <v>-1.8785716473660338E-2</v>
      </c>
      <c r="S46" s="23">
        <v>-2.6697539704820649E-2</v>
      </c>
      <c r="T46" s="23">
        <v>-3.0119099369132336E-2</v>
      </c>
      <c r="U46" s="23">
        <v>-4.2157767669470256E-2</v>
      </c>
      <c r="V46" s="23">
        <v>-4.4575837957045311E-2</v>
      </c>
      <c r="W46" s="23">
        <v>-5.3431440322047871E-2</v>
      </c>
      <c r="X46" s="23">
        <v>-5.4536488317618786E-2</v>
      </c>
      <c r="Y46" s="23">
        <v>-5.5858738478351926E-2</v>
      </c>
      <c r="Z46" s="23">
        <v>-5.7806596105871508E-2</v>
      </c>
      <c r="AA46" s="23">
        <v>-5.6238159029909376E-2</v>
      </c>
      <c r="AB46" s="23">
        <v>-5.7994995990706288E-2</v>
      </c>
      <c r="AC46" s="23">
        <v>-5.733505033020863E-2</v>
      </c>
      <c r="AD46" s="23">
        <v>-5.9120733505758943E-2</v>
      </c>
      <c r="AE46" s="23">
        <v>-7.0655658786817066E-2</v>
      </c>
      <c r="AF46" s="23">
        <v>-8.2513274235723563E-2</v>
      </c>
      <c r="AG46" s="23">
        <v>-9.1818461723691888E-2</v>
      </c>
      <c r="AH46" s="23">
        <v>-0.10539190722079969</v>
      </c>
      <c r="AI46" s="23">
        <v>-9.5340807021967414E-2</v>
      </c>
      <c r="AJ46" s="23">
        <v>-0.11156655138080927</v>
      </c>
    </row>
    <row r="47" spans="2:36" x14ac:dyDescent="0.2">
      <c r="B47" s="5" t="s">
        <v>2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  <c r="W47" s="23">
        <v>0</v>
      </c>
      <c r="X47" s="23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0</v>
      </c>
      <c r="AG47" s="23">
        <v>0</v>
      </c>
      <c r="AH47" s="23">
        <v>0</v>
      </c>
      <c r="AI47" s="23">
        <v>0</v>
      </c>
      <c r="AJ47" s="23">
        <v>0</v>
      </c>
    </row>
    <row r="48" spans="2:36" x14ac:dyDescent="0.2">
      <c r="B48" s="5" t="s">
        <v>150</v>
      </c>
      <c r="C48" s="23">
        <v>2.2382825474526357E-15</v>
      </c>
      <c r="D48" s="23">
        <v>1.7736243287449117E-15</v>
      </c>
      <c r="E48" s="23">
        <v>1.8862479745147916E-15</v>
      </c>
      <c r="F48" s="23">
        <v>1.1727641278801219E-15</v>
      </c>
      <c r="G48" s="23">
        <v>1.1127811958625546E-15</v>
      </c>
      <c r="H48" s="23">
        <v>1.0456430593850703E-15</v>
      </c>
      <c r="I48" s="23">
        <v>8.4878560773985694E-16</v>
      </c>
      <c r="J48" s="23">
        <v>6.5593885959272736E-16</v>
      </c>
      <c r="K48" s="23">
        <v>9.3179907638333568E-16</v>
      </c>
      <c r="L48" s="23">
        <v>1.2876338014540745E-15</v>
      </c>
      <c r="M48" s="23">
        <v>1.4635222097958753E-15</v>
      </c>
      <c r="N48" s="23">
        <v>1.2789235743134463E-15</v>
      </c>
      <c r="O48" s="23">
        <v>1.0677206924616444E-15</v>
      </c>
      <c r="P48" s="23">
        <v>5.0111575212714906E-16</v>
      </c>
      <c r="Q48" s="23">
        <v>-3.8699037759587111E-4</v>
      </c>
      <c r="R48" s="23">
        <v>-5.3570060995491672E-4</v>
      </c>
      <c r="S48" s="23">
        <v>-1.3239497858579666E-3</v>
      </c>
      <c r="T48" s="23">
        <v>-1.730248989943029E-3</v>
      </c>
      <c r="U48" s="23">
        <v>-2.5468190740931497E-3</v>
      </c>
      <c r="V48" s="23">
        <v>-4.3619691512444391E-3</v>
      </c>
      <c r="W48" s="23">
        <v>-6.1582503670201171E-3</v>
      </c>
      <c r="X48" s="23">
        <v>-5.2336051987696358E-3</v>
      </c>
      <c r="Y48" s="23">
        <v>-7.3847330448539132E-3</v>
      </c>
      <c r="Z48" s="23">
        <v>-7.1788570572536084E-3</v>
      </c>
      <c r="AA48" s="23">
        <v>-9.3869838477474883E-3</v>
      </c>
      <c r="AB48" s="23">
        <v>-8.7590572755155624E-3</v>
      </c>
      <c r="AC48" s="23">
        <v>-1.0305039351256389E-2</v>
      </c>
      <c r="AD48" s="23">
        <v>-1.0698395898723016E-2</v>
      </c>
      <c r="AE48" s="23">
        <v>-1.0600592724803551E-2</v>
      </c>
      <c r="AF48" s="23">
        <v>-1.3378845971005186E-2</v>
      </c>
      <c r="AG48" s="23">
        <v>-2.7684099520660463E-2</v>
      </c>
      <c r="AH48" s="23">
        <v>-1.92199877798836E-2</v>
      </c>
      <c r="AI48" s="23">
        <v>-1.6710500044289214E-2</v>
      </c>
      <c r="AJ48" s="23">
        <v>-1.6416936347361234E-2</v>
      </c>
    </row>
    <row r="49" spans="2:36" x14ac:dyDescent="0.2">
      <c r="B49" s="5" t="s">
        <v>151</v>
      </c>
      <c r="C49" s="62" t="s">
        <v>74</v>
      </c>
      <c r="D49" s="62" t="s">
        <v>74</v>
      </c>
      <c r="E49" s="62" t="s">
        <v>74</v>
      </c>
      <c r="F49" s="62" t="s">
        <v>74</v>
      </c>
      <c r="G49" s="62" t="s">
        <v>74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</row>
    <row r="50" spans="2:36" x14ac:dyDescent="0.2">
      <c r="B50" s="19" t="s">
        <v>11</v>
      </c>
      <c r="C50" s="27">
        <v>2.8491905195329704E-4</v>
      </c>
      <c r="D50" s="27">
        <v>3.8162578711649041E-3</v>
      </c>
      <c r="E50" s="27">
        <v>3.6853090522684347E-3</v>
      </c>
      <c r="F50" s="27">
        <v>3.4595517889512923E-3</v>
      </c>
      <c r="G50" s="27">
        <v>3.64613172776213E-3</v>
      </c>
      <c r="H50" s="27">
        <v>3.4208420219915318E-3</v>
      </c>
      <c r="I50" s="27">
        <v>2.818339363971553E-3</v>
      </c>
      <c r="J50" s="27">
        <v>2.7206863972936831E-3</v>
      </c>
      <c r="K50" s="27">
        <v>2.4441586957250935E-3</v>
      </c>
      <c r="L50" s="27">
        <v>2.32534252316818E-3</v>
      </c>
      <c r="M50" s="27">
        <v>2.0739260914575384E-3</v>
      </c>
      <c r="N50" s="27">
        <v>1.8737222629979519E-3</v>
      </c>
      <c r="O50" s="27">
        <v>1.6716859902709557E-3</v>
      </c>
      <c r="P50" s="27">
        <v>1.3333998786787679E-3</v>
      </c>
      <c r="Q50" s="27">
        <v>1.165265028708163E-3</v>
      </c>
      <c r="R50" s="27">
        <v>2.2373944348950638E-5</v>
      </c>
      <c r="S50" s="27">
        <v>-4.3509983363538168E-5</v>
      </c>
      <c r="T50" s="27">
        <v>-3.9875743229936185E-4</v>
      </c>
      <c r="U50" s="27">
        <v>-8.5242766692686367E-4</v>
      </c>
      <c r="V50" s="27">
        <v>-7.3546589963603204E-4</v>
      </c>
      <c r="W50" s="27">
        <v>-1.0109212038340266E-3</v>
      </c>
      <c r="X50" s="27">
        <v>-1.1889431582878252E-3</v>
      </c>
      <c r="Y50" s="27">
        <v>-1.1448184369418992E-3</v>
      </c>
      <c r="Z50" s="27">
        <v>-1.0807734264121742E-3</v>
      </c>
      <c r="AA50" s="27">
        <v>-1.4399403083370031E-3</v>
      </c>
      <c r="AB50" s="27">
        <v>-1.1435368606071438E-3</v>
      </c>
      <c r="AC50" s="27">
        <v>-6.4377782173975469E-4</v>
      </c>
      <c r="AD50" s="27">
        <v>-1.0311529336495057E-4</v>
      </c>
      <c r="AE50" s="27">
        <v>2.1378183721235126E-5</v>
      </c>
      <c r="AF50" s="27">
        <v>3.8776456886155175E-4</v>
      </c>
      <c r="AG50" s="27">
        <v>3.8595675521789887E-4</v>
      </c>
      <c r="AH50" s="27">
        <v>1.5459813618037198E-4</v>
      </c>
      <c r="AI50" s="27">
        <v>8.4806166644583938E-4</v>
      </c>
      <c r="AJ50" s="27">
        <v>1.0548366915954267E-3</v>
      </c>
    </row>
    <row r="51" spans="2:36" s="19" customFormat="1" x14ac:dyDescent="0.2">
      <c r="B51" s="19" t="s">
        <v>13</v>
      </c>
      <c r="C51" s="27">
        <v>2.0346675297072417E-2</v>
      </c>
      <c r="D51" s="27">
        <v>1.9913795662803907E-2</v>
      </c>
      <c r="E51" s="27">
        <v>2.1855080414354508E-2</v>
      </c>
      <c r="F51" s="27">
        <v>1.9931556707369607E-2</v>
      </c>
      <c r="G51" s="27">
        <v>1.4701707347232609E-2</v>
      </c>
      <c r="H51" s="27">
        <v>1.1224150312988512E-2</v>
      </c>
      <c r="I51" s="27">
        <v>1.4707382992841857E-2</v>
      </c>
      <c r="J51" s="27">
        <v>1.6769487268475589E-2</v>
      </c>
      <c r="K51" s="27">
        <v>1.4246631353919584E-2</v>
      </c>
      <c r="L51" s="27">
        <v>6.8456064257522769E-3</v>
      </c>
      <c r="M51" s="27">
        <v>6.3562827215059162E-3</v>
      </c>
      <c r="N51" s="27">
        <v>1.4112386238868884E-2</v>
      </c>
      <c r="O51" s="27">
        <v>1.1320730830750848E-2</v>
      </c>
      <c r="P51" s="27">
        <v>3.4365255946855197E-3</v>
      </c>
      <c r="Q51" s="27">
        <v>6.2426861271624671E-3</v>
      </c>
      <c r="R51" s="27">
        <v>-3.7413750944518387E-4</v>
      </c>
      <c r="S51" s="27">
        <v>-2.2998705062964662E-2</v>
      </c>
      <c r="T51" s="27">
        <v>-1.5866118566100294E-2</v>
      </c>
      <c r="U51" s="27">
        <v>-1.884360698083867E-2</v>
      </c>
      <c r="V51" s="27">
        <v>-1.5475438353595753E-2</v>
      </c>
      <c r="W51" s="27">
        <v>-1.4847821788885053E-2</v>
      </c>
      <c r="X51" s="27">
        <v>-1.2955178313626818E-2</v>
      </c>
      <c r="Y51" s="27">
        <v>-7.064430064598168E-3</v>
      </c>
      <c r="Z51" s="27">
        <v>-1.3562622427192831E-2</v>
      </c>
      <c r="AA51" s="27">
        <v>-2.3566945430725395E-2</v>
      </c>
      <c r="AB51" s="27">
        <v>-1.5715924153304535E-2</v>
      </c>
      <c r="AC51" s="27">
        <v>-5.311173814346563E-3</v>
      </c>
      <c r="AD51" s="27">
        <v>-1.6295929176567327E-2</v>
      </c>
      <c r="AE51" s="27">
        <v>-1.5188086677346243E-2</v>
      </c>
      <c r="AF51" s="27">
        <v>-1.8755965347945564E-2</v>
      </c>
      <c r="AG51" s="27">
        <v>-2.3521601676908643E-2</v>
      </c>
      <c r="AH51" s="27">
        <v>-2.2030625543326552E-2</v>
      </c>
      <c r="AI51" s="27">
        <v>-1.8146866963434594E-2</v>
      </c>
      <c r="AJ51" s="27">
        <v>-1.48164194273017E-2</v>
      </c>
    </row>
    <row r="52" spans="2:36" x14ac:dyDescent="0.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6" x14ac:dyDescent="0.2">
      <c r="B53" s="19" t="s">
        <v>96</v>
      </c>
    </row>
    <row r="55" spans="2:36" x14ac:dyDescent="0.2">
      <c r="B55" s="24" t="s">
        <v>0</v>
      </c>
      <c r="C55" s="24">
        <v>1990</v>
      </c>
      <c r="D55" s="24">
        <v>1991</v>
      </c>
      <c r="E55" s="24">
        <v>1992</v>
      </c>
      <c r="F55" s="24">
        <v>1993</v>
      </c>
      <c r="G55" s="24">
        <v>1994</v>
      </c>
      <c r="H55" s="24">
        <v>1995</v>
      </c>
      <c r="I55" s="24">
        <v>1996</v>
      </c>
      <c r="J55" s="24">
        <v>1997</v>
      </c>
      <c r="K55" s="24">
        <v>1998</v>
      </c>
      <c r="L55" s="24">
        <v>1999</v>
      </c>
      <c r="M55" s="24">
        <v>2000</v>
      </c>
      <c r="N55" s="24">
        <v>2001</v>
      </c>
      <c r="O55" s="24">
        <v>2002</v>
      </c>
      <c r="P55" s="24">
        <v>2003</v>
      </c>
      <c r="Q55" s="24">
        <v>2004</v>
      </c>
      <c r="R55" s="24">
        <v>2005</v>
      </c>
      <c r="S55" s="24">
        <v>2006</v>
      </c>
      <c r="T55" s="24">
        <v>2007</v>
      </c>
      <c r="U55" s="24">
        <v>2008</v>
      </c>
      <c r="V55" s="24">
        <v>2009</v>
      </c>
      <c r="W55" s="24">
        <v>2010</v>
      </c>
      <c r="X55" s="24">
        <v>2011</v>
      </c>
      <c r="Y55" s="24">
        <v>2012</v>
      </c>
      <c r="Z55" s="24">
        <v>2013</v>
      </c>
      <c r="AA55" s="24">
        <v>2014</v>
      </c>
      <c r="AB55" s="24">
        <v>2015</v>
      </c>
      <c r="AC55" s="24">
        <v>2016</v>
      </c>
      <c r="AD55" s="24">
        <v>2017</v>
      </c>
      <c r="AE55" s="24">
        <v>2018</v>
      </c>
      <c r="AF55" s="24">
        <v>2019</v>
      </c>
      <c r="AG55" s="24">
        <v>2020</v>
      </c>
      <c r="AH55" s="24">
        <v>2021</v>
      </c>
      <c r="AI55" s="24">
        <v>2022</v>
      </c>
      <c r="AJ55" s="24">
        <v>2023</v>
      </c>
    </row>
    <row r="56" spans="2:36" x14ac:dyDescent="0.2">
      <c r="B56" s="5" t="s">
        <v>144</v>
      </c>
      <c r="C56" s="29">
        <v>-74.238398383189633</v>
      </c>
      <c r="D56" s="30">
        <v>116.14803460228723</v>
      </c>
      <c r="E56" s="30">
        <v>107.73786337754427</v>
      </c>
      <c r="F56" s="30">
        <v>95.891965241295111</v>
      </c>
      <c r="G56" s="30">
        <v>107.3543659115312</v>
      </c>
      <c r="H56" s="30">
        <v>98.244702900781704</v>
      </c>
      <c r="I56" s="30">
        <v>68.475962248965516</v>
      </c>
      <c r="J56" s="30">
        <v>62.822181137700682</v>
      </c>
      <c r="K56" s="30">
        <v>49.096604158941773</v>
      </c>
      <c r="L56" s="30">
        <v>46.868884508723568</v>
      </c>
      <c r="M56" s="30">
        <v>39.07667298229353</v>
      </c>
      <c r="N56" s="30">
        <v>24.668682291274308</v>
      </c>
      <c r="O56" s="30">
        <v>6.9389679679152323</v>
      </c>
      <c r="P56" s="30">
        <v>-7.2995141853243695</v>
      </c>
      <c r="Q56" s="30">
        <v>-25.582770850080124</v>
      </c>
      <c r="R56" s="30">
        <v>-104.17039930052124</v>
      </c>
      <c r="S56" s="30">
        <v>-106.29530504909781</v>
      </c>
      <c r="T56" s="30">
        <v>-132.19600412072032</v>
      </c>
      <c r="U56" s="30">
        <v>-131.10272815544158</v>
      </c>
      <c r="V56" s="30">
        <v>-125.89526570291491</v>
      </c>
      <c r="W56" s="30">
        <v>-127.54444733066339</v>
      </c>
      <c r="X56" s="30">
        <v>-125.74912542015954</v>
      </c>
      <c r="Y56" s="30">
        <v>-126.77163816071698</v>
      </c>
      <c r="Z56" s="30">
        <v>-120.98160166404705</v>
      </c>
      <c r="AA56" s="30">
        <v>-119.76544349017786</v>
      </c>
      <c r="AB56" s="30">
        <v>-135.01047593713156</v>
      </c>
      <c r="AC56" s="30">
        <v>-138.82616288623831</v>
      </c>
      <c r="AD56" s="30">
        <v>-149.45854866058653</v>
      </c>
      <c r="AE56" s="30">
        <v>-163.63149150247045</v>
      </c>
      <c r="AF56" s="30">
        <v>-152.77306974538806</v>
      </c>
      <c r="AG56" s="30">
        <v>-140.93608226972719</v>
      </c>
      <c r="AH56" s="30">
        <v>-149.62928682032361</v>
      </c>
      <c r="AI56" s="30">
        <v>-157.66722727708839</v>
      </c>
      <c r="AJ56" s="30">
        <v>-185.12449918656057</v>
      </c>
    </row>
    <row r="57" spans="2:36" x14ac:dyDescent="0.2">
      <c r="B57" s="5" t="s">
        <v>145</v>
      </c>
      <c r="C57" s="30">
        <v>1156.9734558824566</v>
      </c>
      <c r="D57" s="30">
        <v>1130.4417331716395</v>
      </c>
      <c r="E57" s="30">
        <v>1243.0273718436511</v>
      </c>
      <c r="F57" s="30">
        <v>1145.4469577683703</v>
      </c>
      <c r="G57" s="30">
        <v>838.38026719180198</v>
      </c>
      <c r="H57" s="30">
        <v>652.43350225133327</v>
      </c>
      <c r="I57" s="30">
        <v>913.844715094805</v>
      </c>
      <c r="J57" s="30">
        <v>1045.475306777611</v>
      </c>
      <c r="K57" s="30">
        <v>901.2691452665531</v>
      </c>
      <c r="L57" s="30">
        <v>390.39966668791749</v>
      </c>
      <c r="M57" s="30">
        <v>388.61768580976786</v>
      </c>
      <c r="N57" s="30">
        <v>1019.9836630456848</v>
      </c>
      <c r="O57" s="30">
        <v>771.38097184867365</v>
      </c>
      <c r="P57" s="30">
        <v>202.37178537279397</v>
      </c>
      <c r="Q57" s="30">
        <v>401.25776475108432</v>
      </c>
      <c r="R57" s="30">
        <v>-93.006594602353289</v>
      </c>
      <c r="S57" s="30">
        <v>-1792.3678406218096</v>
      </c>
      <c r="T57" s="30">
        <v>-1229.6156154134442</v>
      </c>
      <c r="U57" s="30">
        <v>-1394.9639425589849</v>
      </c>
      <c r="V57" s="30">
        <v>-1066.7395270747948</v>
      </c>
      <c r="W57" s="30">
        <v>-994.87806464779715</v>
      </c>
      <c r="X57" s="30">
        <v>-807.36202109756414</v>
      </c>
      <c r="Y57" s="30">
        <v>-459.86897050205152</v>
      </c>
      <c r="Z57" s="30">
        <v>-852.044938552237</v>
      </c>
      <c r="AA57" s="30">
        <v>-1260.8222107111797</v>
      </c>
      <c r="AB57" s="30">
        <v>-1044.323217659512</v>
      </c>
      <c r="AC57" s="30">
        <v>-407.49287308103521</v>
      </c>
      <c r="AD57" s="30">
        <v>-1169.7889243764512</v>
      </c>
      <c r="AE57" s="30">
        <v>-1093.470659638886</v>
      </c>
      <c r="AF57" s="30">
        <v>-1310.3571021682583</v>
      </c>
      <c r="AG57" s="30">
        <v>-1564.433220522209</v>
      </c>
      <c r="AH57" s="30">
        <v>-1512.5005412144019</v>
      </c>
      <c r="AI57" s="30">
        <v>-1265.8180394816372</v>
      </c>
      <c r="AJ57" s="30">
        <v>-1054.8447281188346</v>
      </c>
    </row>
    <row r="58" spans="2:36" x14ac:dyDescent="0.2">
      <c r="B58" s="5" t="s">
        <v>146</v>
      </c>
      <c r="C58" s="30">
        <v>-7.9134542975225486E-3</v>
      </c>
      <c r="D58" s="30">
        <v>0.16842422028275905</v>
      </c>
      <c r="E58" s="30">
        <v>0.15714776107779471</v>
      </c>
      <c r="F58" s="30">
        <v>0.14640586264067679</v>
      </c>
      <c r="G58" s="30">
        <v>0.16865463616704801</v>
      </c>
      <c r="H58" s="30">
        <v>0.15125119211006677</v>
      </c>
      <c r="I58" s="30">
        <v>5.018525796913309E-2</v>
      </c>
      <c r="J58" s="30">
        <v>5.362255151339923E-2</v>
      </c>
      <c r="K58" s="30">
        <v>7.955284787749406E-2</v>
      </c>
      <c r="L58" s="30">
        <v>0.10875912913616048</v>
      </c>
      <c r="M58" s="30">
        <v>0.26618214935660944</v>
      </c>
      <c r="N58" s="30">
        <v>0.28234784258893342</v>
      </c>
      <c r="O58" s="30">
        <v>0.4074234927429643</v>
      </c>
      <c r="P58" s="30">
        <v>0.48254636262572603</v>
      </c>
      <c r="Q58" s="30">
        <v>0.58662877070491959</v>
      </c>
      <c r="R58" s="30">
        <v>0.44462907180786715</v>
      </c>
      <c r="S58" s="30">
        <v>1.2172710011163872</v>
      </c>
      <c r="T58" s="30">
        <v>1.7689428550856974</v>
      </c>
      <c r="U58" s="30">
        <v>2.4335100458538363</v>
      </c>
      <c r="V58" s="30">
        <v>2.6533001649859216</v>
      </c>
      <c r="W58" s="30">
        <v>2.6298562896081421</v>
      </c>
      <c r="X58" s="30">
        <v>2.4169294927451119</v>
      </c>
      <c r="Y58" s="30">
        <v>2.7405940296139306</v>
      </c>
      <c r="Z58" s="30">
        <v>2.8243704280230304</v>
      </c>
      <c r="AA58" s="30">
        <v>3.1731649062803626</v>
      </c>
      <c r="AB58" s="30">
        <v>3.0355693435867579</v>
      </c>
      <c r="AC58" s="30">
        <v>2.9199749103190697</v>
      </c>
      <c r="AD58" s="30">
        <v>3.1829082492695306</v>
      </c>
      <c r="AE58" s="30">
        <v>2.4210427561229153</v>
      </c>
      <c r="AF58" s="30">
        <v>1.9556872770917835</v>
      </c>
      <c r="AG58" s="30">
        <v>0.90007027957653918</v>
      </c>
      <c r="AH58" s="30">
        <v>-12.415278085129103</v>
      </c>
      <c r="AI58" s="30">
        <v>-4.8415604883248307</v>
      </c>
      <c r="AJ58" s="30">
        <v>23.854588029367733</v>
      </c>
    </row>
    <row r="59" spans="2:36" x14ac:dyDescent="0.2">
      <c r="B59" s="5" t="s">
        <v>147</v>
      </c>
      <c r="C59" s="30">
        <v>-12.032373961188569</v>
      </c>
      <c r="D59" s="30">
        <v>-6.6071357940018061</v>
      </c>
      <c r="E59" s="30">
        <v>-4.4673133497053641</v>
      </c>
      <c r="F59" s="30">
        <v>-9.6897476778722194</v>
      </c>
      <c r="G59" s="30">
        <v>-10.797263564320019</v>
      </c>
      <c r="H59" s="30">
        <v>-16.072814890459995</v>
      </c>
      <c r="I59" s="30">
        <v>-24.498150209041341</v>
      </c>
      <c r="J59" s="30">
        <v>-9.2191933204339875</v>
      </c>
      <c r="K59" s="30">
        <v>-3.5434819850343047</v>
      </c>
      <c r="L59" s="30">
        <v>-2.8958603960672917</v>
      </c>
      <c r="M59" s="30">
        <v>-11.95824977880693</v>
      </c>
      <c r="N59" s="30">
        <v>-22.321527708678332</v>
      </c>
      <c r="O59" s="30">
        <v>-16.404883315783081</v>
      </c>
      <c r="P59" s="30">
        <v>-34.3128896528724</v>
      </c>
      <c r="Q59" s="30">
        <v>-31.911960392510082</v>
      </c>
      <c r="R59" s="30">
        <v>-34.704306264069601</v>
      </c>
      <c r="S59" s="30">
        <v>-35.881530668109917</v>
      </c>
      <c r="T59" s="30">
        <v>-40.778858746405604</v>
      </c>
      <c r="U59" s="30">
        <v>-34.582513748926431</v>
      </c>
      <c r="V59" s="30">
        <v>-22.662748686270788</v>
      </c>
      <c r="W59" s="30">
        <v>-47.457468741948105</v>
      </c>
      <c r="X59" s="30">
        <v>-38.63843007439209</v>
      </c>
      <c r="Y59" s="30">
        <v>-14.253242689748731</v>
      </c>
      <c r="Z59" s="30">
        <v>-24.904956081925775</v>
      </c>
      <c r="AA59" s="30">
        <v>-185.87591013214478</v>
      </c>
      <c r="AB59" s="30">
        <v>-12.213919588659337</v>
      </c>
      <c r="AC59" s="30">
        <v>-15.709813810633932</v>
      </c>
      <c r="AD59" s="30">
        <v>-45.772742795346858</v>
      </c>
      <c r="AE59" s="30">
        <v>-41.317928866461443</v>
      </c>
      <c r="AF59" s="30">
        <v>-35.387914268620079</v>
      </c>
      <c r="AG59" s="30">
        <v>-38.092820511126774</v>
      </c>
      <c r="AH59" s="30">
        <v>-55.764889195444994</v>
      </c>
      <c r="AI59" s="30">
        <v>-60.510317283587938</v>
      </c>
      <c r="AJ59" s="30">
        <v>-21.797835356628639</v>
      </c>
    </row>
    <row r="60" spans="2:36" x14ac:dyDescent="0.2">
      <c r="B60" s="5" t="s">
        <v>148</v>
      </c>
      <c r="C60" s="30">
        <v>16.808934515174769</v>
      </c>
      <c r="D60" s="30">
        <v>26.004819798057724</v>
      </c>
      <c r="E60" s="30">
        <v>26.718019757721777</v>
      </c>
      <c r="F60" s="30">
        <v>27.075035711112832</v>
      </c>
      <c r="G60" s="30">
        <v>30.030558993140403</v>
      </c>
      <c r="H60" s="30">
        <v>30.870492692441985</v>
      </c>
      <c r="I60" s="30">
        <v>29.554675579041941</v>
      </c>
      <c r="J60" s="30">
        <v>31.625654761201076</v>
      </c>
      <c r="K60" s="30">
        <v>33.150389943603841</v>
      </c>
      <c r="L60" s="30">
        <v>32.7612931379781</v>
      </c>
      <c r="M60" s="30">
        <v>33.837467383829789</v>
      </c>
      <c r="N60" s="30">
        <v>36.865936492797118</v>
      </c>
      <c r="O60" s="30">
        <v>36.35901689639104</v>
      </c>
      <c r="P60" s="30">
        <v>35.795097106156391</v>
      </c>
      <c r="Q60" s="30">
        <v>37.910406199793215</v>
      </c>
      <c r="R60" s="30">
        <v>44.547471385804783</v>
      </c>
      <c r="S60" s="30">
        <v>47.489462742854812</v>
      </c>
      <c r="T60" s="30">
        <v>47.903668576779637</v>
      </c>
      <c r="U60" s="30">
        <v>31.597417988379675</v>
      </c>
      <c r="V60" s="30">
        <v>43.884933602897945</v>
      </c>
      <c r="W60" s="30">
        <v>38.605362506292295</v>
      </c>
      <c r="X60" s="30">
        <v>33.595347385065907</v>
      </c>
      <c r="Y60" s="30">
        <v>34.612705883450872</v>
      </c>
      <c r="Z60" s="30">
        <v>34.113307697100026</v>
      </c>
      <c r="AA60" s="30">
        <v>19.241820366161846</v>
      </c>
      <c r="AB60" s="30">
        <v>48.225309911912518</v>
      </c>
      <c r="AC60" s="30">
        <v>82.084534603350221</v>
      </c>
      <c r="AD60" s="30">
        <v>112.40389197868171</v>
      </c>
      <c r="AE60" s="30">
        <v>123.54618605110772</v>
      </c>
      <c r="AF60" s="30">
        <v>139.90553405022547</v>
      </c>
      <c r="AG60" s="30">
        <v>128.62155389197596</v>
      </c>
      <c r="AH60" s="30">
        <v>145.4444277024304</v>
      </c>
      <c r="AI60" s="30">
        <v>168.09415178021663</v>
      </c>
      <c r="AJ60" s="30">
        <v>181.83835670179542</v>
      </c>
    </row>
    <row r="61" spans="2:36" x14ac:dyDescent="0.2">
      <c r="B61" s="5" t="s">
        <v>149</v>
      </c>
      <c r="C61" s="30">
        <v>19.508382160476685</v>
      </c>
      <c r="D61" s="30">
        <v>27.964042190352302</v>
      </c>
      <c r="E61" s="30">
        <v>27.818257487957453</v>
      </c>
      <c r="F61" s="30">
        <v>26.898834962101319</v>
      </c>
      <c r="G61" s="30">
        <v>31.098052235328396</v>
      </c>
      <c r="H61" s="30">
        <v>28.481206427495636</v>
      </c>
      <c r="I61" s="30">
        <v>30.616350235200116</v>
      </c>
      <c r="J61" s="30">
        <v>32.31997728807346</v>
      </c>
      <c r="K61" s="30">
        <v>32.730301545363545</v>
      </c>
      <c r="L61" s="30">
        <v>29.996555718987111</v>
      </c>
      <c r="M61" s="30">
        <v>28.972733822283772</v>
      </c>
      <c r="N61" s="30">
        <v>33.354426158950446</v>
      </c>
      <c r="O61" s="30">
        <v>31.059065983295113</v>
      </c>
      <c r="P61" s="30">
        <v>32.269815589327663</v>
      </c>
      <c r="Q61" s="30">
        <v>30.329228658277316</v>
      </c>
      <c r="R61" s="30">
        <v>38.383614391814262</v>
      </c>
      <c r="S61" s="30">
        <v>38.482444020746698</v>
      </c>
      <c r="T61" s="30">
        <v>43.705988246809284</v>
      </c>
      <c r="U61" s="30">
        <v>26.154087881070154</v>
      </c>
      <c r="V61" s="30">
        <v>31.25964613355336</v>
      </c>
      <c r="W61" s="30">
        <v>24.87589158429364</v>
      </c>
      <c r="X61" s="30">
        <v>21.33420956601185</v>
      </c>
      <c r="Y61" s="30">
        <v>16.211785380307447</v>
      </c>
      <c r="Z61" s="30">
        <v>15.774826781530464</v>
      </c>
      <c r="AA61" s="30">
        <v>-38.447584131271469</v>
      </c>
      <c r="AB61" s="30">
        <v>30.126108935096454</v>
      </c>
      <c r="AC61" s="30">
        <v>60.667986912825654</v>
      </c>
      <c r="AD61" s="30">
        <v>95.740200475581332</v>
      </c>
      <c r="AE61" s="30">
        <v>99.600072241997623</v>
      </c>
      <c r="AF61" s="30">
        <v>113.16071915154407</v>
      </c>
      <c r="AG61" s="30">
        <v>102.88241480258057</v>
      </c>
      <c r="AH61" s="30">
        <v>120.70520076246339</v>
      </c>
      <c r="AI61" s="30">
        <v>145.63303597735194</v>
      </c>
      <c r="AJ61" s="30">
        <v>167.63062476880441</v>
      </c>
    </row>
    <row r="62" spans="2:36" x14ac:dyDescent="0.2">
      <c r="B62" s="5" t="s">
        <v>1</v>
      </c>
      <c r="C62" s="30">
        <v>0</v>
      </c>
      <c r="D62" s="30">
        <v>0</v>
      </c>
      <c r="E62" s="30">
        <v>0</v>
      </c>
      <c r="F62" s="30">
        <v>7.906289200770189E-3</v>
      </c>
      <c r="G62" s="30">
        <v>-2.5011547762524344E-2</v>
      </c>
      <c r="H62" s="30">
        <v>-0.20637096781106479</v>
      </c>
      <c r="I62" s="30">
        <v>0.98320451981214774</v>
      </c>
      <c r="J62" s="30">
        <v>1.8805506121068305</v>
      </c>
      <c r="K62" s="30">
        <v>2.3383795391406466</v>
      </c>
      <c r="L62" s="30">
        <v>2.0380261908117063</v>
      </c>
      <c r="M62" s="30">
        <v>0.67146395213725896</v>
      </c>
      <c r="N62" s="30">
        <v>-1.4986999684334137</v>
      </c>
      <c r="O62" s="30">
        <v>-6.1842481338368316</v>
      </c>
      <c r="P62" s="30">
        <v>-14.652601539895898</v>
      </c>
      <c r="Q62" s="30">
        <v>-13.545963137078274</v>
      </c>
      <c r="R62" s="30">
        <v>-15.329589076111233</v>
      </c>
      <c r="S62" s="30">
        <v>-23.149246078709666</v>
      </c>
      <c r="T62" s="30">
        <v>-26.502919167597611</v>
      </c>
      <c r="U62" s="30">
        <v>-40.524042446102612</v>
      </c>
      <c r="V62" s="30">
        <v>-44.577841733054242</v>
      </c>
      <c r="W62" s="30">
        <v>-54.304361706750797</v>
      </c>
      <c r="X62" s="30">
        <v>-56.779832533785338</v>
      </c>
      <c r="Y62" s="30">
        <v>-57.589594393864218</v>
      </c>
      <c r="Z62" s="30">
        <v>-61.303979100471452</v>
      </c>
      <c r="AA62" s="30">
        <v>-64.030715228062036</v>
      </c>
      <c r="AB62" s="30">
        <v>-64.686349888997029</v>
      </c>
      <c r="AC62" s="30">
        <v>-67.822115538579965</v>
      </c>
      <c r="AD62" s="30">
        <v>-64.616832451599294</v>
      </c>
      <c r="AE62" s="30">
        <v>-55.292371387290814</v>
      </c>
      <c r="AF62" s="30">
        <v>-63.557623697856911</v>
      </c>
      <c r="AG62" s="30">
        <v>-57.024979786677136</v>
      </c>
      <c r="AH62" s="30">
        <v>-70.505678442147769</v>
      </c>
      <c r="AI62" s="30">
        <v>-59.651325751732998</v>
      </c>
      <c r="AJ62" s="30">
        <v>-67.537060950439127</v>
      </c>
    </row>
    <row r="63" spans="2:36" x14ac:dyDescent="0.2">
      <c r="B63" s="5" t="s">
        <v>2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</row>
    <row r="64" spans="2:36" x14ac:dyDescent="0.2">
      <c r="B64" s="5" t="s">
        <v>150</v>
      </c>
      <c r="C64" s="30">
        <v>7.815970093361102E-14</v>
      </c>
      <c r="D64" s="30">
        <v>7.1054273576010019E-14</v>
      </c>
      <c r="E64" s="30">
        <v>8.5265128291212022E-14</v>
      </c>
      <c r="F64" s="30">
        <v>6.3948846218409017E-14</v>
      </c>
      <c r="G64" s="30">
        <v>7.1054273576010019E-14</v>
      </c>
      <c r="H64" s="30">
        <v>8.5265128291212022E-14</v>
      </c>
      <c r="I64" s="30">
        <v>8.5265128291212022E-14</v>
      </c>
      <c r="J64" s="30">
        <v>8.5265128291212022E-14</v>
      </c>
      <c r="K64" s="30">
        <v>8.5265128291212022E-14</v>
      </c>
      <c r="L64" s="30">
        <v>8.5265128291212022E-14</v>
      </c>
      <c r="M64" s="30">
        <v>7.815970093361102E-14</v>
      </c>
      <c r="N64" s="30">
        <v>8.5265128291212022E-14</v>
      </c>
      <c r="O64" s="30">
        <v>7.1054273576010019E-14</v>
      </c>
      <c r="P64" s="30">
        <v>5.6843418860808015E-14</v>
      </c>
      <c r="Q64" s="30">
        <v>-2.613868678253084E-2</v>
      </c>
      <c r="R64" s="30">
        <v>-5.3600149532627483E-2</v>
      </c>
      <c r="S64" s="30">
        <v>-8.2371160490524176E-2</v>
      </c>
      <c r="T64" s="30">
        <v>-0.11243862417414618</v>
      </c>
      <c r="U64" s="30">
        <v>-0.14378957605625686</v>
      </c>
      <c r="V64" s="30">
        <v>-0.17641118125485633</v>
      </c>
      <c r="W64" s="30">
        <v>-0.21029073323676784</v>
      </c>
      <c r="X64" s="30">
        <v>-0.24541565253416309</v>
      </c>
      <c r="Y64" s="30">
        <v>-0.28177348547392</v>
      </c>
      <c r="Z64" s="30">
        <v>-0.31935190291957127</v>
      </c>
      <c r="AA64" s="30">
        <v>-0.3581386990260782</v>
      </c>
      <c r="AB64" s="30">
        <v>-0.39812179000683301</v>
      </c>
      <c r="AC64" s="30">
        <v>-0.41315052613047953</v>
      </c>
      <c r="AD64" s="30">
        <v>-0.42802897489288938</v>
      </c>
      <c r="AE64" s="30">
        <v>-0.44275863916766411</v>
      </c>
      <c r="AF64" s="30">
        <v>-0.45734100679970879</v>
      </c>
      <c r="AG64" s="30">
        <v>-0.47177755075542649</v>
      </c>
      <c r="AH64" s="30">
        <v>-0.4860697292715912</v>
      </c>
      <c r="AI64" s="30">
        <v>-0.50021898600258652</v>
      </c>
      <c r="AJ64" s="30">
        <v>-0.5142267501662765</v>
      </c>
    </row>
    <row r="65" spans="2:38" x14ac:dyDescent="0.2">
      <c r="B65" s="5" t="s">
        <v>151</v>
      </c>
      <c r="C65" s="30" t="s">
        <v>74</v>
      </c>
      <c r="D65" s="30" t="s">
        <v>74</v>
      </c>
      <c r="E65" s="30" t="s">
        <v>74</v>
      </c>
      <c r="F65" s="30" t="s">
        <v>74</v>
      </c>
      <c r="G65" s="30" t="s">
        <v>74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</row>
    <row r="66" spans="2:38" x14ac:dyDescent="0.2">
      <c r="B66" s="19" t="s">
        <v>11</v>
      </c>
      <c r="C66" s="31">
        <v>15.879938980579027</v>
      </c>
      <c r="D66" s="31">
        <v>215.62336782586499</v>
      </c>
      <c r="E66" s="31">
        <v>208.20623769579834</v>
      </c>
      <c r="F66" s="31">
        <v>197.04183042781369</v>
      </c>
      <c r="G66" s="31">
        <v>212.47661085629807</v>
      </c>
      <c r="H66" s="31">
        <v>204.13925939009641</v>
      </c>
      <c r="I66" s="31">
        <v>174.0216597916733</v>
      </c>
      <c r="J66" s="31">
        <v>171.58918904279562</v>
      </c>
      <c r="K66" s="31">
        <v>160.18990119641239</v>
      </c>
      <c r="L66" s="31">
        <v>155.17005235029501</v>
      </c>
      <c r="M66" s="31">
        <v>142.80194271232176</v>
      </c>
      <c r="N66" s="31">
        <v>132.75102718344715</v>
      </c>
      <c r="O66" s="31">
        <v>115.24772388246492</v>
      </c>
      <c r="P66" s="31">
        <v>92.506228975878912</v>
      </c>
      <c r="Q66" s="31">
        <v>80.039368088066112</v>
      </c>
      <c r="R66" s="31">
        <v>1.5695299393119058</v>
      </c>
      <c r="S66" s="31">
        <v>-3.0139273192180553</v>
      </c>
      <c r="T66" s="31">
        <v>-27.376721566572087</v>
      </c>
      <c r="U66" s="31">
        <v>-57.902817863607197</v>
      </c>
      <c r="V66" s="31">
        <v>-45.711604640033329</v>
      </c>
      <c r="W66" s="31">
        <v>-62.471933979577443</v>
      </c>
      <c r="X66" s="31">
        <v>-68.764090203636442</v>
      </c>
      <c r="Y66" s="31">
        <v>-66.810197636987141</v>
      </c>
      <c r="Z66" s="31">
        <v>-62.693200475958292</v>
      </c>
      <c r="AA66" s="31">
        <v>-83.653191040852107</v>
      </c>
      <c r="AB66" s="31">
        <v>-69.099761301957187</v>
      </c>
      <c r="AC66" s="31">
        <v>-40.374648502845957</v>
      </c>
      <c r="AD66" s="31">
        <v>-6.387025349009491</v>
      </c>
      <c r="AE66" s="31">
        <v>1.3167976476761396</v>
      </c>
      <c r="AF66" s="31">
        <v>23.17782353007351</v>
      </c>
      <c r="AG66" s="31">
        <v>22.238312180837966</v>
      </c>
      <c r="AH66" s="31">
        <v>9.3110872131073847</v>
      </c>
      <c r="AI66" s="31">
        <v>50.00208723526157</v>
      </c>
      <c r="AJ66" s="31">
        <v>57.946772277180571</v>
      </c>
      <c r="AL66" s="75"/>
    </row>
    <row r="67" spans="2:38" s="19" customFormat="1" x14ac:dyDescent="0.2">
      <c r="B67" s="19" t="s">
        <v>13</v>
      </c>
      <c r="C67" s="31">
        <v>1237.7667803846343</v>
      </c>
      <c r="D67" s="31">
        <v>1225.1007287732209</v>
      </c>
      <c r="E67" s="31">
        <v>1339.9715227813649</v>
      </c>
      <c r="F67" s="31">
        <v>1236.5844686653654</v>
      </c>
      <c r="G67" s="31">
        <v>933.60408717826795</v>
      </c>
      <c r="H67" s="31">
        <v>739.71470639311883</v>
      </c>
      <c r="I67" s="31">
        <v>995.90375182669959</v>
      </c>
      <c r="J67" s="31">
        <v>1145.6638213376282</v>
      </c>
      <c r="K67" s="31">
        <v>1008.3193190728634</v>
      </c>
      <c r="L67" s="31">
        <v>492.93147758529813</v>
      </c>
      <c r="M67" s="31">
        <v>475.25379005009017</v>
      </c>
      <c r="N67" s="31">
        <v>1101.9506220527401</v>
      </c>
      <c r="O67" s="31">
        <v>857.57747004160774</v>
      </c>
      <c r="P67" s="31">
        <v>263.85681100166403</v>
      </c>
      <c r="Q67" s="31">
        <v>466.80013698450057</v>
      </c>
      <c r="R67" s="31">
        <v>-28.579457692394499</v>
      </c>
      <c r="S67" s="31">
        <v>-1735.1922832832643</v>
      </c>
      <c r="T67" s="31">
        <v>-1171.5418147907476</v>
      </c>
      <c r="U67" s="31">
        <v>-1364.2233861692366</v>
      </c>
      <c r="V67" s="31">
        <v>-1024.4972023325172</v>
      </c>
      <c r="W67" s="31">
        <v>-993.62234725026065</v>
      </c>
      <c r="X67" s="31">
        <v>-803.69348326722684</v>
      </c>
      <c r="Y67" s="31">
        <v>-435.3022872008296</v>
      </c>
      <c r="Z67" s="31">
        <v>-839.82434478966024</v>
      </c>
      <c r="AA67" s="31">
        <v>-1471.448437797706</v>
      </c>
      <c r="AB67" s="31">
        <v>-1011.7611929333871</v>
      </c>
      <c r="AC67" s="31">
        <v>-349.08769510910497</v>
      </c>
      <c r="AD67" s="31">
        <v>-1092.3367436126136</v>
      </c>
      <c r="AE67" s="31">
        <v>-996.20745592044841</v>
      </c>
      <c r="AF67" s="31">
        <v>-1198.4946253371963</v>
      </c>
      <c r="AG67" s="31">
        <v>-1465.9908559517426</v>
      </c>
      <c r="AH67" s="31">
        <v>-1421.6490052312511</v>
      </c>
      <c r="AI67" s="31">
        <v>-1136.2785975674196</v>
      </c>
      <c r="AJ67" s="31">
        <v>-871.63361197407357</v>
      </c>
      <c r="AL67" s="75"/>
    </row>
    <row r="68" spans="2:38" x14ac:dyDescent="0.2">
      <c r="AL68" s="52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AM81"/>
  <sheetViews>
    <sheetView zoomScale="75" zoomScaleNormal="75" workbookViewId="0">
      <pane ySplit="1" topLeftCell="A2" activePane="bottomLeft" state="frozen"/>
      <selection activeCell="B38" sqref="B38"/>
      <selection pane="bottomLeft" activeCell="J71" sqref="J71"/>
    </sheetView>
  </sheetViews>
  <sheetFormatPr defaultColWidth="9.140625" defaultRowHeight="15" x14ac:dyDescent="0.2"/>
  <cols>
    <col min="1" max="1" width="3.28515625" style="5" customWidth="1"/>
    <col min="2" max="2" width="46.28515625" style="5" customWidth="1"/>
    <col min="3" max="3" width="9.28515625" style="5" bestFit="1" customWidth="1"/>
    <col min="4" max="7" width="9.28515625" style="5" customWidth="1"/>
    <col min="8" max="8" width="9.28515625" style="5" bestFit="1" customWidth="1"/>
    <col min="9" max="12" width="9.28515625" style="5" customWidth="1"/>
    <col min="13" max="13" width="9.28515625" style="5" bestFit="1" customWidth="1"/>
    <col min="14" max="17" width="9.28515625" style="5" customWidth="1"/>
    <col min="18" max="18" width="9.28515625" style="5" bestFit="1" customWidth="1"/>
    <col min="19" max="22" width="9.28515625" style="5" customWidth="1"/>
    <col min="23" max="23" width="9.28515625" style="5" bestFit="1" customWidth="1"/>
    <col min="24" max="25" width="9.28515625" style="5" customWidth="1"/>
    <col min="26" max="30" width="9.28515625" style="5" bestFit="1" customWidth="1"/>
    <col min="31" max="32" width="9.28515625" style="5" customWidth="1"/>
    <col min="33" max="33" width="9.28515625" style="5" bestFit="1" customWidth="1"/>
    <col min="34" max="36" width="9.28515625" style="5" customWidth="1"/>
    <col min="37" max="37" width="11.42578125" style="5" customWidth="1"/>
    <col min="38" max="38" width="12" style="5" bestFit="1" customWidth="1"/>
    <col min="39" max="16384" width="9.140625" style="5"/>
  </cols>
  <sheetData>
    <row r="1" spans="2:36" ht="15.75" customHeight="1" x14ac:dyDescent="0.2">
      <c r="B1" s="19" t="s">
        <v>115</v>
      </c>
    </row>
    <row r="2" spans="2:36" ht="18" x14ac:dyDescent="0.2">
      <c r="B2" s="10" t="s">
        <v>136</v>
      </c>
    </row>
    <row r="3" spans="2:36" ht="20.25" customHeight="1" x14ac:dyDescent="0.2">
      <c r="B3" s="4" t="s">
        <v>114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</row>
    <row r="4" spans="2:36" x14ac:dyDescent="0.2">
      <c r="B4" s="9" t="s">
        <v>20</v>
      </c>
      <c r="C4" s="25">
        <v>30948.968069714974</v>
      </c>
      <c r="D4" s="25">
        <v>31808.469160603094</v>
      </c>
      <c r="E4" s="25">
        <v>31694.825462911176</v>
      </c>
      <c r="F4" s="25">
        <v>31866.451115957148</v>
      </c>
      <c r="G4" s="25">
        <v>32826.990180191562</v>
      </c>
      <c r="H4" s="25">
        <v>33729.427078003529</v>
      </c>
      <c r="I4" s="25">
        <v>35334.925304624201</v>
      </c>
      <c r="J4" s="25">
        <v>36436.268835256851</v>
      </c>
      <c r="K4" s="25">
        <v>38655.439880608857</v>
      </c>
      <c r="L4" s="25">
        <v>40049.516181217681</v>
      </c>
      <c r="M4" s="25">
        <v>42390.369732179694</v>
      </c>
      <c r="N4" s="25">
        <v>44426.103531879773</v>
      </c>
      <c r="O4" s="25">
        <v>43282.840858306321</v>
      </c>
      <c r="P4" s="25">
        <v>43248.490539157647</v>
      </c>
      <c r="Q4" s="25">
        <v>43707.210469617501</v>
      </c>
      <c r="R4" s="25">
        <v>45619.762871166342</v>
      </c>
      <c r="S4" s="25">
        <v>45122.079877265038</v>
      </c>
      <c r="T4" s="25">
        <v>45046.572520505215</v>
      </c>
      <c r="U4" s="25">
        <v>45156.961925530071</v>
      </c>
      <c r="V4" s="25">
        <v>40695.102081173623</v>
      </c>
      <c r="W4" s="25">
        <v>40362.842177651488</v>
      </c>
      <c r="X4" s="25">
        <v>36825.286615535137</v>
      </c>
      <c r="Y4" s="25">
        <v>36914.804366523356</v>
      </c>
      <c r="Z4" s="25">
        <v>35768.742912970542</v>
      </c>
      <c r="AA4" s="25">
        <v>35095.889488716173</v>
      </c>
      <c r="AB4" s="25">
        <v>36760.887397007937</v>
      </c>
      <c r="AC4" s="25">
        <v>38270.130021573197</v>
      </c>
      <c r="AD4" s="25">
        <v>36920.015283721914</v>
      </c>
      <c r="AE4" s="25">
        <v>36643.23522252054</v>
      </c>
      <c r="AF4" s="25">
        <v>35032.254897406616</v>
      </c>
      <c r="AG4" s="25">
        <v>32952.049005117791</v>
      </c>
      <c r="AH4" s="25">
        <v>34796.466932493262</v>
      </c>
      <c r="AI4" s="25">
        <v>34112.315074166982</v>
      </c>
      <c r="AJ4" s="25">
        <v>31278.547239772321</v>
      </c>
    </row>
    <row r="5" spans="2:36" x14ac:dyDescent="0.2">
      <c r="B5" s="38" t="s">
        <v>14</v>
      </c>
      <c r="C5" s="25">
        <v>11216.004414086488</v>
      </c>
      <c r="D5" s="25">
        <v>11676.910322745531</v>
      </c>
      <c r="E5" s="25">
        <v>12338.099705902803</v>
      </c>
      <c r="F5" s="25">
        <v>12354.402876717988</v>
      </c>
      <c r="G5" s="25">
        <v>12691.717796244775</v>
      </c>
      <c r="H5" s="25">
        <v>13376.332679139878</v>
      </c>
      <c r="I5" s="25">
        <v>14096.07624435232</v>
      </c>
      <c r="J5" s="25">
        <v>14753.523960022887</v>
      </c>
      <c r="K5" s="25">
        <v>15134.315706462596</v>
      </c>
      <c r="L5" s="25">
        <v>15792.721771461645</v>
      </c>
      <c r="M5" s="25">
        <v>16109.09079570735</v>
      </c>
      <c r="N5" s="25">
        <v>17326.325402957977</v>
      </c>
      <c r="O5" s="25">
        <v>16410.685687288791</v>
      </c>
      <c r="P5" s="25">
        <v>15715.347823829881</v>
      </c>
      <c r="Q5" s="25">
        <v>15326.056290479886</v>
      </c>
      <c r="R5" s="25">
        <v>15818.512225957358</v>
      </c>
      <c r="S5" s="25">
        <v>15065.632218679904</v>
      </c>
      <c r="T5" s="25">
        <v>14571.336047482697</v>
      </c>
      <c r="U5" s="25">
        <v>14691.409517446351</v>
      </c>
      <c r="V5" s="25">
        <v>13103.029632579352</v>
      </c>
      <c r="W5" s="25">
        <v>13363.774327566085</v>
      </c>
      <c r="X5" s="25">
        <v>11967.960848983492</v>
      </c>
      <c r="Y5" s="25">
        <v>12810.543330479655</v>
      </c>
      <c r="Z5" s="25">
        <v>11449.186240392362</v>
      </c>
      <c r="AA5" s="25">
        <v>11244.341340079416</v>
      </c>
      <c r="AB5" s="25">
        <v>11853.537708259148</v>
      </c>
      <c r="AC5" s="25">
        <v>12575.043447996177</v>
      </c>
      <c r="AD5" s="25">
        <v>11767.03262027028</v>
      </c>
      <c r="AE5" s="25">
        <v>10452.441243091567</v>
      </c>
      <c r="AF5" s="25">
        <v>9207.830300944659</v>
      </c>
      <c r="AG5" s="25">
        <v>8562.7746157302245</v>
      </c>
      <c r="AH5" s="25">
        <v>10096.034912641822</v>
      </c>
      <c r="AI5" s="25">
        <v>9913.0898955583198</v>
      </c>
      <c r="AJ5" s="25">
        <v>7770.6064621861169</v>
      </c>
    </row>
    <row r="6" spans="2:36" x14ac:dyDescent="0.2">
      <c r="B6" s="38" t="s">
        <v>15</v>
      </c>
      <c r="C6" s="25">
        <v>4074.5774270693973</v>
      </c>
      <c r="D6" s="25">
        <v>4161.0960471636245</v>
      </c>
      <c r="E6" s="25">
        <v>3836.8937345450427</v>
      </c>
      <c r="F6" s="25">
        <v>4045.2352083129717</v>
      </c>
      <c r="G6" s="25">
        <v>4281.1674778005845</v>
      </c>
      <c r="H6" s="25">
        <v>4298.8019381144986</v>
      </c>
      <c r="I6" s="25">
        <v>4168.4249200778058</v>
      </c>
      <c r="J6" s="25">
        <v>4509.4165650705199</v>
      </c>
      <c r="K6" s="25">
        <v>4491.8737724867342</v>
      </c>
      <c r="L6" s="25">
        <v>4659.0874208080913</v>
      </c>
      <c r="M6" s="25">
        <v>5443.5261696729985</v>
      </c>
      <c r="N6" s="25">
        <v>5410.5257772650111</v>
      </c>
      <c r="O6" s="25">
        <v>5075.449019661487</v>
      </c>
      <c r="P6" s="25">
        <v>5192.4057423201175</v>
      </c>
      <c r="Q6" s="25">
        <v>5268.0100451554254</v>
      </c>
      <c r="R6" s="25">
        <v>5446.8811058389565</v>
      </c>
      <c r="S6" s="25">
        <v>5243.1902259318067</v>
      </c>
      <c r="T6" s="25">
        <v>5336.1934204037689</v>
      </c>
      <c r="U6" s="25">
        <v>5146.2143351627592</v>
      </c>
      <c r="V6" s="25">
        <v>4130.6012772465592</v>
      </c>
      <c r="W6" s="25">
        <v>4141.4204967375845</v>
      </c>
      <c r="X6" s="25">
        <v>3732.3712418753857</v>
      </c>
      <c r="Y6" s="25">
        <v>3812.0878615505003</v>
      </c>
      <c r="Z6" s="25">
        <v>3992.4857933041912</v>
      </c>
      <c r="AA6" s="25">
        <v>4198.2334853067587</v>
      </c>
      <c r="AB6" s="25">
        <v>4232.7391464511556</v>
      </c>
      <c r="AC6" s="25">
        <v>4311.5328105890649</v>
      </c>
      <c r="AD6" s="25">
        <v>4452.985724719123</v>
      </c>
      <c r="AE6" s="25">
        <v>4662.0739532640791</v>
      </c>
      <c r="AF6" s="25">
        <v>4553.7958856361938</v>
      </c>
      <c r="AG6" s="25">
        <v>4619.6457601687871</v>
      </c>
      <c r="AH6" s="25">
        <v>4621.8035452072863</v>
      </c>
      <c r="AI6" s="25">
        <v>4356.1869226822637</v>
      </c>
      <c r="AJ6" s="25">
        <v>4151.9174738743877</v>
      </c>
    </row>
    <row r="7" spans="2:36" x14ac:dyDescent="0.2">
      <c r="B7" s="38" t="s">
        <v>16</v>
      </c>
      <c r="C7" s="25">
        <v>5143.2613545679187</v>
      </c>
      <c r="D7" s="25">
        <v>5323.0445556995437</v>
      </c>
      <c r="E7" s="25">
        <v>5750.8270431675946</v>
      </c>
      <c r="F7" s="25">
        <v>5725.0814385288732</v>
      </c>
      <c r="G7" s="25">
        <v>5973.6875039720608</v>
      </c>
      <c r="H7" s="25">
        <v>6263.7348930445651</v>
      </c>
      <c r="I7" s="25">
        <v>7305.5600128305259</v>
      </c>
      <c r="J7" s="25">
        <v>7678.115615846451</v>
      </c>
      <c r="K7" s="25">
        <v>9016.6389805284434</v>
      </c>
      <c r="L7" s="25">
        <v>9738.0258639447438</v>
      </c>
      <c r="M7" s="25">
        <v>10776.528062888703</v>
      </c>
      <c r="N7" s="25">
        <v>11299.263377609293</v>
      </c>
      <c r="O7" s="25">
        <v>11492.418124118103</v>
      </c>
      <c r="P7" s="25">
        <v>11695.057669767155</v>
      </c>
      <c r="Q7" s="25">
        <v>12413.249835412655</v>
      </c>
      <c r="R7" s="25">
        <v>13122.236199203402</v>
      </c>
      <c r="S7" s="25">
        <v>13799.954697209752</v>
      </c>
      <c r="T7" s="25">
        <v>14386.336163710528</v>
      </c>
      <c r="U7" s="25">
        <v>13659.861946100114</v>
      </c>
      <c r="V7" s="25">
        <v>12440.882289919049</v>
      </c>
      <c r="W7" s="25">
        <v>11526.143370225966</v>
      </c>
      <c r="X7" s="25">
        <v>11217.580855287935</v>
      </c>
      <c r="Y7" s="25">
        <v>10829.806331144882</v>
      </c>
      <c r="Z7" s="25">
        <v>11054.214367450493</v>
      </c>
      <c r="AA7" s="25">
        <v>11336.325609725596</v>
      </c>
      <c r="AB7" s="25">
        <v>11814.497323100662</v>
      </c>
      <c r="AC7" s="25">
        <v>12295.974641956998</v>
      </c>
      <c r="AD7" s="25">
        <v>12132.970735879353</v>
      </c>
      <c r="AE7" s="25">
        <v>12308.323516076231</v>
      </c>
      <c r="AF7" s="25">
        <v>12322.349182273356</v>
      </c>
      <c r="AG7" s="25">
        <v>10401.091582987603</v>
      </c>
      <c r="AH7" s="25">
        <v>11088.550866245807</v>
      </c>
      <c r="AI7" s="25">
        <v>11759.100117963775</v>
      </c>
      <c r="AJ7" s="25">
        <v>11797.63184035952</v>
      </c>
    </row>
    <row r="8" spans="2:36" x14ac:dyDescent="0.2">
      <c r="B8" s="38" t="s">
        <v>17</v>
      </c>
      <c r="C8" s="25">
        <v>10515.124873991166</v>
      </c>
      <c r="D8" s="25">
        <v>10647.418234994395</v>
      </c>
      <c r="E8" s="25">
        <v>9769.0049792957361</v>
      </c>
      <c r="F8" s="25">
        <v>9741.7315923973201</v>
      </c>
      <c r="G8" s="25">
        <v>9880.4174021741401</v>
      </c>
      <c r="H8" s="25">
        <v>9790.557567704589</v>
      </c>
      <c r="I8" s="25">
        <v>9764.8641273635458</v>
      </c>
      <c r="J8" s="25">
        <v>9495.2126943169951</v>
      </c>
      <c r="K8" s="25">
        <v>10012.611421131085</v>
      </c>
      <c r="L8" s="25">
        <v>9859.681125003206</v>
      </c>
      <c r="M8" s="25">
        <v>10061.224703910646</v>
      </c>
      <c r="N8" s="25">
        <v>10389.98897404749</v>
      </c>
      <c r="O8" s="25">
        <v>10304.288027237943</v>
      </c>
      <c r="P8" s="25">
        <v>10645.679303240486</v>
      </c>
      <c r="Q8" s="25">
        <v>10699.894298569539</v>
      </c>
      <c r="R8" s="25">
        <v>11232.13334016662</v>
      </c>
      <c r="S8" s="25">
        <v>11013.302735443574</v>
      </c>
      <c r="T8" s="25">
        <v>10752.706888908222</v>
      </c>
      <c r="U8" s="25">
        <v>11659.476126820846</v>
      </c>
      <c r="V8" s="25">
        <v>11020.588881428659</v>
      </c>
      <c r="W8" s="25">
        <v>11331.503983121851</v>
      </c>
      <c r="X8" s="25">
        <v>9907.3736693883257</v>
      </c>
      <c r="Y8" s="25">
        <v>9462.3668433483199</v>
      </c>
      <c r="Z8" s="25">
        <v>9272.8565118234983</v>
      </c>
      <c r="AA8" s="25">
        <v>8316.9890536044059</v>
      </c>
      <c r="AB8" s="25">
        <v>8860.1132191969718</v>
      </c>
      <c r="AC8" s="25">
        <v>9087.5791210309544</v>
      </c>
      <c r="AD8" s="25">
        <v>8567.0262028531561</v>
      </c>
      <c r="AE8" s="25">
        <v>9220.3965100886617</v>
      </c>
      <c r="AF8" s="25">
        <v>8948.2795285524044</v>
      </c>
      <c r="AG8" s="25">
        <v>9368.5370462311785</v>
      </c>
      <c r="AH8" s="25">
        <v>8990.0776083983455</v>
      </c>
      <c r="AI8" s="25">
        <v>8083.9381379626238</v>
      </c>
      <c r="AJ8" s="25">
        <v>7558.3914633522945</v>
      </c>
    </row>
    <row r="9" spans="2:36" x14ac:dyDescent="0.2">
      <c r="B9" s="9" t="s">
        <v>21</v>
      </c>
      <c r="C9" s="25">
        <f>SUM(C10:C11)</f>
        <v>118.53952271592826</v>
      </c>
      <c r="D9" s="25">
        <f t="shared" ref="D9:AH9" si="0">SUM(D10:D11)</f>
        <v>108.03660773517973</v>
      </c>
      <c r="E9" s="25">
        <f t="shared" si="0"/>
        <v>102.73695228856717</v>
      </c>
      <c r="F9" s="25">
        <f t="shared" si="0"/>
        <v>106.95982345188651</v>
      </c>
      <c r="G9" s="25">
        <f t="shared" si="0"/>
        <v>105.46794572948377</v>
      </c>
      <c r="H9" s="25">
        <f t="shared" si="0"/>
        <v>105.98764367199863</v>
      </c>
      <c r="I9" s="25">
        <f t="shared" si="0"/>
        <v>106.34281310532565</v>
      </c>
      <c r="J9" s="25">
        <f t="shared" si="0"/>
        <v>103.91419717458665</v>
      </c>
      <c r="K9" s="25">
        <f t="shared" si="0"/>
        <v>88.931545281017065</v>
      </c>
      <c r="L9" s="25">
        <f t="shared" si="0"/>
        <v>128.41053190470973</v>
      </c>
      <c r="M9" s="25">
        <f t="shared" si="0"/>
        <v>93.148388077781931</v>
      </c>
      <c r="N9" s="25">
        <f t="shared" si="0"/>
        <v>164.13524303934395</v>
      </c>
      <c r="O9" s="25">
        <f t="shared" si="0"/>
        <v>83.023476270509988</v>
      </c>
      <c r="P9" s="25">
        <f t="shared" si="0"/>
        <v>830.64215610273163</v>
      </c>
      <c r="Q9" s="25">
        <f t="shared" si="0"/>
        <v>92.464361513431555</v>
      </c>
      <c r="R9" s="25">
        <f t="shared" si="0"/>
        <v>82.524451548040318</v>
      </c>
      <c r="S9" s="25">
        <f t="shared" si="0"/>
        <v>95.762606356964056</v>
      </c>
      <c r="T9" s="25">
        <f t="shared" si="0"/>
        <v>105.27631192924531</v>
      </c>
      <c r="U9" s="25">
        <f t="shared" si="0"/>
        <v>99.317798302192784</v>
      </c>
      <c r="V9" s="25">
        <f t="shared" si="0"/>
        <v>93.982192500655827</v>
      </c>
      <c r="W9" s="25">
        <f t="shared" si="0"/>
        <v>97.390432994450393</v>
      </c>
      <c r="X9" s="25">
        <f t="shared" si="0"/>
        <v>89.142909095209092</v>
      </c>
      <c r="Y9" s="25">
        <f t="shared" si="0"/>
        <v>87.41621294942945</v>
      </c>
      <c r="Z9" s="25">
        <f t="shared" si="0"/>
        <v>85.310102202620484</v>
      </c>
      <c r="AA9" s="25">
        <f t="shared" si="0"/>
        <v>98.200323602503858</v>
      </c>
      <c r="AB9" s="25">
        <f t="shared" si="0"/>
        <v>99.209918302881093</v>
      </c>
      <c r="AC9" s="25">
        <f t="shared" si="0"/>
        <v>100.37023189207596</v>
      </c>
      <c r="AD9" s="25">
        <f t="shared" si="0"/>
        <v>105.70715242368263</v>
      </c>
      <c r="AE9" s="25">
        <f t="shared" si="0"/>
        <v>106.62389996912053</v>
      </c>
      <c r="AF9" s="25">
        <f t="shared" si="0"/>
        <v>101.61930305076815</v>
      </c>
      <c r="AG9" s="25">
        <f t="shared" si="0"/>
        <v>102.3583933855238</v>
      </c>
      <c r="AH9" s="25">
        <f t="shared" si="0"/>
        <v>90.917738948926058</v>
      </c>
      <c r="AI9" s="25">
        <f t="shared" ref="AI9:AJ9" si="1">SUM(AI10:AI11)</f>
        <v>89.612037747187685</v>
      </c>
      <c r="AJ9" s="25">
        <f t="shared" si="1"/>
        <v>89.267382367169432</v>
      </c>
    </row>
    <row r="10" spans="2:36" x14ac:dyDescent="0.2">
      <c r="B10" s="38" t="s">
        <v>18</v>
      </c>
      <c r="C10" s="25">
        <v>62.223355600000012</v>
      </c>
      <c r="D10" s="25">
        <v>50.32651400000001</v>
      </c>
      <c r="E10" s="25">
        <v>45.631261200000012</v>
      </c>
      <c r="F10" s="25">
        <v>42.141752722216282</v>
      </c>
      <c r="G10" s="25">
        <v>39.480420000000002</v>
      </c>
      <c r="H10" s="25">
        <v>37.329398400000002</v>
      </c>
      <c r="I10" s="25">
        <v>35.30406880000001</v>
      </c>
      <c r="J10" s="25">
        <v>33.758432400000004</v>
      </c>
      <c r="K10" s="25">
        <v>32.435664800000005</v>
      </c>
      <c r="L10" s="25">
        <v>31.262977200000005</v>
      </c>
      <c r="M10" s="25">
        <v>30.263256800000001</v>
      </c>
      <c r="N10" s="25">
        <v>29.330697200000007</v>
      </c>
      <c r="O10" s="25">
        <v>28.475991600000004</v>
      </c>
      <c r="P10" s="25">
        <v>27.716399200000001</v>
      </c>
      <c r="Q10" s="25">
        <v>27.046854800000002</v>
      </c>
      <c r="R10" s="25">
        <v>26.372245200000002</v>
      </c>
      <c r="S10" s="25">
        <v>25.810570800000001</v>
      </c>
      <c r="T10" s="25">
        <v>25.231074400000001</v>
      </c>
      <c r="U10" s="25">
        <v>24.729432000000003</v>
      </c>
      <c r="V10" s="25">
        <v>24.257805600000001</v>
      </c>
      <c r="W10" s="25">
        <v>23.781114000000006</v>
      </c>
      <c r="X10" s="25">
        <v>23.369519600000004</v>
      </c>
      <c r="Y10" s="25">
        <v>22.957925200000002</v>
      </c>
      <c r="Z10" s="25">
        <v>22.564152800000006</v>
      </c>
      <c r="AA10" s="25">
        <v>22.217655600000001</v>
      </c>
      <c r="AB10" s="25">
        <v>21.883915200000001</v>
      </c>
      <c r="AC10" s="25">
        <v>21.550174800000001</v>
      </c>
      <c r="AD10" s="25">
        <v>20.568276399999998</v>
      </c>
      <c r="AE10" s="25">
        <v>20.294568000000002</v>
      </c>
      <c r="AF10" s="25">
        <v>20.020859600000009</v>
      </c>
      <c r="AG10" s="25">
        <v>19.782232399999998</v>
      </c>
      <c r="AH10" s="25">
        <v>19.538540000000005</v>
      </c>
      <c r="AI10" s="25">
        <v>19.342685600000003</v>
      </c>
      <c r="AJ10" s="25">
        <v>19.104058400000007</v>
      </c>
    </row>
    <row r="11" spans="2:36" x14ac:dyDescent="0.2">
      <c r="B11" s="38" t="s">
        <v>19</v>
      </c>
      <c r="C11" s="25">
        <v>56.316167115928238</v>
      </c>
      <c r="D11" s="25">
        <v>57.710093735179719</v>
      </c>
      <c r="E11" s="25">
        <v>57.105691088567156</v>
      </c>
      <c r="F11" s="25">
        <v>64.818070729670225</v>
      </c>
      <c r="G11" s="25">
        <v>65.987525729483764</v>
      </c>
      <c r="H11" s="25">
        <v>68.658245271998624</v>
      </c>
      <c r="I11" s="25">
        <v>71.038744305325636</v>
      </c>
      <c r="J11" s="25">
        <v>70.155764774586643</v>
      </c>
      <c r="K11" s="25">
        <v>56.495880481017061</v>
      </c>
      <c r="L11" s="25">
        <v>97.147554704709719</v>
      </c>
      <c r="M11" s="25">
        <v>62.885131277781937</v>
      </c>
      <c r="N11" s="25">
        <v>134.80454583934394</v>
      </c>
      <c r="O11" s="25">
        <v>54.547484670509981</v>
      </c>
      <c r="P11" s="25">
        <v>802.92575690273168</v>
      </c>
      <c r="Q11" s="25">
        <v>65.41750671343155</v>
      </c>
      <c r="R11" s="25">
        <v>56.152206348040316</v>
      </c>
      <c r="S11" s="25">
        <v>69.952035556964049</v>
      </c>
      <c r="T11" s="25">
        <v>80.045237529245313</v>
      </c>
      <c r="U11" s="25">
        <v>74.588366302192782</v>
      </c>
      <c r="V11" s="25">
        <v>69.72438690065583</v>
      </c>
      <c r="W11" s="25">
        <v>73.609318994450391</v>
      </c>
      <c r="X11" s="25">
        <v>65.773389495209088</v>
      </c>
      <c r="Y11" s="25">
        <v>64.458287749429445</v>
      </c>
      <c r="Z11" s="25">
        <v>62.745949402620475</v>
      </c>
      <c r="AA11" s="25">
        <v>75.982668002503857</v>
      </c>
      <c r="AB11" s="25">
        <v>77.326003102881089</v>
      </c>
      <c r="AC11" s="25">
        <v>78.820057092075956</v>
      </c>
      <c r="AD11" s="25">
        <v>85.138876023682627</v>
      </c>
      <c r="AE11" s="25">
        <v>86.329331969120531</v>
      </c>
      <c r="AF11" s="25">
        <v>81.598443450768144</v>
      </c>
      <c r="AG11" s="25">
        <v>82.576160985523799</v>
      </c>
      <c r="AH11" s="25">
        <v>71.37919894892606</v>
      </c>
      <c r="AI11" s="25">
        <v>70.269352147187675</v>
      </c>
      <c r="AJ11" s="25">
        <v>70.163323967169418</v>
      </c>
    </row>
    <row r="12" spans="2:36" ht="18" x14ac:dyDescent="0.2">
      <c r="B12" s="8" t="s">
        <v>106</v>
      </c>
      <c r="C12" s="26">
        <f>C4+C9</f>
        <v>31067.507592430902</v>
      </c>
      <c r="D12" s="26">
        <f t="shared" ref="D12:AH12" si="2">D4+D9</f>
        <v>31916.505768338273</v>
      </c>
      <c r="E12" s="26">
        <f t="shared" si="2"/>
        <v>31797.562415199744</v>
      </c>
      <c r="F12" s="26">
        <f t="shared" si="2"/>
        <v>31973.410939409034</v>
      </c>
      <c r="G12" s="26">
        <f t="shared" si="2"/>
        <v>32932.458125921046</v>
      </c>
      <c r="H12" s="26">
        <f t="shared" si="2"/>
        <v>33835.41472167553</v>
      </c>
      <c r="I12" s="26">
        <f t="shared" si="2"/>
        <v>35441.268117729524</v>
      </c>
      <c r="J12" s="26">
        <f t="shared" si="2"/>
        <v>36540.183032431436</v>
      </c>
      <c r="K12" s="26">
        <f t="shared" si="2"/>
        <v>38744.371425889876</v>
      </c>
      <c r="L12" s="26">
        <f t="shared" si="2"/>
        <v>40177.92671312239</v>
      </c>
      <c r="M12" s="26">
        <f t="shared" si="2"/>
        <v>42483.518120257475</v>
      </c>
      <c r="N12" s="26">
        <f t="shared" si="2"/>
        <v>44590.238774919118</v>
      </c>
      <c r="O12" s="26">
        <f t="shared" si="2"/>
        <v>43365.864334576829</v>
      </c>
      <c r="P12" s="26">
        <f t="shared" si="2"/>
        <v>44079.132695260378</v>
      </c>
      <c r="Q12" s="26">
        <f t="shared" si="2"/>
        <v>43799.674831130935</v>
      </c>
      <c r="R12" s="26">
        <f t="shared" si="2"/>
        <v>45702.287322714379</v>
      </c>
      <c r="S12" s="26">
        <f t="shared" si="2"/>
        <v>45217.842483622</v>
      </c>
      <c r="T12" s="26">
        <f t="shared" si="2"/>
        <v>45151.848832434458</v>
      </c>
      <c r="U12" s="26">
        <f t="shared" si="2"/>
        <v>45256.279723832267</v>
      </c>
      <c r="V12" s="26">
        <f t="shared" si="2"/>
        <v>40789.084273674278</v>
      </c>
      <c r="W12" s="26">
        <f t="shared" si="2"/>
        <v>40460.232610645937</v>
      </c>
      <c r="X12" s="26">
        <f t="shared" si="2"/>
        <v>36914.429524630345</v>
      </c>
      <c r="Y12" s="26">
        <f t="shared" si="2"/>
        <v>37002.220579472785</v>
      </c>
      <c r="Z12" s="26">
        <f t="shared" si="2"/>
        <v>35854.053015173165</v>
      </c>
      <c r="AA12" s="26">
        <f t="shared" si="2"/>
        <v>35194.089812318678</v>
      </c>
      <c r="AB12" s="26">
        <f t="shared" si="2"/>
        <v>36860.097315310821</v>
      </c>
      <c r="AC12" s="26">
        <f t="shared" si="2"/>
        <v>38370.500253465274</v>
      </c>
      <c r="AD12" s="26">
        <f t="shared" si="2"/>
        <v>37025.722436145596</v>
      </c>
      <c r="AE12" s="26">
        <f t="shared" si="2"/>
        <v>36749.859122489659</v>
      </c>
      <c r="AF12" s="26">
        <f t="shared" si="2"/>
        <v>35133.874200457387</v>
      </c>
      <c r="AG12" s="26">
        <f t="shared" si="2"/>
        <v>33054.407398503317</v>
      </c>
      <c r="AH12" s="26">
        <f t="shared" si="2"/>
        <v>34887.384671442189</v>
      </c>
      <c r="AI12" s="26">
        <f t="shared" ref="AI12:AJ12" si="3">AI4+AI9</f>
        <v>34201.92711191417</v>
      </c>
      <c r="AJ12" s="26">
        <f t="shared" si="3"/>
        <v>31367.814622139489</v>
      </c>
    </row>
    <row r="13" spans="2:36" x14ac:dyDescent="0.2">
      <c r="B13" s="20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2:36" x14ac:dyDescent="0.2">
      <c r="B14" s="19" t="s">
        <v>117</v>
      </c>
    </row>
    <row r="15" spans="2:36" ht="18" x14ac:dyDescent="0.2">
      <c r="B15" s="10" t="s">
        <v>135</v>
      </c>
    </row>
    <row r="16" spans="2:36" x14ac:dyDescent="0.2">
      <c r="B16" s="4" t="s">
        <v>114</v>
      </c>
      <c r="C16" s="4">
        <v>1990</v>
      </c>
      <c r="D16" s="4">
        <v>1991</v>
      </c>
      <c r="E16" s="4">
        <v>1992</v>
      </c>
      <c r="F16" s="4">
        <v>1993</v>
      </c>
      <c r="G16" s="4">
        <v>1994</v>
      </c>
      <c r="H16" s="4">
        <v>1995</v>
      </c>
      <c r="I16" s="4">
        <v>1996</v>
      </c>
      <c r="J16" s="4">
        <v>1997</v>
      </c>
      <c r="K16" s="4">
        <v>1998</v>
      </c>
      <c r="L16" s="4">
        <v>1999</v>
      </c>
      <c r="M16" s="4">
        <v>2000</v>
      </c>
      <c r="N16" s="4">
        <v>2001</v>
      </c>
      <c r="O16" s="4">
        <v>2002</v>
      </c>
      <c r="P16" s="4">
        <v>2003</v>
      </c>
      <c r="Q16" s="4">
        <v>2004</v>
      </c>
      <c r="R16" s="4">
        <v>2005</v>
      </c>
      <c r="S16" s="4">
        <v>2006</v>
      </c>
      <c r="T16" s="4">
        <v>2007</v>
      </c>
      <c r="U16" s="4">
        <v>2008</v>
      </c>
      <c r="V16" s="4">
        <v>2009</v>
      </c>
      <c r="W16" s="4">
        <v>2010</v>
      </c>
      <c r="X16" s="4">
        <v>2011</v>
      </c>
      <c r="Y16" s="4">
        <v>2012</v>
      </c>
      <c r="Z16" s="4">
        <v>2013</v>
      </c>
      <c r="AA16" s="4">
        <v>2014</v>
      </c>
      <c r="AB16" s="4">
        <v>2015</v>
      </c>
      <c r="AC16" s="4">
        <v>2016</v>
      </c>
      <c r="AD16" s="4">
        <v>2017</v>
      </c>
      <c r="AE16" s="4">
        <v>2018</v>
      </c>
      <c r="AF16" s="4">
        <v>2019</v>
      </c>
      <c r="AG16" s="4">
        <v>2020</v>
      </c>
      <c r="AH16" s="4">
        <v>2021</v>
      </c>
      <c r="AI16" s="4">
        <v>2022</v>
      </c>
      <c r="AJ16" s="4">
        <v>2023</v>
      </c>
    </row>
    <row r="17" spans="2:38" x14ac:dyDescent="0.2">
      <c r="B17" s="9" t="s">
        <v>20</v>
      </c>
      <c r="C17" s="25">
        <v>30966.046187665783</v>
      </c>
      <c r="D17" s="25">
        <v>32025.332374045473</v>
      </c>
      <c r="E17" s="25">
        <v>31904.314467648885</v>
      </c>
      <c r="F17" s="25">
        <v>32064.810557731002</v>
      </c>
      <c r="G17" s="25">
        <v>33040.86016707791</v>
      </c>
      <c r="H17" s="25">
        <v>33935.184321283115</v>
      </c>
      <c r="I17" s="25">
        <v>35509.450022500634</v>
      </c>
      <c r="J17" s="25">
        <v>36607.574502936142</v>
      </c>
      <c r="K17" s="25">
        <v>38814.927415883285</v>
      </c>
      <c r="L17" s="25">
        <v>40204.336016763787</v>
      </c>
      <c r="M17" s="25">
        <v>42534.09242454428</v>
      </c>
      <c r="N17" s="25">
        <v>44561.698405194082</v>
      </c>
      <c r="O17" s="25">
        <v>43406.526195144848</v>
      </c>
      <c r="P17" s="25">
        <v>43358.373057299381</v>
      </c>
      <c r="Q17" s="25">
        <v>43803.44712636558</v>
      </c>
      <c r="R17" s="25">
        <v>45639.319707455841</v>
      </c>
      <c r="S17" s="25">
        <v>45144.856033273383</v>
      </c>
      <c r="T17" s="25">
        <v>45048.381141421793</v>
      </c>
      <c r="U17" s="25">
        <v>45142.190036997083</v>
      </c>
      <c r="V17" s="25">
        <v>40697.250179910319</v>
      </c>
      <c r="W17" s="25">
        <v>40352.77647509252</v>
      </c>
      <c r="X17" s="25">
        <v>36812.783856779948</v>
      </c>
      <c r="Y17" s="25">
        <v>36905.333332836788</v>
      </c>
      <c r="Z17" s="25">
        <v>35772.412922146221</v>
      </c>
      <c r="AA17" s="25">
        <v>35091.187896338022</v>
      </c>
      <c r="AB17" s="25">
        <v>36755.363739307955</v>
      </c>
      <c r="AC17" s="25">
        <v>38295.560682858668</v>
      </c>
      <c r="AD17" s="25">
        <v>36969.599657074505</v>
      </c>
      <c r="AE17" s="25">
        <v>36698.821882923512</v>
      </c>
      <c r="AF17" s="25">
        <v>35117.555170536456</v>
      </c>
      <c r="AG17" s="25">
        <v>33020.893819225908</v>
      </c>
      <c r="AH17" s="25">
        <v>34886.186662233857</v>
      </c>
      <c r="AI17" s="25">
        <v>34219.594776327314</v>
      </c>
      <c r="AJ17" s="25">
        <v>31361.872086922722</v>
      </c>
    </row>
    <row r="18" spans="2:38" x14ac:dyDescent="0.2">
      <c r="B18" s="38" t="s">
        <v>14</v>
      </c>
      <c r="C18" s="25">
        <v>11216.006897188001</v>
      </c>
      <c r="D18" s="25">
        <v>11676.912642158377</v>
      </c>
      <c r="E18" s="25">
        <v>12338.10194363468</v>
      </c>
      <c r="F18" s="25">
        <v>12354.405702160786</v>
      </c>
      <c r="G18" s="25">
        <v>12691.720569085026</v>
      </c>
      <c r="H18" s="25">
        <v>13376.335800202443</v>
      </c>
      <c r="I18" s="25">
        <v>14096.080157652261</v>
      </c>
      <c r="J18" s="25">
        <v>14753.528053849999</v>
      </c>
      <c r="K18" s="25">
        <v>15134.319622632313</v>
      </c>
      <c r="L18" s="25">
        <v>15792.726170428798</v>
      </c>
      <c r="M18" s="25">
        <v>16109.096093165621</v>
      </c>
      <c r="N18" s="25">
        <v>17326.330767245956</v>
      </c>
      <c r="O18" s="25">
        <v>16410.693012880536</v>
      </c>
      <c r="P18" s="25">
        <v>15715.357716204478</v>
      </c>
      <c r="Q18" s="25">
        <v>15326.066218735728</v>
      </c>
      <c r="R18" s="25">
        <v>15818.048991002814</v>
      </c>
      <c r="S18" s="25">
        <v>15065.19889828164</v>
      </c>
      <c r="T18" s="25">
        <v>14570.702096295341</v>
      </c>
      <c r="U18" s="25">
        <v>14691.39429169633</v>
      </c>
      <c r="V18" s="25">
        <v>13103.044786983448</v>
      </c>
      <c r="W18" s="25">
        <v>13363.791583812799</v>
      </c>
      <c r="X18" s="25">
        <v>11967.75681959947</v>
      </c>
      <c r="Y18" s="25">
        <v>12810.007277878158</v>
      </c>
      <c r="Z18" s="25">
        <v>11449.199806029827</v>
      </c>
      <c r="AA18" s="25">
        <v>11244.354276005261</v>
      </c>
      <c r="AB18" s="25">
        <v>11853.549913721332</v>
      </c>
      <c r="AC18" s="25">
        <v>12575.059382456768</v>
      </c>
      <c r="AD18" s="25">
        <v>11762.707268659155</v>
      </c>
      <c r="AE18" s="25">
        <v>10442.012169952055</v>
      </c>
      <c r="AF18" s="25">
        <v>9197.6989274573461</v>
      </c>
      <c r="AG18" s="25">
        <v>8551.7849155144249</v>
      </c>
      <c r="AH18" s="25">
        <v>10085.640873085991</v>
      </c>
      <c r="AI18" s="25">
        <v>9902.8754882407538</v>
      </c>
      <c r="AJ18" s="25">
        <v>7760.1043382036623</v>
      </c>
    </row>
    <row r="19" spans="2:38" x14ac:dyDescent="0.2">
      <c r="B19" s="38" t="s">
        <v>15</v>
      </c>
      <c r="C19" s="25">
        <v>4093.4796725040505</v>
      </c>
      <c r="D19" s="25">
        <v>4390.2590444083089</v>
      </c>
      <c r="E19" s="25">
        <v>4068.8257660118916</v>
      </c>
      <c r="F19" s="25">
        <v>4276.272644262639</v>
      </c>
      <c r="G19" s="25">
        <v>4544.6400942844357</v>
      </c>
      <c r="H19" s="25">
        <v>4567.553656866784</v>
      </c>
      <c r="I19" s="25">
        <v>4410.431952642155</v>
      </c>
      <c r="J19" s="25">
        <v>4761.1133863428286</v>
      </c>
      <c r="K19" s="25">
        <v>4740.5144831688394</v>
      </c>
      <c r="L19" s="25">
        <v>4922.5957466858717</v>
      </c>
      <c r="M19" s="25">
        <v>5706.0835225042592</v>
      </c>
      <c r="N19" s="25">
        <v>5679.0817327494815</v>
      </c>
      <c r="O19" s="25">
        <v>5345.4098937067083</v>
      </c>
      <c r="P19" s="25">
        <v>5460.0404328108043</v>
      </c>
      <c r="Q19" s="25">
        <v>5524.4635461483958</v>
      </c>
      <c r="R19" s="25">
        <v>5653.3355829282928</v>
      </c>
      <c r="S19" s="25">
        <v>5451.273204518543</v>
      </c>
      <c r="T19" s="25">
        <v>5526.5338550347233</v>
      </c>
      <c r="U19" s="25">
        <v>5352.2349175943164</v>
      </c>
      <c r="V19" s="25">
        <v>4329.6502892322878</v>
      </c>
      <c r="W19" s="25">
        <v>4271.8350090174663</v>
      </c>
      <c r="X19" s="25">
        <v>3842.2146370610831</v>
      </c>
      <c r="Y19" s="25">
        <v>3921.6508378838525</v>
      </c>
      <c r="Z19" s="25">
        <v>4145.4267726951784</v>
      </c>
      <c r="AA19" s="25">
        <v>4206.8681022787141</v>
      </c>
      <c r="AB19" s="25">
        <v>4315.2741868049397</v>
      </c>
      <c r="AC19" s="25">
        <v>4401.1661014930587</v>
      </c>
      <c r="AD19" s="25">
        <v>4629.3968973696356</v>
      </c>
      <c r="AE19" s="25">
        <v>4830.4761723200036</v>
      </c>
      <c r="AF19" s="25">
        <v>4756.3893319215395</v>
      </c>
      <c r="AG19" s="25">
        <v>4755.6937496742967</v>
      </c>
      <c r="AH19" s="25">
        <v>4779.2879687929099</v>
      </c>
      <c r="AI19" s="25">
        <v>4523.0966688144526</v>
      </c>
      <c r="AJ19" s="25">
        <v>4315.4866912593925</v>
      </c>
    </row>
    <row r="20" spans="2:38" x14ac:dyDescent="0.2">
      <c r="B20" s="38" t="s">
        <v>16</v>
      </c>
      <c r="C20" s="25">
        <v>5143.2209966235951</v>
      </c>
      <c r="D20" s="25">
        <v>5322.784380216016</v>
      </c>
      <c r="E20" s="25">
        <v>5750.6987650146766</v>
      </c>
      <c r="F20" s="25">
        <v>5725.0387959524587</v>
      </c>
      <c r="G20" s="25">
        <v>5973.8891872805561</v>
      </c>
      <c r="H20" s="25">
        <v>6264.1164021529803</v>
      </c>
      <c r="I20" s="25">
        <v>7306.2867560263248</v>
      </c>
      <c r="J20" s="25">
        <v>7679.9384200278218</v>
      </c>
      <c r="K20" s="25">
        <v>9019.9298187072891</v>
      </c>
      <c r="L20" s="25">
        <v>9739.6286797150005</v>
      </c>
      <c r="M20" s="25">
        <v>10779.064760547242</v>
      </c>
      <c r="N20" s="25">
        <v>11302.081525030781</v>
      </c>
      <c r="O20" s="25">
        <v>11495.627052395097</v>
      </c>
      <c r="P20" s="25">
        <v>11698.307223508677</v>
      </c>
      <c r="Q20" s="25">
        <v>12416.765300888675</v>
      </c>
      <c r="R20" s="25">
        <v>13126.068210434123</v>
      </c>
      <c r="S20" s="25">
        <v>13806.78537503583</v>
      </c>
      <c r="T20" s="25">
        <v>14395.602041158794</v>
      </c>
      <c r="U20" s="25">
        <v>13666.755164102264</v>
      </c>
      <c r="V20" s="25">
        <v>12447.810291124999</v>
      </c>
      <c r="W20" s="25">
        <v>11533.578153225757</v>
      </c>
      <c r="X20" s="25">
        <v>11225.578970757138</v>
      </c>
      <c r="Y20" s="25">
        <v>10838.408338745505</v>
      </c>
      <c r="Z20" s="25">
        <v>11063.116542180649</v>
      </c>
      <c r="AA20" s="25">
        <v>11346.028320550098</v>
      </c>
      <c r="AB20" s="25">
        <v>11839.313128903908</v>
      </c>
      <c r="AC20" s="25">
        <v>12350.308810652072</v>
      </c>
      <c r="AD20" s="25">
        <v>12201.875775585755</v>
      </c>
      <c r="AE20" s="25">
        <v>12396.296074131824</v>
      </c>
      <c r="AF20" s="25">
        <v>12423.797859730013</v>
      </c>
      <c r="AG20" s="25">
        <v>10484.278463864932</v>
      </c>
      <c r="AH20" s="25">
        <v>11194.29520637038</v>
      </c>
      <c r="AI20" s="25">
        <v>11884.953384646595</v>
      </c>
      <c r="AJ20" s="25">
        <v>11932.664674559541</v>
      </c>
    </row>
    <row r="21" spans="2:38" x14ac:dyDescent="0.2">
      <c r="B21" s="38" t="s">
        <v>17</v>
      </c>
      <c r="C21" s="25">
        <v>10513.338621350136</v>
      </c>
      <c r="D21" s="25">
        <v>10635.37630726277</v>
      </c>
      <c r="E21" s="25">
        <v>9746.6879929876377</v>
      </c>
      <c r="F21" s="25">
        <v>9709.093415355117</v>
      </c>
      <c r="G21" s="25">
        <v>9830.6103164278902</v>
      </c>
      <c r="H21" s="25">
        <v>9727.1784620609033</v>
      </c>
      <c r="I21" s="25">
        <v>9696.6511561798925</v>
      </c>
      <c r="J21" s="25">
        <v>9412.9946427154919</v>
      </c>
      <c r="K21" s="25">
        <v>9920.1634913748458</v>
      </c>
      <c r="L21" s="25">
        <v>9749.3854199341149</v>
      </c>
      <c r="M21" s="25">
        <v>9939.8480483271542</v>
      </c>
      <c r="N21" s="25">
        <v>10254.204380167866</v>
      </c>
      <c r="O21" s="25">
        <v>10154.796236162514</v>
      </c>
      <c r="P21" s="25">
        <v>10484.667684775422</v>
      </c>
      <c r="Q21" s="25">
        <v>10536.152060592778</v>
      </c>
      <c r="R21" s="25">
        <v>11041.866923090609</v>
      </c>
      <c r="S21" s="25">
        <v>10821.598555437371</v>
      </c>
      <c r="T21" s="25">
        <v>10555.543148932938</v>
      </c>
      <c r="U21" s="25">
        <v>11431.805663604171</v>
      </c>
      <c r="V21" s="25">
        <v>10816.744812569586</v>
      </c>
      <c r="W21" s="25">
        <v>11183.571729036496</v>
      </c>
      <c r="X21" s="25">
        <v>9777.2334293622534</v>
      </c>
      <c r="Y21" s="25">
        <v>9335.266878329272</v>
      </c>
      <c r="Z21" s="25">
        <v>9114.669801240565</v>
      </c>
      <c r="AA21" s="25">
        <v>8293.9371975039448</v>
      </c>
      <c r="AB21" s="25">
        <v>8747.2265098777752</v>
      </c>
      <c r="AC21" s="25">
        <v>8969.0263882567669</v>
      </c>
      <c r="AD21" s="25">
        <v>8375.6197154599613</v>
      </c>
      <c r="AE21" s="25">
        <v>9030.0374665196305</v>
      </c>
      <c r="AF21" s="25">
        <v>8739.6690514275579</v>
      </c>
      <c r="AG21" s="25">
        <v>9229.1366901722522</v>
      </c>
      <c r="AH21" s="25">
        <v>8826.9626139845786</v>
      </c>
      <c r="AI21" s="25">
        <v>7908.6692346255113</v>
      </c>
      <c r="AJ21" s="25">
        <v>7353.6163829001271</v>
      </c>
    </row>
    <row r="22" spans="2:38" x14ac:dyDescent="0.2">
      <c r="B22" s="9" t="s">
        <v>21</v>
      </c>
      <c r="C22" s="25">
        <f>SUM(C23:C24)</f>
        <v>118.53960224355268</v>
      </c>
      <c r="D22" s="25">
        <f t="shared" ref="D22:AH22" si="4">SUM(D23:D24)</f>
        <v>108.03668924259867</v>
      </c>
      <c r="E22" s="25">
        <f t="shared" si="4"/>
        <v>102.73703290331851</v>
      </c>
      <c r="F22" s="25">
        <f t="shared" si="4"/>
        <v>106.95991442455907</v>
      </c>
      <c r="G22" s="25">
        <f t="shared" si="4"/>
        <v>105.46803852148821</v>
      </c>
      <c r="H22" s="25">
        <f t="shared" si="4"/>
        <v>105.98773069289459</v>
      </c>
      <c r="I22" s="25">
        <f t="shared" si="4"/>
        <v>106.34285865256859</v>
      </c>
      <c r="J22" s="25">
        <f t="shared" si="4"/>
        <v>103.91419717458666</v>
      </c>
      <c r="K22" s="25">
        <f t="shared" si="4"/>
        <v>88.931545281017065</v>
      </c>
      <c r="L22" s="25">
        <f t="shared" si="4"/>
        <v>128.41053183639858</v>
      </c>
      <c r="M22" s="25">
        <f t="shared" si="4"/>
        <v>93.148387452627333</v>
      </c>
      <c r="N22" s="25">
        <f t="shared" si="4"/>
        <v>164.13524391824237</v>
      </c>
      <c r="O22" s="25">
        <f t="shared" si="4"/>
        <v>83.023477922415921</v>
      </c>
      <c r="P22" s="25">
        <f t="shared" si="4"/>
        <v>830.64215627018473</v>
      </c>
      <c r="Q22" s="25">
        <f t="shared" si="4"/>
        <v>92.464362922312887</v>
      </c>
      <c r="R22" s="25">
        <f t="shared" si="4"/>
        <v>82.524453527234044</v>
      </c>
      <c r="S22" s="25">
        <f t="shared" si="4"/>
        <v>95.762607599072226</v>
      </c>
      <c r="T22" s="25">
        <f t="shared" si="4"/>
        <v>105.27631192924532</v>
      </c>
      <c r="U22" s="25">
        <f t="shared" si="4"/>
        <v>99.317798302192784</v>
      </c>
      <c r="V22" s="25">
        <f t="shared" si="4"/>
        <v>93.982192500655827</v>
      </c>
      <c r="W22" s="25">
        <f t="shared" si="4"/>
        <v>97.390432994450393</v>
      </c>
      <c r="X22" s="25">
        <f t="shared" si="4"/>
        <v>89.142909095209106</v>
      </c>
      <c r="Y22" s="25">
        <f t="shared" si="4"/>
        <v>87.416212949429465</v>
      </c>
      <c r="Z22" s="25">
        <f t="shared" si="4"/>
        <v>85.310102202620499</v>
      </c>
      <c r="AA22" s="25">
        <f t="shared" si="4"/>
        <v>98.200323602503858</v>
      </c>
      <c r="AB22" s="25">
        <f t="shared" si="4"/>
        <v>99.296495112235149</v>
      </c>
      <c r="AC22" s="25">
        <f t="shared" si="4"/>
        <v>100.45197420501088</v>
      </c>
      <c r="AD22" s="25">
        <f t="shared" si="4"/>
        <v>105.7890835336193</v>
      </c>
      <c r="AE22" s="25">
        <f t="shared" si="4"/>
        <v>106.70600261240361</v>
      </c>
      <c r="AF22" s="25">
        <f t="shared" si="4"/>
        <v>101.70371835945051</v>
      </c>
      <c r="AG22" s="25">
        <f t="shared" si="4"/>
        <v>102.49082030798876</v>
      </c>
      <c r="AH22" s="25">
        <f t="shared" si="4"/>
        <v>91.071681605553067</v>
      </c>
      <c r="AI22" s="25">
        <f t="shared" ref="AI22:AJ22" si="5">SUM(AI23:AI24)</f>
        <v>89.727917526261223</v>
      </c>
      <c r="AJ22" s="25">
        <f t="shared" si="5"/>
        <v>89.267010707654748</v>
      </c>
    </row>
    <row r="23" spans="2:38" x14ac:dyDescent="0.2">
      <c r="B23" s="38" t="s">
        <v>18</v>
      </c>
      <c r="C23" s="25">
        <v>62.223355600000012</v>
      </c>
      <c r="D23" s="25">
        <v>50.32651400000001</v>
      </c>
      <c r="E23" s="25">
        <v>45.631261200000012</v>
      </c>
      <c r="F23" s="25">
        <v>42.141752722216282</v>
      </c>
      <c r="G23" s="25">
        <v>39.480420000000002</v>
      </c>
      <c r="H23" s="25">
        <v>37.329398400000002</v>
      </c>
      <c r="I23" s="25">
        <v>35.30406880000001</v>
      </c>
      <c r="J23" s="25">
        <v>33.758432400000004</v>
      </c>
      <c r="K23" s="25">
        <v>32.435664800000005</v>
      </c>
      <c r="L23" s="25">
        <v>31.262977200000005</v>
      </c>
      <c r="M23" s="25">
        <v>30.263256800000001</v>
      </c>
      <c r="N23" s="25">
        <v>29.330697200000007</v>
      </c>
      <c r="O23" s="25">
        <v>28.475991600000004</v>
      </c>
      <c r="P23" s="25">
        <v>27.716399200000001</v>
      </c>
      <c r="Q23" s="25">
        <v>27.046854800000002</v>
      </c>
      <c r="R23" s="25">
        <v>26.372245200000002</v>
      </c>
      <c r="S23" s="25">
        <v>25.810570800000001</v>
      </c>
      <c r="T23" s="25">
        <v>25.231074400000001</v>
      </c>
      <c r="U23" s="25">
        <v>24.729432000000003</v>
      </c>
      <c r="V23" s="25">
        <v>24.257805600000001</v>
      </c>
      <c r="W23" s="25">
        <v>23.781114000000006</v>
      </c>
      <c r="X23" s="25">
        <v>23.369519600000004</v>
      </c>
      <c r="Y23" s="25">
        <v>22.957925200000002</v>
      </c>
      <c r="Z23" s="25">
        <v>22.564152800000006</v>
      </c>
      <c r="AA23" s="25">
        <v>22.217655600000001</v>
      </c>
      <c r="AB23" s="25">
        <v>21.883915200000001</v>
      </c>
      <c r="AC23" s="25">
        <v>21.550174800000001</v>
      </c>
      <c r="AD23" s="25">
        <v>20.568276399999998</v>
      </c>
      <c r="AE23" s="25">
        <v>20.294568000000002</v>
      </c>
      <c r="AF23" s="25">
        <v>20.020859600000009</v>
      </c>
      <c r="AG23" s="25">
        <v>19.782232399999998</v>
      </c>
      <c r="AH23" s="25">
        <v>19.538540000000005</v>
      </c>
      <c r="AI23" s="25">
        <v>19.342685600000003</v>
      </c>
      <c r="AJ23" s="25">
        <v>19.104058400000007</v>
      </c>
    </row>
    <row r="24" spans="2:38" x14ac:dyDescent="0.2">
      <c r="B24" s="38" t="s">
        <v>19</v>
      </c>
      <c r="C24" s="25">
        <v>56.316246643552674</v>
      </c>
      <c r="D24" s="25">
        <v>57.710175242598666</v>
      </c>
      <c r="E24" s="25">
        <v>57.105771703318496</v>
      </c>
      <c r="F24" s="25">
        <v>64.818161702342792</v>
      </c>
      <c r="G24" s="25">
        <v>65.987618521488216</v>
      </c>
      <c r="H24" s="25">
        <v>68.658332292894585</v>
      </c>
      <c r="I24" s="25">
        <v>71.038789852568584</v>
      </c>
      <c r="J24" s="25">
        <v>70.155764774586657</v>
      </c>
      <c r="K24" s="25">
        <v>56.495880481017068</v>
      </c>
      <c r="L24" s="25">
        <v>97.147554636398581</v>
      </c>
      <c r="M24" s="25">
        <v>62.885130652627332</v>
      </c>
      <c r="N24" s="25">
        <v>134.80454671824236</v>
      </c>
      <c r="O24" s="25">
        <v>54.547486322415914</v>
      </c>
      <c r="P24" s="25">
        <v>802.92575707018477</v>
      </c>
      <c r="Q24" s="25">
        <v>65.417508122312881</v>
      </c>
      <c r="R24" s="25">
        <v>56.152208327234042</v>
      </c>
      <c r="S24" s="25">
        <v>69.952036799072232</v>
      </c>
      <c r="T24" s="25">
        <v>80.045237529245327</v>
      </c>
      <c r="U24" s="25">
        <v>74.588366302192782</v>
      </c>
      <c r="V24" s="25">
        <v>69.72438690065583</v>
      </c>
      <c r="W24" s="25">
        <v>73.609318994450391</v>
      </c>
      <c r="X24" s="25">
        <v>65.773389495209102</v>
      </c>
      <c r="Y24" s="25">
        <v>64.458287749429459</v>
      </c>
      <c r="Z24" s="25">
        <v>62.745949402620489</v>
      </c>
      <c r="AA24" s="25">
        <v>75.982668002503857</v>
      </c>
      <c r="AB24" s="25">
        <v>77.412579912235145</v>
      </c>
      <c r="AC24" s="25">
        <v>78.901799405010877</v>
      </c>
      <c r="AD24" s="25">
        <v>85.220807133619303</v>
      </c>
      <c r="AE24" s="25">
        <v>86.41143461240361</v>
      </c>
      <c r="AF24" s="25">
        <v>81.682858759450497</v>
      </c>
      <c r="AG24" s="25">
        <v>82.708587907988758</v>
      </c>
      <c r="AH24" s="25">
        <v>71.53314160555307</v>
      </c>
      <c r="AI24" s="25">
        <v>70.385231926261227</v>
      </c>
      <c r="AJ24" s="25">
        <v>70.162952307654749</v>
      </c>
    </row>
    <row r="25" spans="2:38" ht="18" x14ac:dyDescent="0.2">
      <c r="B25" s="8" t="s">
        <v>106</v>
      </c>
      <c r="C25" s="26">
        <f>C17+C22</f>
        <v>31084.585789909335</v>
      </c>
      <c r="D25" s="26">
        <f t="shared" ref="D25:AH25" si="6">D17+D22</f>
        <v>32133.369063288072</v>
      </c>
      <c r="E25" s="26">
        <f t="shared" si="6"/>
        <v>32007.051500552203</v>
      </c>
      <c r="F25" s="26">
        <f t="shared" si="6"/>
        <v>32171.77047215556</v>
      </c>
      <c r="G25" s="26">
        <f t="shared" si="6"/>
        <v>33146.328205599399</v>
      </c>
      <c r="H25" s="26">
        <f t="shared" si="6"/>
        <v>34041.172051976013</v>
      </c>
      <c r="I25" s="26">
        <f t="shared" si="6"/>
        <v>35615.792881153204</v>
      </c>
      <c r="J25" s="26">
        <f t="shared" si="6"/>
        <v>36711.488700110727</v>
      </c>
      <c r="K25" s="26">
        <f t="shared" si="6"/>
        <v>38903.858961164304</v>
      </c>
      <c r="L25" s="26">
        <f t="shared" si="6"/>
        <v>40332.746548600189</v>
      </c>
      <c r="M25" s="26">
        <f t="shared" si="6"/>
        <v>42627.240811996904</v>
      </c>
      <c r="N25" s="26">
        <f t="shared" si="6"/>
        <v>44725.833649112326</v>
      </c>
      <c r="O25" s="26">
        <f t="shared" si="6"/>
        <v>43489.549673067268</v>
      </c>
      <c r="P25" s="26">
        <f t="shared" si="6"/>
        <v>44189.015213569568</v>
      </c>
      <c r="Q25" s="26">
        <f t="shared" si="6"/>
        <v>43895.911489287893</v>
      </c>
      <c r="R25" s="26">
        <f t="shared" si="6"/>
        <v>45721.844160983077</v>
      </c>
      <c r="S25" s="26">
        <f t="shared" si="6"/>
        <v>45240.618640872453</v>
      </c>
      <c r="T25" s="26">
        <f t="shared" si="6"/>
        <v>45153.657453351036</v>
      </c>
      <c r="U25" s="26">
        <f t="shared" si="6"/>
        <v>45241.507835299279</v>
      </c>
      <c r="V25" s="26">
        <f t="shared" si="6"/>
        <v>40791.232372410974</v>
      </c>
      <c r="W25" s="26">
        <f t="shared" si="6"/>
        <v>40450.166908086969</v>
      </c>
      <c r="X25" s="26">
        <f t="shared" si="6"/>
        <v>36901.926765875156</v>
      </c>
      <c r="Y25" s="26">
        <f t="shared" si="6"/>
        <v>36992.749545786217</v>
      </c>
      <c r="Z25" s="26">
        <f t="shared" si="6"/>
        <v>35857.723024348845</v>
      </c>
      <c r="AA25" s="26">
        <f t="shared" si="6"/>
        <v>35189.388219940527</v>
      </c>
      <c r="AB25" s="26">
        <f t="shared" si="6"/>
        <v>36854.660234420189</v>
      </c>
      <c r="AC25" s="26">
        <f t="shared" si="6"/>
        <v>38396.012657063678</v>
      </c>
      <c r="AD25" s="26">
        <f t="shared" si="6"/>
        <v>37075.388740608127</v>
      </c>
      <c r="AE25" s="26">
        <f t="shared" si="6"/>
        <v>36805.527885535914</v>
      </c>
      <c r="AF25" s="26">
        <f t="shared" si="6"/>
        <v>35219.258888895907</v>
      </c>
      <c r="AG25" s="26">
        <f t="shared" si="6"/>
        <v>33123.384639533899</v>
      </c>
      <c r="AH25" s="26">
        <f t="shared" si="6"/>
        <v>34977.258343839407</v>
      </c>
      <c r="AI25" s="26">
        <f t="shared" ref="AI25:AJ25" si="7">AI17+AI22</f>
        <v>34309.322693853574</v>
      </c>
      <c r="AJ25" s="26">
        <f t="shared" si="7"/>
        <v>31451.139097630377</v>
      </c>
    </row>
    <row r="26" spans="2:38" x14ac:dyDescent="0.2">
      <c r="B26" s="20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2:38" x14ac:dyDescent="0.2">
      <c r="B27" s="8" t="s">
        <v>7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</row>
    <row r="28" spans="2:38" x14ac:dyDescent="0.2"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35"/>
      <c r="AI28" s="35"/>
      <c r="AJ28" s="35"/>
    </row>
    <row r="29" spans="2:38" x14ac:dyDescent="0.2">
      <c r="B29" s="4" t="s">
        <v>22</v>
      </c>
      <c r="C29" s="4">
        <v>1990</v>
      </c>
      <c r="D29" s="4">
        <v>1991</v>
      </c>
      <c r="E29" s="4">
        <v>1992</v>
      </c>
      <c r="F29" s="4">
        <v>1993</v>
      </c>
      <c r="G29" s="4">
        <v>1994</v>
      </c>
      <c r="H29" s="4">
        <v>1995</v>
      </c>
      <c r="I29" s="4">
        <v>1996</v>
      </c>
      <c r="J29" s="4">
        <v>1997</v>
      </c>
      <c r="K29" s="4">
        <v>1998</v>
      </c>
      <c r="L29" s="4">
        <v>1999</v>
      </c>
      <c r="M29" s="4">
        <v>2000</v>
      </c>
      <c r="N29" s="4">
        <v>2001</v>
      </c>
      <c r="O29" s="4">
        <v>2002</v>
      </c>
      <c r="P29" s="4">
        <v>2003</v>
      </c>
      <c r="Q29" s="4">
        <v>2004</v>
      </c>
      <c r="R29" s="4">
        <v>2005</v>
      </c>
      <c r="S29" s="4">
        <v>2006</v>
      </c>
      <c r="T29" s="4">
        <v>2007</v>
      </c>
      <c r="U29" s="4">
        <v>2008</v>
      </c>
      <c r="V29" s="4">
        <v>2009</v>
      </c>
      <c r="W29" s="4">
        <v>2010</v>
      </c>
      <c r="X29" s="4">
        <v>2011</v>
      </c>
      <c r="Y29" s="4">
        <v>2012</v>
      </c>
      <c r="Z29" s="4">
        <v>2013</v>
      </c>
      <c r="AA29" s="4">
        <v>2014</v>
      </c>
      <c r="AB29" s="4">
        <v>2015</v>
      </c>
      <c r="AC29" s="4">
        <v>2016</v>
      </c>
      <c r="AD29" s="4">
        <v>2017</v>
      </c>
      <c r="AE29" s="4">
        <v>2018</v>
      </c>
      <c r="AF29" s="4">
        <v>2019</v>
      </c>
      <c r="AG29" s="4">
        <v>2020</v>
      </c>
      <c r="AH29" s="4">
        <v>2021</v>
      </c>
      <c r="AI29" s="4">
        <v>2022</v>
      </c>
      <c r="AJ29" s="4">
        <v>2023</v>
      </c>
    </row>
    <row r="30" spans="2:38" x14ac:dyDescent="0.2">
      <c r="B30" s="9" t="s">
        <v>20</v>
      </c>
      <c r="C30" s="40">
        <f t="shared" ref="C30:AH30" si="8">(C17-C4)/C4</f>
        <v>5.5181542442186505E-4</v>
      </c>
      <c r="D30" s="40">
        <f t="shared" si="8"/>
        <v>6.8177821556712412E-3</v>
      </c>
      <c r="E30" s="40">
        <f t="shared" si="8"/>
        <v>6.6095648636036643E-3</v>
      </c>
      <c r="F30" s="40">
        <f t="shared" si="8"/>
        <v>6.2247107797493186E-3</v>
      </c>
      <c r="G30" s="40">
        <f t="shared" si="8"/>
        <v>6.5150653688439896E-3</v>
      </c>
      <c r="H30" s="40">
        <f t="shared" si="8"/>
        <v>6.1002294169938479E-3</v>
      </c>
      <c r="I30" s="40">
        <f t="shared" si="8"/>
        <v>4.9391562702297076E-3</v>
      </c>
      <c r="J30" s="40">
        <f t="shared" si="8"/>
        <v>4.701515087997446E-3</v>
      </c>
      <c r="K30" s="40">
        <f t="shared" si="8"/>
        <v>4.1258755757797739E-3</v>
      </c>
      <c r="L30" s="40">
        <f t="shared" si="8"/>
        <v>3.8657105081013024E-3</v>
      </c>
      <c r="M30" s="40">
        <f t="shared" si="8"/>
        <v>3.3904562114607565E-3</v>
      </c>
      <c r="N30" s="40">
        <f t="shared" si="8"/>
        <v>3.0521441795364067E-3</v>
      </c>
      <c r="O30" s="40">
        <f t="shared" si="8"/>
        <v>2.8576067186401213E-3</v>
      </c>
      <c r="P30" s="40">
        <f t="shared" si="8"/>
        <v>2.5407249310180056E-3</v>
      </c>
      <c r="Q30" s="40">
        <f t="shared" si="8"/>
        <v>2.2018485214236262E-3</v>
      </c>
      <c r="R30" s="40">
        <f t="shared" si="8"/>
        <v>4.2869219519463904E-4</v>
      </c>
      <c r="S30" s="40">
        <f t="shared" si="8"/>
        <v>5.047674236271474E-4</v>
      </c>
      <c r="T30" s="40">
        <f t="shared" si="8"/>
        <v>4.0150022862546383E-5</v>
      </c>
      <c r="U30" s="40">
        <f t="shared" si="8"/>
        <v>-3.2712317000752858E-4</v>
      </c>
      <c r="V30" s="40">
        <f t="shared" si="8"/>
        <v>5.2785191014168333E-5</v>
      </c>
      <c r="W30" s="40">
        <f t="shared" si="8"/>
        <v>-2.4938042060232624E-4</v>
      </c>
      <c r="X30" s="40">
        <f t="shared" si="8"/>
        <v>-3.3951558573651753E-4</v>
      </c>
      <c r="Y30" s="40">
        <f t="shared" si="8"/>
        <v>-2.5656464524452917E-4</v>
      </c>
      <c r="Z30" s="40">
        <f t="shared" si="8"/>
        <v>1.0260380647452026E-4</v>
      </c>
      <c r="AA30" s="40">
        <f t="shared" si="8"/>
        <v>-1.3396418915846516E-4</v>
      </c>
      <c r="AB30" s="40">
        <f t="shared" si="8"/>
        <v>-1.5025909577011458E-4</v>
      </c>
      <c r="AC30" s="40">
        <f t="shared" si="8"/>
        <v>6.645041778309931E-4</v>
      </c>
      <c r="AD30" s="40">
        <f t="shared" si="8"/>
        <v>1.3430214741664149E-3</v>
      </c>
      <c r="AE30" s="40">
        <f t="shared" si="8"/>
        <v>1.516969232258442E-3</v>
      </c>
      <c r="AF30" s="40">
        <f t="shared" si="8"/>
        <v>2.4349067275185547E-3</v>
      </c>
      <c r="AG30" s="40">
        <f t="shared" si="8"/>
        <v>2.0892422834593635E-3</v>
      </c>
      <c r="AH30" s="40">
        <f t="shared" si="8"/>
        <v>2.5784149268560804E-3</v>
      </c>
      <c r="AI30" s="40">
        <f t="shared" ref="AI30:AJ30" si="9">(AI17-AI4)/AI4</f>
        <v>3.1448965550149653E-3</v>
      </c>
      <c r="AJ30" s="40">
        <f t="shared" si="9"/>
        <v>2.6639615488423083E-3</v>
      </c>
      <c r="AL30" s="66"/>
    </row>
    <row r="31" spans="2:38" x14ac:dyDescent="0.2">
      <c r="B31" s="38" t="s">
        <v>14</v>
      </c>
      <c r="C31" s="40">
        <f t="shared" ref="C31:AH31" si="10">(C18-C5)/C5</f>
        <v>2.2138913474697152E-7</v>
      </c>
      <c r="D31" s="40">
        <f t="shared" si="10"/>
        <v>1.9863241063631119E-7</v>
      </c>
      <c r="E31" s="40">
        <f t="shared" si="10"/>
        <v>1.8136762789960284E-7</v>
      </c>
      <c r="F31" s="40">
        <f t="shared" si="10"/>
        <v>2.286992601891879E-7</v>
      </c>
      <c r="G31" s="40">
        <f t="shared" si="10"/>
        <v>2.1847635564944244E-7</v>
      </c>
      <c r="H31" s="40">
        <f t="shared" si="10"/>
        <v>2.3332722357930057E-7</v>
      </c>
      <c r="I31" s="40">
        <f t="shared" si="10"/>
        <v>2.7761625810393322E-7</v>
      </c>
      <c r="J31" s="40">
        <f t="shared" si="10"/>
        <v>2.7748130706409609E-7</v>
      </c>
      <c r="K31" s="40">
        <f t="shared" si="10"/>
        <v>2.5876093724930004E-7</v>
      </c>
      <c r="L31" s="40">
        <f t="shared" si="10"/>
        <v>2.7854395308255257E-7</v>
      </c>
      <c r="M31" s="40">
        <f t="shared" si="10"/>
        <v>3.2884899201420737E-7</v>
      </c>
      <c r="N31" s="40">
        <f t="shared" si="10"/>
        <v>3.0960332641582278E-7</v>
      </c>
      <c r="O31" s="40">
        <f t="shared" si="10"/>
        <v>4.4639156977479897E-7</v>
      </c>
      <c r="P31" s="40">
        <f t="shared" si="10"/>
        <v>6.2947220183423208E-7</v>
      </c>
      <c r="Q31" s="40">
        <f t="shared" si="10"/>
        <v>6.4780238660198043E-7</v>
      </c>
      <c r="R31" s="40">
        <f t="shared" si="10"/>
        <v>-2.9284356703558234E-5</v>
      </c>
      <c r="S31" s="40">
        <f t="shared" si="10"/>
        <v>-2.8762178179745518E-5</v>
      </c>
      <c r="T31" s="40">
        <f t="shared" si="10"/>
        <v>-4.3506730288141659E-5</v>
      </c>
      <c r="U31" s="40">
        <f t="shared" si="10"/>
        <v>-1.0363709488318188E-6</v>
      </c>
      <c r="V31" s="40">
        <f t="shared" si="10"/>
        <v>1.1565572635745856E-6</v>
      </c>
      <c r="W31" s="40">
        <f t="shared" si="10"/>
        <v>1.291270436868538E-6</v>
      </c>
      <c r="X31" s="40">
        <f t="shared" si="10"/>
        <v>-1.7047965530333465E-5</v>
      </c>
      <c r="Y31" s="40">
        <f t="shared" si="10"/>
        <v>-4.1844642156747632E-5</v>
      </c>
      <c r="Z31" s="40">
        <f t="shared" si="10"/>
        <v>1.1848560394857255E-6</v>
      </c>
      <c r="AA31" s="40">
        <f t="shared" si="10"/>
        <v>1.1504387365333821E-6</v>
      </c>
      <c r="AB31" s="40">
        <f t="shared" si="10"/>
        <v>1.0296894045209117E-6</v>
      </c>
      <c r="AC31" s="40">
        <f t="shared" si="10"/>
        <v>1.267149545587387E-6</v>
      </c>
      <c r="AD31" s="40">
        <f t="shared" si="10"/>
        <v>-3.6758218921517871E-4</v>
      </c>
      <c r="AE31" s="40">
        <f t="shared" si="10"/>
        <v>-9.9776434011577641E-4</v>
      </c>
      <c r="AF31" s="40">
        <f t="shared" si="10"/>
        <v>-1.1002997618530695E-3</v>
      </c>
      <c r="AG31" s="40">
        <f t="shared" si="10"/>
        <v>-1.2834274763709099E-3</v>
      </c>
      <c r="AH31" s="40">
        <f t="shared" si="10"/>
        <v>-1.0295169980856687E-3</v>
      </c>
      <c r="AI31" s="40">
        <f t="shared" ref="AI31:AJ31" si="11">(AI18-AI5)/AI5</f>
        <v>-1.0303959134015941E-3</v>
      </c>
      <c r="AJ31" s="40">
        <f t="shared" si="11"/>
        <v>-1.3515192197109411E-3</v>
      </c>
      <c r="AL31" s="66"/>
    </row>
    <row r="32" spans="2:38" x14ac:dyDescent="0.2">
      <c r="B32" s="38" t="s">
        <v>15</v>
      </c>
      <c r="C32" s="40">
        <f t="shared" ref="C32:AH32" si="12">(C19-C6)/C6</f>
        <v>4.6390689029680472E-3</v>
      </c>
      <c r="D32" s="40">
        <f t="shared" si="12"/>
        <v>5.5072748777546587E-2</v>
      </c>
      <c r="E32" s="40">
        <f t="shared" si="12"/>
        <v>6.044786421335438E-2</v>
      </c>
      <c r="F32" s="40">
        <f t="shared" si="12"/>
        <v>5.711347401379395E-2</v>
      </c>
      <c r="G32" s="40">
        <f t="shared" si="12"/>
        <v>6.1542235348197159E-2</v>
      </c>
      <c r="H32" s="40">
        <f t="shared" si="12"/>
        <v>6.2517818364565728E-2</v>
      </c>
      <c r="I32" s="40">
        <f t="shared" si="12"/>
        <v>5.8057188795386051E-2</v>
      </c>
      <c r="J32" s="40">
        <f t="shared" si="12"/>
        <v>5.5815828420449444E-2</v>
      </c>
      <c r="K32" s="40">
        <f t="shared" si="12"/>
        <v>5.5353450091375989E-2</v>
      </c>
      <c r="L32" s="40">
        <f t="shared" si="12"/>
        <v>5.6557926923825878E-2</v>
      </c>
      <c r="M32" s="40">
        <f t="shared" si="12"/>
        <v>4.8232955008836294E-2</v>
      </c>
      <c r="N32" s="40">
        <f t="shared" si="12"/>
        <v>4.9635833288687113E-2</v>
      </c>
      <c r="O32" s="40">
        <f t="shared" si="12"/>
        <v>5.3189554855035598E-2</v>
      </c>
      <c r="P32" s="40">
        <f t="shared" si="12"/>
        <v>5.1543485577284616E-2</v>
      </c>
      <c r="Q32" s="40">
        <f t="shared" si="12"/>
        <v>4.868128549390497E-2</v>
      </c>
      <c r="R32" s="40">
        <f t="shared" si="12"/>
        <v>3.7903246477699111E-2</v>
      </c>
      <c r="S32" s="40">
        <f t="shared" si="12"/>
        <v>3.9686330195993665E-2</v>
      </c>
      <c r="T32" s="40">
        <f t="shared" si="12"/>
        <v>3.5669703032719546E-2</v>
      </c>
      <c r="U32" s="40">
        <f t="shared" si="12"/>
        <v>4.0033424380300581E-2</v>
      </c>
      <c r="V32" s="40">
        <f t="shared" si="12"/>
        <v>4.818887097193119E-2</v>
      </c>
      <c r="W32" s="40">
        <f t="shared" si="12"/>
        <v>3.1490285128645164E-2</v>
      </c>
      <c r="X32" s="40">
        <f t="shared" si="12"/>
        <v>2.9429922177437222E-2</v>
      </c>
      <c r="Y32" s="40">
        <f t="shared" si="12"/>
        <v>2.8740936807471543E-2</v>
      </c>
      <c r="Z32" s="40">
        <f t="shared" si="12"/>
        <v>3.83072069154222E-2</v>
      </c>
      <c r="AA32" s="40">
        <f t="shared" si="12"/>
        <v>2.0567262402568635E-3</v>
      </c>
      <c r="AB32" s="40">
        <f t="shared" si="12"/>
        <v>1.9499203116020918E-2</v>
      </c>
      <c r="AC32" s="40">
        <f t="shared" si="12"/>
        <v>2.0789193737284273E-2</v>
      </c>
      <c r="AD32" s="40">
        <f t="shared" si="12"/>
        <v>3.9616379561073008E-2</v>
      </c>
      <c r="AE32" s="40">
        <f t="shared" si="12"/>
        <v>3.6121739110985193E-2</v>
      </c>
      <c r="AF32" s="40">
        <f t="shared" si="12"/>
        <v>4.4488916801118779E-2</v>
      </c>
      <c r="AG32" s="40">
        <f t="shared" si="12"/>
        <v>2.944987485372446E-2</v>
      </c>
      <c r="AH32" s="40">
        <f t="shared" si="12"/>
        <v>3.4074235749144199E-2</v>
      </c>
      <c r="AI32" s="40">
        <f t="shared" ref="AI32:AJ32" si="13">(AI19-AI6)/AI6</f>
        <v>3.8315561084650729E-2</v>
      </c>
      <c r="AJ32" s="40">
        <f t="shared" si="13"/>
        <v>3.9396066616027688E-2</v>
      </c>
      <c r="AL32" s="66"/>
    </row>
    <row r="33" spans="2:39" x14ac:dyDescent="0.2">
      <c r="B33" s="38" t="s">
        <v>16</v>
      </c>
      <c r="C33" s="40">
        <f t="shared" ref="C33:AH33" si="14">(C20-C7)/C7</f>
        <v>-7.8467613332182899E-6</v>
      </c>
      <c r="D33" s="40">
        <f t="shared" si="14"/>
        <v>-4.8877194396046975E-5</v>
      </c>
      <c r="E33" s="40">
        <f t="shared" si="14"/>
        <v>-2.2306035628463602E-5</v>
      </c>
      <c r="F33" s="40">
        <f t="shared" si="14"/>
        <v>-7.448379009503562E-6</v>
      </c>
      <c r="G33" s="40">
        <f t="shared" si="14"/>
        <v>3.3761944922842294E-5</v>
      </c>
      <c r="H33" s="40">
        <f t="shared" si="14"/>
        <v>6.090760782977404E-5</v>
      </c>
      <c r="I33" s="40">
        <f t="shared" si="14"/>
        <v>9.9478095385235516E-5</v>
      </c>
      <c r="J33" s="40">
        <f t="shared" si="14"/>
        <v>2.3740254413581589E-4</v>
      </c>
      <c r="K33" s="40">
        <f t="shared" si="14"/>
        <v>3.6497393163375749E-4</v>
      </c>
      <c r="L33" s="40">
        <f t="shared" si="14"/>
        <v>1.6459350104944498E-4</v>
      </c>
      <c r="M33" s="40">
        <f t="shared" si="14"/>
        <v>2.3539099455184104E-4</v>
      </c>
      <c r="N33" s="40">
        <f t="shared" si="14"/>
        <v>2.4940983560676583E-4</v>
      </c>
      <c r="O33" s="40">
        <f t="shared" si="14"/>
        <v>2.7922133030120204E-4</v>
      </c>
      <c r="P33" s="40">
        <f t="shared" si="14"/>
        <v>2.7785700877063673E-4</v>
      </c>
      <c r="Q33" s="40">
        <f t="shared" si="14"/>
        <v>2.8320266832879473E-4</v>
      </c>
      <c r="R33" s="40">
        <f t="shared" si="14"/>
        <v>2.920242535303291E-4</v>
      </c>
      <c r="S33" s="40">
        <f t="shared" si="14"/>
        <v>4.9497827898367685E-4</v>
      </c>
      <c r="T33" s="40">
        <f t="shared" si="14"/>
        <v>6.4407485984091257E-4</v>
      </c>
      <c r="U33" s="40">
        <f t="shared" si="14"/>
        <v>5.0463306505943916E-4</v>
      </c>
      <c r="V33" s="40">
        <f t="shared" si="14"/>
        <v>5.5687378471249241E-4</v>
      </c>
      <c r="W33" s="40">
        <f t="shared" si="14"/>
        <v>6.4503648453625539E-4</v>
      </c>
      <c r="X33" s="40">
        <f t="shared" si="14"/>
        <v>7.1299824555602794E-4</v>
      </c>
      <c r="Y33" s="40">
        <f t="shared" si="14"/>
        <v>7.9429006739339903E-4</v>
      </c>
      <c r="Z33" s="40">
        <f t="shared" si="14"/>
        <v>8.0531953101692822E-4</v>
      </c>
      <c r="AA33" s="40">
        <f t="shared" si="14"/>
        <v>8.5589556603577941E-4</v>
      </c>
      <c r="AB33" s="40">
        <f t="shared" si="14"/>
        <v>2.1004538004950933E-3</v>
      </c>
      <c r="AC33" s="40">
        <f t="shared" si="14"/>
        <v>4.418858226144305E-3</v>
      </c>
      <c r="AD33" s="40">
        <f t="shared" si="14"/>
        <v>5.6791565072054082E-3</v>
      </c>
      <c r="AE33" s="40">
        <f t="shared" si="14"/>
        <v>7.1474037825451971E-3</v>
      </c>
      <c r="AF33" s="40">
        <f t="shared" si="14"/>
        <v>8.2329007201483381E-3</v>
      </c>
      <c r="AG33" s="40">
        <f t="shared" si="14"/>
        <v>7.9978990871873712E-3</v>
      </c>
      <c r="AH33" s="40">
        <f t="shared" si="14"/>
        <v>9.5363534333836788E-3</v>
      </c>
      <c r="AI33" s="40">
        <f t="shared" ref="AI33:AJ33" si="15">(AI20-AI7)/AI7</f>
        <v>1.0702627362663577E-2</v>
      </c>
      <c r="AJ33" s="40">
        <f t="shared" si="15"/>
        <v>1.1445757591627491E-2</v>
      </c>
      <c r="AL33" s="66"/>
    </row>
    <row r="34" spans="2:39" x14ac:dyDescent="0.2">
      <c r="B34" s="38" t="s">
        <v>17</v>
      </c>
      <c r="C34" s="40">
        <f t="shared" ref="C34:AH34" si="16">(C21-C8)/C8</f>
        <v>-1.6987460086643124E-4</v>
      </c>
      <c r="D34" s="40">
        <f t="shared" si="16"/>
        <v>-1.1309716088776687E-3</v>
      </c>
      <c r="E34" s="40">
        <f t="shared" si="16"/>
        <v>-2.2844687207547406E-3</v>
      </c>
      <c r="F34" s="40">
        <f t="shared" si="16"/>
        <v>-3.3503465716171765E-3</v>
      </c>
      <c r="G34" s="40">
        <f t="shared" si="16"/>
        <v>-5.0409900431220697E-3</v>
      </c>
      <c r="H34" s="40">
        <f t="shared" si="16"/>
        <v>-6.4734929757984238E-3</v>
      </c>
      <c r="I34" s="40">
        <f t="shared" si="16"/>
        <v>-6.9855525170599963E-3</v>
      </c>
      <c r="J34" s="40">
        <f t="shared" si="16"/>
        <v>-8.6588951978623704E-3</v>
      </c>
      <c r="K34" s="40">
        <f t="shared" si="16"/>
        <v>-9.2331486630084208E-3</v>
      </c>
      <c r="L34" s="40">
        <f t="shared" si="16"/>
        <v>-1.1186538760304508E-2</v>
      </c>
      <c r="M34" s="40">
        <f t="shared" si="16"/>
        <v>-1.2063805267793546E-2</v>
      </c>
      <c r="N34" s="40">
        <f t="shared" si="16"/>
        <v>-1.3068790950480457E-2</v>
      </c>
      <c r="O34" s="40">
        <f t="shared" si="16"/>
        <v>-1.4507726364040659E-2</v>
      </c>
      <c r="P34" s="40">
        <f t="shared" si="16"/>
        <v>-1.5124597865356722E-2</v>
      </c>
      <c r="Q34" s="40">
        <f t="shared" si="16"/>
        <v>-1.530316406944804E-2</v>
      </c>
      <c r="R34" s="40">
        <f t="shared" si="16"/>
        <v>-1.6939472788807579E-2</v>
      </c>
      <c r="S34" s="40">
        <f t="shared" si="16"/>
        <v>-1.7406602234700332E-2</v>
      </c>
      <c r="T34" s="40">
        <f t="shared" si="16"/>
        <v>-1.8336195900463401E-2</v>
      </c>
      <c r="U34" s="40">
        <f t="shared" si="16"/>
        <v>-1.9526646029400376E-2</v>
      </c>
      <c r="V34" s="40">
        <f t="shared" si="16"/>
        <v>-1.8496658486424476E-2</v>
      </c>
      <c r="W34" s="40">
        <f t="shared" si="16"/>
        <v>-1.3054953191182644E-2</v>
      </c>
      <c r="X34" s="40">
        <f t="shared" si="16"/>
        <v>-1.3135695126567985E-2</v>
      </c>
      <c r="Y34" s="40">
        <f t="shared" si="16"/>
        <v>-1.343215361687169E-2</v>
      </c>
      <c r="Z34" s="40">
        <f t="shared" si="16"/>
        <v>-1.7059113379057998E-2</v>
      </c>
      <c r="AA34" s="40">
        <f t="shared" si="16"/>
        <v>-2.7716588241114525E-3</v>
      </c>
      <c r="AB34" s="40">
        <f t="shared" si="16"/>
        <v>-1.2741000766740538E-2</v>
      </c>
      <c r="AC34" s="40">
        <f t="shared" si="16"/>
        <v>-1.3045579157580756E-2</v>
      </c>
      <c r="AD34" s="40">
        <f t="shared" si="16"/>
        <v>-2.2342232048905009E-2</v>
      </c>
      <c r="AE34" s="40">
        <f t="shared" si="16"/>
        <v>-2.0645429224301411E-2</v>
      </c>
      <c r="AF34" s="40">
        <f t="shared" si="16"/>
        <v>-2.3312914673620413E-2</v>
      </c>
      <c r="AG34" s="40">
        <f t="shared" si="16"/>
        <v>-1.4879629057452992E-2</v>
      </c>
      <c r="AH34" s="40">
        <f t="shared" si="16"/>
        <v>-1.8143891690255071E-2</v>
      </c>
      <c r="AI34" s="40">
        <f t="shared" ref="AI34:AJ34" si="17">(AI21-AI8)/AI8</f>
        <v>-2.1681128720424023E-2</v>
      </c>
      <c r="AJ34" s="40">
        <f t="shared" si="17"/>
        <v>-2.7092415290348788E-2</v>
      </c>
      <c r="AL34" s="66"/>
    </row>
    <row r="35" spans="2:39" x14ac:dyDescent="0.2">
      <c r="B35" s="9" t="s">
        <v>21</v>
      </c>
      <c r="C35" s="40">
        <f t="shared" ref="C35:AH35" si="18">(C22-C9)/C9</f>
        <v>6.7089543301480683E-7</v>
      </c>
      <c r="D35" s="40">
        <f t="shared" si="18"/>
        <v>7.5444259727415976E-7</v>
      </c>
      <c r="E35" s="40">
        <f t="shared" si="18"/>
        <v>7.846714307205183E-7</v>
      </c>
      <c r="F35" s="40">
        <f t="shared" si="18"/>
        <v>8.5053125211596879E-7</v>
      </c>
      <c r="G35" s="40">
        <f t="shared" si="18"/>
        <v>8.7981238086852624E-7</v>
      </c>
      <c r="H35" s="40">
        <f t="shared" si="18"/>
        <v>8.2104755749110302E-7</v>
      </c>
      <c r="I35" s="40">
        <f t="shared" si="18"/>
        <v>4.2830579347950005E-7</v>
      </c>
      <c r="J35" s="40">
        <f t="shared" si="18"/>
        <v>1.3675566093559181E-16</v>
      </c>
      <c r="K35" s="40">
        <f t="shared" si="18"/>
        <v>0</v>
      </c>
      <c r="L35" s="40">
        <f t="shared" si="18"/>
        <v>-5.3197468523085469E-10</v>
      </c>
      <c r="M35" s="40">
        <f t="shared" si="18"/>
        <v>-6.71138396714336E-9</v>
      </c>
      <c r="N35" s="40">
        <f t="shared" si="18"/>
        <v>5.3547209158585075E-9</v>
      </c>
      <c r="O35" s="40">
        <f t="shared" si="18"/>
        <v>1.989685336167915E-8</v>
      </c>
      <c r="P35" s="40">
        <f t="shared" si="18"/>
        <v>2.0159474656509356E-10</v>
      </c>
      <c r="Q35" s="40">
        <f t="shared" si="18"/>
        <v>1.5237020064153854E-8</v>
      </c>
      <c r="R35" s="40">
        <f t="shared" si="18"/>
        <v>2.3983118810434015E-8</v>
      </c>
      <c r="S35" s="40">
        <f t="shared" si="18"/>
        <v>1.2970701367276371E-8</v>
      </c>
      <c r="T35" s="40">
        <f t="shared" si="18"/>
        <v>1.3498625146322482E-16</v>
      </c>
      <c r="U35" s="40">
        <f t="shared" si="18"/>
        <v>0</v>
      </c>
      <c r="V35" s="40">
        <f t="shared" si="18"/>
        <v>0</v>
      </c>
      <c r="W35" s="40">
        <f t="shared" si="18"/>
        <v>0</v>
      </c>
      <c r="X35" s="40">
        <f t="shared" si="18"/>
        <v>1.5941654652558061E-16</v>
      </c>
      <c r="Y35" s="40">
        <f t="shared" si="18"/>
        <v>1.6256543535491553E-16</v>
      </c>
      <c r="Z35" s="40">
        <f t="shared" si="18"/>
        <v>1.6657880307597952E-16</v>
      </c>
      <c r="AA35" s="40">
        <f t="shared" si="18"/>
        <v>0</v>
      </c>
      <c r="AB35" s="40">
        <f t="shared" si="18"/>
        <v>8.7266284294019449E-4</v>
      </c>
      <c r="AC35" s="40">
        <f t="shared" si="18"/>
        <v>8.1440793145536451E-4</v>
      </c>
      <c r="AD35" s="40">
        <f t="shared" si="18"/>
        <v>7.7507631279565047E-4</v>
      </c>
      <c r="AE35" s="40">
        <f t="shared" si="18"/>
        <v>7.7002101130100274E-4</v>
      </c>
      <c r="AF35" s="40">
        <f t="shared" si="18"/>
        <v>8.3070151189857397E-4</v>
      </c>
      <c r="AG35" s="40">
        <f t="shared" si="18"/>
        <v>1.293757337184691E-3</v>
      </c>
      <c r="AH35" s="40">
        <f t="shared" si="18"/>
        <v>1.6932081506502077E-3</v>
      </c>
      <c r="AI35" s="40">
        <f t="shared" ref="AI35:AJ35" si="19">(AI22-AI9)/AI9</f>
        <v>1.2931273742536273E-3</v>
      </c>
      <c r="AJ35" s="40">
        <f t="shared" si="19"/>
        <v>-4.1634413917886475E-6</v>
      </c>
      <c r="AL35" s="66"/>
    </row>
    <row r="36" spans="2:39" x14ac:dyDescent="0.2">
      <c r="B36" s="38" t="s">
        <v>18</v>
      </c>
      <c r="C36" s="40">
        <f t="shared" ref="C36:AH36" si="20">(C23-C10)/C10</f>
        <v>0</v>
      </c>
      <c r="D36" s="40">
        <f t="shared" si="20"/>
        <v>0</v>
      </c>
      <c r="E36" s="40">
        <f t="shared" si="20"/>
        <v>0</v>
      </c>
      <c r="F36" s="40">
        <f t="shared" si="20"/>
        <v>0</v>
      </c>
      <c r="G36" s="40">
        <f t="shared" si="20"/>
        <v>0</v>
      </c>
      <c r="H36" s="40">
        <f t="shared" si="20"/>
        <v>0</v>
      </c>
      <c r="I36" s="40">
        <f t="shared" si="20"/>
        <v>0</v>
      </c>
      <c r="J36" s="40">
        <f t="shared" si="20"/>
        <v>0</v>
      </c>
      <c r="K36" s="40">
        <f t="shared" si="20"/>
        <v>0</v>
      </c>
      <c r="L36" s="40">
        <f t="shared" si="20"/>
        <v>0</v>
      </c>
      <c r="M36" s="40">
        <f t="shared" si="20"/>
        <v>0</v>
      </c>
      <c r="N36" s="40">
        <f t="shared" si="20"/>
        <v>0</v>
      </c>
      <c r="O36" s="40">
        <f t="shared" si="20"/>
        <v>0</v>
      </c>
      <c r="P36" s="40">
        <f t="shared" si="20"/>
        <v>0</v>
      </c>
      <c r="Q36" s="40">
        <f t="shared" si="20"/>
        <v>0</v>
      </c>
      <c r="R36" s="40">
        <f t="shared" si="20"/>
        <v>0</v>
      </c>
      <c r="S36" s="40">
        <f t="shared" si="20"/>
        <v>0</v>
      </c>
      <c r="T36" s="40">
        <f t="shared" si="20"/>
        <v>0</v>
      </c>
      <c r="U36" s="40">
        <f t="shared" si="20"/>
        <v>0</v>
      </c>
      <c r="V36" s="40">
        <f t="shared" si="20"/>
        <v>0</v>
      </c>
      <c r="W36" s="40">
        <f t="shared" si="20"/>
        <v>0</v>
      </c>
      <c r="X36" s="40">
        <f t="shared" si="20"/>
        <v>0</v>
      </c>
      <c r="Y36" s="40">
        <f t="shared" si="20"/>
        <v>0</v>
      </c>
      <c r="Z36" s="40">
        <f t="shared" si="20"/>
        <v>0</v>
      </c>
      <c r="AA36" s="40">
        <f t="shared" si="20"/>
        <v>0</v>
      </c>
      <c r="AB36" s="40">
        <f t="shared" si="20"/>
        <v>0</v>
      </c>
      <c r="AC36" s="40">
        <f t="shared" si="20"/>
        <v>0</v>
      </c>
      <c r="AD36" s="40">
        <f t="shared" si="20"/>
        <v>0</v>
      </c>
      <c r="AE36" s="40">
        <f t="shared" si="20"/>
        <v>0</v>
      </c>
      <c r="AF36" s="40">
        <f t="shared" si="20"/>
        <v>0</v>
      </c>
      <c r="AG36" s="40">
        <f t="shared" si="20"/>
        <v>0</v>
      </c>
      <c r="AH36" s="40">
        <f t="shared" si="20"/>
        <v>0</v>
      </c>
      <c r="AI36" s="40">
        <f t="shared" ref="AI36:AJ36" si="21">(AI23-AI10)/AI10</f>
        <v>0</v>
      </c>
      <c r="AJ36" s="40">
        <f t="shared" si="21"/>
        <v>0</v>
      </c>
      <c r="AL36" s="66"/>
    </row>
    <row r="37" spans="2:39" x14ac:dyDescent="0.2">
      <c r="B37" s="38" t="s">
        <v>19</v>
      </c>
      <c r="C37" s="40">
        <f t="shared" ref="C37:C38" si="22">(C24-C11)/C11</f>
        <v>1.4121633006801133E-6</v>
      </c>
      <c r="D37" s="40">
        <f t="shared" ref="D37:X38" si="23">(D24-D11)/D11</f>
        <v>1.4123598433498572E-6</v>
      </c>
      <c r="E37" s="40">
        <f t="shared" si="23"/>
        <v>1.4116763111247086E-6</v>
      </c>
      <c r="F37" s="40">
        <f t="shared" si="23"/>
        <v>1.4035078727666234E-6</v>
      </c>
      <c r="G37" s="40">
        <f t="shared" si="23"/>
        <v>1.4062052399446196E-6</v>
      </c>
      <c r="H37" s="40">
        <f t="shared" si="23"/>
        <v>1.267450043565593E-6</v>
      </c>
      <c r="I37" s="40">
        <f t="shared" si="23"/>
        <v>6.4116058628733514E-7</v>
      </c>
      <c r="J37" s="40">
        <f t="shared" si="23"/>
        <v>2.0256146819669152E-16</v>
      </c>
      <c r="K37" s="40">
        <f t="shared" si="23"/>
        <v>1.2576894628606533E-16</v>
      </c>
      <c r="L37" s="40">
        <f t="shared" si="23"/>
        <v>-7.0316888867783449E-10</v>
      </c>
      <c r="M37" s="40">
        <f t="shared" si="23"/>
        <v>-9.9412149217660172E-9</v>
      </c>
      <c r="N37" s="40">
        <f t="shared" si="23"/>
        <v>6.5197980784693985E-9</v>
      </c>
      <c r="O37" s="40">
        <f t="shared" si="23"/>
        <v>3.0283814971660024E-8</v>
      </c>
      <c r="P37" s="40">
        <f t="shared" si="23"/>
        <v>2.0855364709155634E-10</v>
      </c>
      <c r="Q37" s="40">
        <f t="shared" si="23"/>
        <v>2.1536762900045837E-8</v>
      </c>
      <c r="R37" s="40">
        <f t="shared" si="23"/>
        <v>3.5246944954846451E-8</v>
      </c>
      <c r="S37" s="40">
        <f t="shared" si="23"/>
        <v>1.7756569534100135E-8</v>
      </c>
      <c r="T37" s="40">
        <f t="shared" si="23"/>
        <v>1.7753529321478907E-16</v>
      </c>
      <c r="U37" s="40">
        <f t="shared" si="23"/>
        <v>0</v>
      </c>
      <c r="V37" s="40">
        <f t="shared" si="23"/>
        <v>0</v>
      </c>
      <c r="W37" s="40">
        <f t="shared" si="23"/>
        <v>0</v>
      </c>
      <c r="X37" s="40">
        <f t="shared" si="23"/>
        <v>2.1605781341460467E-16</v>
      </c>
      <c r="Y37" s="40">
        <f t="shared" ref="Y37:AA38" si="24">(Y24-Y11)/Y11</f>
        <v>2.2046590456209864E-16</v>
      </c>
      <c r="Z37" s="40">
        <f t="shared" si="24"/>
        <v>2.2648242397314833E-16</v>
      </c>
      <c r="AA37" s="40">
        <f t="shared" si="24"/>
        <v>0</v>
      </c>
      <c r="AB37" s="40">
        <f t="shared" ref="AB37:AC38" si="25">(AB24-AB11)/AB11</f>
        <v>1.1196338344148927E-3</v>
      </c>
      <c r="AC37" s="40">
        <f t="shared" si="25"/>
        <v>1.037075028243524E-3</v>
      </c>
      <c r="AD37" s="40">
        <f t="shared" ref="AD37:AE37" si="26">(AD24-AD11)/AD11</f>
        <v>9.6232313325213975E-4</v>
      </c>
      <c r="AE37" s="40">
        <f t="shared" si="26"/>
        <v>9.5103994679869358E-4</v>
      </c>
      <c r="AF37" s="40">
        <f t="shared" ref="AF37:AH37" si="27">(AF24-AF11)/AF11</f>
        <v>1.0345210657515037E-3</v>
      </c>
      <c r="AG37" s="40">
        <f t="shared" si="27"/>
        <v>1.6036943457346455E-3</v>
      </c>
      <c r="AH37" s="40">
        <f t="shared" si="27"/>
        <v>2.156687927209158E-3</v>
      </c>
      <c r="AI37" s="40">
        <f t="shared" ref="AI37:AJ37" si="28">(AI24-AI11)/AI11</f>
        <v>1.6490799407233429E-3</v>
      </c>
      <c r="AJ37" s="40">
        <f t="shared" si="28"/>
        <v>-5.2970625343205244E-6</v>
      </c>
      <c r="AL37" s="66"/>
    </row>
    <row r="38" spans="2:39" ht="18" x14ac:dyDescent="0.2">
      <c r="B38" s="8" t="s">
        <v>106</v>
      </c>
      <c r="C38" s="63">
        <f t="shared" si="22"/>
        <v>5.4971250679259405E-4</v>
      </c>
      <c r="D38" s="63">
        <f t="shared" si="23"/>
        <v>6.7947066801069085E-3</v>
      </c>
      <c r="E38" s="63">
        <f t="shared" si="23"/>
        <v>6.5882120967964584E-3</v>
      </c>
      <c r="F38" s="63">
        <f t="shared" si="23"/>
        <v>6.2038902612682172E-3</v>
      </c>
      <c r="G38" s="63">
        <f t="shared" si="23"/>
        <v>6.4942033437223384E-3</v>
      </c>
      <c r="H38" s="63">
        <f t="shared" si="23"/>
        <v>6.0811233434851708E-3</v>
      </c>
      <c r="I38" s="63">
        <f t="shared" si="23"/>
        <v>4.9243374374737491E-3</v>
      </c>
      <c r="J38" s="63">
        <f t="shared" si="23"/>
        <v>4.6881447618159974E-3</v>
      </c>
      <c r="K38" s="63">
        <f t="shared" si="23"/>
        <v>4.1164052843003221E-3</v>
      </c>
      <c r="L38" s="63">
        <f t="shared" si="23"/>
        <v>3.8533555149134762E-3</v>
      </c>
      <c r="M38" s="63">
        <f t="shared" si="23"/>
        <v>3.3830223601678988E-3</v>
      </c>
      <c r="N38" s="63">
        <f t="shared" si="23"/>
        <v>3.0409093541225131E-3</v>
      </c>
      <c r="O38" s="63">
        <f t="shared" si="23"/>
        <v>2.8521358997062826E-3</v>
      </c>
      <c r="P38" s="63">
        <f t="shared" si="23"/>
        <v>2.4928466507918722E-3</v>
      </c>
      <c r="Q38" s="63">
        <f t="shared" si="23"/>
        <v>2.1972002880842776E-3</v>
      </c>
      <c r="R38" s="63">
        <f t="shared" si="23"/>
        <v>4.2791815058626194E-4</v>
      </c>
      <c r="S38" s="63">
        <f t="shared" si="23"/>
        <v>5.0369845174950186E-4</v>
      </c>
      <c r="T38" s="63">
        <f t="shared" si="23"/>
        <v>4.0056408836982779E-5</v>
      </c>
      <c r="U38" s="63">
        <f t="shared" si="23"/>
        <v>-3.2640527730364217E-4</v>
      </c>
      <c r="V38" s="63">
        <f t="shared" si="23"/>
        <v>5.2663568573473351E-5</v>
      </c>
      <c r="W38" s="63">
        <f t="shared" si="23"/>
        <v>-2.4878014557730307E-4</v>
      </c>
      <c r="X38" s="63">
        <f t="shared" si="23"/>
        <v>-3.3869570561415177E-4</v>
      </c>
      <c r="Y38" s="63">
        <f t="shared" si="24"/>
        <v>-2.559585219007742E-4</v>
      </c>
      <c r="Z38" s="63">
        <f t="shared" si="24"/>
        <v>1.0235967392936517E-4</v>
      </c>
      <c r="AA38" s="63">
        <f t="shared" si="24"/>
        <v>-1.3359039552445837E-4</v>
      </c>
      <c r="AB38" s="63">
        <f t="shared" si="25"/>
        <v>-1.4750587455375605E-4</v>
      </c>
      <c r="AC38" s="63">
        <f t="shared" si="25"/>
        <v>6.6489629871584589E-4</v>
      </c>
      <c r="AD38" s="63">
        <f t="shared" ref="AD38:AE38" si="29">(AD25-AD12)/AD12</f>
        <v>1.3414000104436967E-3</v>
      </c>
      <c r="AE38" s="63">
        <f t="shared" si="29"/>
        <v>1.5148020802122578E-3</v>
      </c>
      <c r="AF38" s="63">
        <f t="shared" ref="AF38:AH38" si="30">(AF25-AF12)/AF12</f>
        <v>2.4302668117770136E-3</v>
      </c>
      <c r="AG38" s="63">
        <f t="shared" si="30"/>
        <v>2.0867789338647955E-3</v>
      </c>
      <c r="AH38" s="63">
        <f t="shared" si="30"/>
        <v>2.5761080471814759E-3</v>
      </c>
      <c r="AI38" s="63">
        <f t="shared" ref="AI38:AJ38" si="31">(AI25-AI12)/AI12</f>
        <v>3.1400447579455889E-3</v>
      </c>
      <c r="AJ38" s="63">
        <f t="shared" si="31"/>
        <v>2.6563685259755917E-3</v>
      </c>
      <c r="AL38" s="72">
        <f t="shared" ref="AL38" si="32">AVERAGE(C38:AJ38)</f>
        <v>2.3631362230254653E-3</v>
      </c>
      <c r="AM38" s="5" t="s">
        <v>42</v>
      </c>
    </row>
    <row r="39" spans="2:39" x14ac:dyDescent="0.2"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L39" s="61"/>
    </row>
    <row r="40" spans="2:39" x14ac:dyDescent="0.2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L40" s="61"/>
    </row>
    <row r="41" spans="2:39" x14ac:dyDescent="0.2">
      <c r="C41" s="77">
        <f t="shared" ref="C41:X41" si="33">C25-C12</f>
        <v>17.07819747843314</v>
      </c>
      <c r="D41" s="77">
        <f t="shared" si="33"/>
        <v>216.86329494979873</v>
      </c>
      <c r="E41" s="77">
        <f t="shared" si="33"/>
        <v>209.48908535245937</v>
      </c>
      <c r="F41" s="77">
        <f t="shared" si="33"/>
        <v>198.35953274652638</v>
      </c>
      <c r="G41" s="77">
        <f t="shared" si="33"/>
        <v>213.87007967835234</v>
      </c>
      <c r="H41" s="77">
        <f t="shared" si="33"/>
        <v>205.75733030048286</v>
      </c>
      <c r="I41" s="77">
        <f t="shared" si="33"/>
        <v>174.52476342368027</v>
      </c>
      <c r="J41" s="77">
        <f t="shared" si="33"/>
        <v>171.30566767929122</v>
      </c>
      <c r="K41" s="77">
        <f t="shared" si="33"/>
        <v>159.4875352744275</v>
      </c>
      <c r="L41" s="77">
        <f t="shared" si="33"/>
        <v>154.81983547779964</v>
      </c>
      <c r="M41" s="77">
        <f t="shared" si="33"/>
        <v>143.72269173942914</v>
      </c>
      <c r="N41" s="77">
        <f t="shared" si="33"/>
        <v>135.59487419320794</v>
      </c>
      <c r="O41" s="77">
        <f t="shared" si="33"/>
        <v>123.68533849043888</v>
      </c>
      <c r="P41" s="77">
        <f t="shared" si="33"/>
        <v>109.88251830919035</v>
      </c>
      <c r="Q41" s="77">
        <f t="shared" si="33"/>
        <v>96.236658156958583</v>
      </c>
      <c r="R41" s="77">
        <f t="shared" si="33"/>
        <v>19.556838268697902</v>
      </c>
      <c r="S41" s="77">
        <f t="shared" si="33"/>
        <v>22.776157250453252</v>
      </c>
      <c r="T41" s="77">
        <f t="shared" si="33"/>
        <v>1.8086209165776381</v>
      </c>
      <c r="U41" s="77">
        <f t="shared" si="33"/>
        <v>-14.771888532988669</v>
      </c>
      <c r="V41" s="77">
        <f t="shared" si="33"/>
        <v>2.1480987366958288</v>
      </c>
      <c r="W41" s="77">
        <f t="shared" si="33"/>
        <v>-10.065702558968042</v>
      </c>
      <c r="X41" s="77">
        <f t="shared" si="33"/>
        <v>-12.502758755188552</v>
      </c>
      <c r="Y41" s="77">
        <f t="shared" ref="Y41:AC41" si="34">Y25-Y12</f>
        <v>-9.4710336865682621</v>
      </c>
      <c r="Z41" s="77">
        <f t="shared" si="34"/>
        <v>3.6700091756792972</v>
      </c>
      <c r="AA41" s="77">
        <f t="shared" si="34"/>
        <v>-4.7015923781509628</v>
      </c>
      <c r="AB41" s="77">
        <f t="shared" si="34"/>
        <v>-5.4370808906314778</v>
      </c>
      <c r="AC41" s="77">
        <f t="shared" si="34"/>
        <v>25.512403598404489</v>
      </c>
      <c r="AD41" s="77">
        <f t="shared" ref="AD41:AE41" si="35">AD25-AD12</f>
        <v>49.666304462531116</v>
      </c>
      <c r="AE41" s="77">
        <f t="shared" si="35"/>
        <v>55.668763046254753</v>
      </c>
      <c r="AF41" s="77">
        <f>AF25-AF12</f>
        <v>85.384688438520243</v>
      </c>
      <c r="AG41" s="77">
        <f>AG25-AG12</f>
        <v>68.977241030581354</v>
      </c>
      <c r="AH41" s="77">
        <f>AH25-AH12</f>
        <v>89.873672397217888</v>
      </c>
      <c r="AI41" s="77">
        <f>AI25-AI12</f>
        <v>107.3955819394032</v>
      </c>
      <c r="AJ41" s="77">
        <f>AJ25-AJ12</f>
        <v>83.32447549088829</v>
      </c>
      <c r="AL41" s="80">
        <f>AVERAGE(C41:AJ41)</f>
        <v>84.98500591764369</v>
      </c>
      <c r="AM41" s="5" t="s">
        <v>43</v>
      </c>
    </row>
    <row r="42" spans="2:39" x14ac:dyDescent="0.2">
      <c r="C42" s="28">
        <f>C41/C12</f>
        <v>5.4971250679259405E-4</v>
      </c>
      <c r="D42" s="28">
        <f t="shared" ref="D42:AG42" si="36">D41/D12</f>
        <v>6.7947066801069085E-3</v>
      </c>
      <c r="E42" s="28">
        <f t="shared" si="36"/>
        <v>6.5882120967964584E-3</v>
      </c>
      <c r="F42" s="28">
        <f t="shared" si="36"/>
        <v>6.2038902612682172E-3</v>
      </c>
      <c r="G42" s="28">
        <f t="shared" si="36"/>
        <v>6.4942033437223384E-3</v>
      </c>
      <c r="H42" s="28">
        <f t="shared" si="36"/>
        <v>6.0811233434851708E-3</v>
      </c>
      <c r="I42" s="28">
        <f t="shared" si="36"/>
        <v>4.9243374374737491E-3</v>
      </c>
      <c r="J42" s="28">
        <f t="shared" si="36"/>
        <v>4.6881447618159974E-3</v>
      </c>
      <c r="K42" s="28">
        <f t="shared" si="36"/>
        <v>4.1164052843003221E-3</v>
      </c>
      <c r="L42" s="28">
        <f t="shared" si="36"/>
        <v>3.8533555149134762E-3</v>
      </c>
      <c r="M42" s="28">
        <f t="shared" si="36"/>
        <v>3.3830223601678988E-3</v>
      </c>
      <c r="N42" s="28">
        <f t="shared" si="36"/>
        <v>3.0409093541225131E-3</v>
      </c>
      <c r="O42" s="28">
        <f t="shared" si="36"/>
        <v>2.8521358997062826E-3</v>
      </c>
      <c r="P42" s="28">
        <f t="shared" si="36"/>
        <v>2.4928466507918722E-3</v>
      </c>
      <c r="Q42" s="28">
        <f t="shared" si="36"/>
        <v>2.1972002880842776E-3</v>
      </c>
      <c r="R42" s="28">
        <f t="shared" si="36"/>
        <v>4.2791815058626194E-4</v>
      </c>
      <c r="S42" s="28">
        <f t="shared" si="36"/>
        <v>5.0369845174950186E-4</v>
      </c>
      <c r="T42" s="28">
        <f t="shared" si="36"/>
        <v>4.0056408836982779E-5</v>
      </c>
      <c r="U42" s="28">
        <f t="shared" si="36"/>
        <v>-3.2640527730364217E-4</v>
      </c>
      <c r="V42" s="28">
        <f t="shared" si="36"/>
        <v>5.2663568573473351E-5</v>
      </c>
      <c r="W42" s="28">
        <f t="shared" si="36"/>
        <v>-2.4878014557730307E-4</v>
      </c>
      <c r="X42" s="28">
        <f t="shared" si="36"/>
        <v>-3.3869570561415177E-4</v>
      </c>
      <c r="Y42" s="28">
        <f t="shared" si="36"/>
        <v>-2.559585219007742E-4</v>
      </c>
      <c r="Z42" s="28">
        <f t="shared" si="36"/>
        <v>1.0235967392936517E-4</v>
      </c>
      <c r="AA42" s="28">
        <f t="shared" si="36"/>
        <v>-1.3359039552445837E-4</v>
      </c>
      <c r="AB42" s="28">
        <f t="shared" si="36"/>
        <v>-1.4750587455375605E-4</v>
      </c>
      <c r="AC42" s="28">
        <f t="shared" si="36"/>
        <v>6.6489629871584589E-4</v>
      </c>
      <c r="AD42" s="28">
        <f t="shared" si="36"/>
        <v>1.3414000104436967E-3</v>
      </c>
      <c r="AE42" s="28">
        <f t="shared" si="36"/>
        <v>1.5148020802122578E-3</v>
      </c>
      <c r="AF42" s="28">
        <f t="shared" si="36"/>
        <v>2.4302668117770136E-3</v>
      </c>
      <c r="AG42" s="28">
        <f t="shared" si="36"/>
        <v>2.0867789338647955E-3</v>
      </c>
      <c r="AH42" s="28">
        <f t="shared" ref="AH42:AI42" si="37">AH41/AH12</f>
        <v>2.5761080471814759E-3</v>
      </c>
      <c r="AI42" s="28">
        <f t="shared" si="37"/>
        <v>3.1400447579455889E-3</v>
      </c>
      <c r="AJ42" s="28">
        <f t="shared" ref="AJ42" si="38">AJ41/AJ12</f>
        <v>2.6563685259755917E-3</v>
      </c>
      <c r="AL42" s="28">
        <f>AVERAGE(C42:AJ42)</f>
        <v>2.3631362230254653E-3</v>
      </c>
    </row>
    <row r="43" spans="2:39" x14ac:dyDescent="0.2">
      <c r="R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</row>
    <row r="67" spans="2:36" x14ac:dyDescent="0.2">
      <c r="B67" s="10" t="s">
        <v>134</v>
      </c>
    </row>
    <row r="70" spans="2:36" x14ac:dyDescent="0.2">
      <c r="B70" s="5" t="s">
        <v>20</v>
      </c>
      <c r="C70" s="56">
        <f>C17-C4</f>
        <v>17.078117950808519</v>
      </c>
      <c r="D70" s="56">
        <f>D17-D4</f>
        <v>216.86321344237876</v>
      </c>
      <c r="E70" s="56">
        <f t="shared" ref="E70:AJ70" si="39">E17-E4</f>
        <v>209.48900473770846</v>
      </c>
      <c r="F70" s="56">
        <f t="shared" si="39"/>
        <v>198.35944177385318</v>
      </c>
      <c r="G70" s="56">
        <f t="shared" si="39"/>
        <v>213.86998688634776</v>
      </c>
      <c r="H70" s="56">
        <f t="shared" si="39"/>
        <v>205.75724327958596</v>
      </c>
      <c r="I70" s="56">
        <f t="shared" si="39"/>
        <v>174.52471787643299</v>
      </c>
      <c r="J70" s="56">
        <f t="shared" si="39"/>
        <v>171.30566767929122</v>
      </c>
      <c r="K70" s="56">
        <f t="shared" si="39"/>
        <v>159.4875352744275</v>
      </c>
      <c r="L70" s="56">
        <f t="shared" si="39"/>
        <v>154.81983554610633</v>
      </c>
      <c r="M70" s="56">
        <f t="shared" si="39"/>
        <v>143.72269236458669</v>
      </c>
      <c r="N70" s="56">
        <f t="shared" si="39"/>
        <v>135.59487331430864</v>
      </c>
      <c r="O70" s="56">
        <f t="shared" si="39"/>
        <v>123.68533683852729</v>
      </c>
      <c r="P70" s="56">
        <f t="shared" si="39"/>
        <v>109.88251814173418</v>
      </c>
      <c r="Q70" s="56">
        <f t="shared" si="39"/>
        <v>96.236656748078531</v>
      </c>
      <c r="R70" s="56">
        <f t="shared" si="39"/>
        <v>19.556836289499188</v>
      </c>
      <c r="S70" s="56">
        <f t="shared" si="39"/>
        <v>22.776156008345424</v>
      </c>
      <c r="T70" s="56">
        <f t="shared" si="39"/>
        <v>1.8086209165776381</v>
      </c>
      <c r="U70" s="56">
        <f t="shared" si="39"/>
        <v>-14.771888532988669</v>
      </c>
      <c r="V70" s="56">
        <f t="shared" si="39"/>
        <v>2.1480987366958288</v>
      </c>
      <c r="W70" s="56">
        <f t="shared" si="39"/>
        <v>-10.065702558968042</v>
      </c>
      <c r="X70" s="56">
        <f t="shared" si="39"/>
        <v>-12.502758755188552</v>
      </c>
      <c r="Y70" s="56">
        <f t="shared" si="39"/>
        <v>-9.4710336865682621</v>
      </c>
      <c r="Z70" s="56">
        <f t="shared" si="39"/>
        <v>3.6700091756792972</v>
      </c>
      <c r="AA70" s="56">
        <f t="shared" si="39"/>
        <v>-4.7015923781509628</v>
      </c>
      <c r="AB70" s="56">
        <f t="shared" si="39"/>
        <v>-5.5236576999814133</v>
      </c>
      <c r="AC70" s="56">
        <f t="shared" si="39"/>
        <v>25.430661285470705</v>
      </c>
      <c r="AD70" s="56">
        <f t="shared" si="39"/>
        <v>49.584373352590774</v>
      </c>
      <c r="AE70" s="56">
        <f t="shared" si="39"/>
        <v>55.586660402972484</v>
      </c>
      <c r="AF70" s="56">
        <f t="shared" si="39"/>
        <v>85.300273129840207</v>
      </c>
      <c r="AG70" s="56">
        <f t="shared" si="39"/>
        <v>68.844814108117134</v>
      </c>
      <c r="AH70" s="56">
        <f t="shared" si="39"/>
        <v>89.71972974059463</v>
      </c>
      <c r="AI70" s="56">
        <f t="shared" si="39"/>
        <v>107.27970216033282</v>
      </c>
      <c r="AJ70" s="56">
        <f t="shared" si="39"/>
        <v>83.324847150401183</v>
      </c>
    </row>
    <row r="71" spans="2:36" x14ac:dyDescent="0.2">
      <c r="B71" s="5" t="s">
        <v>14</v>
      </c>
      <c r="C71" s="56">
        <f t="shared" ref="C71" si="40">C18-C5</f>
        <v>2.4831015125528211E-3</v>
      </c>
      <c r="D71" s="56">
        <f t="shared" ref="D71:AJ71" si="41">D18-D5</f>
        <v>2.3194128461909713E-3</v>
      </c>
      <c r="E71" s="56">
        <f t="shared" si="41"/>
        <v>2.2377318764483789E-3</v>
      </c>
      <c r="F71" s="56">
        <f t="shared" si="41"/>
        <v>2.8254427979845786E-3</v>
      </c>
      <c r="G71" s="56">
        <f t="shared" si="41"/>
        <v>2.7728402510547312E-3</v>
      </c>
      <c r="H71" s="56">
        <f t="shared" si="41"/>
        <v>3.121062565696775E-3</v>
      </c>
      <c r="I71" s="56">
        <f t="shared" si="41"/>
        <v>3.9132999409048352E-3</v>
      </c>
      <c r="J71" s="56">
        <f t="shared" si="41"/>
        <v>4.0938271122286096E-3</v>
      </c>
      <c r="K71" s="56">
        <f t="shared" si="41"/>
        <v>3.9161697168310639E-3</v>
      </c>
      <c r="L71" s="56">
        <f t="shared" si="41"/>
        <v>4.3989671521558193E-3</v>
      </c>
      <c r="M71" s="56">
        <f t="shared" si="41"/>
        <v>5.2974582704337081E-3</v>
      </c>
      <c r="N71" s="56">
        <f t="shared" si="41"/>
        <v>5.3642879793187603E-3</v>
      </c>
      <c r="O71" s="56">
        <f t="shared" si="41"/>
        <v>7.3255917450296693E-3</v>
      </c>
      <c r="P71" s="56">
        <f t="shared" si="41"/>
        <v>9.8923745972570032E-3</v>
      </c>
      <c r="Q71" s="56">
        <f t="shared" si="41"/>
        <v>9.9282558421691647E-3</v>
      </c>
      <c r="R71" s="56">
        <f t="shared" si="41"/>
        <v>-0.46323495454453223</v>
      </c>
      <c r="S71" s="56">
        <f t="shared" si="41"/>
        <v>-0.43332039826418622</v>
      </c>
      <c r="T71" s="56">
        <f t="shared" si="41"/>
        <v>-0.63395118735570577</v>
      </c>
      <c r="U71" s="56">
        <f t="shared" si="41"/>
        <v>-1.5225750021272688E-2</v>
      </c>
      <c r="V71" s="56">
        <f t="shared" si="41"/>
        <v>1.5154404096392682E-2</v>
      </c>
      <c r="W71" s="56">
        <f t="shared" si="41"/>
        <v>1.725624671416881E-2</v>
      </c>
      <c r="X71" s="56">
        <f t="shared" si="41"/>
        <v>-0.204029384021851</v>
      </c>
      <c r="Y71" s="56">
        <f t="shared" si="41"/>
        <v>-0.53605260149743117</v>
      </c>
      <c r="Z71" s="56">
        <f t="shared" si="41"/>
        <v>1.3565637464125757E-2</v>
      </c>
      <c r="AA71" s="56">
        <f t="shared" si="41"/>
        <v>1.293592584443104E-2</v>
      </c>
      <c r="AB71" s="56">
        <f t="shared" si="41"/>
        <v>1.2205462184283533E-2</v>
      </c>
      <c r="AC71" s="56">
        <f t="shared" si="41"/>
        <v>1.5934460590870003E-2</v>
      </c>
      <c r="AD71" s="56">
        <f t="shared" si="41"/>
        <v>-4.3253516111253703</v>
      </c>
      <c r="AE71" s="56">
        <f t="shared" si="41"/>
        <v>-10.429073139512184</v>
      </c>
      <c r="AF71" s="56">
        <f t="shared" si="41"/>
        <v>-10.131373487312885</v>
      </c>
      <c r="AG71" s="56">
        <f t="shared" si="41"/>
        <v>-10.98970021579953</v>
      </c>
      <c r="AH71" s="56">
        <f t="shared" si="41"/>
        <v>-10.394039555831114</v>
      </c>
      <c r="AI71" s="56">
        <f t="shared" si="41"/>
        <v>-10.214407317565929</v>
      </c>
      <c r="AJ71" s="56">
        <f t="shared" si="41"/>
        <v>-10.502123982454577</v>
      </c>
    </row>
    <row r="72" spans="2:36" x14ac:dyDescent="0.2">
      <c r="B72" s="5" t="s">
        <v>15</v>
      </c>
      <c r="C72" s="56">
        <f t="shared" ref="C72" si="42">C19-C6</f>
        <v>18.902245434653196</v>
      </c>
      <c r="D72" s="56">
        <f t="shared" ref="D72:AJ72" si="43">D19-D6</f>
        <v>229.16299724468445</v>
      </c>
      <c r="E72" s="56">
        <f t="shared" si="43"/>
        <v>231.93203146684891</v>
      </c>
      <c r="F72" s="56">
        <f t="shared" si="43"/>
        <v>231.03743594966727</v>
      </c>
      <c r="G72" s="56">
        <f t="shared" si="43"/>
        <v>263.4726164838512</v>
      </c>
      <c r="H72" s="56">
        <f t="shared" si="43"/>
        <v>268.75171875228534</v>
      </c>
      <c r="I72" s="56">
        <f t="shared" si="43"/>
        <v>242.00703256434917</v>
      </c>
      <c r="J72" s="56">
        <f t="shared" si="43"/>
        <v>251.69682127230863</v>
      </c>
      <c r="K72" s="56">
        <f t="shared" si="43"/>
        <v>248.64071068210524</v>
      </c>
      <c r="L72" s="56">
        <f t="shared" si="43"/>
        <v>263.50832587778041</v>
      </c>
      <c r="M72" s="56">
        <f t="shared" si="43"/>
        <v>262.55735283126069</v>
      </c>
      <c r="N72" s="56">
        <f t="shared" si="43"/>
        <v>268.55595548447036</v>
      </c>
      <c r="O72" s="56">
        <f t="shared" si="43"/>
        <v>269.96087404522132</v>
      </c>
      <c r="P72" s="56">
        <f t="shared" si="43"/>
        <v>267.63469049068681</v>
      </c>
      <c r="Q72" s="56">
        <f t="shared" si="43"/>
        <v>256.45350099297048</v>
      </c>
      <c r="R72" s="56">
        <f t="shared" si="43"/>
        <v>206.45447708933625</v>
      </c>
      <c r="S72" s="56">
        <f t="shared" si="43"/>
        <v>208.08297858673632</v>
      </c>
      <c r="T72" s="56">
        <f t="shared" si="43"/>
        <v>190.34043463095441</v>
      </c>
      <c r="U72" s="56">
        <f t="shared" si="43"/>
        <v>206.02058243155716</v>
      </c>
      <c r="V72" s="56">
        <f t="shared" si="43"/>
        <v>199.04901198572861</v>
      </c>
      <c r="W72" s="56">
        <f t="shared" si="43"/>
        <v>130.41451227988182</v>
      </c>
      <c r="X72" s="56">
        <f t="shared" si="43"/>
        <v>109.84339518569732</v>
      </c>
      <c r="Y72" s="56">
        <f t="shared" si="43"/>
        <v>109.56297633335225</v>
      </c>
      <c r="Z72" s="56">
        <f t="shared" si="43"/>
        <v>152.9409793909872</v>
      </c>
      <c r="AA72" s="56">
        <f t="shared" si="43"/>
        <v>8.6346169719554382</v>
      </c>
      <c r="AB72" s="56">
        <f t="shared" si="43"/>
        <v>82.535040353784098</v>
      </c>
      <c r="AC72" s="56">
        <f t="shared" si="43"/>
        <v>89.633290903993839</v>
      </c>
      <c r="AD72" s="56">
        <f t="shared" si="43"/>
        <v>176.41117265051253</v>
      </c>
      <c r="AE72" s="56">
        <f t="shared" si="43"/>
        <v>168.40221905592443</v>
      </c>
      <c r="AF72" s="56">
        <f t="shared" si="43"/>
        <v>202.59344628534564</v>
      </c>
      <c r="AG72" s="56">
        <f t="shared" si="43"/>
        <v>136.04798950550958</v>
      </c>
      <c r="AH72" s="56">
        <f t="shared" si="43"/>
        <v>157.48442358562352</v>
      </c>
      <c r="AI72" s="56">
        <f t="shared" si="43"/>
        <v>166.90974613218896</v>
      </c>
      <c r="AJ72" s="56">
        <f t="shared" si="43"/>
        <v>163.56921738500478</v>
      </c>
    </row>
    <row r="73" spans="2:36" x14ac:dyDescent="0.2">
      <c r="B73" s="5" t="s">
        <v>16</v>
      </c>
      <c r="C73" s="56">
        <f t="shared" ref="C73" si="44">C20-C7</f>
        <v>-4.0357944323659467E-2</v>
      </c>
      <c r="D73" s="56">
        <f t="shared" ref="D73:AJ73" si="45">D20-D7</f>
        <v>-0.26017548352774611</v>
      </c>
      <c r="E73" s="56">
        <f t="shared" si="45"/>
        <v>-0.12827815291802835</v>
      </c>
      <c r="F73" s="56">
        <f t="shared" si="45"/>
        <v>-4.2642576414436917E-2</v>
      </c>
      <c r="G73" s="56">
        <f t="shared" si="45"/>
        <v>0.20168330849537597</v>
      </c>
      <c r="H73" s="56">
        <f t="shared" si="45"/>
        <v>0.38150910841523</v>
      </c>
      <c r="I73" s="56">
        <f t="shared" si="45"/>
        <v>0.72674319579891744</v>
      </c>
      <c r="J73" s="56">
        <f t="shared" si="45"/>
        <v>1.8228041813708842</v>
      </c>
      <c r="K73" s="56">
        <f t="shared" si="45"/>
        <v>3.2908381788456609</v>
      </c>
      <c r="L73" s="56">
        <f t="shared" si="45"/>
        <v>1.6028157702567114</v>
      </c>
      <c r="M73" s="56">
        <f t="shared" si="45"/>
        <v>2.5366976585391967</v>
      </c>
      <c r="N73" s="56">
        <f t="shared" si="45"/>
        <v>2.8181474214870832</v>
      </c>
      <c r="O73" s="56">
        <f t="shared" si="45"/>
        <v>3.2089282769939018</v>
      </c>
      <c r="P73" s="56">
        <f t="shared" si="45"/>
        <v>3.2495537415215949</v>
      </c>
      <c r="Q73" s="56">
        <f t="shared" si="45"/>
        <v>3.5154654760208359</v>
      </c>
      <c r="R73" s="56">
        <f t="shared" si="45"/>
        <v>3.8320112307210366</v>
      </c>
      <c r="S73" s="56">
        <f t="shared" si="45"/>
        <v>6.83067782607759</v>
      </c>
      <c r="T73" s="56">
        <f t="shared" si="45"/>
        <v>9.2658774482661102</v>
      </c>
      <c r="U73" s="56">
        <f t="shared" si="45"/>
        <v>6.8932180021492968</v>
      </c>
      <c r="V73" s="56">
        <f t="shared" si="45"/>
        <v>6.9280012059498404</v>
      </c>
      <c r="W73" s="56">
        <f t="shared" si="45"/>
        <v>7.4347829997914232</v>
      </c>
      <c r="X73" s="56">
        <f t="shared" si="45"/>
        <v>7.9981154692031851</v>
      </c>
      <c r="Y73" s="56">
        <f t="shared" si="45"/>
        <v>8.6020076006225281</v>
      </c>
      <c r="Z73" s="56">
        <f t="shared" si="45"/>
        <v>8.9021747301558207</v>
      </c>
      <c r="AA73" s="56">
        <f t="shared" si="45"/>
        <v>9.7027108245019917</v>
      </c>
      <c r="AB73" s="56">
        <f t="shared" si="45"/>
        <v>24.815805803245894</v>
      </c>
      <c r="AC73" s="56">
        <f t="shared" si="45"/>
        <v>54.334168695073458</v>
      </c>
      <c r="AD73" s="56">
        <f t="shared" si="45"/>
        <v>68.905039706402022</v>
      </c>
      <c r="AE73" s="56">
        <f t="shared" si="45"/>
        <v>87.972558055593254</v>
      </c>
      <c r="AF73" s="56">
        <f t="shared" si="45"/>
        <v>101.44867745665761</v>
      </c>
      <c r="AG73" s="56">
        <f t="shared" si="45"/>
        <v>83.186880877328804</v>
      </c>
      <c r="AH73" s="56">
        <f t="shared" si="45"/>
        <v>105.74434012457277</v>
      </c>
      <c r="AI73" s="56">
        <f t="shared" si="45"/>
        <v>125.85326668281959</v>
      </c>
      <c r="AJ73" s="56">
        <f t="shared" si="45"/>
        <v>135.03283420002117</v>
      </c>
    </row>
    <row r="74" spans="2:36" x14ac:dyDescent="0.2">
      <c r="B74" s="5" t="s">
        <v>17</v>
      </c>
      <c r="C74" s="56">
        <f t="shared" ref="C74" si="46">C21-C8</f>
        <v>-1.7862526410299324</v>
      </c>
      <c r="D74" s="56">
        <f t="shared" ref="D74:AJ74" si="47">D21-D8</f>
        <v>-12.041927731625037</v>
      </c>
      <c r="E74" s="56">
        <f t="shared" si="47"/>
        <v>-22.316986308098421</v>
      </c>
      <c r="F74" s="56">
        <f t="shared" si="47"/>
        <v>-32.638177042203097</v>
      </c>
      <c r="G74" s="56">
        <f t="shared" si="47"/>
        <v>-49.807085746249868</v>
      </c>
      <c r="H74" s="56">
        <f t="shared" si="47"/>
        <v>-63.379105643685762</v>
      </c>
      <c r="I74" s="56">
        <f t="shared" si="47"/>
        <v>-68.212971183653281</v>
      </c>
      <c r="J74" s="56">
        <f t="shared" si="47"/>
        <v>-82.218051601503248</v>
      </c>
      <c r="K74" s="56">
        <f t="shared" si="47"/>
        <v>-92.447929756239319</v>
      </c>
      <c r="L74" s="56">
        <f t="shared" si="47"/>
        <v>-110.29570506909113</v>
      </c>
      <c r="M74" s="56">
        <f t="shared" si="47"/>
        <v>-121.37665558349181</v>
      </c>
      <c r="N74" s="56">
        <f t="shared" si="47"/>
        <v>-135.78459387962357</v>
      </c>
      <c r="O74" s="56">
        <f t="shared" si="47"/>
        <v>-149.49179107542841</v>
      </c>
      <c r="P74" s="56">
        <f t="shared" si="47"/>
        <v>-161.01161846506329</v>
      </c>
      <c r="Q74" s="56">
        <f t="shared" si="47"/>
        <v>-163.74223797676132</v>
      </c>
      <c r="R74" s="56">
        <f t="shared" si="47"/>
        <v>-190.26641707601084</v>
      </c>
      <c r="S74" s="56">
        <f t="shared" si="47"/>
        <v>-191.70418000620339</v>
      </c>
      <c r="T74" s="56">
        <f t="shared" si="47"/>
        <v>-197.16373997528353</v>
      </c>
      <c r="U74" s="56">
        <f t="shared" si="47"/>
        <v>-227.67046321667476</v>
      </c>
      <c r="V74" s="56">
        <f t="shared" si="47"/>
        <v>-203.84406885907265</v>
      </c>
      <c r="W74" s="56">
        <f t="shared" si="47"/>
        <v>-147.93225408535545</v>
      </c>
      <c r="X74" s="56">
        <f t="shared" si="47"/>
        <v>-130.14024002607221</v>
      </c>
      <c r="Y74" s="56">
        <f t="shared" si="47"/>
        <v>-127.09996501904789</v>
      </c>
      <c r="Z74" s="56">
        <f t="shared" si="47"/>
        <v>-158.1867105829333</v>
      </c>
      <c r="AA74" s="56">
        <f t="shared" si="47"/>
        <v>-23.051856100461009</v>
      </c>
      <c r="AB74" s="56">
        <f t="shared" si="47"/>
        <v>-112.8867093191966</v>
      </c>
      <c r="AC74" s="56">
        <f t="shared" si="47"/>
        <v>-118.55273277418746</v>
      </c>
      <c r="AD74" s="56">
        <f t="shared" si="47"/>
        <v>-191.40648739319477</v>
      </c>
      <c r="AE74" s="56">
        <f t="shared" si="47"/>
        <v>-190.3590435690312</v>
      </c>
      <c r="AF74" s="56">
        <f t="shared" si="47"/>
        <v>-208.61047712484651</v>
      </c>
      <c r="AG74" s="56">
        <f t="shared" si="47"/>
        <v>-139.40035605892626</v>
      </c>
      <c r="AH74" s="56">
        <f t="shared" si="47"/>
        <v>-163.11499441376691</v>
      </c>
      <c r="AI74" s="56">
        <f t="shared" si="47"/>
        <v>-175.26890333711253</v>
      </c>
      <c r="AJ74" s="56">
        <f t="shared" si="47"/>
        <v>-204.77508045216746</v>
      </c>
    </row>
    <row r="75" spans="2:36" x14ac:dyDescent="0.2">
      <c r="B75" s="5" t="s">
        <v>21</v>
      </c>
      <c r="C75" s="56">
        <f t="shared" ref="C75" si="48">C22-C9</f>
        <v>7.9527624421871224E-5</v>
      </c>
      <c r="D75" s="56">
        <f t="shared" ref="D75:AJ75" si="49">D22-D9</f>
        <v>8.1507418940418574E-5</v>
      </c>
      <c r="E75" s="56">
        <f t="shared" si="49"/>
        <v>8.0614751340135626E-5</v>
      </c>
      <c r="F75" s="56">
        <f t="shared" si="49"/>
        <v>9.0972672566635993E-5</v>
      </c>
      <c r="G75" s="56">
        <f t="shared" si="49"/>
        <v>9.2792004437569631E-5</v>
      </c>
      <c r="H75" s="56">
        <f t="shared" si="49"/>
        <v>8.7020895961131828E-5</v>
      </c>
      <c r="I75" s="56">
        <f t="shared" si="49"/>
        <v>4.5547242947918676E-5</v>
      </c>
      <c r="J75" s="56">
        <f t="shared" si="49"/>
        <v>0</v>
      </c>
      <c r="K75" s="56">
        <f t="shared" si="49"/>
        <v>0</v>
      </c>
      <c r="L75" s="56">
        <f t="shared" si="49"/>
        <v>-6.8311152290334576E-8</v>
      </c>
      <c r="M75" s="56">
        <f t="shared" si="49"/>
        <v>-6.2515459831047338E-7</v>
      </c>
      <c r="N75" s="56">
        <f t="shared" si="49"/>
        <v>8.7889841893229459E-7</v>
      </c>
      <c r="O75" s="56">
        <f t="shared" si="49"/>
        <v>1.6519059329311858E-6</v>
      </c>
      <c r="P75" s="56">
        <f t="shared" si="49"/>
        <v>1.6745309494581306E-7</v>
      </c>
      <c r="Q75" s="56">
        <f t="shared" si="49"/>
        <v>1.408881331599332E-6</v>
      </c>
      <c r="R75" s="56">
        <f t="shared" si="49"/>
        <v>1.9791937262425563E-6</v>
      </c>
      <c r="S75" s="56">
        <f t="shared" si="49"/>
        <v>1.2421081692082225E-6</v>
      </c>
      <c r="T75" s="56">
        <f t="shared" si="49"/>
        <v>0</v>
      </c>
      <c r="U75" s="56">
        <f t="shared" si="49"/>
        <v>0</v>
      </c>
      <c r="V75" s="56">
        <f t="shared" si="49"/>
        <v>0</v>
      </c>
      <c r="W75" s="56">
        <f t="shared" si="49"/>
        <v>0</v>
      </c>
      <c r="X75" s="56">
        <f t="shared" si="49"/>
        <v>0</v>
      </c>
      <c r="Y75" s="56">
        <f t="shared" si="49"/>
        <v>0</v>
      </c>
      <c r="Z75" s="56">
        <f t="shared" si="49"/>
        <v>0</v>
      </c>
      <c r="AA75" s="56">
        <f t="shared" si="49"/>
        <v>0</v>
      </c>
      <c r="AB75" s="56">
        <f t="shared" si="49"/>
        <v>8.657680935405665E-2</v>
      </c>
      <c r="AC75" s="56">
        <f t="shared" si="49"/>
        <v>8.1742312934920847E-2</v>
      </c>
      <c r="AD75" s="56">
        <f t="shared" si="49"/>
        <v>8.1931109936675739E-2</v>
      </c>
      <c r="AE75" s="56">
        <f t="shared" si="49"/>
        <v>8.2102643283079146E-2</v>
      </c>
      <c r="AF75" s="56">
        <f t="shared" si="49"/>
        <v>8.4415308682352475E-2</v>
      </c>
      <c r="AG75" s="56">
        <f t="shared" si="49"/>
        <v>0.13242692246495835</v>
      </c>
      <c r="AH75" s="56">
        <f t="shared" si="49"/>
        <v>0.15394265662700946</v>
      </c>
      <c r="AI75" s="56">
        <f t="shared" si="49"/>
        <v>0.11587977907353775</v>
      </c>
      <c r="AJ75" s="56">
        <f t="shared" si="49"/>
        <v>-3.716595146840973E-4</v>
      </c>
    </row>
    <row r="76" spans="2:36" x14ac:dyDescent="0.2">
      <c r="B76" s="5" t="s">
        <v>18</v>
      </c>
      <c r="C76" s="56">
        <f t="shared" ref="C76" si="50">C23-C10</f>
        <v>0</v>
      </c>
      <c r="D76" s="56">
        <f t="shared" ref="D76:AJ76" si="51">D23-D10</f>
        <v>0</v>
      </c>
      <c r="E76" s="56">
        <f t="shared" si="51"/>
        <v>0</v>
      </c>
      <c r="F76" s="56">
        <f t="shared" si="51"/>
        <v>0</v>
      </c>
      <c r="G76" s="56">
        <f t="shared" si="51"/>
        <v>0</v>
      </c>
      <c r="H76" s="56">
        <f t="shared" si="51"/>
        <v>0</v>
      </c>
      <c r="I76" s="56">
        <f t="shared" si="51"/>
        <v>0</v>
      </c>
      <c r="J76" s="56">
        <f t="shared" si="51"/>
        <v>0</v>
      </c>
      <c r="K76" s="56">
        <f t="shared" si="51"/>
        <v>0</v>
      </c>
      <c r="L76" s="56">
        <f t="shared" si="51"/>
        <v>0</v>
      </c>
      <c r="M76" s="56">
        <f t="shared" si="51"/>
        <v>0</v>
      </c>
      <c r="N76" s="56">
        <f t="shared" si="51"/>
        <v>0</v>
      </c>
      <c r="O76" s="56">
        <f t="shared" si="51"/>
        <v>0</v>
      </c>
      <c r="P76" s="56">
        <f t="shared" si="51"/>
        <v>0</v>
      </c>
      <c r="Q76" s="56">
        <f t="shared" si="51"/>
        <v>0</v>
      </c>
      <c r="R76" s="56">
        <f t="shared" si="51"/>
        <v>0</v>
      </c>
      <c r="S76" s="56">
        <f t="shared" si="51"/>
        <v>0</v>
      </c>
      <c r="T76" s="56">
        <f t="shared" si="51"/>
        <v>0</v>
      </c>
      <c r="U76" s="56">
        <f t="shared" si="51"/>
        <v>0</v>
      </c>
      <c r="V76" s="56">
        <f t="shared" si="51"/>
        <v>0</v>
      </c>
      <c r="W76" s="56">
        <f t="shared" si="51"/>
        <v>0</v>
      </c>
      <c r="X76" s="56">
        <f t="shared" si="51"/>
        <v>0</v>
      </c>
      <c r="Y76" s="56">
        <f t="shared" si="51"/>
        <v>0</v>
      </c>
      <c r="Z76" s="56">
        <f t="shared" si="51"/>
        <v>0</v>
      </c>
      <c r="AA76" s="56">
        <f t="shared" si="51"/>
        <v>0</v>
      </c>
      <c r="AB76" s="56">
        <f t="shared" si="51"/>
        <v>0</v>
      </c>
      <c r="AC76" s="56">
        <f t="shared" si="51"/>
        <v>0</v>
      </c>
      <c r="AD76" s="56">
        <f t="shared" si="51"/>
        <v>0</v>
      </c>
      <c r="AE76" s="56">
        <f t="shared" si="51"/>
        <v>0</v>
      </c>
      <c r="AF76" s="56">
        <f t="shared" si="51"/>
        <v>0</v>
      </c>
      <c r="AG76" s="56">
        <f t="shared" si="51"/>
        <v>0</v>
      </c>
      <c r="AH76" s="56">
        <f t="shared" si="51"/>
        <v>0</v>
      </c>
      <c r="AI76" s="56">
        <f t="shared" si="51"/>
        <v>0</v>
      </c>
      <c r="AJ76" s="56">
        <f t="shared" si="51"/>
        <v>0</v>
      </c>
    </row>
    <row r="77" spans="2:36" x14ac:dyDescent="0.2">
      <c r="B77" s="5" t="s">
        <v>19</v>
      </c>
      <c r="C77" s="56">
        <f t="shared" ref="C77" si="52">C24-C11</f>
        <v>7.9527624436082078E-5</v>
      </c>
      <c r="D77" s="56">
        <f t="shared" ref="D77:AJ77" si="53">D24-D11</f>
        <v>8.1507418947524002E-5</v>
      </c>
      <c r="E77" s="56">
        <f t="shared" si="53"/>
        <v>8.0614751340135626E-5</v>
      </c>
      <c r="F77" s="56">
        <f t="shared" si="53"/>
        <v>9.0972672566635993E-5</v>
      </c>
      <c r="G77" s="56">
        <f t="shared" si="53"/>
        <v>9.2792004451780485E-5</v>
      </c>
      <c r="H77" s="56">
        <f t="shared" si="53"/>
        <v>8.7020895961131828E-5</v>
      </c>
      <c r="I77" s="56">
        <f t="shared" si="53"/>
        <v>4.5547242947918676E-5</v>
      </c>
      <c r="J77" s="56">
        <f t="shared" si="53"/>
        <v>0</v>
      </c>
      <c r="K77" s="56">
        <f t="shared" si="53"/>
        <v>0</v>
      </c>
      <c r="L77" s="56">
        <f t="shared" si="53"/>
        <v>-6.8311138079479861E-8</v>
      </c>
      <c r="M77" s="56">
        <f t="shared" si="53"/>
        <v>-6.2515460541590073E-7</v>
      </c>
      <c r="N77" s="56">
        <f t="shared" si="53"/>
        <v>8.7889841893229459E-7</v>
      </c>
      <c r="O77" s="56">
        <f t="shared" si="53"/>
        <v>1.6519059329311858E-6</v>
      </c>
      <c r="P77" s="56">
        <f t="shared" si="53"/>
        <v>1.6745309494581306E-7</v>
      </c>
      <c r="Q77" s="56">
        <f t="shared" si="53"/>
        <v>1.408881331599332E-6</v>
      </c>
      <c r="R77" s="56">
        <f t="shared" si="53"/>
        <v>1.9791937262425563E-6</v>
      </c>
      <c r="S77" s="56">
        <f t="shared" si="53"/>
        <v>1.2421081834190772E-6</v>
      </c>
      <c r="T77" s="56">
        <f t="shared" si="53"/>
        <v>0</v>
      </c>
      <c r="U77" s="56">
        <f t="shared" si="53"/>
        <v>0</v>
      </c>
      <c r="V77" s="56">
        <f t="shared" si="53"/>
        <v>0</v>
      </c>
      <c r="W77" s="56">
        <f t="shared" si="53"/>
        <v>0</v>
      </c>
      <c r="X77" s="56">
        <f t="shared" si="53"/>
        <v>0</v>
      </c>
      <c r="Y77" s="56">
        <f t="shared" si="53"/>
        <v>0</v>
      </c>
      <c r="Z77" s="56">
        <f t="shared" si="53"/>
        <v>0</v>
      </c>
      <c r="AA77" s="56">
        <f t="shared" si="53"/>
        <v>0</v>
      </c>
      <c r="AB77" s="56">
        <f t="shared" si="53"/>
        <v>8.657680935405665E-2</v>
      </c>
      <c r="AC77" s="56">
        <f t="shared" si="53"/>
        <v>8.1742312934920847E-2</v>
      </c>
      <c r="AD77" s="56">
        <f t="shared" si="53"/>
        <v>8.1931109936675739E-2</v>
      </c>
      <c r="AE77" s="56">
        <f t="shared" si="53"/>
        <v>8.2102643283079146E-2</v>
      </c>
      <c r="AF77" s="56">
        <f t="shared" si="53"/>
        <v>8.4415308682352475E-2</v>
      </c>
      <c r="AG77" s="56">
        <f t="shared" si="53"/>
        <v>0.13242692246495835</v>
      </c>
      <c r="AH77" s="56">
        <f t="shared" si="53"/>
        <v>0.15394265662700946</v>
      </c>
      <c r="AI77" s="56">
        <f t="shared" si="53"/>
        <v>0.11587977907355196</v>
      </c>
      <c r="AJ77" s="56">
        <f t="shared" si="53"/>
        <v>-3.7165951466988645E-4</v>
      </c>
    </row>
    <row r="78" spans="2:36" s="19" customFormat="1" x14ac:dyDescent="0.2">
      <c r="B78" s="19" t="s">
        <v>141</v>
      </c>
      <c r="C78" s="85">
        <f t="shared" ref="C78" si="54">C25-C12</f>
        <v>17.07819747843314</v>
      </c>
      <c r="D78" s="85">
        <f t="shared" ref="D78:AJ78" si="55">D25-D12</f>
        <v>216.86329494979873</v>
      </c>
      <c r="E78" s="85">
        <f t="shared" si="55"/>
        <v>209.48908535245937</v>
      </c>
      <c r="F78" s="85">
        <f t="shared" si="55"/>
        <v>198.35953274652638</v>
      </c>
      <c r="G78" s="85">
        <f t="shared" si="55"/>
        <v>213.87007967835234</v>
      </c>
      <c r="H78" s="85">
        <f t="shared" si="55"/>
        <v>205.75733030048286</v>
      </c>
      <c r="I78" s="85">
        <f t="shared" si="55"/>
        <v>174.52476342368027</v>
      </c>
      <c r="J78" s="85">
        <f t="shared" si="55"/>
        <v>171.30566767929122</v>
      </c>
      <c r="K78" s="85">
        <f t="shared" si="55"/>
        <v>159.4875352744275</v>
      </c>
      <c r="L78" s="85">
        <f t="shared" si="55"/>
        <v>154.81983547779964</v>
      </c>
      <c r="M78" s="85">
        <f t="shared" si="55"/>
        <v>143.72269173942914</v>
      </c>
      <c r="N78" s="85">
        <f t="shared" si="55"/>
        <v>135.59487419320794</v>
      </c>
      <c r="O78" s="85">
        <f t="shared" si="55"/>
        <v>123.68533849043888</v>
      </c>
      <c r="P78" s="85">
        <f t="shared" si="55"/>
        <v>109.88251830919035</v>
      </c>
      <c r="Q78" s="85">
        <f t="shared" si="55"/>
        <v>96.236658156958583</v>
      </c>
      <c r="R78" s="85">
        <f t="shared" si="55"/>
        <v>19.556838268697902</v>
      </c>
      <c r="S78" s="85">
        <f t="shared" si="55"/>
        <v>22.776157250453252</v>
      </c>
      <c r="T78" s="85">
        <f t="shared" si="55"/>
        <v>1.8086209165776381</v>
      </c>
      <c r="U78" s="85">
        <f t="shared" si="55"/>
        <v>-14.771888532988669</v>
      </c>
      <c r="V78" s="85">
        <f t="shared" si="55"/>
        <v>2.1480987366958288</v>
      </c>
      <c r="W78" s="85">
        <f t="shared" si="55"/>
        <v>-10.065702558968042</v>
      </c>
      <c r="X78" s="85">
        <f t="shared" si="55"/>
        <v>-12.502758755188552</v>
      </c>
      <c r="Y78" s="85">
        <f t="shared" si="55"/>
        <v>-9.4710336865682621</v>
      </c>
      <c r="Z78" s="85">
        <f t="shared" si="55"/>
        <v>3.6700091756792972</v>
      </c>
      <c r="AA78" s="85">
        <f t="shared" si="55"/>
        <v>-4.7015923781509628</v>
      </c>
      <c r="AB78" s="85">
        <f t="shared" si="55"/>
        <v>-5.4370808906314778</v>
      </c>
      <c r="AC78" s="85">
        <f t="shared" si="55"/>
        <v>25.512403598404489</v>
      </c>
      <c r="AD78" s="85">
        <f t="shared" si="55"/>
        <v>49.666304462531116</v>
      </c>
      <c r="AE78" s="85">
        <f t="shared" si="55"/>
        <v>55.668763046254753</v>
      </c>
      <c r="AF78" s="85">
        <f t="shared" si="55"/>
        <v>85.384688438520243</v>
      </c>
      <c r="AG78" s="85">
        <f t="shared" si="55"/>
        <v>68.977241030581354</v>
      </c>
      <c r="AH78" s="85">
        <f t="shared" si="55"/>
        <v>89.873672397217888</v>
      </c>
      <c r="AI78" s="85">
        <f t="shared" si="55"/>
        <v>107.3955819394032</v>
      </c>
      <c r="AJ78" s="85">
        <f t="shared" si="55"/>
        <v>83.32447549088829</v>
      </c>
    </row>
    <row r="79" spans="2:36" x14ac:dyDescent="0.2"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  <row r="80" spans="2:36" x14ac:dyDescent="0.2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</row>
    <row r="81" spans="4:36" x14ac:dyDescent="0.2"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AM134"/>
  <sheetViews>
    <sheetView topLeftCell="B1" zoomScale="75" zoomScaleNormal="75" workbookViewId="0">
      <pane ySplit="1" topLeftCell="A2" activePane="bottomLeft" state="frozen"/>
      <selection activeCell="N92" sqref="N92"/>
      <selection pane="bottomLeft" activeCell="AL89" sqref="AL89"/>
    </sheetView>
  </sheetViews>
  <sheetFormatPr defaultColWidth="9.140625" defaultRowHeight="15" x14ac:dyDescent="0.2"/>
  <cols>
    <col min="1" max="1" width="3.28515625" style="5" customWidth="1"/>
    <col min="2" max="2" width="56.5703125" style="5" customWidth="1"/>
    <col min="3" max="3" width="8.7109375" style="5" bestFit="1" customWidth="1"/>
    <col min="4" max="8" width="8.140625" style="5" bestFit="1" customWidth="1"/>
    <col min="9" max="9" width="9.140625" style="5" bestFit="1" customWidth="1"/>
    <col min="10" max="18" width="8.140625" style="5" bestFit="1" customWidth="1"/>
    <col min="19" max="20" width="8.5703125" style="5" bestFit="1" customWidth="1"/>
    <col min="21" max="32" width="8.140625" style="5" bestFit="1" customWidth="1"/>
    <col min="33" max="33" width="8.5703125" style="5" bestFit="1" customWidth="1"/>
    <col min="34" max="36" width="8.5703125" style="5" customWidth="1"/>
    <col min="37" max="37" width="9.140625" style="5" customWidth="1"/>
    <col min="38" max="38" width="11.5703125" style="5" customWidth="1"/>
    <col min="39" max="16384" width="9.140625" style="5"/>
  </cols>
  <sheetData>
    <row r="1" spans="2:37" ht="15.75" customHeight="1" x14ac:dyDescent="0.2">
      <c r="B1" s="19" t="s">
        <v>115</v>
      </c>
    </row>
    <row r="2" spans="2:37" ht="18" x14ac:dyDescent="0.2">
      <c r="B2" s="10" t="s">
        <v>128</v>
      </c>
    </row>
    <row r="3" spans="2:37" x14ac:dyDescent="0.2">
      <c r="B3" s="4" t="s">
        <v>44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/>
    </row>
    <row r="4" spans="2:37" x14ac:dyDescent="0.2">
      <c r="B4" s="5" t="s">
        <v>23</v>
      </c>
      <c r="C4" s="25">
        <f>SUM(C5:C8)</f>
        <v>1116.7254085014333</v>
      </c>
      <c r="D4" s="25">
        <f t="shared" ref="D4:W4" si="0">SUM(D5:D8)</f>
        <v>992.38939661731536</v>
      </c>
      <c r="E4" s="25">
        <f t="shared" si="0"/>
        <v>932.96808506651939</v>
      </c>
      <c r="F4" s="25">
        <f t="shared" si="0"/>
        <v>951.12593750870883</v>
      </c>
      <c r="G4" s="25">
        <f t="shared" si="0"/>
        <v>1081.7022655246876</v>
      </c>
      <c r="H4" s="25">
        <f t="shared" si="0"/>
        <v>1084.1810327260134</v>
      </c>
      <c r="I4" s="25">
        <f t="shared" si="0"/>
        <v>1198.3870831754853</v>
      </c>
      <c r="J4" s="25">
        <f t="shared" si="0"/>
        <v>1384.9248481927566</v>
      </c>
      <c r="K4" s="25">
        <f t="shared" si="0"/>
        <v>1288.1260716317763</v>
      </c>
      <c r="L4" s="25">
        <f t="shared" si="0"/>
        <v>1353.709634567598</v>
      </c>
      <c r="M4" s="25">
        <f t="shared" si="0"/>
        <v>1908.7841314126661</v>
      </c>
      <c r="N4" s="25">
        <f t="shared" si="0"/>
        <v>2061.4371933464076</v>
      </c>
      <c r="O4" s="25">
        <f t="shared" si="0"/>
        <v>2063.3791229426015</v>
      </c>
      <c r="P4" s="25">
        <f t="shared" si="0"/>
        <v>2342.3181160836975</v>
      </c>
      <c r="Q4" s="25">
        <f t="shared" si="0"/>
        <v>2507.0626593013171</v>
      </c>
      <c r="R4" s="25">
        <f t="shared" si="0"/>
        <v>2552.7953464691873</v>
      </c>
      <c r="S4" s="25">
        <f t="shared" si="0"/>
        <v>2538.7434105910074</v>
      </c>
      <c r="T4" s="25">
        <f t="shared" si="0"/>
        <v>2580.4341213620519</v>
      </c>
      <c r="U4" s="25">
        <f t="shared" si="0"/>
        <v>2301.583745387552</v>
      </c>
      <c r="V4" s="25">
        <f t="shared" si="0"/>
        <v>1485.322669481403</v>
      </c>
      <c r="W4" s="25">
        <f t="shared" si="0"/>
        <v>1299.0484147465629</v>
      </c>
      <c r="X4" s="25">
        <f t="shared" ref="X4:AC4" si="1">SUM(X5:X8)</f>
        <v>1167.2705389694754</v>
      </c>
      <c r="Y4" s="25">
        <f t="shared" si="1"/>
        <v>1391.9677990924165</v>
      </c>
      <c r="Z4" s="25">
        <f t="shared" si="1"/>
        <v>1301.695001530657</v>
      </c>
      <c r="AA4" s="25">
        <f t="shared" si="1"/>
        <v>1650.4531530457709</v>
      </c>
      <c r="AB4" s="25">
        <f t="shared" si="1"/>
        <v>1830.3635214124336</v>
      </c>
      <c r="AC4" s="25">
        <f t="shared" si="1"/>
        <v>1968.4013520332232</v>
      </c>
      <c r="AD4" s="25">
        <f t="shared" ref="AD4:AE4" si="2">SUM(AD5:AD8)</f>
        <v>2039.8562560230891</v>
      </c>
      <c r="AE4" s="25">
        <f t="shared" si="2"/>
        <v>2094.5489797619248</v>
      </c>
      <c r="AF4" s="25">
        <f t="shared" ref="AF4" si="3">SUM(AF5:AF8)</f>
        <v>2057.8652228793621</v>
      </c>
      <c r="AG4" s="25">
        <f t="shared" ref="AG4:AH4" si="4">SUM(AG5:AG8)</f>
        <v>1907.4373141016843</v>
      </c>
      <c r="AH4" s="25">
        <f t="shared" si="4"/>
        <v>2256.9405207619102</v>
      </c>
      <c r="AI4" s="25">
        <f t="shared" ref="AI4:AJ4" si="5">SUM(AI5:AI8)</f>
        <v>2068.3747685666494</v>
      </c>
      <c r="AJ4" s="25">
        <f t="shared" si="5"/>
        <v>1933.8876215143528</v>
      </c>
      <c r="AK4" s="25"/>
    </row>
    <row r="5" spans="2:37" x14ac:dyDescent="0.2">
      <c r="B5" s="46" t="s">
        <v>24</v>
      </c>
      <c r="C5" s="25">
        <v>884</v>
      </c>
      <c r="D5" s="25">
        <v>782</v>
      </c>
      <c r="E5" s="25">
        <v>753</v>
      </c>
      <c r="F5" s="25">
        <v>729</v>
      </c>
      <c r="G5" s="25">
        <v>859</v>
      </c>
      <c r="H5" s="25">
        <v>879</v>
      </c>
      <c r="I5" s="25">
        <v>983</v>
      </c>
      <c r="J5" s="25">
        <v>1145</v>
      </c>
      <c r="K5" s="25">
        <v>1059</v>
      </c>
      <c r="L5" s="25">
        <v>1166</v>
      </c>
      <c r="M5" s="25">
        <v>1700.904</v>
      </c>
      <c r="N5" s="25">
        <v>1851.19</v>
      </c>
      <c r="O5" s="25">
        <v>1859.797</v>
      </c>
      <c r="P5" s="25">
        <v>2126.951</v>
      </c>
      <c r="Q5" s="25">
        <v>2295.0809999999997</v>
      </c>
      <c r="R5" s="25">
        <v>2357.0552201099999</v>
      </c>
      <c r="S5" s="25">
        <v>2347.8511709678573</v>
      </c>
      <c r="T5" s="25">
        <v>2374.056297236792</v>
      </c>
      <c r="U5" s="25">
        <v>2106.7332656066992</v>
      </c>
      <c r="V5" s="25">
        <v>1326.7757675435184</v>
      </c>
      <c r="W5" s="25">
        <v>1105.1089530878239</v>
      </c>
      <c r="X5" s="25">
        <v>966.27348057556696</v>
      </c>
      <c r="Y5" s="25">
        <v>1177.0215551174631</v>
      </c>
      <c r="Z5" s="25">
        <v>1111.7464175453952</v>
      </c>
      <c r="AA5" s="25">
        <v>1461.1216449441433</v>
      </c>
      <c r="AB5" s="25">
        <v>1652.0144764257484</v>
      </c>
      <c r="AC5" s="25">
        <v>1793.5241301100293</v>
      </c>
      <c r="AD5" s="25">
        <v>1839.6054226101226</v>
      </c>
      <c r="AE5" s="25">
        <v>1916.0429498953088</v>
      </c>
      <c r="AF5" s="25">
        <v>1892.5993191659545</v>
      </c>
      <c r="AG5" s="25">
        <v>1769.6404427201105</v>
      </c>
      <c r="AH5" s="25">
        <v>2102.8090125484487</v>
      </c>
      <c r="AI5" s="25">
        <v>1956.5348782096323</v>
      </c>
      <c r="AJ5" s="25">
        <v>1835.1084052370793</v>
      </c>
      <c r="AK5" s="25"/>
    </row>
    <row r="6" spans="2:37" x14ac:dyDescent="0.2">
      <c r="B6" s="46" t="s">
        <v>25</v>
      </c>
      <c r="C6" s="25">
        <v>214.077</v>
      </c>
      <c r="D6" s="25">
        <v>192.22800000000001</v>
      </c>
      <c r="E6" s="25">
        <v>162.39499999999998</v>
      </c>
      <c r="F6" s="25">
        <v>204.893</v>
      </c>
      <c r="G6" s="25">
        <v>205.428</v>
      </c>
      <c r="H6" s="25">
        <v>187.506</v>
      </c>
      <c r="I6" s="25">
        <v>198.23699999999999</v>
      </c>
      <c r="J6" s="25">
        <v>221.89099999999999</v>
      </c>
      <c r="K6" s="25">
        <v>211.65699999999998</v>
      </c>
      <c r="L6" s="25">
        <v>170.07400000000001</v>
      </c>
      <c r="M6" s="25">
        <v>190.43099999999998</v>
      </c>
      <c r="N6" s="25">
        <v>189.39499999999998</v>
      </c>
      <c r="O6" s="25">
        <v>190.31400000000002</v>
      </c>
      <c r="P6" s="25">
        <v>206.256</v>
      </c>
      <c r="Q6" s="25">
        <v>201.53888677452051</v>
      </c>
      <c r="R6" s="25">
        <v>183.477</v>
      </c>
      <c r="S6" s="25">
        <v>180.30419999999998</v>
      </c>
      <c r="T6" s="25">
        <v>196.71480221940001</v>
      </c>
      <c r="U6" s="25">
        <v>187.79567664091581</v>
      </c>
      <c r="V6" s="25">
        <v>156.40402051348525</v>
      </c>
      <c r="W6" s="25">
        <v>192.41449935002328</v>
      </c>
      <c r="X6" s="25">
        <v>199.06051210483912</v>
      </c>
      <c r="Y6" s="25">
        <v>214.39115316286023</v>
      </c>
      <c r="Z6" s="25">
        <v>189.63811440146912</v>
      </c>
      <c r="AA6" s="25">
        <v>188.98297537871338</v>
      </c>
      <c r="AB6" s="25">
        <v>177.34721139514085</v>
      </c>
      <c r="AC6" s="25">
        <v>173.89695660360397</v>
      </c>
      <c r="AD6" s="25">
        <v>198.94328821295068</v>
      </c>
      <c r="AE6" s="25">
        <v>177.27545682876001</v>
      </c>
      <c r="AF6" s="25">
        <v>163.65124680985923</v>
      </c>
      <c r="AG6" s="25">
        <v>135.50521831664352</v>
      </c>
      <c r="AH6" s="25">
        <v>148.01245194378129</v>
      </c>
      <c r="AI6" s="25">
        <v>107.49849010571084</v>
      </c>
      <c r="AJ6" s="25">
        <v>96.704630758007184</v>
      </c>
      <c r="AK6" s="25"/>
    </row>
    <row r="7" spans="2:37" x14ac:dyDescent="0.2">
      <c r="B7" s="46" t="s">
        <v>26</v>
      </c>
      <c r="C7" s="25">
        <v>13.325180000000001</v>
      </c>
      <c r="D7" s="25">
        <v>13.055679999999997</v>
      </c>
      <c r="E7" s="25">
        <v>12.587179999999998</v>
      </c>
      <c r="F7" s="25">
        <v>12.519679999999999</v>
      </c>
      <c r="G7" s="25">
        <v>12.307179999999999</v>
      </c>
      <c r="H7" s="25">
        <v>11.965680000000001</v>
      </c>
      <c r="I7" s="25">
        <v>11.62518</v>
      </c>
      <c r="J7" s="25">
        <v>11.46468</v>
      </c>
      <c r="K7" s="25">
        <v>11.04918</v>
      </c>
      <c r="L7" s="25">
        <v>10.95668</v>
      </c>
      <c r="M7" s="25">
        <v>10.714383917999999</v>
      </c>
      <c r="N7" s="25">
        <v>10.136008163600001</v>
      </c>
      <c r="O7" s="25">
        <v>5.1307460682000006</v>
      </c>
      <c r="P7" s="25">
        <v>0.55322578880000006</v>
      </c>
      <c r="Q7" s="25">
        <v>0.5801347322</v>
      </c>
      <c r="R7" s="25">
        <v>0.48087750000000001</v>
      </c>
      <c r="S7" s="25">
        <v>0.48667499999999997</v>
      </c>
      <c r="T7" s="25">
        <v>0.45499610000000001</v>
      </c>
      <c r="U7" s="25">
        <v>0.30708882999999998</v>
      </c>
      <c r="V7" s="25">
        <v>1.7369590000000001E-2</v>
      </c>
      <c r="W7" s="25" t="s">
        <v>74</v>
      </c>
      <c r="X7" s="25" t="s">
        <v>74</v>
      </c>
      <c r="Y7" s="25" t="s">
        <v>74</v>
      </c>
      <c r="Z7" s="25" t="s">
        <v>74</v>
      </c>
      <c r="AA7" s="25" t="s">
        <v>74</v>
      </c>
      <c r="AB7" s="25" t="s">
        <v>74</v>
      </c>
      <c r="AC7" s="25" t="s">
        <v>74</v>
      </c>
      <c r="AD7" s="25" t="s">
        <v>74</v>
      </c>
      <c r="AE7" s="25" t="s">
        <v>74</v>
      </c>
      <c r="AF7" s="25" t="s">
        <v>74</v>
      </c>
      <c r="AG7" s="25" t="s">
        <v>74</v>
      </c>
      <c r="AH7" s="25" t="s">
        <v>74</v>
      </c>
      <c r="AI7" s="25" t="s">
        <v>74</v>
      </c>
      <c r="AJ7" s="25" t="s">
        <v>74</v>
      </c>
      <c r="AK7" s="25"/>
    </row>
    <row r="8" spans="2:37" x14ac:dyDescent="0.2">
      <c r="B8" s="46" t="s">
        <v>27</v>
      </c>
      <c r="C8" s="25">
        <v>5.323228501433209</v>
      </c>
      <c r="D8" s="25">
        <v>5.1057166173152817</v>
      </c>
      <c r="E8" s="25">
        <v>4.9859050665194102</v>
      </c>
      <c r="F8" s="25">
        <v>4.7132575087088542</v>
      </c>
      <c r="G8" s="25">
        <v>4.967085524687727</v>
      </c>
      <c r="H8" s="25">
        <v>5.7093527260132344</v>
      </c>
      <c r="I8" s="25">
        <v>5.5249031754851305</v>
      </c>
      <c r="J8" s="25">
        <v>6.5691681927565071</v>
      </c>
      <c r="K8" s="25">
        <v>6.4198916317765047</v>
      </c>
      <c r="L8" s="25">
        <v>6.6789545675978959</v>
      </c>
      <c r="M8" s="25">
        <v>6.7347474946660659</v>
      </c>
      <c r="N8" s="25">
        <v>10.716185182807617</v>
      </c>
      <c r="O8" s="25">
        <v>8.1373768744014505</v>
      </c>
      <c r="P8" s="25">
        <v>8.5578902948976783</v>
      </c>
      <c r="Q8" s="25">
        <v>9.8626377945971377</v>
      </c>
      <c r="R8" s="25">
        <v>11.782248859187511</v>
      </c>
      <c r="S8" s="25">
        <v>10.101364623150154</v>
      </c>
      <c r="T8" s="25">
        <v>9.2080258058600002</v>
      </c>
      <c r="U8" s="25">
        <v>6.7477143099374235</v>
      </c>
      <c r="V8" s="25">
        <v>2.1255118343991999</v>
      </c>
      <c r="W8" s="25">
        <v>1.5249623087156214</v>
      </c>
      <c r="X8" s="25">
        <v>1.936546289069464</v>
      </c>
      <c r="Y8" s="25">
        <v>0.55509081209300004</v>
      </c>
      <c r="Z8" s="25">
        <v>0.31046958379295009</v>
      </c>
      <c r="AA8" s="25">
        <v>0.34853272291445003</v>
      </c>
      <c r="AB8" s="25">
        <v>1.0018335915442</v>
      </c>
      <c r="AC8" s="25">
        <v>0.98026531958999996</v>
      </c>
      <c r="AD8" s="25">
        <v>1.3075452000159999</v>
      </c>
      <c r="AE8" s="25">
        <v>1.2305730378563</v>
      </c>
      <c r="AF8" s="25">
        <v>1.6146569035487999</v>
      </c>
      <c r="AG8" s="25">
        <v>2.2916530649300997</v>
      </c>
      <c r="AH8" s="25">
        <v>6.1190562696801596</v>
      </c>
      <c r="AI8" s="25">
        <v>4.3414002513063616</v>
      </c>
      <c r="AJ8" s="25">
        <v>2.0745855192663418</v>
      </c>
      <c r="AK8" s="25"/>
    </row>
    <row r="9" spans="2:37" x14ac:dyDescent="0.2">
      <c r="B9" s="5" t="s">
        <v>40</v>
      </c>
      <c r="C9" s="25">
        <f>SUM(C10:C11)</f>
        <v>1875.3334978391945</v>
      </c>
      <c r="D9" s="25">
        <f t="shared" ref="D9:P9" si="6">SUM(D10:D11)</f>
        <v>1724.8285009289525</v>
      </c>
      <c r="E9" s="25">
        <f t="shared" si="6"/>
        <v>1698.0734679642192</v>
      </c>
      <c r="F9" s="25">
        <f t="shared" si="6"/>
        <v>1640.6987861620685</v>
      </c>
      <c r="G9" s="25">
        <f t="shared" si="6"/>
        <v>1751.1376166776076</v>
      </c>
      <c r="H9" s="25">
        <f t="shared" si="6"/>
        <v>1667.9492827002227</v>
      </c>
      <c r="I9" s="25">
        <f t="shared" si="6"/>
        <v>1617.3624518539398</v>
      </c>
      <c r="J9" s="25">
        <f t="shared" si="6"/>
        <v>1767.6365536725266</v>
      </c>
      <c r="K9" s="25">
        <f t="shared" si="6"/>
        <v>1753.3176564006599</v>
      </c>
      <c r="L9" s="25">
        <f t="shared" si="6"/>
        <v>1637.3296338628056</v>
      </c>
      <c r="M9" s="25">
        <f t="shared" si="6"/>
        <v>1576.8057585089737</v>
      </c>
      <c r="N9" s="25">
        <f t="shared" si="6"/>
        <v>1540.7168251288117</v>
      </c>
      <c r="O9" s="25">
        <f t="shared" si="6"/>
        <v>1060.6602939463469</v>
      </c>
      <c r="P9" s="25">
        <f t="shared" si="6"/>
        <v>0.29746979153761116</v>
      </c>
      <c r="Q9" s="25" t="s">
        <v>74</v>
      </c>
      <c r="R9" s="25" t="s">
        <v>74</v>
      </c>
      <c r="S9" s="25" t="s">
        <v>74</v>
      </c>
      <c r="T9" s="25" t="s">
        <v>74</v>
      </c>
      <c r="U9" s="25" t="s">
        <v>74</v>
      </c>
      <c r="V9" s="25" t="s">
        <v>74</v>
      </c>
      <c r="W9" s="25" t="s">
        <v>74</v>
      </c>
      <c r="X9" s="25" t="s">
        <v>74</v>
      </c>
      <c r="Y9" s="25" t="s">
        <v>74</v>
      </c>
      <c r="Z9" s="25" t="s">
        <v>74</v>
      </c>
      <c r="AA9" s="25" t="s">
        <v>74</v>
      </c>
      <c r="AB9" s="25" t="s">
        <v>74</v>
      </c>
      <c r="AC9" s="25" t="s">
        <v>74</v>
      </c>
      <c r="AD9" s="25" t="s">
        <v>74</v>
      </c>
      <c r="AE9" s="25" t="s">
        <v>74</v>
      </c>
      <c r="AF9" s="25" t="s">
        <v>74</v>
      </c>
      <c r="AG9" s="25" t="s">
        <v>74</v>
      </c>
      <c r="AH9" s="25" t="s">
        <v>74</v>
      </c>
      <c r="AI9" s="25" t="s">
        <v>74</v>
      </c>
      <c r="AJ9" s="25" t="s">
        <v>74</v>
      </c>
      <c r="AK9" s="25"/>
    </row>
    <row r="10" spans="2:37" x14ac:dyDescent="0.2">
      <c r="B10" s="46" t="s">
        <v>29</v>
      </c>
      <c r="C10" s="25">
        <v>990.23349783919457</v>
      </c>
      <c r="D10" s="25">
        <v>1030.3165009289526</v>
      </c>
      <c r="E10" s="25">
        <v>1003.5614679642191</v>
      </c>
      <c r="F10" s="25">
        <v>946.18678616206842</v>
      </c>
      <c r="G10" s="25">
        <v>1056.6256166776075</v>
      </c>
      <c r="H10" s="25">
        <v>973.43728270022268</v>
      </c>
      <c r="I10" s="25">
        <v>922.85045185393972</v>
      </c>
      <c r="J10" s="25">
        <v>1073.1245536725266</v>
      </c>
      <c r="K10" s="25">
        <v>1058.8056564006599</v>
      </c>
      <c r="L10" s="25">
        <v>942.81763386280556</v>
      </c>
      <c r="M10" s="25">
        <v>882.29375850897361</v>
      </c>
      <c r="N10" s="25">
        <v>1041.1918251288118</v>
      </c>
      <c r="O10" s="25">
        <v>810.89779394634695</v>
      </c>
      <c r="P10" s="25">
        <v>0.29746979153761116</v>
      </c>
      <c r="Q10" s="25" t="s">
        <v>74</v>
      </c>
      <c r="R10" s="25" t="s">
        <v>74</v>
      </c>
      <c r="S10" s="25" t="s">
        <v>74</v>
      </c>
      <c r="T10" s="25" t="s">
        <v>74</v>
      </c>
      <c r="U10" s="25" t="s">
        <v>74</v>
      </c>
      <c r="V10" s="25" t="s">
        <v>74</v>
      </c>
      <c r="W10" s="25" t="s">
        <v>74</v>
      </c>
      <c r="X10" s="25" t="s">
        <v>74</v>
      </c>
      <c r="Y10" s="25" t="s">
        <v>74</v>
      </c>
      <c r="Z10" s="25" t="s">
        <v>74</v>
      </c>
      <c r="AA10" s="25" t="s">
        <v>74</v>
      </c>
      <c r="AB10" s="25" t="s">
        <v>74</v>
      </c>
      <c r="AC10" s="25" t="s">
        <v>74</v>
      </c>
      <c r="AD10" s="25" t="s">
        <v>74</v>
      </c>
      <c r="AE10" s="25" t="s">
        <v>74</v>
      </c>
      <c r="AF10" s="25" t="s">
        <v>74</v>
      </c>
      <c r="AG10" s="25" t="s">
        <v>74</v>
      </c>
      <c r="AH10" s="25" t="s">
        <v>74</v>
      </c>
      <c r="AI10" s="25" t="s">
        <v>74</v>
      </c>
      <c r="AJ10" s="25" t="s">
        <v>74</v>
      </c>
      <c r="AK10" s="25"/>
    </row>
    <row r="11" spans="2:37" x14ac:dyDescent="0.2">
      <c r="B11" s="46" t="s">
        <v>30</v>
      </c>
      <c r="C11" s="25">
        <v>885.09999999999991</v>
      </c>
      <c r="D11" s="25">
        <v>694.51200000000006</v>
      </c>
      <c r="E11" s="25">
        <v>694.51200000000006</v>
      </c>
      <c r="F11" s="25">
        <v>694.51200000000006</v>
      </c>
      <c r="G11" s="25">
        <v>694.51200000000006</v>
      </c>
      <c r="H11" s="25">
        <v>694.51200000000006</v>
      </c>
      <c r="I11" s="25">
        <v>694.51200000000006</v>
      </c>
      <c r="J11" s="25">
        <v>694.51200000000006</v>
      </c>
      <c r="K11" s="25">
        <v>694.51200000000006</v>
      </c>
      <c r="L11" s="25">
        <v>694.51200000000006</v>
      </c>
      <c r="M11" s="25">
        <v>694.51200000000006</v>
      </c>
      <c r="N11" s="25">
        <v>499.52499999999998</v>
      </c>
      <c r="O11" s="25">
        <v>249.76249999999999</v>
      </c>
      <c r="P11" s="25" t="s">
        <v>74</v>
      </c>
      <c r="Q11" s="25" t="s">
        <v>74</v>
      </c>
      <c r="R11" s="25" t="s">
        <v>74</v>
      </c>
      <c r="S11" s="25" t="s">
        <v>74</v>
      </c>
      <c r="T11" s="25" t="s">
        <v>74</v>
      </c>
      <c r="U11" s="25" t="s">
        <v>74</v>
      </c>
      <c r="V11" s="25" t="s">
        <v>74</v>
      </c>
      <c r="W11" s="25" t="s">
        <v>74</v>
      </c>
      <c r="X11" s="25" t="s">
        <v>74</v>
      </c>
      <c r="Y11" s="25" t="s">
        <v>74</v>
      </c>
      <c r="Z11" s="25" t="s">
        <v>74</v>
      </c>
      <c r="AA11" s="25" t="s">
        <v>74</v>
      </c>
      <c r="AB11" s="25" t="s">
        <v>74</v>
      </c>
      <c r="AC11" s="25" t="s">
        <v>74</v>
      </c>
      <c r="AD11" s="25" t="s">
        <v>74</v>
      </c>
      <c r="AE11" s="25" t="s">
        <v>74</v>
      </c>
      <c r="AF11" s="25" t="s">
        <v>74</v>
      </c>
      <c r="AG11" s="25" t="s">
        <v>74</v>
      </c>
      <c r="AH11" s="25" t="s">
        <v>74</v>
      </c>
      <c r="AI11" s="25" t="s">
        <v>74</v>
      </c>
      <c r="AJ11" s="25" t="s">
        <v>74</v>
      </c>
      <c r="AK11" s="25"/>
    </row>
    <row r="12" spans="2:37" x14ac:dyDescent="0.2">
      <c r="B12" s="5" t="s">
        <v>78</v>
      </c>
      <c r="C12" s="25">
        <v>26.080000000000002</v>
      </c>
      <c r="D12" s="25">
        <v>23.44</v>
      </c>
      <c r="E12" s="25">
        <v>20.56</v>
      </c>
      <c r="F12" s="25">
        <v>26.080000000000002</v>
      </c>
      <c r="G12" s="25">
        <v>21.28</v>
      </c>
      <c r="H12" s="25">
        <v>24.8</v>
      </c>
      <c r="I12" s="25">
        <v>27.28</v>
      </c>
      <c r="J12" s="25">
        <v>26.96</v>
      </c>
      <c r="K12" s="25">
        <v>28.64</v>
      </c>
      <c r="L12" s="25">
        <v>26.8</v>
      </c>
      <c r="M12" s="25">
        <v>28.8</v>
      </c>
      <c r="N12" s="25">
        <v>12</v>
      </c>
      <c r="O12" s="25" t="s">
        <v>74</v>
      </c>
      <c r="P12" s="25" t="s">
        <v>74</v>
      </c>
      <c r="Q12" s="25" t="s">
        <v>74</v>
      </c>
      <c r="R12" s="25" t="s">
        <v>74</v>
      </c>
      <c r="S12" s="25" t="s">
        <v>74</v>
      </c>
      <c r="T12" s="25" t="s">
        <v>74</v>
      </c>
      <c r="U12" s="25" t="s">
        <v>74</v>
      </c>
      <c r="V12" s="25" t="s">
        <v>74</v>
      </c>
      <c r="W12" s="25" t="s">
        <v>74</v>
      </c>
      <c r="X12" s="25" t="s">
        <v>74</v>
      </c>
      <c r="Y12" s="25" t="s">
        <v>74</v>
      </c>
      <c r="Z12" s="25" t="s">
        <v>74</v>
      </c>
      <c r="AA12" s="25" t="s">
        <v>74</v>
      </c>
      <c r="AB12" s="25" t="s">
        <v>74</v>
      </c>
      <c r="AC12" s="25" t="s">
        <v>74</v>
      </c>
      <c r="AD12" s="25" t="s">
        <v>74</v>
      </c>
      <c r="AE12" s="25" t="s">
        <v>74</v>
      </c>
      <c r="AF12" s="25" t="s">
        <v>74</v>
      </c>
      <c r="AG12" s="25" t="s">
        <v>74</v>
      </c>
      <c r="AH12" s="25" t="s">
        <v>74</v>
      </c>
      <c r="AI12" s="25" t="s">
        <v>74</v>
      </c>
      <c r="AJ12" s="25" t="s">
        <v>74</v>
      </c>
      <c r="AK12" s="25"/>
    </row>
    <row r="13" spans="2:37" x14ac:dyDescent="0.2">
      <c r="B13" s="5" t="s">
        <v>32</v>
      </c>
      <c r="C13" s="25">
        <f t="shared" ref="C13:V13" si="7">SUM(C14:C17)</f>
        <v>95.515587347882644</v>
      </c>
      <c r="D13" s="25">
        <f t="shared" si="7"/>
        <v>83.550099667209423</v>
      </c>
      <c r="E13" s="25">
        <f t="shared" si="7"/>
        <v>83.615962021269155</v>
      </c>
      <c r="F13" s="25">
        <f t="shared" si="7"/>
        <v>82.136230770193066</v>
      </c>
      <c r="G13" s="25">
        <f t="shared" si="7"/>
        <v>83.72624342611887</v>
      </c>
      <c r="H13" s="25">
        <f t="shared" si="7"/>
        <v>74.15195595078535</v>
      </c>
      <c r="I13" s="25">
        <f t="shared" si="7"/>
        <v>90.554093788810661</v>
      </c>
      <c r="J13" s="25">
        <f t="shared" si="7"/>
        <v>84.098329905818417</v>
      </c>
      <c r="K13" s="25">
        <f t="shared" si="7"/>
        <v>80.87447423731345</v>
      </c>
      <c r="L13" s="25">
        <f t="shared" si="7"/>
        <v>82.069229134264177</v>
      </c>
      <c r="M13" s="25">
        <f t="shared" si="7"/>
        <v>134.71042129701092</v>
      </c>
      <c r="N13" s="25">
        <f t="shared" si="7"/>
        <v>91.460706357012683</v>
      </c>
      <c r="O13" s="25">
        <f t="shared" si="7"/>
        <v>86.606754899885289</v>
      </c>
      <c r="P13" s="25">
        <f t="shared" si="7"/>
        <v>87.322784149598078</v>
      </c>
      <c r="Q13" s="25">
        <f t="shared" si="7"/>
        <v>95.587918956588595</v>
      </c>
      <c r="R13" s="25">
        <f t="shared" si="7"/>
        <v>143.60114596621358</v>
      </c>
      <c r="S13" s="25">
        <f t="shared" si="7"/>
        <v>99.283685075629052</v>
      </c>
      <c r="T13" s="25">
        <f t="shared" si="7"/>
        <v>114.31271619962651</v>
      </c>
      <c r="U13" s="25">
        <f t="shared" si="7"/>
        <v>100.37867313249775</v>
      </c>
      <c r="V13" s="25">
        <f t="shared" si="7"/>
        <v>98.725973811140648</v>
      </c>
      <c r="W13" s="25">
        <f t="shared" ref="W13:AC13" si="8">SUM(W14:W17)</f>
        <v>85.759426842258947</v>
      </c>
      <c r="X13" s="25">
        <f t="shared" si="8"/>
        <v>86.907471376390305</v>
      </c>
      <c r="Y13" s="25">
        <f t="shared" si="8"/>
        <v>83.206415256175788</v>
      </c>
      <c r="Z13" s="25">
        <f t="shared" si="8"/>
        <v>85.95512207356532</v>
      </c>
      <c r="AA13" s="25">
        <f t="shared" si="8"/>
        <v>88.504876311018435</v>
      </c>
      <c r="AB13" s="25">
        <f t="shared" si="8"/>
        <v>92.478935742362907</v>
      </c>
      <c r="AC13" s="25">
        <f t="shared" si="8"/>
        <v>93.473837279860845</v>
      </c>
      <c r="AD13" s="25">
        <f t="shared" ref="AD13:AE13" si="9">SUM(AD14:AD17)</f>
        <v>98.43816493040562</v>
      </c>
      <c r="AE13" s="25">
        <f t="shared" si="9"/>
        <v>99.174566379393568</v>
      </c>
      <c r="AF13" s="25">
        <f t="shared" ref="AF13" si="10">SUM(AF14:AF17)</f>
        <v>101.85229417472695</v>
      </c>
      <c r="AG13" s="25">
        <f t="shared" ref="AG13:AH13" si="11">SUM(AG14:AG17)</f>
        <v>101.38831386035683</v>
      </c>
      <c r="AH13" s="25">
        <f t="shared" si="11"/>
        <v>108.8685163438964</v>
      </c>
      <c r="AI13" s="25">
        <f t="shared" ref="AI13:AJ13" si="12">SUM(AI14:AI17)</f>
        <v>116.71033417249124</v>
      </c>
      <c r="AJ13" s="25">
        <f t="shared" si="12"/>
        <v>114.85747152521026</v>
      </c>
      <c r="AK13" s="25"/>
    </row>
    <row r="14" spans="2:37" x14ac:dyDescent="0.2">
      <c r="B14" s="46" t="s">
        <v>33</v>
      </c>
      <c r="C14" s="25">
        <v>35.971886133333335</v>
      </c>
      <c r="D14" s="25">
        <v>24.808197333333332</v>
      </c>
      <c r="E14" s="25">
        <v>24.808197333333332</v>
      </c>
      <c r="F14" s="25">
        <v>22.947582533333335</v>
      </c>
      <c r="G14" s="25">
        <v>23.567787466666669</v>
      </c>
      <c r="H14" s="25">
        <v>11.783893733333334</v>
      </c>
      <c r="I14" s="25">
        <v>27.28901706666667</v>
      </c>
      <c r="J14" s="25">
        <v>19.226352933333335</v>
      </c>
      <c r="K14" s="25">
        <v>16.745533199999997</v>
      </c>
      <c r="L14" s="25">
        <v>16.745533199999997</v>
      </c>
      <c r="M14" s="25">
        <v>70.083157466666691</v>
      </c>
      <c r="N14" s="25">
        <v>19.846557866666664</v>
      </c>
      <c r="O14" s="25">
        <v>11.783893733333334</v>
      </c>
      <c r="P14" s="25">
        <v>14.884918400000002</v>
      </c>
      <c r="Q14" s="25">
        <v>17.365738133333338</v>
      </c>
      <c r="R14" s="25">
        <v>59.539673600000008</v>
      </c>
      <c r="S14" s="25">
        <v>19.226352933333335</v>
      </c>
      <c r="T14" s="25">
        <v>23.567787466666669</v>
      </c>
      <c r="U14" s="25">
        <v>20.466762800000005</v>
      </c>
      <c r="V14" s="25">
        <v>22.387537478533332</v>
      </c>
      <c r="W14" s="25">
        <v>16.816236562399997</v>
      </c>
      <c r="X14" s="25">
        <v>18.732049601466663</v>
      </c>
      <c r="Y14" s="25">
        <v>18.282520669209713</v>
      </c>
      <c r="Z14" s="25">
        <v>19.0765237671073</v>
      </c>
      <c r="AA14" s="25">
        <v>19.838320667375339</v>
      </c>
      <c r="AB14" s="25">
        <v>20.348670644302445</v>
      </c>
      <c r="AC14" s="25">
        <v>20.089334297342493</v>
      </c>
      <c r="AD14" s="25">
        <v>22.219743345339293</v>
      </c>
      <c r="AE14" s="25">
        <v>21.498934159311169</v>
      </c>
      <c r="AF14" s="25">
        <v>23.6279028294726</v>
      </c>
      <c r="AG14" s="25">
        <v>24.914527793619559</v>
      </c>
      <c r="AH14" s="25">
        <v>25.429321734888433</v>
      </c>
      <c r="AI14" s="25">
        <v>30.924376481347998</v>
      </c>
      <c r="AJ14" s="25">
        <v>27.747667636683744</v>
      </c>
      <c r="AK14" s="25"/>
    </row>
    <row r="15" spans="2:37" x14ac:dyDescent="0.2">
      <c r="B15" s="46" t="s">
        <v>34</v>
      </c>
      <c r="C15" s="25">
        <v>6.2605202000000011</v>
      </c>
      <c r="D15" s="25">
        <v>5.7564122000000006</v>
      </c>
      <c r="E15" s="25">
        <v>5.8035802000000007</v>
      </c>
      <c r="F15" s="25">
        <v>6.1061558465688011</v>
      </c>
      <c r="G15" s="25">
        <v>6.3144951325896006</v>
      </c>
      <c r="H15" s="25">
        <v>8.5851361205896008</v>
      </c>
      <c r="I15" s="25">
        <v>8.8323583480000014</v>
      </c>
      <c r="J15" s="25">
        <v>8.9102556172113623</v>
      </c>
      <c r="K15" s="25">
        <v>9.7027358911999997</v>
      </c>
      <c r="L15" s="25">
        <v>13.916615525894965</v>
      </c>
      <c r="M15" s="25">
        <v>15.727833590166837</v>
      </c>
      <c r="N15" s="25">
        <v>18.784694234789391</v>
      </c>
      <c r="O15" s="25">
        <v>22.805116097278038</v>
      </c>
      <c r="P15" s="25">
        <v>24.100105770400003</v>
      </c>
      <c r="Q15" s="25">
        <v>25.900289505343299</v>
      </c>
      <c r="R15" s="25">
        <v>35.277155772209269</v>
      </c>
      <c r="S15" s="25">
        <v>28.191463603730728</v>
      </c>
      <c r="T15" s="25">
        <v>32.647660196799997</v>
      </c>
      <c r="U15" s="25">
        <v>23.763914266754451</v>
      </c>
      <c r="V15" s="25">
        <v>24.040361602400004</v>
      </c>
      <c r="W15" s="25">
        <v>21.839166723778668</v>
      </c>
      <c r="X15" s="25">
        <v>20.801220050218582</v>
      </c>
      <c r="Y15" s="25">
        <v>20.096192899200002</v>
      </c>
      <c r="Z15" s="25">
        <v>22.124846980003838</v>
      </c>
      <c r="AA15" s="25">
        <v>21.701030050268482</v>
      </c>
      <c r="AB15" s="25">
        <v>24.485869826640563</v>
      </c>
      <c r="AC15" s="25">
        <v>23.709092122673074</v>
      </c>
      <c r="AD15" s="25">
        <v>25.094242266731133</v>
      </c>
      <c r="AE15" s="25">
        <v>23.648578161728881</v>
      </c>
      <c r="AF15" s="25">
        <v>25.00951560109025</v>
      </c>
      <c r="AG15" s="25">
        <v>25.854135784898059</v>
      </c>
      <c r="AH15" s="25">
        <v>32.019468689189409</v>
      </c>
      <c r="AI15" s="25">
        <v>32.296924575746303</v>
      </c>
      <c r="AJ15" s="25">
        <v>32.296924575746303</v>
      </c>
      <c r="AK15" s="25"/>
    </row>
    <row r="16" spans="2:37" x14ac:dyDescent="0.2">
      <c r="B16" s="46" t="s">
        <v>35</v>
      </c>
      <c r="C16" s="25">
        <v>53.283181014549314</v>
      </c>
      <c r="D16" s="25">
        <v>52.985490133876098</v>
      </c>
      <c r="E16" s="25">
        <v>53.004184487935817</v>
      </c>
      <c r="F16" s="25">
        <v>53.082492390290938</v>
      </c>
      <c r="G16" s="25">
        <v>53.843960826862599</v>
      </c>
      <c r="H16" s="25">
        <v>53.782926096862411</v>
      </c>
      <c r="I16" s="25">
        <v>54.432718374143988</v>
      </c>
      <c r="J16" s="25">
        <v>55.961721355273717</v>
      </c>
      <c r="K16" s="25">
        <v>54.42620514611346</v>
      </c>
      <c r="L16" s="25">
        <v>51.407080408369211</v>
      </c>
      <c r="M16" s="25">
        <v>48.899430240177402</v>
      </c>
      <c r="N16" s="25">
        <v>52.829454255556627</v>
      </c>
      <c r="O16" s="25">
        <v>52.017745069273907</v>
      </c>
      <c r="P16" s="25">
        <v>48.337759979198076</v>
      </c>
      <c r="Q16" s="25">
        <v>52.32189131791197</v>
      </c>
      <c r="R16" s="25">
        <v>48.784316594004316</v>
      </c>
      <c r="S16" s="25">
        <v>50.154386349723254</v>
      </c>
      <c r="T16" s="25">
        <v>54.488788748525721</v>
      </c>
      <c r="U16" s="25">
        <v>51.039132070806559</v>
      </c>
      <c r="V16" s="25">
        <v>47.213570342295085</v>
      </c>
      <c r="W16" s="25">
        <v>41.890829764632223</v>
      </c>
      <c r="X16" s="25">
        <v>41.650483000755003</v>
      </c>
      <c r="Y16" s="25">
        <v>39.009444446306539</v>
      </c>
      <c r="Z16" s="25">
        <v>38.298596520174343</v>
      </c>
      <c r="AA16" s="25">
        <v>39.93197859156983</v>
      </c>
      <c r="AB16" s="25">
        <v>38.962736104882886</v>
      </c>
      <c r="AC16" s="25">
        <v>38.658239073799514</v>
      </c>
      <c r="AD16" s="25">
        <v>39.17296701411238</v>
      </c>
      <c r="AE16" s="25">
        <v>40.851364158688504</v>
      </c>
      <c r="AF16" s="25">
        <v>39.48679118056215</v>
      </c>
      <c r="AG16" s="25">
        <v>38.30788730270033</v>
      </c>
      <c r="AH16" s="25">
        <v>37.582602452835033</v>
      </c>
      <c r="AI16" s="25">
        <v>38.29745293083478</v>
      </c>
      <c r="AJ16" s="25">
        <v>39.345226140271052</v>
      </c>
      <c r="AK16" s="25"/>
    </row>
    <row r="17" spans="2:38" x14ac:dyDescent="0.2">
      <c r="B17" s="46" t="s">
        <v>77</v>
      </c>
      <c r="C17" s="25" t="s">
        <v>74</v>
      </c>
      <c r="D17" s="25" t="s">
        <v>74</v>
      </c>
      <c r="E17" s="25" t="s">
        <v>74</v>
      </c>
      <c r="F17" s="25" t="s">
        <v>74</v>
      </c>
      <c r="G17" s="25" t="s">
        <v>74</v>
      </c>
      <c r="H17" s="25" t="s">
        <v>74</v>
      </c>
      <c r="I17" s="25" t="s">
        <v>74</v>
      </c>
      <c r="J17" s="25" t="s">
        <v>74</v>
      </c>
      <c r="K17" s="25" t="s">
        <v>74</v>
      </c>
      <c r="L17" s="25" t="s">
        <v>74</v>
      </c>
      <c r="M17" s="25" t="s">
        <v>74</v>
      </c>
      <c r="N17" s="25" t="s">
        <v>74</v>
      </c>
      <c r="O17" s="25" t="s">
        <v>74</v>
      </c>
      <c r="P17" s="25" t="s">
        <v>74</v>
      </c>
      <c r="Q17" s="25" t="s">
        <v>74</v>
      </c>
      <c r="R17" s="25" t="s">
        <v>74</v>
      </c>
      <c r="S17" s="25">
        <v>1.7114821888417244</v>
      </c>
      <c r="T17" s="25">
        <v>3.6084797876341232</v>
      </c>
      <c r="U17" s="25">
        <v>5.108863994936736</v>
      </c>
      <c r="V17" s="25">
        <v>5.08450438791224</v>
      </c>
      <c r="W17" s="25">
        <v>5.2131937914480639</v>
      </c>
      <c r="X17" s="25">
        <v>5.7237187239500571</v>
      </c>
      <c r="Y17" s="25">
        <v>5.8182572414595359</v>
      </c>
      <c r="Z17" s="25">
        <v>6.4551548062798352</v>
      </c>
      <c r="AA17" s="25">
        <v>7.0335470018047896</v>
      </c>
      <c r="AB17" s="25">
        <v>8.6816591665370204</v>
      </c>
      <c r="AC17" s="25">
        <v>11.017171786045768</v>
      </c>
      <c r="AD17" s="25">
        <v>11.951212304222803</v>
      </c>
      <c r="AE17" s="25">
        <v>13.17568989966502</v>
      </c>
      <c r="AF17" s="25">
        <v>13.728084563601959</v>
      </c>
      <c r="AG17" s="25">
        <v>12.311762979138889</v>
      </c>
      <c r="AH17" s="25">
        <v>13.837123466983524</v>
      </c>
      <c r="AI17" s="25">
        <v>15.191580184562174</v>
      </c>
      <c r="AJ17" s="25">
        <v>15.467653172509159</v>
      </c>
      <c r="AK17" s="25"/>
    </row>
    <row r="18" spans="2:38" x14ac:dyDescent="0.2">
      <c r="B18" s="5" t="s">
        <v>31</v>
      </c>
      <c r="C18" s="25">
        <v>1.0746899999999999</v>
      </c>
      <c r="D18" s="25">
        <v>14.253368999999999</v>
      </c>
      <c r="E18" s="25">
        <v>27.432047999999998</v>
      </c>
      <c r="F18" s="25">
        <v>53.789406</v>
      </c>
      <c r="G18" s="25">
        <v>80.146764000000005</v>
      </c>
      <c r="H18" s="25">
        <v>136.95605945736435</v>
      </c>
      <c r="I18" s="25">
        <v>189.64072348837209</v>
      </c>
      <c r="J18" s="25">
        <v>243.71317612403101</v>
      </c>
      <c r="K18" s="25">
        <v>131.23610649023254</v>
      </c>
      <c r="L18" s="25">
        <v>261.04676473054263</v>
      </c>
      <c r="M18" s="25">
        <v>450.60354555999999</v>
      </c>
      <c r="N18" s="25">
        <v>388.43443000000008</v>
      </c>
      <c r="O18" s="25">
        <v>316.88776999999999</v>
      </c>
      <c r="P18" s="25">
        <v>364.79524240000001</v>
      </c>
      <c r="Q18" s="25">
        <v>263.61902000000003</v>
      </c>
      <c r="R18" s="25">
        <v>289.85194333333328</v>
      </c>
      <c r="S18" s="25">
        <v>230.23902857142858</v>
      </c>
      <c r="T18" s="25">
        <v>221.29880476190476</v>
      </c>
      <c r="U18" s="25">
        <v>200.67576214285714</v>
      </c>
      <c r="V18" s="25">
        <v>129.92274857142854</v>
      </c>
      <c r="W18" s="25">
        <v>91.583317857142859</v>
      </c>
      <c r="X18" s="25">
        <v>65.231919047619044</v>
      </c>
      <c r="Y18" s="25">
        <v>53.630177698412687</v>
      </c>
      <c r="Z18" s="25">
        <v>54.350359523809516</v>
      </c>
      <c r="AA18" s="25">
        <v>38.177550468975454</v>
      </c>
      <c r="AB18" s="25">
        <v>60.250257287157289</v>
      </c>
      <c r="AC18" s="25">
        <v>68.303811832611814</v>
      </c>
      <c r="AD18" s="25">
        <v>87.622271255411249</v>
      </c>
      <c r="AE18" s="25">
        <v>89.585361659451664</v>
      </c>
      <c r="AF18" s="25">
        <v>96.072402842712833</v>
      </c>
      <c r="AG18" s="25">
        <v>82.213880000000003</v>
      </c>
      <c r="AH18" s="25">
        <v>90.889893106060612</v>
      </c>
      <c r="AI18" s="25">
        <v>89.846964050802143</v>
      </c>
      <c r="AJ18" s="25">
        <v>66.572564359774219</v>
      </c>
      <c r="AK18" s="25"/>
    </row>
    <row r="19" spans="2:38" x14ac:dyDescent="0.2">
      <c r="B19" s="5" t="s">
        <v>41</v>
      </c>
      <c r="C19" s="25">
        <f t="shared" ref="C19:AB19" si="13">SUM(C20:C22)</f>
        <v>0</v>
      </c>
      <c r="D19" s="25">
        <f t="shared" si="13"/>
        <v>0</v>
      </c>
      <c r="E19" s="25">
        <f t="shared" si="13"/>
        <v>0</v>
      </c>
      <c r="F19" s="25">
        <f t="shared" si="13"/>
        <v>5.4373863732948395</v>
      </c>
      <c r="G19" s="25">
        <f t="shared" si="13"/>
        <v>16.854041066559564</v>
      </c>
      <c r="H19" s="25">
        <f t="shared" si="13"/>
        <v>29.457654836890331</v>
      </c>
      <c r="I19" s="25">
        <f t="shared" si="13"/>
        <v>69.663827899961191</v>
      </c>
      <c r="J19" s="25">
        <f t="shared" si="13"/>
        <v>110.19037355008132</v>
      </c>
      <c r="K19" s="25">
        <f t="shared" si="13"/>
        <v>137.471606374522</v>
      </c>
      <c r="L19" s="25">
        <f t="shared" si="13"/>
        <v>175.30759248782641</v>
      </c>
      <c r="M19" s="25">
        <f t="shared" si="13"/>
        <v>232.85923706753397</v>
      </c>
      <c r="N19" s="25">
        <f t="shared" si="13"/>
        <v>291.75930128995412</v>
      </c>
      <c r="O19" s="25">
        <f t="shared" si="13"/>
        <v>375.13016159371961</v>
      </c>
      <c r="P19" s="25">
        <f t="shared" si="13"/>
        <v>510.95379364121112</v>
      </c>
      <c r="Q19" s="25">
        <f t="shared" si="13"/>
        <v>655.53157140692031</v>
      </c>
      <c r="R19" s="25">
        <f t="shared" si="13"/>
        <v>813.66517805983585</v>
      </c>
      <c r="S19" s="25">
        <f t="shared" si="13"/>
        <v>863.74486079007943</v>
      </c>
      <c r="T19" s="25">
        <f t="shared" si="13"/>
        <v>876.34130631797109</v>
      </c>
      <c r="U19" s="25">
        <f t="shared" si="13"/>
        <v>957.40334980806983</v>
      </c>
      <c r="V19" s="25">
        <f t="shared" si="13"/>
        <v>996.94495206597935</v>
      </c>
      <c r="W19" s="25">
        <f t="shared" si="13"/>
        <v>1012.8249235418239</v>
      </c>
      <c r="X19" s="25">
        <f t="shared" si="13"/>
        <v>1038.5307390594971</v>
      </c>
      <c r="Y19" s="25">
        <f t="shared" si="13"/>
        <v>1028.6427051451315</v>
      </c>
      <c r="Z19" s="25">
        <f t="shared" si="13"/>
        <v>1057.6618519138019</v>
      </c>
      <c r="AA19" s="25">
        <f t="shared" si="13"/>
        <v>1138.0799008786171</v>
      </c>
      <c r="AB19" s="25">
        <f t="shared" si="13"/>
        <v>1112.1665250258736</v>
      </c>
      <c r="AC19" s="25">
        <f>SUM(AC20:AC22)</f>
        <v>1181.4576503802366</v>
      </c>
      <c r="AD19" s="25">
        <f t="shared" ref="AD19:AE19" si="14">SUM(AD20:AD22)</f>
        <v>1090.8559843745336</v>
      </c>
      <c r="AE19" s="25">
        <f t="shared" si="14"/>
        <v>778.38231876501618</v>
      </c>
      <c r="AF19" s="25">
        <f t="shared" ref="AF19" si="15">SUM(AF20:AF22)</f>
        <v>765.81990221048989</v>
      </c>
      <c r="AG19" s="25">
        <f t="shared" ref="AG19:AH19" si="16">SUM(AG20:AG22)</f>
        <v>616.9994429972927</v>
      </c>
      <c r="AH19" s="25">
        <f t="shared" si="16"/>
        <v>665.57609635366714</v>
      </c>
      <c r="AI19" s="25">
        <f t="shared" ref="AI19:AJ19" si="17">SUM(AI20:AI22)</f>
        <v>622.05615803454214</v>
      </c>
      <c r="AJ19" s="25">
        <f t="shared" si="17"/>
        <v>603.84823249767203</v>
      </c>
      <c r="AK19" s="25"/>
    </row>
    <row r="20" spans="2:38" x14ac:dyDescent="0.2">
      <c r="B20" s="46" t="s">
        <v>37</v>
      </c>
      <c r="C20" s="25" t="s">
        <v>74</v>
      </c>
      <c r="D20" s="25" t="s">
        <v>74</v>
      </c>
      <c r="E20" s="25" t="s">
        <v>74</v>
      </c>
      <c r="F20" s="25">
        <v>0.4615625625</v>
      </c>
      <c r="G20" s="25">
        <v>1.9158351224999999</v>
      </c>
      <c r="H20" s="25">
        <v>4.5237424759090912</v>
      </c>
      <c r="I20" s="25">
        <v>16.960005281501726</v>
      </c>
      <c r="J20" s="25">
        <v>29.315464350838404</v>
      </c>
      <c r="K20" s="25">
        <v>44.197949680751556</v>
      </c>
      <c r="L20" s="25">
        <v>69.554470766913028</v>
      </c>
      <c r="M20" s="25">
        <v>113.73778555326541</v>
      </c>
      <c r="N20" s="25">
        <v>157.24246876007419</v>
      </c>
      <c r="O20" s="25">
        <v>237.36234073853564</v>
      </c>
      <c r="P20" s="25">
        <v>372.41634151021617</v>
      </c>
      <c r="Q20" s="25">
        <v>512.30763426281419</v>
      </c>
      <c r="R20" s="25">
        <v>664.3917699982037</v>
      </c>
      <c r="S20" s="25">
        <v>700.49059701749354</v>
      </c>
      <c r="T20" s="25">
        <v>719.47647584597075</v>
      </c>
      <c r="U20" s="25">
        <v>800.02407934451776</v>
      </c>
      <c r="V20" s="25">
        <v>842.8630051636942</v>
      </c>
      <c r="W20" s="25">
        <v>856.89356846668647</v>
      </c>
      <c r="X20" s="25">
        <v>889.79522596847596</v>
      </c>
      <c r="Y20" s="25">
        <v>883.8495786853299</v>
      </c>
      <c r="Z20" s="25">
        <v>916.42323798902169</v>
      </c>
      <c r="AA20" s="25">
        <v>1000.2033939493652</v>
      </c>
      <c r="AB20" s="25">
        <v>977.26833808807589</v>
      </c>
      <c r="AC20" s="25">
        <v>1048.8510739216736</v>
      </c>
      <c r="AD20" s="25">
        <v>961.17105179683176</v>
      </c>
      <c r="AE20" s="25">
        <v>651.6424530440089</v>
      </c>
      <c r="AF20" s="25">
        <v>651.41498698255111</v>
      </c>
      <c r="AG20" s="25">
        <v>520.64123629931464</v>
      </c>
      <c r="AH20" s="25">
        <v>569.56484397857184</v>
      </c>
      <c r="AI20" s="25">
        <v>534.89087642478876</v>
      </c>
      <c r="AJ20" s="25">
        <v>516.11485182988577</v>
      </c>
      <c r="AK20" s="25"/>
    </row>
    <row r="21" spans="2:38" x14ac:dyDescent="0.2">
      <c r="B21" s="46" t="s">
        <v>38</v>
      </c>
      <c r="C21" s="25" t="s">
        <v>74</v>
      </c>
      <c r="D21" s="25" t="s">
        <v>74</v>
      </c>
      <c r="E21" s="25" t="s">
        <v>74</v>
      </c>
      <c r="F21" s="25" t="s">
        <v>74</v>
      </c>
      <c r="G21" s="25" t="s">
        <v>74</v>
      </c>
      <c r="H21" s="25" t="s">
        <v>74</v>
      </c>
      <c r="I21" s="25">
        <v>1.555604325</v>
      </c>
      <c r="J21" s="25">
        <v>3.0956526067500003</v>
      </c>
      <c r="K21" s="25">
        <v>4.6203004056825003</v>
      </c>
      <c r="L21" s="25">
        <v>6.129701726625675</v>
      </c>
      <c r="M21" s="25">
        <v>7.6240090343594193</v>
      </c>
      <c r="N21" s="25">
        <v>9.1033732690158224</v>
      </c>
      <c r="O21" s="25">
        <v>10.567943861325666</v>
      </c>
      <c r="P21" s="25">
        <v>12.017868747712409</v>
      </c>
      <c r="Q21" s="25">
        <v>13.453294385235285</v>
      </c>
      <c r="R21" s="25">
        <v>14.874365766382933</v>
      </c>
      <c r="S21" s="25">
        <v>16.281226433719102</v>
      </c>
      <c r="T21" s="25">
        <v>17.674018494381915</v>
      </c>
      <c r="U21" s="25">
        <v>19.052882634438095</v>
      </c>
      <c r="V21" s="25">
        <v>20.417958133093713</v>
      </c>
      <c r="W21" s="25">
        <v>33.669755963012776</v>
      </c>
      <c r="X21" s="25">
        <v>33.685402782995155</v>
      </c>
      <c r="Y21" s="25">
        <v>33.700893134777694</v>
      </c>
      <c r="Z21" s="25">
        <v>33.716228583042415</v>
      </c>
      <c r="AA21" s="25">
        <v>33.731410676824488</v>
      </c>
      <c r="AB21" s="25">
        <v>33.746440949668745</v>
      </c>
      <c r="AC21" s="25">
        <v>33.761320919784552</v>
      </c>
      <c r="AD21" s="25">
        <v>33.776052090199201</v>
      </c>
      <c r="AE21" s="25">
        <v>33.79063594890971</v>
      </c>
      <c r="AF21" s="25">
        <v>33.80507396903311</v>
      </c>
      <c r="AG21" s="25">
        <v>33.819367608955282</v>
      </c>
      <c r="AH21" s="25">
        <v>33.833518312478226</v>
      </c>
      <c r="AI21" s="25">
        <v>33.847527508965946</v>
      </c>
      <c r="AJ21" s="25">
        <v>33.861396613488779</v>
      </c>
      <c r="AK21" s="25"/>
    </row>
    <row r="22" spans="2:38" x14ac:dyDescent="0.2">
      <c r="B22" s="46" t="s">
        <v>39</v>
      </c>
      <c r="C22" s="25" t="s">
        <v>74</v>
      </c>
      <c r="D22" s="25" t="s">
        <v>74</v>
      </c>
      <c r="E22" s="25" t="s">
        <v>74</v>
      </c>
      <c r="F22" s="25">
        <v>4.9758238107948394</v>
      </c>
      <c r="G22" s="25">
        <v>14.938205944059563</v>
      </c>
      <c r="H22" s="25">
        <v>24.933912360981239</v>
      </c>
      <c r="I22" s="25">
        <v>51.148218293459465</v>
      </c>
      <c r="J22" s="25">
        <v>77.779256592492914</v>
      </c>
      <c r="K22" s="25">
        <v>88.653356288087949</v>
      </c>
      <c r="L22" s="25">
        <v>99.62341999428773</v>
      </c>
      <c r="M22" s="25">
        <v>111.49744247990913</v>
      </c>
      <c r="N22" s="25">
        <v>125.41345926086407</v>
      </c>
      <c r="O22" s="25">
        <v>127.19987699385831</v>
      </c>
      <c r="P22" s="25">
        <v>126.51958338328257</v>
      </c>
      <c r="Q22" s="25">
        <v>129.77064275887085</v>
      </c>
      <c r="R22" s="25">
        <v>134.3990422952493</v>
      </c>
      <c r="S22" s="25">
        <v>146.97303733886679</v>
      </c>
      <c r="T22" s="25">
        <v>139.19081197761841</v>
      </c>
      <c r="U22" s="25">
        <v>138.32638782911397</v>
      </c>
      <c r="V22" s="25">
        <v>133.66398876919138</v>
      </c>
      <c r="W22" s="25">
        <v>122.26159911212466</v>
      </c>
      <c r="X22" s="25">
        <v>115.05011030802592</v>
      </c>
      <c r="Y22" s="25">
        <v>111.09223332502381</v>
      </c>
      <c r="Z22" s="25">
        <v>107.52238534173785</v>
      </c>
      <c r="AA22" s="25">
        <v>104.14509625242725</v>
      </c>
      <c r="AB22" s="25">
        <v>101.15174598812902</v>
      </c>
      <c r="AC22" s="25">
        <v>98.845255538778559</v>
      </c>
      <c r="AD22" s="25">
        <v>95.908880487502557</v>
      </c>
      <c r="AE22" s="25">
        <v>92.949229772097567</v>
      </c>
      <c r="AF22" s="25">
        <v>80.599841258905755</v>
      </c>
      <c r="AG22" s="25">
        <v>62.538839089022808</v>
      </c>
      <c r="AH22" s="25">
        <v>62.177734062617148</v>
      </c>
      <c r="AI22" s="25">
        <v>53.317754100787347</v>
      </c>
      <c r="AJ22" s="25">
        <v>53.871984054297478</v>
      </c>
      <c r="AK22" s="25"/>
    </row>
    <row r="23" spans="2:38" x14ac:dyDescent="0.2">
      <c r="B23" s="5" t="s">
        <v>80</v>
      </c>
      <c r="C23" s="25">
        <f>SUM(C24:C27)</f>
        <v>62.39513609863841</v>
      </c>
      <c r="D23" s="25">
        <f t="shared" ref="D23:AH23" si="18">SUM(D24:D27)</f>
        <v>63.518313615199766</v>
      </c>
      <c r="E23" s="25">
        <f t="shared" si="18"/>
        <v>64.702462892820193</v>
      </c>
      <c r="F23" s="25">
        <f t="shared" si="18"/>
        <v>65.813868867703505</v>
      </c>
      <c r="G23" s="25">
        <f t="shared" si="18"/>
        <v>66.868781510820767</v>
      </c>
      <c r="H23" s="25">
        <f t="shared" si="18"/>
        <v>67.9546118324036</v>
      </c>
      <c r="I23" s="25">
        <f t="shared" si="18"/>
        <v>68.26075766288902</v>
      </c>
      <c r="J23" s="25">
        <f t="shared" si="18"/>
        <v>79.300197490576764</v>
      </c>
      <c r="K23" s="25">
        <f t="shared" si="18"/>
        <v>69.327033688046797</v>
      </c>
      <c r="L23" s="25">
        <f t="shared" si="18"/>
        <v>79.601178791714332</v>
      </c>
      <c r="M23" s="25">
        <f t="shared" si="18"/>
        <v>53.068419796231893</v>
      </c>
      <c r="N23" s="25">
        <f t="shared" si="18"/>
        <v>77.248201086391987</v>
      </c>
      <c r="O23" s="25">
        <f t="shared" si="18"/>
        <v>69.672116806129424</v>
      </c>
      <c r="P23" s="25">
        <f t="shared" si="18"/>
        <v>86.237939128550735</v>
      </c>
      <c r="Q23" s="25">
        <f t="shared" si="18"/>
        <v>67.669326907844706</v>
      </c>
      <c r="R23" s="25">
        <f t="shared" si="18"/>
        <v>68.532330875240859</v>
      </c>
      <c r="S23" s="25">
        <f t="shared" si="18"/>
        <v>68.883094355819168</v>
      </c>
      <c r="T23" s="25">
        <f t="shared" si="18"/>
        <v>70.146271100560796</v>
      </c>
      <c r="U23" s="25">
        <f t="shared" si="18"/>
        <v>51.838899124744181</v>
      </c>
      <c r="V23" s="25">
        <f t="shared" si="18"/>
        <v>55.962864511786989</v>
      </c>
      <c r="W23" s="25">
        <f t="shared" si="18"/>
        <v>52.466166829994947</v>
      </c>
      <c r="X23" s="25">
        <f t="shared" si="18"/>
        <v>60.4878769861565</v>
      </c>
      <c r="Y23" s="25">
        <f t="shared" si="18"/>
        <v>55.751701829600137</v>
      </c>
      <c r="Z23" s="25">
        <f t="shared" si="18"/>
        <v>58.528558067575425</v>
      </c>
      <c r="AA23" s="25">
        <f t="shared" si="18"/>
        <v>59.490376319699955</v>
      </c>
      <c r="AB23" s="25">
        <f t="shared" si="18"/>
        <v>60.550597787587414</v>
      </c>
      <c r="AC23" s="25">
        <f t="shared" si="18"/>
        <v>60.294934671950074</v>
      </c>
      <c r="AD23" s="25">
        <f t="shared" si="18"/>
        <v>61.704483573002562</v>
      </c>
      <c r="AE23" s="25">
        <f t="shared" si="18"/>
        <v>58.411066507188458</v>
      </c>
      <c r="AF23" s="25">
        <f t="shared" si="18"/>
        <v>49.829462880448254</v>
      </c>
      <c r="AG23" s="25">
        <f t="shared" si="18"/>
        <v>46.18706350441964</v>
      </c>
      <c r="AH23" s="25">
        <f t="shared" si="18"/>
        <v>46.268556569119355</v>
      </c>
      <c r="AI23" s="25">
        <f t="shared" ref="AI23:AJ23" si="19">SUM(AI24:AI27)</f>
        <v>48.068005548551234</v>
      </c>
      <c r="AJ23" s="25">
        <f t="shared" si="19"/>
        <v>47.051851677867766</v>
      </c>
      <c r="AK23" s="25"/>
    </row>
    <row r="24" spans="2:38" x14ac:dyDescent="0.2">
      <c r="B24" s="46" t="s">
        <v>79</v>
      </c>
      <c r="C24" s="25">
        <v>21.15</v>
      </c>
      <c r="D24" s="25">
        <v>22.09</v>
      </c>
      <c r="E24" s="25">
        <v>23.029999999999998</v>
      </c>
      <c r="F24" s="25">
        <v>23.970000000000002</v>
      </c>
      <c r="G24" s="25">
        <v>24.91</v>
      </c>
      <c r="H24" s="25">
        <v>25.85</v>
      </c>
      <c r="I24" s="25">
        <v>25.943999999999999</v>
      </c>
      <c r="J24" s="25">
        <v>36.659999999999997</v>
      </c>
      <c r="K24" s="25">
        <v>24.816000000000003</v>
      </c>
      <c r="L24" s="25">
        <v>34.404000000000003</v>
      </c>
      <c r="M24" s="25">
        <v>7.6562999999999999</v>
      </c>
      <c r="N24" s="25">
        <v>31.513500000000001</v>
      </c>
      <c r="O24" s="25">
        <v>22.404899999999998</v>
      </c>
      <c r="P24" s="25">
        <v>37.802099999999996</v>
      </c>
      <c r="Q24" s="25">
        <v>21.192299999999999</v>
      </c>
      <c r="R24" s="25">
        <v>23.124000000000002</v>
      </c>
      <c r="S24" s="25">
        <v>27.635999999999999</v>
      </c>
      <c r="T24" s="25">
        <v>29.327999999999999</v>
      </c>
      <c r="U24" s="25">
        <v>10.716000000000001</v>
      </c>
      <c r="V24" s="25">
        <v>13.7475</v>
      </c>
      <c r="W24" s="25">
        <v>12.707625</v>
      </c>
      <c r="X24" s="25">
        <v>21.333299999999998</v>
      </c>
      <c r="Y24" s="25">
        <v>16.71555</v>
      </c>
      <c r="Z24" s="25">
        <v>19.175999999999998</v>
      </c>
      <c r="AA24" s="25">
        <v>19.740000000000002</v>
      </c>
      <c r="AB24" s="25">
        <v>20.303999999999998</v>
      </c>
      <c r="AC24" s="25">
        <v>19.646000000000001</v>
      </c>
      <c r="AD24" s="25">
        <v>20.480249999999998</v>
      </c>
      <c r="AE24" s="25">
        <v>16.624840000000003</v>
      </c>
      <c r="AF24" s="25">
        <v>7.4471499999999988</v>
      </c>
      <c r="AG24" s="25">
        <v>3.2420600000000004</v>
      </c>
      <c r="AH24" s="25">
        <v>2.9680500000000003</v>
      </c>
      <c r="AI24" s="25">
        <v>3.9064049999999995</v>
      </c>
      <c r="AJ24" s="25">
        <v>2.1218150000000002</v>
      </c>
      <c r="AK24" s="25"/>
    </row>
    <row r="25" spans="2:38" ht="18" x14ac:dyDescent="0.2">
      <c r="B25" s="46" t="s">
        <v>100</v>
      </c>
      <c r="C25" s="25">
        <v>13.299497103957615</v>
      </c>
      <c r="D25" s="25">
        <v>13.318625466251373</v>
      </c>
      <c r="E25" s="25">
        <v>13.337562544922193</v>
      </c>
      <c r="F25" s="25">
        <v>13.356310252806303</v>
      </c>
      <c r="G25" s="25">
        <v>13.374870483611573</v>
      </c>
      <c r="H25" s="25">
        <v>13.393245112108792</v>
      </c>
      <c r="I25" s="25">
        <v>13.411435994321037</v>
      </c>
      <c r="J25" s="25">
        <v>13.429444967711159</v>
      </c>
      <c r="K25" s="25">
        <v>14.989916299207204</v>
      </c>
      <c r="L25" s="25">
        <v>15.364460710588334</v>
      </c>
      <c r="M25" s="25">
        <v>15.198903153365498</v>
      </c>
      <c r="N25" s="25">
        <v>15.063447654043188</v>
      </c>
      <c r="O25" s="25">
        <v>16.036722498720621</v>
      </c>
      <c r="P25" s="25">
        <v>16.717109915359149</v>
      </c>
      <c r="Q25" s="25">
        <v>14.250205719481098</v>
      </c>
      <c r="R25" s="25">
        <v>12.475113369815251</v>
      </c>
      <c r="S25" s="25">
        <v>7.5248784867183787</v>
      </c>
      <c r="T25" s="25">
        <v>5.9623667952464059</v>
      </c>
      <c r="U25" s="25">
        <v>5.4037394652917774</v>
      </c>
      <c r="V25" s="25">
        <v>6.1148858420337069</v>
      </c>
      <c r="W25" s="25">
        <v>3.4942372342121422</v>
      </c>
      <c r="X25" s="25">
        <v>2.7299556298553118</v>
      </c>
      <c r="Y25" s="25">
        <v>2.4665443993762177</v>
      </c>
      <c r="Z25" s="25">
        <v>2.6223860377645343</v>
      </c>
      <c r="AA25" s="25">
        <v>2.7782534226042781</v>
      </c>
      <c r="AB25" s="25">
        <v>2.9341462964309337</v>
      </c>
      <c r="AC25" s="25">
        <v>2.9316481208236729</v>
      </c>
      <c r="AD25" s="25">
        <v>2.9291749269724843</v>
      </c>
      <c r="AE25" s="25">
        <v>2.9267264650598084</v>
      </c>
      <c r="AF25" s="25">
        <v>2.9243024877662585</v>
      </c>
      <c r="AG25" s="25">
        <v>2.9219027502456445</v>
      </c>
      <c r="AH25" s="25">
        <v>2.9195270101002362</v>
      </c>
      <c r="AI25" s="25">
        <v>2.9171750273562829</v>
      </c>
      <c r="AJ25" s="25">
        <v>2.9148465644397681</v>
      </c>
      <c r="AK25" s="25"/>
    </row>
    <row r="26" spans="2:38" ht="18" x14ac:dyDescent="0.2">
      <c r="B26" s="46" t="s">
        <v>101</v>
      </c>
      <c r="C26" s="25">
        <v>27.871110000000002</v>
      </c>
      <c r="D26" s="25">
        <v>28.029314999999997</v>
      </c>
      <c r="E26" s="25">
        <v>28.258274999999998</v>
      </c>
      <c r="F26" s="25">
        <v>28.414095</v>
      </c>
      <c r="G26" s="25">
        <v>28.507904999999997</v>
      </c>
      <c r="H26" s="25">
        <v>28.630334999999999</v>
      </c>
      <c r="I26" s="25">
        <v>28.827494999999999</v>
      </c>
      <c r="J26" s="25">
        <v>29.131184999999999</v>
      </c>
      <c r="K26" s="25">
        <v>29.439644999999995</v>
      </c>
      <c r="L26" s="25">
        <v>29.745719999999995</v>
      </c>
      <c r="M26" s="25">
        <v>30.126525000000001</v>
      </c>
      <c r="N26" s="25">
        <v>30.585239999999999</v>
      </c>
      <c r="O26" s="25">
        <v>31.141739999999999</v>
      </c>
      <c r="P26" s="25">
        <v>31.640204999999998</v>
      </c>
      <c r="Q26" s="25">
        <v>32.15934</v>
      </c>
      <c r="R26" s="25">
        <v>32.863709999999998</v>
      </c>
      <c r="S26" s="25">
        <v>33.651554999999995</v>
      </c>
      <c r="T26" s="25">
        <v>34.787610000000001</v>
      </c>
      <c r="U26" s="25">
        <v>35.656545000000001</v>
      </c>
      <c r="V26" s="25">
        <v>36.040529999999997</v>
      </c>
      <c r="W26" s="25">
        <v>36.210660000000004</v>
      </c>
      <c r="X26" s="25">
        <v>36.370454999999993</v>
      </c>
      <c r="Y26" s="25">
        <v>36.519914999999997</v>
      </c>
      <c r="Z26" s="25">
        <v>36.686865000000004</v>
      </c>
      <c r="AA26" s="25">
        <v>36.930929999999996</v>
      </c>
      <c r="AB26" s="25">
        <v>37.268009999999997</v>
      </c>
      <c r="AC26" s="25">
        <v>37.679819999999999</v>
      </c>
      <c r="AD26" s="25">
        <v>38.246654999999997</v>
      </c>
      <c r="AE26" s="25">
        <v>38.834955000000001</v>
      </c>
      <c r="AF26" s="25">
        <v>39.420074999999997</v>
      </c>
      <c r="AG26" s="25">
        <v>39.987704999999998</v>
      </c>
      <c r="AH26" s="25">
        <v>40.343864999999994</v>
      </c>
      <c r="AI26" s="25">
        <v>41.212799999999994</v>
      </c>
      <c r="AJ26" s="25">
        <v>41.988720000000001</v>
      </c>
      <c r="AK26" s="25"/>
    </row>
    <row r="27" spans="2:38" x14ac:dyDescent="0.2">
      <c r="B27" s="46" t="s">
        <v>109</v>
      </c>
      <c r="C27" s="25">
        <v>7.4528994680800001E-2</v>
      </c>
      <c r="D27" s="25">
        <v>8.0373148948399989E-2</v>
      </c>
      <c r="E27" s="25">
        <v>7.662534789799999E-2</v>
      </c>
      <c r="F27" s="25">
        <v>7.3463614897199991E-2</v>
      </c>
      <c r="G27" s="25">
        <v>7.6006027209200008E-2</v>
      </c>
      <c r="H27" s="25">
        <v>8.1031720294799978E-2</v>
      </c>
      <c r="I27" s="25">
        <v>7.7826668567999982E-2</v>
      </c>
      <c r="J27" s="25">
        <v>7.9567522865599968E-2</v>
      </c>
      <c r="K27" s="25">
        <v>8.1472388839599993E-2</v>
      </c>
      <c r="L27" s="25">
        <v>8.6998081125999979E-2</v>
      </c>
      <c r="M27" s="25">
        <v>8.6691642866399979E-2</v>
      </c>
      <c r="N27" s="25">
        <v>8.6013432348799976E-2</v>
      </c>
      <c r="O27" s="25">
        <v>8.8754307408799984E-2</v>
      </c>
      <c r="P27" s="25">
        <v>7.8524213191599995E-2</v>
      </c>
      <c r="Q27" s="25">
        <v>6.7481188363599995E-2</v>
      </c>
      <c r="R27" s="25">
        <v>6.9507505425599983E-2</v>
      </c>
      <c r="S27" s="25">
        <v>7.0660869100799981E-2</v>
      </c>
      <c r="T27" s="25">
        <v>6.8294305314399992E-2</v>
      </c>
      <c r="U27" s="25">
        <v>6.2614659452399982E-2</v>
      </c>
      <c r="V27" s="25">
        <v>5.994866975327999E-2</v>
      </c>
      <c r="W27" s="25">
        <v>5.3644595782800002E-2</v>
      </c>
      <c r="X27" s="25">
        <v>5.4166356301200001E-2</v>
      </c>
      <c r="Y27" s="25">
        <v>4.9692430223919989E-2</v>
      </c>
      <c r="Z27" s="25">
        <v>4.3307029810879992E-2</v>
      </c>
      <c r="AA27" s="25">
        <v>4.1192897095679991E-2</v>
      </c>
      <c r="AB27" s="25">
        <v>4.4441491156479995E-2</v>
      </c>
      <c r="AC27" s="25">
        <v>3.7466551126399995E-2</v>
      </c>
      <c r="AD27" s="25">
        <v>4.8403646030079989E-2</v>
      </c>
      <c r="AE27" s="25">
        <v>2.4545042128639991E-2</v>
      </c>
      <c r="AF27" s="25">
        <v>3.7935392682000003E-2</v>
      </c>
      <c r="AG27" s="25">
        <v>3.5395754173999996E-2</v>
      </c>
      <c r="AH27" s="25">
        <v>3.7114559019119996E-2</v>
      </c>
      <c r="AI27" s="25">
        <v>3.1625521194959996E-2</v>
      </c>
      <c r="AJ27" s="25">
        <v>2.6470113427999997E-2</v>
      </c>
      <c r="AK27" s="25"/>
    </row>
    <row r="28" spans="2:38" x14ac:dyDescent="0.2">
      <c r="B28" s="46" t="s">
        <v>110</v>
      </c>
      <c r="C28" s="25">
        <v>21.15786479151668</v>
      </c>
      <c r="D28" s="25">
        <v>21.476153046341857</v>
      </c>
      <c r="E28" s="25">
        <v>21.79524462028472</v>
      </c>
      <c r="F28" s="25">
        <v>22.090169926290539</v>
      </c>
      <c r="G28" s="25">
        <v>22.396533283439894</v>
      </c>
      <c r="H28" s="25">
        <v>22.626925698001759</v>
      </c>
      <c r="I28" s="25">
        <v>21.901766276698929</v>
      </c>
      <c r="J28" s="25">
        <v>20.664147136632121</v>
      </c>
      <c r="K28" s="25">
        <v>22.558423734190708</v>
      </c>
      <c r="L28" s="25">
        <v>23.482865452690984</v>
      </c>
      <c r="M28" s="25">
        <v>21.451189601658179</v>
      </c>
      <c r="N28" s="25">
        <v>20.850451683472421</v>
      </c>
      <c r="O28" s="25">
        <v>27.869553461021553</v>
      </c>
      <c r="P28" s="25">
        <v>32.413940603335782</v>
      </c>
      <c r="Q28" s="25">
        <v>30.842884225585983</v>
      </c>
      <c r="R28" s="25">
        <v>29.76858578046669</v>
      </c>
      <c r="S28" s="25">
        <v>30.079270387375821</v>
      </c>
      <c r="T28" s="25">
        <v>29.802417884455892</v>
      </c>
      <c r="U28" s="25">
        <v>31.524097992883263</v>
      </c>
      <c r="V28" s="25">
        <v>34.420621089259669</v>
      </c>
      <c r="W28" s="25">
        <v>40.036368192526744</v>
      </c>
      <c r="X28" s="25">
        <v>40.218552425035121</v>
      </c>
      <c r="Y28" s="25">
        <v>45.733940816878146</v>
      </c>
      <c r="Z28" s="25">
        <v>49.405969813419993</v>
      </c>
      <c r="AA28" s="25">
        <v>42.093353089919994</v>
      </c>
      <c r="AB28" s="25">
        <v>44.976406343077869</v>
      </c>
      <c r="AC28" s="25">
        <v>47.558564486446265</v>
      </c>
      <c r="AD28" s="25">
        <v>59.311168479323122</v>
      </c>
      <c r="AE28" s="25">
        <v>59.476918069286</v>
      </c>
      <c r="AF28" s="25">
        <v>65.116652904134753</v>
      </c>
      <c r="AG28" s="25">
        <v>58.732376890197031</v>
      </c>
      <c r="AH28" s="25">
        <v>66.192965456215248</v>
      </c>
      <c r="AI28" s="25">
        <v>68.092512917992309</v>
      </c>
      <c r="AJ28" s="25">
        <v>64.452022560714724</v>
      </c>
      <c r="AK28" s="25"/>
    </row>
    <row r="29" spans="2:38" ht="18" x14ac:dyDescent="0.2">
      <c r="B29" s="19" t="s">
        <v>103</v>
      </c>
      <c r="C29" s="26">
        <f>SUM(C4,C9,C12,C13,C18,C19,C23,C28)</f>
        <v>3198.2821845786652</v>
      </c>
      <c r="D29" s="26">
        <f t="shared" ref="D29:AC29" si="20">SUM(D4,D9,D12,D13,D18,D19,D23,D28)</f>
        <v>2923.4558328750195</v>
      </c>
      <c r="E29" s="26">
        <f t="shared" si="20"/>
        <v>2849.1472705651131</v>
      </c>
      <c r="F29" s="26">
        <f t="shared" si="20"/>
        <v>2847.1717856082591</v>
      </c>
      <c r="G29" s="26">
        <f t="shared" si="20"/>
        <v>3124.1122454892347</v>
      </c>
      <c r="H29" s="26">
        <f t="shared" si="20"/>
        <v>3108.0775232016817</v>
      </c>
      <c r="I29" s="26">
        <f t="shared" si="20"/>
        <v>3283.0507041461569</v>
      </c>
      <c r="J29" s="26">
        <f t="shared" si="20"/>
        <v>3717.4876260724232</v>
      </c>
      <c r="K29" s="26">
        <f t="shared" si="20"/>
        <v>3511.5513725567416</v>
      </c>
      <c r="L29" s="26">
        <f t="shared" si="20"/>
        <v>3639.3468990274419</v>
      </c>
      <c r="M29" s="26">
        <f t="shared" si="20"/>
        <v>4407.0827032440757</v>
      </c>
      <c r="N29" s="26">
        <f t="shared" si="20"/>
        <v>4483.9071088920518</v>
      </c>
      <c r="O29" s="26">
        <f t="shared" si="20"/>
        <v>4000.205773649704</v>
      </c>
      <c r="P29" s="26">
        <f t="shared" si="20"/>
        <v>3424.3392857979311</v>
      </c>
      <c r="Q29" s="26">
        <f t="shared" si="20"/>
        <v>3620.3133807982567</v>
      </c>
      <c r="R29" s="26">
        <f t="shared" si="20"/>
        <v>3898.2145304842775</v>
      </c>
      <c r="S29" s="26">
        <f t="shared" si="20"/>
        <v>3830.9733497713391</v>
      </c>
      <c r="T29" s="26">
        <f t="shared" si="20"/>
        <v>3892.3356376265706</v>
      </c>
      <c r="U29" s="26">
        <f t="shared" si="20"/>
        <v>3643.4045275886042</v>
      </c>
      <c r="V29" s="26">
        <f t="shared" si="20"/>
        <v>2801.2998295309985</v>
      </c>
      <c r="W29" s="26">
        <f t="shared" si="20"/>
        <v>2581.7186180103104</v>
      </c>
      <c r="X29" s="26">
        <f t="shared" si="20"/>
        <v>2458.6470978641737</v>
      </c>
      <c r="Y29" s="26">
        <f t="shared" si="20"/>
        <v>2658.9327398386149</v>
      </c>
      <c r="Z29" s="26">
        <f t="shared" si="20"/>
        <v>2607.5968629228291</v>
      </c>
      <c r="AA29" s="26">
        <f t="shared" si="20"/>
        <v>3016.7992101140017</v>
      </c>
      <c r="AB29" s="26">
        <f t="shared" si="20"/>
        <v>3200.7862435984925</v>
      </c>
      <c r="AC29" s="26">
        <f t="shared" si="20"/>
        <v>3419.4901506843289</v>
      </c>
      <c r="AD29" s="26">
        <f t="shared" ref="AD29:AE29" si="21">SUM(AD4,AD9,AD12,AD13,AD18,AD19,AD23,AD28)</f>
        <v>3437.7883286357651</v>
      </c>
      <c r="AE29" s="26">
        <f t="shared" si="21"/>
        <v>3179.5792111422611</v>
      </c>
      <c r="AF29" s="26">
        <f t="shared" ref="AF29" si="22">SUM(AF4,AF9,AF12,AF13,AF18,AF19,AF23,AF28)</f>
        <v>3136.5559378918751</v>
      </c>
      <c r="AG29" s="26">
        <f t="shared" ref="AG29:AH29" si="23">SUM(AG4,AG9,AG12,AG13,AG18,AG19,AG23,AG28)</f>
        <v>2812.9583913539504</v>
      </c>
      <c r="AH29" s="26">
        <f t="shared" si="23"/>
        <v>3234.7365485908695</v>
      </c>
      <c r="AI29" s="26">
        <f t="shared" ref="AI29:AJ29" si="24">SUM(AI4,AI9,AI12,AI13,AI18,AI19,AI23,AI28)</f>
        <v>3013.1487432910285</v>
      </c>
      <c r="AJ29" s="26">
        <f t="shared" si="24"/>
        <v>2830.6697641355922</v>
      </c>
      <c r="AK29" s="26"/>
      <c r="AL29" s="56"/>
    </row>
    <row r="30" spans="2:38" x14ac:dyDescent="0.2">
      <c r="B30" s="20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</row>
    <row r="31" spans="2:38" x14ac:dyDescent="0.2">
      <c r="B31" s="19" t="s">
        <v>117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</row>
    <row r="32" spans="2:38" ht="18" x14ac:dyDescent="0.2">
      <c r="B32" s="10" t="s">
        <v>129</v>
      </c>
    </row>
    <row r="33" spans="2:38" x14ac:dyDescent="0.2">
      <c r="B33" s="4" t="s">
        <v>44</v>
      </c>
      <c r="C33" s="4">
        <v>1990</v>
      </c>
      <c r="D33" s="4">
        <v>1991</v>
      </c>
      <c r="E33" s="4">
        <v>1992</v>
      </c>
      <c r="F33" s="4">
        <v>1993</v>
      </c>
      <c r="G33" s="4">
        <v>1994</v>
      </c>
      <c r="H33" s="4">
        <v>1995</v>
      </c>
      <c r="I33" s="4">
        <v>1996</v>
      </c>
      <c r="J33" s="4">
        <v>1997</v>
      </c>
      <c r="K33" s="4">
        <v>1998</v>
      </c>
      <c r="L33" s="4">
        <v>1999</v>
      </c>
      <c r="M33" s="4">
        <v>2000</v>
      </c>
      <c r="N33" s="4">
        <v>2001</v>
      </c>
      <c r="O33" s="4">
        <v>2002</v>
      </c>
      <c r="P33" s="4">
        <v>2003</v>
      </c>
      <c r="Q33" s="4">
        <v>2004</v>
      </c>
      <c r="R33" s="4">
        <v>2005</v>
      </c>
      <c r="S33" s="4">
        <v>2006</v>
      </c>
      <c r="T33" s="4">
        <v>2007</v>
      </c>
      <c r="U33" s="4">
        <v>2008</v>
      </c>
      <c r="V33" s="4">
        <v>2009</v>
      </c>
      <c r="W33" s="4">
        <v>2010</v>
      </c>
      <c r="X33" s="4">
        <v>2011</v>
      </c>
      <c r="Y33" s="4">
        <v>2012</v>
      </c>
      <c r="Z33" s="4">
        <v>2013</v>
      </c>
      <c r="AA33" s="4">
        <v>2014</v>
      </c>
      <c r="AB33" s="4">
        <v>2015</v>
      </c>
      <c r="AC33" s="4">
        <v>2016</v>
      </c>
      <c r="AD33" s="4">
        <v>2017</v>
      </c>
      <c r="AE33" s="4">
        <v>2018</v>
      </c>
      <c r="AF33" s="4">
        <v>2019</v>
      </c>
      <c r="AG33" s="4">
        <v>2020</v>
      </c>
      <c r="AH33" s="4">
        <v>2021</v>
      </c>
      <c r="AI33" s="4">
        <v>2022</v>
      </c>
      <c r="AJ33" s="4">
        <v>2023</v>
      </c>
      <c r="AK33" s="4"/>
    </row>
    <row r="34" spans="2:38" x14ac:dyDescent="0.2">
      <c r="B34" s="5" t="s">
        <v>23</v>
      </c>
      <c r="C34" s="37">
        <f>SUM(C35:C38)</f>
        <v>1116.7254085014333</v>
      </c>
      <c r="D34" s="37">
        <f t="shared" ref="D34:X34" si="25">SUM(D35:D38)</f>
        <v>992.38939661731536</v>
      </c>
      <c r="E34" s="37">
        <f t="shared" si="25"/>
        <v>932.96808506651939</v>
      </c>
      <c r="F34" s="37">
        <f t="shared" si="25"/>
        <v>951.12593750870883</v>
      </c>
      <c r="G34" s="37">
        <f t="shared" si="25"/>
        <v>1081.7022655246876</v>
      </c>
      <c r="H34" s="37">
        <f t="shared" si="25"/>
        <v>1084.1810327260134</v>
      </c>
      <c r="I34" s="37">
        <f t="shared" si="25"/>
        <v>1198.3870831754853</v>
      </c>
      <c r="J34" s="37">
        <f t="shared" si="25"/>
        <v>1384.9248481927566</v>
      </c>
      <c r="K34" s="37">
        <f t="shared" si="25"/>
        <v>1288.1260716317763</v>
      </c>
      <c r="L34" s="37">
        <f t="shared" si="25"/>
        <v>1353.709634567598</v>
      </c>
      <c r="M34" s="37">
        <f t="shared" si="25"/>
        <v>1908.7841314126661</v>
      </c>
      <c r="N34" s="37">
        <f t="shared" si="25"/>
        <v>2061.4371933464076</v>
      </c>
      <c r="O34" s="37">
        <f t="shared" si="25"/>
        <v>2063.3791229426015</v>
      </c>
      <c r="P34" s="37">
        <f t="shared" si="25"/>
        <v>2342.3181160836975</v>
      </c>
      <c r="Q34" s="37">
        <f t="shared" si="25"/>
        <v>2507.0626593013171</v>
      </c>
      <c r="R34" s="37">
        <f t="shared" si="25"/>
        <v>2552.7953464691873</v>
      </c>
      <c r="S34" s="37">
        <f t="shared" si="25"/>
        <v>2538.7434105910074</v>
      </c>
      <c r="T34" s="37">
        <f t="shared" si="25"/>
        <v>2580.4341213620519</v>
      </c>
      <c r="U34" s="37">
        <f t="shared" si="25"/>
        <v>2301.583745387552</v>
      </c>
      <c r="V34" s="37">
        <f t="shared" si="25"/>
        <v>1485.322669481403</v>
      </c>
      <c r="W34" s="37">
        <f t="shared" si="25"/>
        <v>1299.0484147465629</v>
      </c>
      <c r="X34" s="37">
        <f t="shared" si="25"/>
        <v>1167.2705389694754</v>
      </c>
      <c r="Y34" s="37">
        <f t="shared" ref="Y34:AC34" si="26">SUM(Y35:Y38)</f>
        <v>1391.9677990924165</v>
      </c>
      <c r="Z34" s="37">
        <f t="shared" si="26"/>
        <v>1301.695001530657</v>
      </c>
      <c r="AA34" s="37">
        <f t="shared" si="26"/>
        <v>1650.4531530457709</v>
      </c>
      <c r="AB34" s="37">
        <f t="shared" si="26"/>
        <v>1830.3635214124336</v>
      </c>
      <c r="AC34" s="37">
        <f t="shared" si="26"/>
        <v>1968.4013520332232</v>
      </c>
      <c r="AD34" s="37">
        <f t="shared" ref="AD34:AE34" si="27">SUM(AD35:AD38)</f>
        <v>2039.8562560230891</v>
      </c>
      <c r="AE34" s="37">
        <f t="shared" si="27"/>
        <v>2094.5489797619248</v>
      </c>
      <c r="AF34" s="37">
        <f t="shared" ref="AF34" si="28">SUM(AF35:AF38)</f>
        <v>2057.8652228793621</v>
      </c>
      <c r="AG34" s="37">
        <f t="shared" ref="AG34:AH34" si="29">SUM(AG35:AG38)</f>
        <v>1907.4373141016843</v>
      </c>
      <c r="AH34" s="37">
        <f t="shared" si="29"/>
        <v>2256.9405207619102</v>
      </c>
      <c r="AI34" s="37">
        <f t="shared" ref="AI34:AJ34" si="30">SUM(AI35:AI38)</f>
        <v>2068.3747685666494</v>
      </c>
      <c r="AJ34" s="37">
        <f t="shared" si="30"/>
        <v>1933.8876215143528</v>
      </c>
      <c r="AK34" s="37"/>
    </row>
    <row r="35" spans="2:38" x14ac:dyDescent="0.2">
      <c r="B35" s="46" t="s">
        <v>24</v>
      </c>
      <c r="C35" s="37">
        <v>884</v>
      </c>
      <c r="D35" s="37">
        <v>782</v>
      </c>
      <c r="E35" s="37">
        <v>753</v>
      </c>
      <c r="F35" s="37">
        <v>729</v>
      </c>
      <c r="G35" s="37">
        <v>859</v>
      </c>
      <c r="H35" s="37">
        <v>879</v>
      </c>
      <c r="I35" s="37">
        <v>983</v>
      </c>
      <c r="J35" s="37">
        <v>1145</v>
      </c>
      <c r="K35" s="37">
        <v>1059</v>
      </c>
      <c r="L35" s="37">
        <v>1166</v>
      </c>
      <c r="M35" s="37">
        <v>1700.904</v>
      </c>
      <c r="N35" s="37">
        <v>1851.19</v>
      </c>
      <c r="O35" s="37">
        <v>1859.797</v>
      </c>
      <c r="P35" s="37">
        <v>2126.951</v>
      </c>
      <c r="Q35" s="37">
        <v>2295.0809999999997</v>
      </c>
      <c r="R35" s="37">
        <v>2357.0552201099999</v>
      </c>
      <c r="S35" s="37">
        <v>2347.8511709678573</v>
      </c>
      <c r="T35" s="37">
        <v>2374.056297236792</v>
      </c>
      <c r="U35" s="37">
        <v>2106.7332656066992</v>
      </c>
      <c r="V35" s="37">
        <v>1326.7757675435184</v>
      </c>
      <c r="W35" s="37">
        <v>1105.1089530878239</v>
      </c>
      <c r="X35" s="37">
        <v>966.27348057556696</v>
      </c>
      <c r="Y35" s="37">
        <v>1177.0215551174631</v>
      </c>
      <c r="Z35" s="37">
        <v>1111.7464175453952</v>
      </c>
      <c r="AA35" s="37">
        <v>1461.1216449441433</v>
      </c>
      <c r="AB35" s="37">
        <v>1652.0144764257484</v>
      </c>
      <c r="AC35" s="37">
        <v>1793.5241301100293</v>
      </c>
      <c r="AD35" s="37">
        <v>1839.6054226101226</v>
      </c>
      <c r="AE35" s="37">
        <v>1916.0429498953088</v>
      </c>
      <c r="AF35" s="37">
        <v>1892.5993191659545</v>
      </c>
      <c r="AG35" s="37">
        <v>1769.6404427201105</v>
      </c>
      <c r="AH35" s="37">
        <v>2102.8090125484487</v>
      </c>
      <c r="AI35" s="37">
        <v>1956.5348782096323</v>
      </c>
      <c r="AJ35" s="37">
        <v>1835.1084052370793</v>
      </c>
      <c r="AK35" s="37"/>
    </row>
    <row r="36" spans="2:38" x14ac:dyDescent="0.2">
      <c r="B36" s="46" t="s">
        <v>25</v>
      </c>
      <c r="C36" s="37">
        <v>214.077</v>
      </c>
      <c r="D36" s="37">
        <v>192.22800000000001</v>
      </c>
      <c r="E36" s="37">
        <v>162.39499999999998</v>
      </c>
      <c r="F36" s="37">
        <v>204.893</v>
      </c>
      <c r="G36" s="37">
        <v>205.428</v>
      </c>
      <c r="H36" s="37">
        <v>187.506</v>
      </c>
      <c r="I36" s="37">
        <v>198.23699999999999</v>
      </c>
      <c r="J36" s="37">
        <v>221.89099999999999</v>
      </c>
      <c r="K36" s="37">
        <v>211.65699999999998</v>
      </c>
      <c r="L36" s="37">
        <v>170.07400000000001</v>
      </c>
      <c r="M36" s="37">
        <v>190.43099999999998</v>
      </c>
      <c r="N36" s="37">
        <v>189.39499999999998</v>
      </c>
      <c r="O36" s="37">
        <v>190.31400000000002</v>
      </c>
      <c r="P36" s="37">
        <v>206.256</v>
      </c>
      <c r="Q36" s="37">
        <v>201.53888677452051</v>
      </c>
      <c r="R36" s="37">
        <v>183.477</v>
      </c>
      <c r="S36" s="37">
        <v>180.30419999999998</v>
      </c>
      <c r="T36" s="37">
        <v>196.71480221940001</v>
      </c>
      <c r="U36" s="37">
        <v>187.79567664091581</v>
      </c>
      <c r="V36" s="37">
        <v>156.40402051348525</v>
      </c>
      <c r="W36" s="37">
        <v>192.41449935002328</v>
      </c>
      <c r="X36" s="37">
        <v>199.06051210483912</v>
      </c>
      <c r="Y36" s="37">
        <v>214.39115316286023</v>
      </c>
      <c r="Z36" s="37">
        <v>189.63811440146912</v>
      </c>
      <c r="AA36" s="37">
        <v>188.98297537871338</v>
      </c>
      <c r="AB36" s="37">
        <v>177.34721139514085</v>
      </c>
      <c r="AC36" s="37">
        <v>173.89695660360397</v>
      </c>
      <c r="AD36" s="37">
        <v>198.94328821295068</v>
      </c>
      <c r="AE36" s="37">
        <v>177.27545682876001</v>
      </c>
      <c r="AF36" s="37">
        <v>163.65124680985923</v>
      </c>
      <c r="AG36" s="37">
        <v>135.50521831664352</v>
      </c>
      <c r="AH36" s="37">
        <v>148.01245194378129</v>
      </c>
      <c r="AI36" s="37">
        <v>107.49849010571084</v>
      </c>
      <c r="AJ36" s="37">
        <v>96.704630758007184</v>
      </c>
      <c r="AK36" s="37"/>
    </row>
    <row r="37" spans="2:38" x14ac:dyDescent="0.2">
      <c r="B37" s="46" t="s">
        <v>26</v>
      </c>
      <c r="C37" s="37">
        <v>13.325180000000001</v>
      </c>
      <c r="D37" s="37">
        <v>13.055679999999997</v>
      </c>
      <c r="E37" s="37">
        <v>12.587179999999998</v>
      </c>
      <c r="F37" s="37">
        <v>12.519679999999999</v>
      </c>
      <c r="G37" s="37">
        <v>12.307179999999999</v>
      </c>
      <c r="H37" s="37">
        <v>11.965680000000001</v>
      </c>
      <c r="I37" s="37">
        <v>11.62518</v>
      </c>
      <c r="J37" s="37">
        <v>11.46468</v>
      </c>
      <c r="K37" s="37">
        <v>11.04918</v>
      </c>
      <c r="L37" s="37">
        <v>10.95668</v>
      </c>
      <c r="M37" s="37">
        <v>10.714383917999999</v>
      </c>
      <c r="N37" s="37">
        <v>10.136008163600001</v>
      </c>
      <c r="O37" s="37">
        <v>5.1307460682000006</v>
      </c>
      <c r="P37" s="37">
        <v>0.55322578880000006</v>
      </c>
      <c r="Q37" s="37">
        <v>0.5801347322</v>
      </c>
      <c r="R37" s="37">
        <v>0.48087750000000001</v>
      </c>
      <c r="S37" s="37">
        <v>0.48667499999999997</v>
      </c>
      <c r="T37" s="37">
        <v>0.45499610000000001</v>
      </c>
      <c r="U37" s="37">
        <v>0.30708882999999998</v>
      </c>
      <c r="V37" s="37">
        <v>1.7369590000000001E-2</v>
      </c>
      <c r="W37" s="37" t="s">
        <v>74</v>
      </c>
      <c r="X37" s="37" t="s">
        <v>74</v>
      </c>
      <c r="Y37" s="37" t="s">
        <v>74</v>
      </c>
      <c r="Z37" s="37" t="s">
        <v>74</v>
      </c>
      <c r="AA37" s="37" t="s">
        <v>74</v>
      </c>
      <c r="AB37" s="37" t="s">
        <v>74</v>
      </c>
      <c r="AC37" s="37" t="s">
        <v>74</v>
      </c>
      <c r="AD37" s="37" t="s">
        <v>74</v>
      </c>
      <c r="AE37" s="37" t="s">
        <v>74</v>
      </c>
      <c r="AF37" s="37" t="s">
        <v>74</v>
      </c>
      <c r="AG37" s="37" t="s">
        <v>74</v>
      </c>
      <c r="AH37" s="37" t="s">
        <v>74</v>
      </c>
      <c r="AI37" s="37" t="s">
        <v>74</v>
      </c>
      <c r="AJ37" s="37" t="s">
        <v>74</v>
      </c>
      <c r="AK37" s="37"/>
    </row>
    <row r="38" spans="2:38" x14ac:dyDescent="0.2">
      <c r="B38" s="46" t="s">
        <v>27</v>
      </c>
      <c r="C38" s="37">
        <v>5.323228501433209</v>
      </c>
      <c r="D38" s="37">
        <v>5.1057166173152817</v>
      </c>
      <c r="E38" s="37">
        <v>4.9859050665194102</v>
      </c>
      <c r="F38" s="37">
        <v>4.7132575087088542</v>
      </c>
      <c r="G38" s="37">
        <v>4.967085524687727</v>
      </c>
      <c r="H38" s="37">
        <v>5.7093527260132344</v>
      </c>
      <c r="I38" s="37">
        <v>5.5249031754851305</v>
      </c>
      <c r="J38" s="37">
        <v>6.5691681927565071</v>
      </c>
      <c r="K38" s="37">
        <v>6.4198916317765047</v>
      </c>
      <c r="L38" s="37">
        <v>6.6789545675978959</v>
      </c>
      <c r="M38" s="37">
        <v>6.7347474946660659</v>
      </c>
      <c r="N38" s="37">
        <v>10.716185182807617</v>
      </c>
      <c r="O38" s="37">
        <v>8.1373768744014505</v>
      </c>
      <c r="P38" s="37">
        <v>8.5578902948976783</v>
      </c>
      <c r="Q38" s="37">
        <v>9.8626377945971377</v>
      </c>
      <c r="R38" s="37">
        <v>11.782248859187511</v>
      </c>
      <c r="S38" s="37">
        <v>10.101364623150154</v>
      </c>
      <c r="T38" s="37">
        <v>9.2080258058600002</v>
      </c>
      <c r="U38" s="37">
        <v>6.7477143099374235</v>
      </c>
      <c r="V38" s="37">
        <v>2.1255118343991999</v>
      </c>
      <c r="W38" s="37">
        <v>1.5249623087156214</v>
      </c>
      <c r="X38" s="37">
        <v>1.936546289069464</v>
      </c>
      <c r="Y38" s="37">
        <v>0.55509081209300004</v>
      </c>
      <c r="Z38" s="37">
        <v>0.31046958379295009</v>
      </c>
      <c r="AA38" s="37">
        <v>0.34853272291445003</v>
      </c>
      <c r="AB38" s="37">
        <v>1.0018335915442</v>
      </c>
      <c r="AC38" s="37">
        <v>0.98026531958999996</v>
      </c>
      <c r="AD38" s="37">
        <v>1.3075452000159999</v>
      </c>
      <c r="AE38" s="37">
        <v>1.2305730378563</v>
      </c>
      <c r="AF38" s="37">
        <v>1.6146569035487999</v>
      </c>
      <c r="AG38" s="37">
        <v>2.2916530649300997</v>
      </c>
      <c r="AH38" s="37">
        <v>6.1190562696801596</v>
      </c>
      <c r="AI38" s="37">
        <v>4.3414002513063616</v>
      </c>
      <c r="AJ38" s="37">
        <v>2.0745855192663418</v>
      </c>
      <c r="AK38" s="37"/>
    </row>
    <row r="39" spans="2:38" x14ac:dyDescent="0.2">
      <c r="B39" s="5" t="s">
        <v>28</v>
      </c>
      <c r="C39" s="37">
        <f>SUM(C40:C41)</f>
        <v>1875.3334978391945</v>
      </c>
      <c r="D39" s="37">
        <f t="shared" ref="D39:P39" si="31">SUM(D40:D41)</f>
        <v>1724.8285009289525</v>
      </c>
      <c r="E39" s="37">
        <f t="shared" si="31"/>
        <v>1698.0734679642192</v>
      </c>
      <c r="F39" s="37">
        <f t="shared" si="31"/>
        <v>1640.6987861620685</v>
      </c>
      <c r="G39" s="37">
        <f t="shared" si="31"/>
        <v>1751.1376166776076</v>
      </c>
      <c r="H39" s="37">
        <f t="shared" si="31"/>
        <v>1667.9492827002227</v>
      </c>
      <c r="I39" s="37">
        <f t="shared" si="31"/>
        <v>1617.3624518539398</v>
      </c>
      <c r="J39" s="37">
        <f t="shared" si="31"/>
        <v>1767.6365536725266</v>
      </c>
      <c r="K39" s="37">
        <f t="shared" si="31"/>
        <v>1753.3176564006599</v>
      </c>
      <c r="L39" s="37">
        <f t="shared" si="31"/>
        <v>1637.3296338628056</v>
      </c>
      <c r="M39" s="37">
        <f t="shared" si="31"/>
        <v>1576.807354251187</v>
      </c>
      <c r="N39" s="37">
        <f t="shared" si="31"/>
        <v>1540.8133255458383</v>
      </c>
      <c r="O39" s="37">
        <f t="shared" si="31"/>
        <v>1060.7430995915581</v>
      </c>
      <c r="P39" s="37">
        <f t="shared" si="31"/>
        <v>0.29746643374315695</v>
      </c>
      <c r="Q39" s="37" t="s">
        <v>74</v>
      </c>
      <c r="R39" s="37" t="s">
        <v>74</v>
      </c>
      <c r="S39" s="37" t="s">
        <v>74</v>
      </c>
      <c r="T39" s="37" t="s">
        <v>74</v>
      </c>
      <c r="U39" s="37" t="s">
        <v>74</v>
      </c>
      <c r="V39" s="37" t="s">
        <v>74</v>
      </c>
      <c r="W39" s="37" t="s">
        <v>74</v>
      </c>
      <c r="X39" s="37" t="s">
        <v>74</v>
      </c>
      <c r="Y39" s="37" t="s">
        <v>74</v>
      </c>
      <c r="Z39" s="37" t="s">
        <v>74</v>
      </c>
      <c r="AA39" s="37" t="s">
        <v>74</v>
      </c>
      <c r="AB39" s="37" t="s">
        <v>74</v>
      </c>
      <c r="AC39" s="37" t="s">
        <v>74</v>
      </c>
      <c r="AD39" s="37" t="s">
        <v>74</v>
      </c>
      <c r="AE39" s="37" t="s">
        <v>74</v>
      </c>
      <c r="AF39" s="37" t="s">
        <v>74</v>
      </c>
      <c r="AG39" s="37" t="s">
        <v>74</v>
      </c>
      <c r="AH39" s="37" t="s">
        <v>74</v>
      </c>
      <c r="AI39" s="37" t="s">
        <v>74</v>
      </c>
      <c r="AJ39" s="37" t="s">
        <v>74</v>
      </c>
      <c r="AK39" s="37"/>
    </row>
    <row r="40" spans="2:38" x14ac:dyDescent="0.2">
      <c r="B40" s="46" t="s">
        <v>29</v>
      </c>
      <c r="C40" s="37">
        <v>990.23349783919457</v>
      </c>
      <c r="D40" s="37">
        <v>1030.3165009289526</v>
      </c>
      <c r="E40" s="37">
        <v>1003.5614679642191</v>
      </c>
      <c r="F40" s="37">
        <v>946.18678616206842</v>
      </c>
      <c r="G40" s="37">
        <v>1056.6256166776075</v>
      </c>
      <c r="H40" s="37">
        <v>973.43728270022268</v>
      </c>
      <c r="I40" s="37">
        <v>922.85045185393972</v>
      </c>
      <c r="J40" s="37">
        <v>1073.1245536725266</v>
      </c>
      <c r="K40" s="37">
        <v>1058.8056564006599</v>
      </c>
      <c r="L40" s="37">
        <v>942.81763386280556</v>
      </c>
      <c r="M40" s="37">
        <v>882.29535425118684</v>
      </c>
      <c r="N40" s="37">
        <v>1041.2883255458382</v>
      </c>
      <c r="O40" s="37">
        <v>810.98059959155819</v>
      </c>
      <c r="P40" s="37">
        <v>0.29746643374315695</v>
      </c>
      <c r="Q40" s="37" t="s">
        <v>74</v>
      </c>
      <c r="R40" s="37" t="s">
        <v>74</v>
      </c>
      <c r="S40" s="37" t="s">
        <v>74</v>
      </c>
      <c r="T40" s="37" t="s">
        <v>74</v>
      </c>
      <c r="U40" s="37" t="s">
        <v>74</v>
      </c>
      <c r="V40" s="37" t="s">
        <v>74</v>
      </c>
      <c r="W40" s="37" t="s">
        <v>74</v>
      </c>
      <c r="X40" s="37" t="s">
        <v>74</v>
      </c>
      <c r="Y40" s="37" t="s">
        <v>74</v>
      </c>
      <c r="Z40" s="37" t="s">
        <v>74</v>
      </c>
      <c r="AA40" s="37" t="s">
        <v>74</v>
      </c>
      <c r="AB40" s="37" t="s">
        <v>74</v>
      </c>
      <c r="AC40" s="37" t="s">
        <v>74</v>
      </c>
      <c r="AD40" s="37" t="s">
        <v>74</v>
      </c>
      <c r="AE40" s="37" t="s">
        <v>74</v>
      </c>
      <c r="AF40" s="37" t="s">
        <v>74</v>
      </c>
      <c r="AG40" s="37" t="s">
        <v>74</v>
      </c>
      <c r="AH40" s="37" t="s">
        <v>74</v>
      </c>
      <c r="AI40" s="37" t="s">
        <v>74</v>
      </c>
      <c r="AJ40" s="37" t="s">
        <v>74</v>
      </c>
      <c r="AK40" s="37"/>
    </row>
    <row r="41" spans="2:38" x14ac:dyDescent="0.2">
      <c r="B41" s="46" t="s">
        <v>30</v>
      </c>
      <c r="C41" s="37">
        <v>885.09999999999991</v>
      </c>
      <c r="D41" s="37">
        <v>694.51200000000006</v>
      </c>
      <c r="E41" s="37">
        <v>694.51200000000006</v>
      </c>
      <c r="F41" s="37">
        <v>694.51200000000006</v>
      </c>
      <c r="G41" s="37">
        <v>694.51200000000006</v>
      </c>
      <c r="H41" s="37">
        <v>694.51200000000006</v>
      </c>
      <c r="I41" s="37">
        <v>694.51200000000006</v>
      </c>
      <c r="J41" s="37">
        <v>694.51200000000006</v>
      </c>
      <c r="K41" s="37">
        <v>694.51200000000006</v>
      </c>
      <c r="L41" s="37">
        <v>694.51200000000006</v>
      </c>
      <c r="M41" s="37">
        <v>694.51200000000006</v>
      </c>
      <c r="N41" s="37">
        <v>499.52499999999998</v>
      </c>
      <c r="O41" s="37">
        <v>249.76249999999999</v>
      </c>
      <c r="P41" s="37" t="s">
        <v>74</v>
      </c>
      <c r="Q41" s="37" t="s">
        <v>74</v>
      </c>
      <c r="R41" s="37" t="s">
        <v>74</v>
      </c>
      <c r="S41" s="37" t="s">
        <v>74</v>
      </c>
      <c r="T41" s="37" t="s">
        <v>74</v>
      </c>
      <c r="U41" s="37" t="s">
        <v>74</v>
      </c>
      <c r="V41" s="37" t="s">
        <v>74</v>
      </c>
      <c r="W41" s="37" t="s">
        <v>74</v>
      </c>
      <c r="X41" s="37" t="s">
        <v>74</v>
      </c>
      <c r="Y41" s="37" t="s">
        <v>74</v>
      </c>
      <c r="Z41" s="37" t="s">
        <v>74</v>
      </c>
      <c r="AA41" s="37" t="s">
        <v>74</v>
      </c>
      <c r="AB41" s="37" t="s">
        <v>74</v>
      </c>
      <c r="AC41" s="37" t="s">
        <v>74</v>
      </c>
      <c r="AD41" s="37" t="s">
        <v>74</v>
      </c>
      <c r="AE41" s="37" t="s">
        <v>74</v>
      </c>
      <c r="AF41" s="37" t="s">
        <v>74</v>
      </c>
      <c r="AG41" s="37" t="s">
        <v>74</v>
      </c>
      <c r="AH41" s="37" t="s">
        <v>74</v>
      </c>
      <c r="AI41" s="37" t="s">
        <v>74</v>
      </c>
      <c r="AJ41" s="37" t="s">
        <v>74</v>
      </c>
      <c r="AK41" s="37"/>
    </row>
    <row r="42" spans="2:38" x14ac:dyDescent="0.2">
      <c r="B42" s="5" t="s">
        <v>75</v>
      </c>
      <c r="C42" s="37">
        <v>26.080000000000002</v>
      </c>
      <c r="D42" s="37">
        <v>23.44</v>
      </c>
      <c r="E42" s="37">
        <v>20.56</v>
      </c>
      <c r="F42" s="37">
        <v>26.080000000000002</v>
      </c>
      <c r="G42" s="37">
        <v>21.28</v>
      </c>
      <c r="H42" s="37">
        <v>24.8</v>
      </c>
      <c r="I42" s="37">
        <v>27.28</v>
      </c>
      <c r="J42" s="37">
        <v>26.96</v>
      </c>
      <c r="K42" s="37">
        <v>28.64</v>
      </c>
      <c r="L42" s="37">
        <v>26.8</v>
      </c>
      <c r="M42" s="37">
        <v>28.8</v>
      </c>
      <c r="N42" s="37">
        <v>12</v>
      </c>
      <c r="O42" s="37" t="s">
        <v>74</v>
      </c>
      <c r="P42" s="37" t="s">
        <v>74</v>
      </c>
      <c r="Q42" s="37" t="s">
        <v>74</v>
      </c>
      <c r="R42" s="37" t="s">
        <v>74</v>
      </c>
      <c r="S42" s="37" t="s">
        <v>74</v>
      </c>
      <c r="T42" s="37" t="s">
        <v>74</v>
      </c>
      <c r="U42" s="37" t="s">
        <v>74</v>
      </c>
      <c r="V42" s="37" t="s">
        <v>74</v>
      </c>
      <c r="W42" s="37" t="s">
        <v>74</v>
      </c>
      <c r="X42" s="37" t="s">
        <v>74</v>
      </c>
      <c r="Y42" s="37" t="s">
        <v>74</v>
      </c>
      <c r="Z42" s="37" t="s">
        <v>74</v>
      </c>
      <c r="AA42" s="37" t="s">
        <v>74</v>
      </c>
      <c r="AB42" s="37" t="s">
        <v>74</v>
      </c>
      <c r="AC42" s="37" t="s">
        <v>74</v>
      </c>
      <c r="AD42" s="37" t="s">
        <v>74</v>
      </c>
      <c r="AE42" s="37" t="s">
        <v>74</v>
      </c>
      <c r="AF42" s="37" t="s">
        <v>74</v>
      </c>
      <c r="AG42" s="37" t="s">
        <v>74</v>
      </c>
      <c r="AH42" s="37" t="s">
        <v>74</v>
      </c>
      <c r="AI42" s="37" t="s">
        <v>74</v>
      </c>
      <c r="AJ42" s="37" t="s">
        <v>74</v>
      </c>
      <c r="AK42" s="37"/>
      <c r="AL42" s="20"/>
    </row>
    <row r="43" spans="2:38" x14ac:dyDescent="0.2">
      <c r="B43" s="5" t="s">
        <v>32</v>
      </c>
      <c r="C43" s="37">
        <f>SUM(C44:C46)</f>
        <v>95.515592246376485</v>
      </c>
      <c r="D43" s="37">
        <f t="shared" ref="D43:N43" si="32">SUM(D44:D46)</f>
        <v>83.550105802387094</v>
      </c>
      <c r="E43" s="37">
        <f t="shared" si="32"/>
        <v>83.614822655905158</v>
      </c>
      <c r="F43" s="37">
        <f t="shared" si="32"/>
        <v>82.133993745135001</v>
      </c>
      <c r="G43" s="37">
        <f t="shared" si="32"/>
        <v>83.722744342804006</v>
      </c>
      <c r="H43" s="37">
        <f t="shared" si="32"/>
        <v>74.14693665390935</v>
      </c>
      <c r="I43" s="37">
        <f t="shared" si="32"/>
        <v>90.547973324328098</v>
      </c>
      <c r="J43" s="37">
        <f t="shared" si="32"/>
        <v>84.09069242921575</v>
      </c>
      <c r="K43" s="37">
        <f t="shared" si="32"/>
        <v>80.865969175209784</v>
      </c>
      <c r="L43" s="37">
        <f t="shared" si="32"/>
        <v>82.059885120137551</v>
      </c>
      <c r="M43" s="37">
        <f t="shared" si="32"/>
        <v>134.69929775806872</v>
      </c>
      <c r="N43" s="37">
        <f t="shared" si="32"/>
        <v>91.460728928826271</v>
      </c>
      <c r="O43" s="37">
        <f>SUM(O44:O47)</f>
        <v>86.604995613326253</v>
      </c>
      <c r="P43" s="37">
        <f t="shared" ref="P43:T43" si="33">SUM(P44:P47)</f>
        <v>87.319587626118349</v>
      </c>
      <c r="Q43" s="37">
        <f t="shared" si="33"/>
        <v>95.583649641803163</v>
      </c>
      <c r="R43" s="37">
        <f t="shared" si="33"/>
        <v>143.5942270816106</v>
      </c>
      <c r="S43" s="37">
        <f t="shared" si="33"/>
        <v>99.329224744600083</v>
      </c>
      <c r="T43" s="37">
        <f t="shared" si="33"/>
        <v>114.4921620231663</v>
      </c>
      <c r="U43" s="37">
        <f>SUM(U44:U47)</f>
        <v>100.86908822986818</v>
      </c>
      <c r="V43" s="37">
        <f>SUM(V44:V47)</f>
        <v>99.094072381755694</v>
      </c>
      <c r="W43" s="37">
        <f>SUM(W44:W47)</f>
        <v>86.049433117620794</v>
      </c>
      <c r="X43" s="37">
        <f t="shared" ref="X43:AC43" si="34">SUM(X44:X47)</f>
        <v>86.885630862802657</v>
      </c>
      <c r="Y43" s="37">
        <f t="shared" si="34"/>
        <v>83.33970857297291</v>
      </c>
      <c r="Z43" s="37">
        <f t="shared" si="34"/>
        <v>86.294669427813929</v>
      </c>
      <c r="AA43" s="37">
        <f t="shared" si="34"/>
        <v>89.036246517311568</v>
      </c>
      <c r="AB43" s="37">
        <f t="shared" si="34"/>
        <v>93.142652363936577</v>
      </c>
      <c r="AC43" s="37">
        <f t="shared" si="34"/>
        <v>94.34676231958727</v>
      </c>
      <c r="AD43" s="37">
        <f t="shared" ref="AD43:AE43" si="35">SUM(AD44:AD47)</f>
        <v>99.629657364517058</v>
      </c>
      <c r="AE43" s="37">
        <f t="shared" si="35"/>
        <v>100.5912260668894</v>
      </c>
      <c r="AF43" s="37">
        <f t="shared" ref="AF43" si="36">SUM(AF44:AF47)</f>
        <v>103.66063963975691</v>
      </c>
      <c r="AG43" s="37">
        <f t="shared" ref="AG43:AH43" si="37">SUM(AG44:AG47)</f>
        <v>102.3634829359714</v>
      </c>
      <c r="AH43" s="37">
        <f t="shared" si="37"/>
        <v>110.54383641993884</v>
      </c>
      <c r="AI43" s="37">
        <f t="shared" ref="AI43:AJ43" si="38">SUM(AI44:AI47)</f>
        <v>112.67535714652189</v>
      </c>
      <c r="AJ43" s="37">
        <f t="shared" si="38"/>
        <v>105.04591847516153</v>
      </c>
      <c r="AK43" s="37"/>
    </row>
    <row r="44" spans="2:38" x14ac:dyDescent="0.2">
      <c r="B44" s="46" t="s">
        <v>33</v>
      </c>
      <c r="C44" s="37">
        <v>35.971886133333335</v>
      </c>
      <c r="D44" s="37">
        <v>24.808197333333332</v>
      </c>
      <c r="E44" s="37">
        <v>24.808197333333332</v>
      </c>
      <c r="F44" s="37">
        <v>22.947582533333335</v>
      </c>
      <c r="G44" s="37">
        <v>23.567787466666669</v>
      </c>
      <c r="H44" s="37">
        <v>11.783893733333334</v>
      </c>
      <c r="I44" s="37">
        <v>27.28901706666667</v>
      </c>
      <c r="J44" s="37">
        <v>19.226352933333335</v>
      </c>
      <c r="K44" s="37">
        <v>16.745533199999997</v>
      </c>
      <c r="L44" s="37">
        <v>16.745533199999997</v>
      </c>
      <c r="M44" s="37">
        <v>70.083157466666691</v>
      </c>
      <c r="N44" s="37">
        <v>19.846557866666664</v>
      </c>
      <c r="O44" s="37">
        <v>11.783893733333334</v>
      </c>
      <c r="P44" s="37">
        <v>14.884918400000002</v>
      </c>
      <c r="Q44" s="37">
        <v>17.365738133333338</v>
      </c>
      <c r="R44" s="37">
        <v>59.539673600000008</v>
      </c>
      <c r="S44" s="37">
        <v>19.226352933333335</v>
      </c>
      <c r="T44" s="37">
        <v>23.567787466666669</v>
      </c>
      <c r="U44" s="37">
        <v>20.466762800000005</v>
      </c>
      <c r="V44" s="37">
        <v>22.387537478533332</v>
      </c>
      <c r="W44" s="37">
        <v>16.816236562399997</v>
      </c>
      <c r="X44" s="37">
        <v>18.732049601466663</v>
      </c>
      <c r="Y44" s="37">
        <v>18.282520669209713</v>
      </c>
      <c r="Z44" s="37">
        <v>19.0765237671073</v>
      </c>
      <c r="AA44" s="37">
        <v>19.838320667375339</v>
      </c>
      <c r="AB44" s="37">
        <v>20.348670644302445</v>
      </c>
      <c r="AC44" s="37">
        <v>20.089334297342493</v>
      </c>
      <c r="AD44" s="37">
        <v>22.219743345339293</v>
      </c>
      <c r="AE44" s="37">
        <v>21.498934159311169</v>
      </c>
      <c r="AF44" s="37">
        <v>23.6279028294726</v>
      </c>
      <c r="AG44" s="37">
        <v>24.914527793619559</v>
      </c>
      <c r="AH44" s="37">
        <v>25.429321734888433</v>
      </c>
      <c r="AI44" s="37">
        <v>30.924376481347998</v>
      </c>
      <c r="AJ44" s="37">
        <v>27.870446725547509</v>
      </c>
      <c r="AK44" s="37"/>
    </row>
    <row r="45" spans="2:38" x14ac:dyDescent="0.2">
      <c r="B45" s="46" t="s">
        <v>34</v>
      </c>
      <c r="C45" s="37">
        <v>6.2605202000000011</v>
      </c>
      <c r="D45" s="37">
        <v>5.7564122000000006</v>
      </c>
      <c r="E45" s="37">
        <v>5.8035802000000007</v>
      </c>
      <c r="F45" s="37">
        <v>6.1061558465688011</v>
      </c>
      <c r="G45" s="37">
        <v>6.3144951325896006</v>
      </c>
      <c r="H45" s="37">
        <v>8.5851361205896008</v>
      </c>
      <c r="I45" s="37">
        <v>8.8323583480000014</v>
      </c>
      <c r="J45" s="37">
        <v>8.9102556172113623</v>
      </c>
      <c r="K45" s="37">
        <v>9.7027358911999997</v>
      </c>
      <c r="L45" s="37">
        <v>13.916615525894965</v>
      </c>
      <c r="M45" s="37">
        <v>15.727833590166837</v>
      </c>
      <c r="N45" s="37">
        <v>18.784694234789391</v>
      </c>
      <c r="O45" s="37">
        <v>22.805116097278038</v>
      </c>
      <c r="P45" s="37">
        <v>24.100105770400003</v>
      </c>
      <c r="Q45" s="37">
        <v>25.900289505343299</v>
      </c>
      <c r="R45" s="37">
        <v>35.277155772209269</v>
      </c>
      <c r="S45" s="37">
        <v>28.191463603730728</v>
      </c>
      <c r="T45" s="37">
        <v>32.647660196799997</v>
      </c>
      <c r="U45" s="37">
        <v>23.763914266754451</v>
      </c>
      <c r="V45" s="37">
        <v>24.040361602400004</v>
      </c>
      <c r="W45" s="37">
        <v>21.839166723778668</v>
      </c>
      <c r="X45" s="37">
        <v>20.801220050218582</v>
      </c>
      <c r="Y45" s="37">
        <v>20.096192899200002</v>
      </c>
      <c r="Z45" s="37">
        <v>22.124846980003838</v>
      </c>
      <c r="AA45" s="37">
        <v>21.701030050268482</v>
      </c>
      <c r="AB45" s="37">
        <v>24.485869826640563</v>
      </c>
      <c r="AC45" s="37">
        <v>23.709092122673074</v>
      </c>
      <c r="AD45" s="37">
        <v>25.094242266731133</v>
      </c>
      <c r="AE45" s="37">
        <v>23.648578161728881</v>
      </c>
      <c r="AF45" s="37">
        <v>25.00951560109025</v>
      </c>
      <c r="AG45" s="37">
        <v>25.854135784898059</v>
      </c>
      <c r="AH45" s="37">
        <v>32.385020689189417</v>
      </c>
      <c r="AI45" s="37">
        <v>26.663296575746301</v>
      </c>
      <c r="AJ45" s="37">
        <v>21.060616802765413</v>
      </c>
      <c r="AK45" s="37"/>
    </row>
    <row r="46" spans="2:38" x14ac:dyDescent="0.2">
      <c r="B46" s="46" t="s">
        <v>35</v>
      </c>
      <c r="C46" s="37">
        <v>53.283185913043155</v>
      </c>
      <c r="D46" s="37">
        <v>52.985496269053769</v>
      </c>
      <c r="E46" s="37">
        <v>53.003045122571834</v>
      </c>
      <c r="F46" s="37">
        <v>53.080255365232858</v>
      </c>
      <c r="G46" s="37">
        <v>53.840461743547735</v>
      </c>
      <c r="H46" s="37">
        <v>53.777906799986411</v>
      </c>
      <c r="I46" s="37">
        <v>54.426597909661432</v>
      </c>
      <c r="J46" s="37">
        <v>55.954083878671057</v>
      </c>
      <c r="K46" s="37">
        <v>54.41770008400978</v>
      </c>
      <c r="L46" s="37">
        <v>51.397736394242585</v>
      </c>
      <c r="M46" s="37">
        <v>48.888306701235194</v>
      </c>
      <c r="N46" s="37">
        <v>52.829476827370215</v>
      </c>
      <c r="O46" s="37">
        <v>52.015985782714878</v>
      </c>
      <c r="P46" s="37">
        <v>48.334563455718346</v>
      </c>
      <c r="Q46" s="37">
        <v>52.31762200312653</v>
      </c>
      <c r="R46" s="37">
        <v>48.777397709401313</v>
      </c>
      <c r="S46" s="37">
        <v>50.145462651915167</v>
      </c>
      <c r="T46" s="37">
        <v>54.47629852791674</v>
      </c>
      <c r="U46" s="37">
        <v>51.026515208131016</v>
      </c>
      <c r="V46" s="37">
        <v>47.202134849830486</v>
      </c>
      <c r="W46" s="37">
        <v>41.879344889175734</v>
      </c>
      <c r="X46" s="37">
        <v>41.637182152539708</v>
      </c>
      <c r="Y46" s="37">
        <v>39.009307001123403</v>
      </c>
      <c r="Z46" s="37">
        <v>38.297816415442284</v>
      </c>
      <c r="AA46" s="37">
        <v>39.931388663438341</v>
      </c>
      <c r="AB46" s="37">
        <v>38.963299648968899</v>
      </c>
      <c r="AC46" s="37">
        <v>38.659169306300178</v>
      </c>
      <c r="AD46" s="37">
        <v>39.174460835259538</v>
      </c>
      <c r="AE46" s="37">
        <v>40.854458367347469</v>
      </c>
      <c r="AF46" s="37">
        <v>39.490197539966751</v>
      </c>
      <c r="AG46" s="37">
        <v>38.313119610799063</v>
      </c>
      <c r="AH46" s="37">
        <v>37.588579849553561</v>
      </c>
      <c r="AI46" s="37">
        <v>38.293804798893717</v>
      </c>
      <c r="AJ46" s="37">
        <v>39.321240146969231</v>
      </c>
      <c r="AK46" s="37"/>
    </row>
    <row r="47" spans="2:38" x14ac:dyDescent="0.2">
      <c r="B47" s="46" t="s">
        <v>113</v>
      </c>
      <c r="C47" s="37" t="s">
        <v>74</v>
      </c>
      <c r="D47" s="37" t="s">
        <v>74</v>
      </c>
      <c r="E47" s="37" t="s">
        <v>74</v>
      </c>
      <c r="F47" s="37" t="s">
        <v>74</v>
      </c>
      <c r="G47" s="37" t="s">
        <v>74</v>
      </c>
      <c r="H47" s="37" t="s">
        <v>74</v>
      </c>
      <c r="I47" s="37" t="s">
        <v>74</v>
      </c>
      <c r="J47" s="37" t="s">
        <v>74</v>
      </c>
      <c r="K47" s="37" t="s">
        <v>74</v>
      </c>
      <c r="L47" s="37" t="s">
        <v>74</v>
      </c>
      <c r="M47" s="37" t="s">
        <v>74</v>
      </c>
      <c r="N47" s="37" t="s">
        <v>74</v>
      </c>
      <c r="O47" s="37" t="s">
        <v>74</v>
      </c>
      <c r="P47" s="37" t="s">
        <v>74</v>
      </c>
      <c r="Q47" s="37" t="s">
        <v>74</v>
      </c>
      <c r="R47" s="37" t="s">
        <v>74</v>
      </c>
      <c r="S47" s="37">
        <v>1.7659455556208525</v>
      </c>
      <c r="T47" s="37">
        <v>3.8004158317829049</v>
      </c>
      <c r="U47" s="37">
        <v>5.6118959549827085</v>
      </c>
      <c r="V47" s="37">
        <v>5.4640384509918691</v>
      </c>
      <c r="W47" s="37">
        <v>5.5146849422664035</v>
      </c>
      <c r="X47" s="37">
        <v>5.7151790585776991</v>
      </c>
      <c r="Y47" s="37">
        <v>5.9516880034397843</v>
      </c>
      <c r="Z47" s="37">
        <v>6.7954822652605014</v>
      </c>
      <c r="AA47" s="37">
        <v>7.5655071362294164</v>
      </c>
      <c r="AB47" s="37">
        <v>9.3448122440246735</v>
      </c>
      <c r="AC47" s="37">
        <v>11.889166593271533</v>
      </c>
      <c r="AD47" s="37">
        <v>13.141210917187092</v>
      </c>
      <c r="AE47" s="37">
        <v>14.589255378501877</v>
      </c>
      <c r="AF47" s="37">
        <v>15.533023669227305</v>
      </c>
      <c r="AG47" s="37">
        <v>13.281699746654731</v>
      </c>
      <c r="AH47" s="37">
        <v>15.140914146307418</v>
      </c>
      <c r="AI47" s="37">
        <v>16.79387929053388</v>
      </c>
      <c r="AJ47" s="37">
        <v>16.793614799879386</v>
      </c>
      <c r="AK47" s="37"/>
    </row>
    <row r="48" spans="2:38" x14ac:dyDescent="0.2">
      <c r="B48" s="5" t="s">
        <v>31</v>
      </c>
      <c r="C48" s="37">
        <v>1.0746899999999999</v>
      </c>
      <c r="D48" s="37">
        <v>14.253368999999999</v>
      </c>
      <c r="E48" s="37">
        <v>27.432047999999998</v>
      </c>
      <c r="F48" s="37">
        <v>53.789406</v>
      </c>
      <c r="G48" s="37">
        <v>80.146764000000005</v>
      </c>
      <c r="H48" s="37">
        <v>136.95605945736435</v>
      </c>
      <c r="I48" s="37">
        <v>189.64072348837209</v>
      </c>
      <c r="J48" s="37">
        <v>243.71317612403101</v>
      </c>
      <c r="K48" s="37">
        <v>131.23610649023254</v>
      </c>
      <c r="L48" s="37">
        <v>261.04676473054263</v>
      </c>
      <c r="M48" s="37">
        <v>450.60354555999999</v>
      </c>
      <c r="N48" s="37">
        <v>388.43443000000008</v>
      </c>
      <c r="O48" s="37">
        <v>316.88776999999999</v>
      </c>
      <c r="P48" s="37">
        <v>364.79524240000001</v>
      </c>
      <c r="Q48" s="37">
        <v>263.61902000000003</v>
      </c>
      <c r="R48" s="37">
        <v>289.85194333333328</v>
      </c>
      <c r="S48" s="37">
        <v>230.23902857142858</v>
      </c>
      <c r="T48" s="37">
        <v>221.29880476190476</v>
      </c>
      <c r="U48" s="37">
        <v>200.67576214285714</v>
      </c>
      <c r="V48" s="37">
        <v>129.92274857142854</v>
      </c>
      <c r="W48" s="37">
        <v>91.583317857142859</v>
      </c>
      <c r="X48" s="37">
        <v>65.231919047619044</v>
      </c>
      <c r="Y48" s="37">
        <v>53.630177698412687</v>
      </c>
      <c r="Z48" s="37">
        <v>54.350359523809516</v>
      </c>
      <c r="AA48" s="37">
        <v>38.177550468975454</v>
      </c>
      <c r="AB48" s="37">
        <v>60.250257287157289</v>
      </c>
      <c r="AC48" s="37">
        <v>68.303811832611814</v>
      </c>
      <c r="AD48" s="37">
        <v>87.622271255411249</v>
      </c>
      <c r="AE48" s="37">
        <v>89.596361660451663</v>
      </c>
      <c r="AF48" s="37">
        <v>96.087069510712837</v>
      </c>
      <c r="AG48" s="37">
        <v>82.243213336000011</v>
      </c>
      <c r="AH48" s="37">
        <v>90.915559775060615</v>
      </c>
      <c r="AI48" s="37">
        <v>89.872630719802146</v>
      </c>
      <c r="AJ48" s="37">
        <v>66.587231027774223</v>
      </c>
      <c r="AK48" s="37"/>
    </row>
    <row r="49" spans="2:38" x14ac:dyDescent="0.2">
      <c r="B49" s="5" t="s">
        <v>36</v>
      </c>
      <c r="C49" s="37" t="s">
        <v>74</v>
      </c>
      <c r="D49" s="37" t="s">
        <v>74</v>
      </c>
      <c r="E49" s="37" t="s">
        <v>74</v>
      </c>
      <c r="F49" s="37">
        <f t="shared" ref="F49:AB49" si="39">SUM(F50:F52)</f>
        <v>5.4452926624956088</v>
      </c>
      <c r="G49" s="37">
        <f t="shared" si="39"/>
        <v>16.829029518797039</v>
      </c>
      <c r="H49" s="37">
        <f t="shared" si="39"/>
        <v>29.251283869079259</v>
      </c>
      <c r="I49" s="37">
        <f t="shared" si="39"/>
        <v>70.647032419773353</v>
      </c>
      <c r="J49" s="37">
        <f t="shared" si="39"/>
        <v>112.07092416218815</v>
      </c>
      <c r="K49" s="37">
        <f t="shared" si="39"/>
        <v>139.80998591366262</v>
      </c>
      <c r="L49" s="37">
        <f t="shared" si="39"/>
        <v>177.34561867863812</v>
      </c>
      <c r="M49" s="37">
        <f t="shared" si="39"/>
        <v>233.5307010196712</v>
      </c>
      <c r="N49" s="37">
        <f t="shared" si="39"/>
        <v>290.26060132152065</v>
      </c>
      <c r="O49" s="37">
        <f t="shared" si="39"/>
        <v>368.94591345988283</v>
      </c>
      <c r="P49" s="37">
        <f t="shared" si="39"/>
        <v>496.30119210131522</v>
      </c>
      <c r="Q49" s="37">
        <f t="shared" si="39"/>
        <v>641.9856082698418</v>
      </c>
      <c r="R49" s="37">
        <f t="shared" si="39"/>
        <v>798.33558898372496</v>
      </c>
      <c r="S49" s="37">
        <f t="shared" si="39"/>
        <v>840.59561471136954</v>
      </c>
      <c r="T49" s="37">
        <f t="shared" si="39"/>
        <v>849.83838715037371</v>
      </c>
      <c r="U49" s="37">
        <f t="shared" si="39"/>
        <v>916.87930736196699</v>
      </c>
      <c r="V49" s="37">
        <f t="shared" si="39"/>
        <v>952.36711033292511</v>
      </c>
      <c r="W49" s="37">
        <f t="shared" si="39"/>
        <v>958.52056183507329</v>
      </c>
      <c r="X49" s="37">
        <f t="shared" si="39"/>
        <v>981.75090652571146</v>
      </c>
      <c r="Y49" s="37">
        <f t="shared" si="39"/>
        <v>971.0531107512669</v>
      </c>
      <c r="Z49" s="37">
        <f t="shared" si="39"/>
        <v>996.35787281333035</v>
      </c>
      <c r="AA49" s="37">
        <f t="shared" si="39"/>
        <v>1074.049185650555</v>
      </c>
      <c r="AB49" s="37">
        <f t="shared" si="39"/>
        <v>1047.4801751368766</v>
      </c>
      <c r="AC49" s="37">
        <f>SUM(AC50:AC52)</f>
        <v>1113.6355348416569</v>
      </c>
      <c r="AD49" s="37">
        <f t="shared" ref="AD49:AE49" si="40">SUM(AD50:AD52)</f>
        <v>1026.2391519229343</v>
      </c>
      <c r="AE49" s="37">
        <f t="shared" si="40"/>
        <v>723.07894737672518</v>
      </c>
      <c r="AF49" s="37">
        <f t="shared" ref="AF49" si="41">SUM(AF50:AF52)</f>
        <v>702.24761175163303</v>
      </c>
      <c r="AG49" s="37">
        <f t="shared" ref="AG49:AH49" si="42">SUM(AG50:AG52)</f>
        <v>559.94512968861545</v>
      </c>
      <c r="AH49" s="37">
        <f t="shared" si="42"/>
        <v>595.04475105651943</v>
      </c>
      <c r="AI49" s="37">
        <f t="shared" ref="AI49:AJ49" si="43">SUM(AI50:AI52)</f>
        <v>562.37916542780908</v>
      </c>
      <c r="AJ49" s="37">
        <f t="shared" si="43"/>
        <v>536.29650478623273</v>
      </c>
      <c r="AK49" s="37"/>
    </row>
    <row r="50" spans="2:38" x14ac:dyDescent="0.2">
      <c r="B50" s="46" t="s">
        <v>37</v>
      </c>
      <c r="C50" s="37" t="s">
        <v>74</v>
      </c>
      <c r="D50" s="37" t="s">
        <v>74</v>
      </c>
      <c r="E50" s="37" t="s">
        <v>74</v>
      </c>
      <c r="F50" s="37">
        <v>0.4615625625</v>
      </c>
      <c r="G50" s="37">
        <v>1.8666939646874998</v>
      </c>
      <c r="H50" s="37">
        <v>4.2764012227606534</v>
      </c>
      <c r="I50" s="37">
        <v>16.328725674596846</v>
      </c>
      <c r="J50" s="37">
        <v>28.053946222686633</v>
      </c>
      <c r="K50" s="37">
        <v>41.910907901626011</v>
      </c>
      <c r="L50" s="37">
        <v>65.528527870134695</v>
      </c>
      <c r="M50" s="37">
        <v>106.94816653627211</v>
      </c>
      <c r="N50" s="37">
        <v>146.92772733897826</v>
      </c>
      <c r="O50" s="37">
        <v>221.070717591733</v>
      </c>
      <c r="P50" s="37">
        <v>346.40680690037397</v>
      </c>
      <c r="Q50" s="37">
        <v>486.20081481774474</v>
      </c>
      <c r="R50" s="37">
        <v>635.29753986467483</v>
      </c>
      <c r="S50" s="37">
        <v>662.42618500859737</v>
      </c>
      <c r="T50" s="37">
        <v>676.96751131780172</v>
      </c>
      <c r="U50" s="37">
        <v>742.43588865896811</v>
      </c>
      <c r="V50" s="37">
        <v>780.20457673189549</v>
      </c>
      <c r="W50" s="37">
        <v>787.40124094201519</v>
      </c>
      <c r="X50" s="37">
        <v>817.81256523747879</v>
      </c>
      <c r="Y50" s="37">
        <v>811.04019460174845</v>
      </c>
      <c r="Z50" s="37">
        <v>839.90404346233527</v>
      </c>
      <c r="AA50" s="37">
        <v>920.92693300006931</v>
      </c>
      <c r="AB50" s="37">
        <v>897.27672811498076</v>
      </c>
      <c r="AC50" s="37">
        <v>965.68934867269638</v>
      </c>
      <c r="AD50" s="37">
        <v>881.17314560150078</v>
      </c>
      <c r="AE50" s="37">
        <v>580.89902998274283</v>
      </c>
      <c r="AF50" s="37">
        <v>572.41946790073484</v>
      </c>
      <c r="AG50" s="37">
        <v>448.19818971109413</v>
      </c>
      <c r="AH50" s="37">
        <v>494.08717234553035</v>
      </c>
      <c r="AI50" s="37">
        <v>459.85347016436288</v>
      </c>
      <c r="AJ50" s="37">
        <v>433.21122225664084</v>
      </c>
      <c r="AK50" s="37"/>
    </row>
    <row r="51" spans="2:38" x14ac:dyDescent="0.2">
      <c r="B51" s="46" t="s">
        <v>38</v>
      </c>
      <c r="C51" s="37" t="s">
        <v>74</v>
      </c>
      <c r="D51" s="37" t="s">
        <v>74</v>
      </c>
      <c r="E51" s="37" t="s">
        <v>74</v>
      </c>
      <c r="F51" s="37" t="s">
        <v>74</v>
      </c>
      <c r="G51" s="37" t="s">
        <v>74</v>
      </c>
      <c r="H51" s="37" t="s">
        <v>74</v>
      </c>
      <c r="I51" s="37">
        <v>3.11120865</v>
      </c>
      <c r="J51" s="37">
        <v>6.1601931270000003</v>
      </c>
      <c r="K51" s="37">
        <v>9.1481979144600007</v>
      </c>
      <c r="L51" s="37">
        <v>12.076442606170801</v>
      </c>
      <c r="M51" s="37">
        <v>14.946122404047385</v>
      </c>
      <c r="N51" s="37">
        <v>17.758408605966437</v>
      </c>
      <c r="O51" s="37">
        <v>20.514449083847111</v>
      </c>
      <c r="P51" s="37">
        <v>23.215368752170164</v>
      </c>
      <c r="Q51" s="37">
        <v>25.862270027126765</v>
      </c>
      <c r="R51" s="37">
        <v>28.456233276584229</v>
      </c>
      <c r="S51" s="37">
        <v>30.998317261052549</v>
      </c>
      <c r="T51" s="37">
        <v>33.489559565831492</v>
      </c>
      <c r="U51" s="37">
        <v>35.930977024514853</v>
      </c>
      <c r="V51" s="37">
        <v>38.32356613402456</v>
      </c>
      <c r="W51" s="37">
        <v>48.71075249404997</v>
      </c>
      <c r="X51" s="37">
        <v>48.756709345665442</v>
      </c>
      <c r="Y51" s="37">
        <v>48.801747060248601</v>
      </c>
      <c r="Z51" s="37">
        <v>48.84588402054009</v>
      </c>
      <c r="AA51" s="37">
        <v>48.889138241625744</v>
      </c>
      <c r="AB51" s="37">
        <v>48.931527378289701</v>
      </c>
      <c r="AC51" s="37">
        <v>48.973068732220369</v>
      </c>
      <c r="AD51" s="37">
        <v>49.013779259072429</v>
      </c>
      <c r="AE51" s="37">
        <v>49.053675575387437</v>
      </c>
      <c r="AF51" s="37">
        <v>49.092773965376161</v>
      </c>
      <c r="AG51" s="37">
        <v>49.131090387565095</v>
      </c>
      <c r="AH51" s="37">
        <v>49.168640481310256</v>
      </c>
      <c r="AI51" s="37">
        <v>49.205439573180513</v>
      </c>
      <c r="AJ51" s="37">
        <v>49.241502683213376</v>
      </c>
      <c r="AK51" s="37"/>
    </row>
    <row r="52" spans="2:38" x14ac:dyDescent="0.2">
      <c r="B52" s="46" t="s">
        <v>39</v>
      </c>
      <c r="C52" s="37" t="s">
        <v>74</v>
      </c>
      <c r="D52" s="37" t="s">
        <v>74</v>
      </c>
      <c r="E52" s="37" t="s">
        <v>74</v>
      </c>
      <c r="F52" s="37">
        <v>4.9837300999956087</v>
      </c>
      <c r="G52" s="37">
        <v>14.962335554109538</v>
      </c>
      <c r="H52" s="37">
        <v>24.974882646318605</v>
      </c>
      <c r="I52" s="37">
        <v>51.207098095176505</v>
      </c>
      <c r="J52" s="37">
        <v>77.856784812501516</v>
      </c>
      <c r="K52" s="37">
        <v>88.750880097576612</v>
      </c>
      <c r="L52" s="37">
        <v>99.740648202332608</v>
      </c>
      <c r="M52" s="37">
        <v>111.63641207935171</v>
      </c>
      <c r="N52" s="37">
        <v>125.57446537657596</v>
      </c>
      <c r="O52" s="37">
        <v>127.36074678430271</v>
      </c>
      <c r="P52" s="37">
        <v>126.67901644877108</v>
      </c>
      <c r="Q52" s="37">
        <v>129.92252342497039</v>
      </c>
      <c r="R52" s="37">
        <v>134.58181584246586</v>
      </c>
      <c r="S52" s="37">
        <v>147.17111244171969</v>
      </c>
      <c r="T52" s="37">
        <v>139.38131626674044</v>
      </c>
      <c r="U52" s="37">
        <v>138.51244167848409</v>
      </c>
      <c r="V52" s="37">
        <v>133.83896746700509</v>
      </c>
      <c r="W52" s="37">
        <v>122.40856839900813</v>
      </c>
      <c r="X52" s="37">
        <v>115.18163194256731</v>
      </c>
      <c r="Y52" s="37">
        <v>111.2111690892699</v>
      </c>
      <c r="Z52" s="37">
        <v>107.60794533045495</v>
      </c>
      <c r="AA52" s="37">
        <v>104.23311440886008</v>
      </c>
      <c r="AB52" s="37">
        <v>101.27191964360607</v>
      </c>
      <c r="AC52" s="37">
        <v>98.973117436740168</v>
      </c>
      <c r="AD52" s="37">
        <v>96.052227062361212</v>
      </c>
      <c r="AE52" s="37">
        <v>93.126241818594963</v>
      </c>
      <c r="AF52" s="37">
        <v>80.735369885522033</v>
      </c>
      <c r="AG52" s="37">
        <v>62.615849589956184</v>
      </c>
      <c r="AH52" s="37">
        <v>51.788938229678806</v>
      </c>
      <c r="AI52" s="37">
        <v>53.320255690265654</v>
      </c>
      <c r="AJ52" s="37">
        <v>53.843779846378581</v>
      </c>
      <c r="AK52" s="37"/>
    </row>
    <row r="53" spans="2:38" x14ac:dyDescent="0.2">
      <c r="B53" s="5" t="s">
        <v>80</v>
      </c>
      <c r="C53" s="37">
        <f>SUM(C54:C57)</f>
        <v>62.39513609863841</v>
      </c>
      <c r="D53" s="37">
        <f t="shared" ref="D53:AC53" si="44">SUM(D54:D57)</f>
        <v>63.518313615199766</v>
      </c>
      <c r="E53" s="37">
        <f t="shared" si="44"/>
        <v>64.702462892820193</v>
      </c>
      <c r="F53" s="37">
        <f t="shared" si="44"/>
        <v>65.813868867703505</v>
      </c>
      <c r="G53" s="37">
        <f t="shared" si="44"/>
        <v>66.868781510820767</v>
      </c>
      <c r="H53" s="37">
        <f t="shared" si="44"/>
        <v>67.9546118324036</v>
      </c>
      <c r="I53" s="37">
        <f t="shared" si="44"/>
        <v>68.26075766288902</v>
      </c>
      <c r="J53" s="37">
        <f t="shared" si="44"/>
        <v>79.300197490576764</v>
      </c>
      <c r="K53" s="37">
        <f t="shared" si="44"/>
        <v>69.327033688046797</v>
      </c>
      <c r="L53" s="37">
        <f t="shared" si="44"/>
        <v>79.601178791714332</v>
      </c>
      <c r="M53" s="37">
        <f t="shared" si="44"/>
        <v>53.068419796231893</v>
      </c>
      <c r="N53" s="37">
        <f t="shared" si="44"/>
        <v>77.248201086391987</v>
      </c>
      <c r="O53" s="37">
        <f t="shared" si="44"/>
        <v>69.672116806129424</v>
      </c>
      <c r="P53" s="37">
        <f t="shared" si="44"/>
        <v>86.237939128550735</v>
      </c>
      <c r="Q53" s="37">
        <f t="shared" si="44"/>
        <v>67.64318822106209</v>
      </c>
      <c r="R53" s="37">
        <f t="shared" si="44"/>
        <v>68.478730725708147</v>
      </c>
      <c r="S53" s="37">
        <f t="shared" si="44"/>
        <v>68.800723195328573</v>
      </c>
      <c r="T53" s="37">
        <f t="shared" si="44"/>
        <v>70.033832476386578</v>
      </c>
      <c r="U53" s="37">
        <f t="shared" si="44"/>
        <v>51.695109548687846</v>
      </c>
      <c r="V53" s="37">
        <f t="shared" si="44"/>
        <v>55.786453330532055</v>
      </c>
      <c r="W53" s="37">
        <f t="shared" si="44"/>
        <v>52.255876096758101</v>
      </c>
      <c r="X53" s="37">
        <f t="shared" si="44"/>
        <v>60.242461333622252</v>
      </c>
      <c r="Y53" s="37">
        <f t="shared" si="44"/>
        <v>55.469928344126139</v>
      </c>
      <c r="Z53" s="37">
        <f t="shared" si="44"/>
        <v>58.209206164655775</v>
      </c>
      <c r="AA53" s="37">
        <f t="shared" si="44"/>
        <v>59.132237620673799</v>
      </c>
      <c r="AB53" s="37">
        <f t="shared" si="44"/>
        <v>60.152475997580503</v>
      </c>
      <c r="AC53" s="37">
        <f t="shared" si="44"/>
        <v>59.881784145819516</v>
      </c>
      <c r="AD53" s="37">
        <f t="shared" ref="AD53:AE53" si="45">SUM(AD54:AD57)</f>
        <v>61.276454598109595</v>
      </c>
      <c r="AE53" s="37">
        <f t="shared" si="45"/>
        <v>57.968307868020702</v>
      </c>
      <c r="AF53" s="37">
        <f t="shared" ref="AF53" si="46">SUM(AF54:AF57)</f>
        <v>49.372121873648467</v>
      </c>
      <c r="AG53" s="37">
        <f t="shared" ref="AG53:AH53" si="47">SUM(AG54:AG57)</f>
        <v>45.715285953664136</v>
      </c>
      <c r="AH53" s="37">
        <f t="shared" si="47"/>
        <v>45.782486839847685</v>
      </c>
      <c r="AI53" s="37">
        <f t="shared" ref="AI53:AJ53" si="48">SUM(AI54:AI57)</f>
        <v>47.567786562548569</v>
      </c>
      <c r="AJ53" s="37">
        <f t="shared" si="48"/>
        <v>46.537624927701415</v>
      </c>
      <c r="AK53" s="37"/>
    </row>
    <row r="54" spans="2:38" x14ac:dyDescent="0.2">
      <c r="B54" s="46" t="s">
        <v>79</v>
      </c>
      <c r="C54" s="37">
        <v>21.15</v>
      </c>
      <c r="D54" s="37">
        <v>22.09</v>
      </c>
      <c r="E54" s="37">
        <v>23.029999999999998</v>
      </c>
      <c r="F54" s="37">
        <v>23.970000000000002</v>
      </c>
      <c r="G54" s="37">
        <v>24.91</v>
      </c>
      <c r="H54" s="37">
        <v>25.85</v>
      </c>
      <c r="I54" s="37">
        <v>25.943999999999999</v>
      </c>
      <c r="J54" s="37">
        <v>36.659999999999997</v>
      </c>
      <c r="K54" s="37">
        <v>24.816000000000003</v>
      </c>
      <c r="L54" s="37">
        <v>34.404000000000003</v>
      </c>
      <c r="M54" s="37">
        <v>7.6562999999999999</v>
      </c>
      <c r="N54" s="37">
        <v>31.513500000000001</v>
      </c>
      <c r="O54" s="37">
        <v>22.404899999999998</v>
      </c>
      <c r="P54" s="37">
        <v>37.802099999999996</v>
      </c>
      <c r="Q54" s="37">
        <v>21.192299999999999</v>
      </c>
      <c r="R54" s="37">
        <v>23.124000000000002</v>
      </c>
      <c r="S54" s="37">
        <v>27.635999999999999</v>
      </c>
      <c r="T54" s="37">
        <v>29.327999999999999</v>
      </c>
      <c r="U54" s="37">
        <v>10.716000000000001</v>
      </c>
      <c r="V54" s="37">
        <v>13.7475</v>
      </c>
      <c r="W54" s="37">
        <v>12.707625</v>
      </c>
      <c r="X54" s="37">
        <v>21.333299999999998</v>
      </c>
      <c r="Y54" s="37">
        <v>16.71555</v>
      </c>
      <c r="Z54" s="37">
        <v>19.175999999999998</v>
      </c>
      <c r="AA54" s="37">
        <v>19.740000000000002</v>
      </c>
      <c r="AB54" s="37">
        <v>20.303999999999998</v>
      </c>
      <c r="AC54" s="37">
        <v>19.646000000000001</v>
      </c>
      <c r="AD54" s="37">
        <v>20.480249999999998</v>
      </c>
      <c r="AE54" s="37">
        <v>16.624840000000003</v>
      </c>
      <c r="AF54" s="37">
        <v>7.4471499999999988</v>
      </c>
      <c r="AG54" s="37">
        <v>3.2420600000000004</v>
      </c>
      <c r="AH54" s="37">
        <v>2.9680500000000003</v>
      </c>
      <c r="AI54" s="37">
        <v>3.9064049999999995</v>
      </c>
      <c r="AJ54" s="37">
        <v>2.1218150000000002</v>
      </c>
      <c r="AK54" s="37"/>
    </row>
    <row r="55" spans="2:38" ht="18" x14ac:dyDescent="0.2">
      <c r="B55" s="46" t="s">
        <v>100</v>
      </c>
      <c r="C55" s="37">
        <v>13.299497103957615</v>
      </c>
      <c r="D55" s="37">
        <v>13.318625466251373</v>
      </c>
      <c r="E55" s="37">
        <v>13.337562544922193</v>
      </c>
      <c r="F55" s="37">
        <v>13.356310252806303</v>
      </c>
      <c r="G55" s="37">
        <v>13.374870483611573</v>
      </c>
      <c r="H55" s="37">
        <v>13.393245112108792</v>
      </c>
      <c r="I55" s="37">
        <v>13.411435994321037</v>
      </c>
      <c r="J55" s="37">
        <v>13.429444967711159</v>
      </c>
      <c r="K55" s="37">
        <v>14.989916299207204</v>
      </c>
      <c r="L55" s="37">
        <v>15.364460710588334</v>
      </c>
      <c r="M55" s="37">
        <v>15.198903153365498</v>
      </c>
      <c r="N55" s="37">
        <v>15.063447654043188</v>
      </c>
      <c r="O55" s="37">
        <v>16.036722498720621</v>
      </c>
      <c r="P55" s="37">
        <v>16.717109915359149</v>
      </c>
      <c r="Q55" s="37">
        <v>14.224067032698491</v>
      </c>
      <c r="R55" s="37">
        <v>12.42151322028255</v>
      </c>
      <c r="S55" s="37">
        <v>7.4425073262277781</v>
      </c>
      <c r="T55" s="37">
        <v>5.8499281710721736</v>
      </c>
      <c r="U55" s="37">
        <v>5.2599498892354415</v>
      </c>
      <c r="V55" s="37">
        <v>5.9384746607787777</v>
      </c>
      <c r="W55" s="37">
        <v>3.2839465009752966</v>
      </c>
      <c r="X55" s="37">
        <v>2.4845399773210595</v>
      </c>
      <c r="Y55" s="37">
        <v>2.1847709139022222</v>
      </c>
      <c r="Z55" s="37">
        <v>2.3030341348448848</v>
      </c>
      <c r="AA55" s="37">
        <v>2.4201147235781204</v>
      </c>
      <c r="AB55" s="37">
        <v>2.5360245064240234</v>
      </c>
      <c r="AC55" s="37">
        <v>2.518497594693117</v>
      </c>
      <c r="AD55" s="37">
        <v>2.501145952079519</v>
      </c>
      <c r="AE55" s="37">
        <v>2.4839678258920568</v>
      </c>
      <c r="AF55" s="37">
        <v>2.4669614809664697</v>
      </c>
      <c r="AG55" s="37">
        <v>2.4501251994901385</v>
      </c>
      <c r="AH55" s="37">
        <v>2.4334572808285704</v>
      </c>
      <c r="AI55" s="37">
        <v>2.4169560413536177</v>
      </c>
      <c r="AJ55" s="37">
        <v>2.4006198142734152</v>
      </c>
      <c r="AK55" s="37"/>
    </row>
    <row r="56" spans="2:38" ht="18" x14ac:dyDescent="0.2">
      <c r="B56" s="46" t="s">
        <v>101</v>
      </c>
      <c r="C56" s="37">
        <v>27.871110000000002</v>
      </c>
      <c r="D56" s="37">
        <v>28.029314999999997</v>
      </c>
      <c r="E56" s="37">
        <v>28.258274999999998</v>
      </c>
      <c r="F56" s="37">
        <v>28.414095</v>
      </c>
      <c r="G56" s="37">
        <v>28.507904999999997</v>
      </c>
      <c r="H56" s="37">
        <v>28.630334999999999</v>
      </c>
      <c r="I56" s="37">
        <v>28.827494999999999</v>
      </c>
      <c r="J56" s="37">
        <v>29.131184999999999</v>
      </c>
      <c r="K56" s="37">
        <v>29.439644999999995</v>
      </c>
      <c r="L56" s="37">
        <v>29.745719999999995</v>
      </c>
      <c r="M56" s="37">
        <v>30.126525000000001</v>
      </c>
      <c r="N56" s="37">
        <v>30.585239999999999</v>
      </c>
      <c r="O56" s="37">
        <v>31.141739999999999</v>
      </c>
      <c r="P56" s="37">
        <v>31.640204999999998</v>
      </c>
      <c r="Q56" s="37">
        <v>32.15934</v>
      </c>
      <c r="R56" s="37">
        <v>32.863709999999998</v>
      </c>
      <c r="S56" s="37">
        <v>33.651554999999995</v>
      </c>
      <c r="T56" s="37">
        <v>34.787610000000001</v>
      </c>
      <c r="U56" s="37">
        <v>35.656545000000001</v>
      </c>
      <c r="V56" s="37">
        <v>36.040529999999997</v>
      </c>
      <c r="W56" s="37">
        <v>36.210660000000004</v>
      </c>
      <c r="X56" s="37">
        <v>36.370454999999993</v>
      </c>
      <c r="Y56" s="37">
        <v>36.519914999999997</v>
      </c>
      <c r="Z56" s="37">
        <v>36.686865000000004</v>
      </c>
      <c r="AA56" s="37">
        <v>36.930929999999996</v>
      </c>
      <c r="AB56" s="37">
        <v>37.268009999999997</v>
      </c>
      <c r="AC56" s="37">
        <v>37.679819999999999</v>
      </c>
      <c r="AD56" s="37">
        <v>38.246654999999997</v>
      </c>
      <c r="AE56" s="37">
        <v>38.834955000000001</v>
      </c>
      <c r="AF56" s="37">
        <v>39.420074999999997</v>
      </c>
      <c r="AG56" s="37">
        <v>39.987704999999998</v>
      </c>
      <c r="AH56" s="37">
        <v>40.343864999999994</v>
      </c>
      <c r="AI56" s="37">
        <v>41.212799999999994</v>
      </c>
      <c r="AJ56" s="37">
        <v>41.988720000000001</v>
      </c>
      <c r="AK56" s="37"/>
    </row>
    <row r="57" spans="2:38" x14ac:dyDescent="0.2">
      <c r="B57" s="46" t="s">
        <v>109</v>
      </c>
      <c r="C57" s="37">
        <v>7.4528994680800001E-2</v>
      </c>
      <c r="D57" s="37">
        <v>8.0373148948399989E-2</v>
      </c>
      <c r="E57" s="37">
        <v>7.662534789799999E-2</v>
      </c>
      <c r="F57" s="37">
        <v>7.3463614897199991E-2</v>
      </c>
      <c r="G57" s="37">
        <v>7.6006027209200008E-2</v>
      </c>
      <c r="H57" s="37">
        <v>8.1031720294799978E-2</v>
      </c>
      <c r="I57" s="37">
        <v>7.7826668567999982E-2</v>
      </c>
      <c r="J57" s="37">
        <v>7.9567522865599968E-2</v>
      </c>
      <c r="K57" s="37">
        <v>8.1472388839599993E-2</v>
      </c>
      <c r="L57" s="37">
        <v>8.6998081125999979E-2</v>
      </c>
      <c r="M57" s="37">
        <v>8.6691642866399979E-2</v>
      </c>
      <c r="N57" s="37">
        <v>8.6013432348799976E-2</v>
      </c>
      <c r="O57" s="37">
        <v>8.8754307408799984E-2</v>
      </c>
      <c r="P57" s="37">
        <v>7.8524213191599995E-2</v>
      </c>
      <c r="Q57" s="37">
        <v>6.7481188363599995E-2</v>
      </c>
      <c r="R57" s="37">
        <v>6.9507505425599983E-2</v>
      </c>
      <c r="S57" s="37">
        <v>7.0660869100799981E-2</v>
      </c>
      <c r="T57" s="37">
        <v>6.8294305314399992E-2</v>
      </c>
      <c r="U57" s="37">
        <v>6.2614659452399982E-2</v>
      </c>
      <c r="V57" s="37">
        <v>5.994866975327999E-2</v>
      </c>
      <c r="W57" s="37">
        <v>5.3644595782800002E-2</v>
      </c>
      <c r="X57" s="37">
        <v>5.4166356301200001E-2</v>
      </c>
      <c r="Y57" s="37">
        <v>4.9692430223919989E-2</v>
      </c>
      <c r="Z57" s="37">
        <v>4.3307029810879992E-2</v>
      </c>
      <c r="AA57" s="37">
        <v>4.1192897095679991E-2</v>
      </c>
      <c r="AB57" s="37">
        <v>4.4441491156479995E-2</v>
      </c>
      <c r="AC57" s="37">
        <v>3.7466551126399995E-2</v>
      </c>
      <c r="AD57" s="37">
        <v>4.8403646030079989E-2</v>
      </c>
      <c r="AE57" s="37">
        <v>2.4545042128639991E-2</v>
      </c>
      <c r="AF57" s="37">
        <v>3.7935392682000003E-2</v>
      </c>
      <c r="AG57" s="37">
        <v>3.5395754173999996E-2</v>
      </c>
      <c r="AH57" s="37">
        <v>3.7114559019119996E-2</v>
      </c>
      <c r="AI57" s="37">
        <v>3.1625521194959996E-2</v>
      </c>
      <c r="AJ57" s="37">
        <v>2.6470113427999997E-2</v>
      </c>
      <c r="AK57" s="55"/>
    </row>
    <row r="58" spans="2:38" x14ac:dyDescent="0.2">
      <c r="B58" s="46" t="s">
        <v>110</v>
      </c>
      <c r="C58" s="37">
        <v>19.959601395166718</v>
      </c>
      <c r="D58" s="37">
        <v>20.236219787239939</v>
      </c>
      <c r="E58" s="37">
        <v>20.513536328991279</v>
      </c>
      <c r="F58" s="37">
        <v>20.766798343426906</v>
      </c>
      <c r="G58" s="37">
        <v>21.031575092475762</v>
      </c>
      <c r="H58" s="37">
        <v>21.22024505229102</v>
      </c>
      <c r="I58" s="37">
        <v>20.453207607687787</v>
      </c>
      <c r="J58" s="37">
        <v>19.173528578723747</v>
      </c>
      <c r="K58" s="37">
        <v>21.025802234002853</v>
      </c>
      <c r="L58" s="37">
        <v>21.908354908306954</v>
      </c>
      <c r="M58" s="37">
        <v>19.975157900609059</v>
      </c>
      <c r="N58" s="37">
        <v>19.517270265502596</v>
      </c>
      <c r="O58" s="37">
        <v>25.621823569136314</v>
      </c>
      <c r="P58" s="37">
        <v>29.767613563395948</v>
      </c>
      <c r="Q58" s="37">
        <v>28.31210260001528</v>
      </c>
      <c r="R58" s="37">
        <v>27.284112793044471</v>
      </c>
      <c r="S58" s="37">
        <v>27.590137704104546</v>
      </c>
      <c r="T58" s="37">
        <v>27.217436080832826</v>
      </c>
      <c r="U58" s="37">
        <v>28.74768441218168</v>
      </c>
      <c r="V58" s="37">
        <v>31.137596689729605</v>
      </c>
      <c r="W58" s="37">
        <v>36.418957510207271</v>
      </c>
      <c r="X58" s="37">
        <v>36.306658016188216</v>
      </c>
      <c r="Y58" s="37">
        <v>41.420509058643056</v>
      </c>
      <c r="Z58" s="37">
        <v>44.632930621109246</v>
      </c>
      <c r="AA58" s="37">
        <v>38.113539543442847</v>
      </c>
      <c r="AB58" s="37">
        <v>40.726565918557206</v>
      </c>
      <c r="AC58" s="37">
        <v>42.985635077013505</v>
      </c>
      <c r="AD58" s="37">
        <v>53.306720028816116</v>
      </c>
      <c r="AE58" s="37">
        <v>53.837186959890985</v>
      </c>
      <c r="AF58" s="37">
        <v>58.576503720129331</v>
      </c>
      <c r="AG58" s="37">
        <v>52.801012251464236</v>
      </c>
      <c r="AH58" s="37">
        <v>59.277278178995545</v>
      </c>
      <c r="AI58" s="37">
        <v>66.242837638090677</v>
      </c>
      <c r="AJ58" s="37">
        <v>66.08190417279485</v>
      </c>
      <c r="AK58" s="55"/>
    </row>
    <row r="59" spans="2:38" ht="18" x14ac:dyDescent="0.2">
      <c r="B59" s="19" t="s">
        <v>103</v>
      </c>
      <c r="C59" s="26">
        <f>SUM(C34,C39,C42,C43,C48,C49,C53,C58)</f>
        <v>3197.0839260808093</v>
      </c>
      <c r="D59" s="26">
        <f t="shared" ref="D59:AC59" si="49">SUM(D34,D39,D42,D43,D48,D49,D53,D58)</f>
        <v>2922.2159057510949</v>
      </c>
      <c r="E59" s="26">
        <f t="shared" si="49"/>
        <v>2847.8644229084557</v>
      </c>
      <c r="F59" s="26">
        <f t="shared" si="49"/>
        <v>2845.8540832895387</v>
      </c>
      <c r="G59" s="26">
        <f t="shared" si="49"/>
        <v>3122.7187766671932</v>
      </c>
      <c r="H59" s="26">
        <f t="shared" si="49"/>
        <v>3106.4594522912839</v>
      </c>
      <c r="I59" s="26">
        <f t="shared" si="49"/>
        <v>3282.5792295324759</v>
      </c>
      <c r="J59" s="26">
        <f t="shared" si="49"/>
        <v>3717.8699206500187</v>
      </c>
      <c r="K59" s="26">
        <f t="shared" si="49"/>
        <v>3512.3486255335906</v>
      </c>
      <c r="L59" s="26">
        <f t="shared" si="49"/>
        <v>3639.8010706597429</v>
      </c>
      <c r="M59" s="26">
        <f t="shared" si="49"/>
        <v>4406.2686076984337</v>
      </c>
      <c r="N59" s="26">
        <f t="shared" si="49"/>
        <v>4481.1717504944882</v>
      </c>
      <c r="O59" s="26">
        <f t="shared" si="49"/>
        <v>3991.8548419826343</v>
      </c>
      <c r="P59" s="26">
        <f t="shared" si="49"/>
        <v>3407.0371573368211</v>
      </c>
      <c r="Q59" s="26">
        <f t="shared" si="49"/>
        <v>3604.2062280340401</v>
      </c>
      <c r="R59" s="26">
        <f t="shared" si="49"/>
        <v>3880.3399493866086</v>
      </c>
      <c r="S59" s="26">
        <f t="shared" si="49"/>
        <v>3805.298139517839</v>
      </c>
      <c r="T59" s="26">
        <f t="shared" si="49"/>
        <v>3863.3147438547157</v>
      </c>
      <c r="U59" s="26">
        <f t="shared" si="49"/>
        <v>3600.4506970831144</v>
      </c>
      <c r="V59" s="26">
        <f t="shared" si="49"/>
        <v>2753.6306507877739</v>
      </c>
      <c r="W59" s="26">
        <f t="shared" si="49"/>
        <v>2523.8765611633653</v>
      </c>
      <c r="X59" s="26">
        <f t="shared" si="49"/>
        <v>2397.6881147554186</v>
      </c>
      <c r="Y59" s="26">
        <f t="shared" si="49"/>
        <v>2596.8812335178377</v>
      </c>
      <c r="Z59" s="26">
        <f t="shared" si="49"/>
        <v>2541.5400400813755</v>
      </c>
      <c r="AA59" s="26">
        <f t="shared" si="49"/>
        <v>2948.9619128467298</v>
      </c>
      <c r="AB59" s="26">
        <f t="shared" si="49"/>
        <v>3132.1156481165417</v>
      </c>
      <c r="AC59" s="26">
        <f t="shared" si="49"/>
        <v>3347.554880249912</v>
      </c>
      <c r="AD59" s="26">
        <f t="shared" ref="AD59:AE59" si="50">SUM(AD34,AD39,AD42,AD43,AD48,AD49,AD53,AD58)</f>
        <v>3367.9305111928775</v>
      </c>
      <c r="AE59" s="26">
        <f t="shared" si="50"/>
        <v>3119.6210096939026</v>
      </c>
      <c r="AF59" s="26">
        <f t="shared" ref="AF59" si="51">SUM(AF34,AF39,AF42,AF43,AF48,AF49,AF53,AF58)</f>
        <v>3067.8091693752431</v>
      </c>
      <c r="AG59" s="26">
        <f t="shared" ref="AG59:AH59" si="52">SUM(AG34,AG39,AG42,AG43,AG48,AG49,AG53,AG58)</f>
        <v>2750.5054382673993</v>
      </c>
      <c r="AH59" s="26">
        <f t="shared" si="52"/>
        <v>3158.5044330322721</v>
      </c>
      <c r="AI59" s="26">
        <f t="shared" ref="AI59:AJ59" si="53">SUM(AI34,AI39,AI42,AI43,AI48,AI49,AI53,AI58)</f>
        <v>2947.1125460614217</v>
      </c>
      <c r="AJ59" s="26">
        <f t="shared" si="53"/>
        <v>2754.4368049040177</v>
      </c>
      <c r="AK59" s="26"/>
      <c r="AL59" s="56"/>
    </row>
    <row r="60" spans="2:38" x14ac:dyDescent="0.2">
      <c r="B60" s="20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34"/>
    </row>
    <row r="61" spans="2:38" x14ac:dyDescent="0.2">
      <c r="B61" s="8" t="s">
        <v>7</v>
      </c>
    </row>
    <row r="63" spans="2:38" x14ac:dyDescent="0.2">
      <c r="B63" s="4" t="s">
        <v>44</v>
      </c>
      <c r="C63" s="4">
        <v>1990</v>
      </c>
      <c r="D63" s="4">
        <v>1991</v>
      </c>
      <c r="E63" s="4">
        <v>1992</v>
      </c>
      <c r="F63" s="4">
        <v>1993</v>
      </c>
      <c r="G63" s="4">
        <v>1994</v>
      </c>
      <c r="H63" s="4">
        <v>1995</v>
      </c>
      <c r="I63" s="4">
        <v>1996</v>
      </c>
      <c r="J63" s="4">
        <v>1997</v>
      </c>
      <c r="K63" s="4">
        <v>1998</v>
      </c>
      <c r="L63" s="4">
        <v>1999</v>
      </c>
      <c r="M63" s="4">
        <v>2000</v>
      </c>
      <c r="N63" s="4">
        <v>2001</v>
      </c>
      <c r="O63" s="4">
        <v>2002</v>
      </c>
      <c r="P63" s="4">
        <v>2003</v>
      </c>
      <c r="Q63" s="4">
        <v>2004</v>
      </c>
      <c r="R63" s="4">
        <v>2005</v>
      </c>
      <c r="S63" s="4">
        <v>2006</v>
      </c>
      <c r="T63" s="4">
        <v>2007</v>
      </c>
      <c r="U63" s="4">
        <v>2008</v>
      </c>
      <c r="V63" s="4">
        <v>2009</v>
      </c>
      <c r="W63" s="4">
        <v>2010</v>
      </c>
      <c r="X63" s="4">
        <v>2011</v>
      </c>
      <c r="Y63" s="4">
        <v>2012</v>
      </c>
      <c r="Z63" s="4">
        <v>2013</v>
      </c>
      <c r="AA63" s="4">
        <v>2014</v>
      </c>
      <c r="AB63" s="4">
        <v>2015</v>
      </c>
      <c r="AC63" s="4">
        <v>2016</v>
      </c>
      <c r="AD63" s="4">
        <v>2017</v>
      </c>
      <c r="AE63" s="4">
        <v>2018</v>
      </c>
      <c r="AF63" s="4">
        <v>2019</v>
      </c>
      <c r="AG63" s="4">
        <v>2020</v>
      </c>
      <c r="AH63" s="4">
        <v>2021</v>
      </c>
      <c r="AI63" s="4">
        <v>2022</v>
      </c>
      <c r="AJ63" s="4">
        <v>2023</v>
      </c>
      <c r="AK63" s="4"/>
    </row>
    <row r="64" spans="2:38" x14ac:dyDescent="0.2">
      <c r="B64" s="5" t="s">
        <v>23</v>
      </c>
      <c r="C64" s="23">
        <f>IFERROR((C34-C4)/C4,"NO")</f>
        <v>0</v>
      </c>
      <c r="D64" s="23">
        <f t="shared" ref="D64:Z64" si="54">IFERROR((D34-D4)/D4,"NO")</f>
        <v>0</v>
      </c>
      <c r="E64" s="23">
        <f t="shared" si="54"/>
        <v>0</v>
      </c>
      <c r="F64" s="23">
        <f t="shared" si="54"/>
        <v>0</v>
      </c>
      <c r="G64" s="23">
        <f t="shared" si="54"/>
        <v>0</v>
      </c>
      <c r="H64" s="23">
        <f t="shared" si="54"/>
        <v>0</v>
      </c>
      <c r="I64" s="23">
        <f t="shared" si="54"/>
        <v>0</v>
      </c>
      <c r="J64" s="23">
        <f t="shared" si="54"/>
        <v>0</v>
      </c>
      <c r="K64" s="23">
        <f t="shared" si="54"/>
        <v>0</v>
      </c>
      <c r="L64" s="23">
        <f t="shared" si="54"/>
        <v>0</v>
      </c>
      <c r="M64" s="23">
        <f t="shared" si="54"/>
        <v>0</v>
      </c>
      <c r="N64" s="23">
        <f t="shared" si="54"/>
        <v>0</v>
      </c>
      <c r="O64" s="23">
        <f t="shared" si="54"/>
        <v>0</v>
      </c>
      <c r="P64" s="23">
        <f t="shared" si="54"/>
        <v>0</v>
      </c>
      <c r="Q64" s="23">
        <f t="shared" si="54"/>
        <v>0</v>
      </c>
      <c r="R64" s="23">
        <f t="shared" si="54"/>
        <v>0</v>
      </c>
      <c r="S64" s="23">
        <f t="shared" si="54"/>
        <v>0</v>
      </c>
      <c r="T64" s="23">
        <f t="shared" si="54"/>
        <v>0</v>
      </c>
      <c r="U64" s="23">
        <f t="shared" si="54"/>
        <v>0</v>
      </c>
      <c r="V64" s="23">
        <f t="shared" si="54"/>
        <v>0</v>
      </c>
      <c r="W64" s="23">
        <f t="shared" si="54"/>
        <v>0</v>
      </c>
      <c r="X64" s="23">
        <f t="shared" si="54"/>
        <v>0</v>
      </c>
      <c r="Y64" s="23">
        <f t="shared" si="54"/>
        <v>0</v>
      </c>
      <c r="Z64" s="23">
        <f t="shared" si="54"/>
        <v>0</v>
      </c>
      <c r="AA64" s="23">
        <f t="shared" ref="AA64:AC86" si="55">IFERROR((AA34-AA4)/AA4,"NO")</f>
        <v>0</v>
      </c>
      <c r="AB64" s="23">
        <f t="shared" si="55"/>
        <v>0</v>
      </c>
      <c r="AC64" s="23">
        <f t="shared" si="55"/>
        <v>0</v>
      </c>
      <c r="AD64" s="23">
        <f t="shared" ref="AD64:AE64" si="56">IFERROR((AD34-AD4)/AD4,"NO")</f>
        <v>0</v>
      </c>
      <c r="AE64" s="23">
        <f t="shared" si="56"/>
        <v>0</v>
      </c>
      <c r="AF64" s="23">
        <f t="shared" ref="AF64" si="57">IFERROR((AF34-AF4)/AF4,"NO")</f>
        <v>0</v>
      </c>
      <c r="AG64" s="23">
        <f t="shared" ref="AG64:AH64" si="58">IFERROR((AG34-AG4)/AG4,"NO")</f>
        <v>0</v>
      </c>
      <c r="AH64" s="23">
        <f t="shared" si="58"/>
        <v>0</v>
      </c>
      <c r="AI64" s="23">
        <f t="shared" ref="AI64:AJ64" si="59">IFERROR((AI34-AI4)/AI4,"NO")</f>
        <v>0</v>
      </c>
      <c r="AJ64" s="23">
        <f t="shared" si="59"/>
        <v>0</v>
      </c>
      <c r="AK64" s="23"/>
      <c r="AL64" s="66"/>
    </row>
    <row r="65" spans="2:38" x14ac:dyDescent="0.2">
      <c r="B65" s="46" t="s">
        <v>24</v>
      </c>
      <c r="C65" s="23">
        <f t="shared" ref="C65:Z65" si="60">IFERROR((C35-C5)/C5,"NO")</f>
        <v>0</v>
      </c>
      <c r="D65" s="23">
        <f t="shared" si="60"/>
        <v>0</v>
      </c>
      <c r="E65" s="23">
        <f t="shared" si="60"/>
        <v>0</v>
      </c>
      <c r="F65" s="23">
        <f t="shared" si="60"/>
        <v>0</v>
      </c>
      <c r="G65" s="23">
        <f t="shared" si="60"/>
        <v>0</v>
      </c>
      <c r="H65" s="23">
        <f t="shared" si="60"/>
        <v>0</v>
      </c>
      <c r="I65" s="23">
        <f t="shared" si="60"/>
        <v>0</v>
      </c>
      <c r="J65" s="23">
        <f t="shared" si="60"/>
        <v>0</v>
      </c>
      <c r="K65" s="23">
        <f t="shared" si="60"/>
        <v>0</v>
      </c>
      <c r="L65" s="23">
        <f t="shared" si="60"/>
        <v>0</v>
      </c>
      <c r="M65" s="23">
        <f t="shared" si="60"/>
        <v>0</v>
      </c>
      <c r="N65" s="23">
        <f t="shared" si="60"/>
        <v>0</v>
      </c>
      <c r="O65" s="23">
        <f t="shared" si="60"/>
        <v>0</v>
      </c>
      <c r="P65" s="23">
        <f t="shared" si="60"/>
        <v>0</v>
      </c>
      <c r="Q65" s="23">
        <f t="shared" si="60"/>
        <v>0</v>
      </c>
      <c r="R65" s="23">
        <f t="shared" si="60"/>
        <v>0</v>
      </c>
      <c r="S65" s="23">
        <f t="shared" si="60"/>
        <v>0</v>
      </c>
      <c r="T65" s="23">
        <f t="shared" si="60"/>
        <v>0</v>
      </c>
      <c r="U65" s="23">
        <f t="shared" si="60"/>
        <v>0</v>
      </c>
      <c r="V65" s="23">
        <f t="shared" si="60"/>
        <v>0</v>
      </c>
      <c r="W65" s="23">
        <f t="shared" si="60"/>
        <v>0</v>
      </c>
      <c r="X65" s="23">
        <f t="shared" si="60"/>
        <v>0</v>
      </c>
      <c r="Y65" s="23">
        <f t="shared" si="60"/>
        <v>0</v>
      </c>
      <c r="Z65" s="23">
        <f t="shared" si="60"/>
        <v>0</v>
      </c>
      <c r="AA65" s="23">
        <f t="shared" si="55"/>
        <v>0</v>
      </c>
      <c r="AB65" s="23">
        <f t="shared" si="55"/>
        <v>0</v>
      </c>
      <c r="AC65" s="23">
        <f t="shared" si="55"/>
        <v>0</v>
      </c>
      <c r="AD65" s="23">
        <f t="shared" ref="AD65:AE65" si="61">IFERROR((AD35-AD5)/AD5,"NO")</f>
        <v>0</v>
      </c>
      <c r="AE65" s="23">
        <f t="shared" si="61"/>
        <v>0</v>
      </c>
      <c r="AF65" s="23">
        <f t="shared" ref="AF65" si="62">IFERROR((AF35-AF5)/AF5,"NO")</f>
        <v>0</v>
      </c>
      <c r="AG65" s="23">
        <f t="shared" ref="AG65:AH65" si="63">IFERROR((AG35-AG5)/AG5,"NO")</f>
        <v>0</v>
      </c>
      <c r="AH65" s="23">
        <f t="shared" si="63"/>
        <v>0</v>
      </c>
      <c r="AI65" s="23">
        <f t="shared" ref="AI65:AJ65" si="64">IFERROR((AI35-AI5)/AI5,"NO")</f>
        <v>0</v>
      </c>
      <c r="AJ65" s="23">
        <f t="shared" si="64"/>
        <v>0</v>
      </c>
      <c r="AK65" s="23"/>
      <c r="AL65" s="66"/>
    </row>
    <row r="66" spans="2:38" x14ac:dyDescent="0.2">
      <c r="B66" s="46" t="s">
        <v>25</v>
      </c>
      <c r="C66" s="23">
        <f t="shared" ref="C66:Z66" si="65">IFERROR((C36-C6)/C6,"NO")</f>
        <v>0</v>
      </c>
      <c r="D66" s="23">
        <f t="shared" si="65"/>
        <v>0</v>
      </c>
      <c r="E66" s="23">
        <f t="shared" si="65"/>
        <v>0</v>
      </c>
      <c r="F66" s="23">
        <f t="shared" si="65"/>
        <v>0</v>
      </c>
      <c r="G66" s="23">
        <f t="shared" si="65"/>
        <v>0</v>
      </c>
      <c r="H66" s="23">
        <f t="shared" si="65"/>
        <v>0</v>
      </c>
      <c r="I66" s="23">
        <f t="shared" si="65"/>
        <v>0</v>
      </c>
      <c r="J66" s="23">
        <f t="shared" si="65"/>
        <v>0</v>
      </c>
      <c r="K66" s="23">
        <f t="shared" si="65"/>
        <v>0</v>
      </c>
      <c r="L66" s="23">
        <f t="shared" si="65"/>
        <v>0</v>
      </c>
      <c r="M66" s="23">
        <f t="shared" si="65"/>
        <v>0</v>
      </c>
      <c r="N66" s="23">
        <f t="shared" si="65"/>
        <v>0</v>
      </c>
      <c r="O66" s="23">
        <f t="shared" si="65"/>
        <v>0</v>
      </c>
      <c r="P66" s="23">
        <f t="shared" si="65"/>
        <v>0</v>
      </c>
      <c r="Q66" s="23">
        <f t="shared" si="65"/>
        <v>0</v>
      </c>
      <c r="R66" s="23">
        <f t="shared" si="65"/>
        <v>0</v>
      </c>
      <c r="S66" s="23">
        <f t="shared" si="65"/>
        <v>0</v>
      </c>
      <c r="T66" s="23">
        <f t="shared" si="65"/>
        <v>0</v>
      </c>
      <c r="U66" s="23">
        <f t="shared" si="65"/>
        <v>0</v>
      </c>
      <c r="V66" s="23">
        <f t="shared" si="65"/>
        <v>0</v>
      </c>
      <c r="W66" s="23">
        <f t="shared" si="65"/>
        <v>0</v>
      </c>
      <c r="X66" s="23">
        <f t="shared" si="65"/>
        <v>0</v>
      </c>
      <c r="Y66" s="23">
        <f t="shared" si="65"/>
        <v>0</v>
      </c>
      <c r="Z66" s="23">
        <f t="shared" si="65"/>
        <v>0</v>
      </c>
      <c r="AA66" s="23">
        <f t="shared" si="55"/>
        <v>0</v>
      </c>
      <c r="AB66" s="23">
        <f t="shared" si="55"/>
        <v>0</v>
      </c>
      <c r="AC66" s="23">
        <f t="shared" si="55"/>
        <v>0</v>
      </c>
      <c r="AD66" s="23">
        <f t="shared" ref="AD66:AE66" si="66">IFERROR((AD36-AD6)/AD6,"NO")</f>
        <v>0</v>
      </c>
      <c r="AE66" s="23">
        <f t="shared" si="66"/>
        <v>0</v>
      </c>
      <c r="AF66" s="23">
        <f t="shared" ref="AF66" si="67">IFERROR((AF36-AF6)/AF6,"NO")</f>
        <v>0</v>
      </c>
      <c r="AG66" s="23">
        <f t="shared" ref="AG66:AH66" si="68">IFERROR((AG36-AG6)/AG6,"NO")</f>
        <v>0</v>
      </c>
      <c r="AH66" s="23">
        <f t="shared" si="68"/>
        <v>0</v>
      </c>
      <c r="AI66" s="23">
        <f t="shared" ref="AI66:AJ66" si="69">IFERROR((AI36-AI6)/AI6,"NO")</f>
        <v>0</v>
      </c>
      <c r="AJ66" s="23">
        <f t="shared" si="69"/>
        <v>0</v>
      </c>
      <c r="AK66" s="23"/>
      <c r="AL66" s="66"/>
    </row>
    <row r="67" spans="2:38" x14ac:dyDescent="0.2">
      <c r="B67" s="46" t="s">
        <v>26</v>
      </c>
      <c r="C67" s="23">
        <f t="shared" ref="C67:Z67" si="70">IFERROR((C37-C7)/C7,"NO")</f>
        <v>0</v>
      </c>
      <c r="D67" s="23">
        <f t="shared" si="70"/>
        <v>0</v>
      </c>
      <c r="E67" s="23">
        <f t="shared" si="70"/>
        <v>0</v>
      </c>
      <c r="F67" s="23">
        <f t="shared" si="70"/>
        <v>0</v>
      </c>
      <c r="G67" s="23">
        <f t="shared" si="70"/>
        <v>0</v>
      </c>
      <c r="H67" s="23">
        <f t="shared" si="70"/>
        <v>0</v>
      </c>
      <c r="I67" s="23">
        <f t="shared" si="70"/>
        <v>0</v>
      </c>
      <c r="J67" s="23">
        <f t="shared" si="70"/>
        <v>0</v>
      </c>
      <c r="K67" s="23">
        <f t="shared" si="70"/>
        <v>0</v>
      </c>
      <c r="L67" s="23">
        <f t="shared" si="70"/>
        <v>0</v>
      </c>
      <c r="M67" s="23">
        <f t="shared" si="70"/>
        <v>0</v>
      </c>
      <c r="N67" s="23">
        <f t="shared" si="70"/>
        <v>0</v>
      </c>
      <c r="O67" s="23">
        <f t="shared" si="70"/>
        <v>0</v>
      </c>
      <c r="P67" s="23">
        <f t="shared" si="70"/>
        <v>0</v>
      </c>
      <c r="Q67" s="23">
        <f t="shared" si="70"/>
        <v>0</v>
      </c>
      <c r="R67" s="23">
        <f t="shared" si="70"/>
        <v>0</v>
      </c>
      <c r="S67" s="23">
        <f t="shared" si="70"/>
        <v>0</v>
      </c>
      <c r="T67" s="23">
        <f t="shared" si="70"/>
        <v>0</v>
      </c>
      <c r="U67" s="23">
        <f t="shared" si="70"/>
        <v>0</v>
      </c>
      <c r="V67" s="23">
        <f t="shared" si="70"/>
        <v>0</v>
      </c>
      <c r="W67" s="23" t="str">
        <f t="shared" si="70"/>
        <v>NO</v>
      </c>
      <c r="X67" s="23" t="str">
        <f t="shared" si="70"/>
        <v>NO</v>
      </c>
      <c r="Y67" s="23" t="str">
        <f t="shared" si="70"/>
        <v>NO</v>
      </c>
      <c r="Z67" s="23" t="str">
        <f t="shared" si="70"/>
        <v>NO</v>
      </c>
      <c r="AA67" s="23" t="str">
        <f t="shared" si="55"/>
        <v>NO</v>
      </c>
      <c r="AB67" s="23" t="str">
        <f t="shared" si="55"/>
        <v>NO</v>
      </c>
      <c r="AC67" s="23" t="str">
        <f t="shared" si="55"/>
        <v>NO</v>
      </c>
      <c r="AD67" s="23" t="str">
        <f t="shared" ref="AD67:AE67" si="71">IFERROR((AD37-AD7)/AD7,"NO")</f>
        <v>NO</v>
      </c>
      <c r="AE67" s="23" t="str">
        <f t="shared" si="71"/>
        <v>NO</v>
      </c>
      <c r="AF67" s="23" t="str">
        <f t="shared" ref="AF67" si="72">IFERROR((AF37-AF7)/AF7,"NO")</f>
        <v>NO</v>
      </c>
      <c r="AG67" s="23" t="str">
        <f t="shared" ref="AG67:AH67" si="73">IFERROR((AG37-AG7)/AG7,"NO")</f>
        <v>NO</v>
      </c>
      <c r="AH67" s="23" t="str">
        <f t="shared" si="73"/>
        <v>NO</v>
      </c>
      <c r="AI67" s="23" t="str">
        <f t="shared" ref="AI67:AJ67" si="74">IFERROR((AI37-AI7)/AI7,"NO")</f>
        <v>NO</v>
      </c>
      <c r="AJ67" s="23" t="str">
        <f t="shared" si="74"/>
        <v>NO</v>
      </c>
      <c r="AK67" s="23"/>
      <c r="AL67" s="66"/>
    </row>
    <row r="68" spans="2:38" x14ac:dyDescent="0.2">
      <c r="B68" s="46" t="s">
        <v>27</v>
      </c>
      <c r="C68" s="23">
        <f t="shared" ref="C68:Z68" si="75">IFERROR((C38-C8)/C8,"NO")</f>
        <v>0</v>
      </c>
      <c r="D68" s="23">
        <f t="shared" si="75"/>
        <v>0</v>
      </c>
      <c r="E68" s="23">
        <f t="shared" si="75"/>
        <v>0</v>
      </c>
      <c r="F68" s="23">
        <f t="shared" si="75"/>
        <v>0</v>
      </c>
      <c r="G68" s="23">
        <f t="shared" si="75"/>
        <v>0</v>
      </c>
      <c r="H68" s="23">
        <f t="shared" si="75"/>
        <v>0</v>
      </c>
      <c r="I68" s="23">
        <f t="shared" si="75"/>
        <v>0</v>
      </c>
      <c r="J68" s="23">
        <f t="shared" si="75"/>
        <v>0</v>
      </c>
      <c r="K68" s="23">
        <f t="shared" si="75"/>
        <v>0</v>
      </c>
      <c r="L68" s="23">
        <f t="shared" si="75"/>
        <v>0</v>
      </c>
      <c r="M68" s="23">
        <f t="shared" si="75"/>
        <v>0</v>
      </c>
      <c r="N68" s="23">
        <f t="shared" si="75"/>
        <v>0</v>
      </c>
      <c r="O68" s="23">
        <f t="shared" si="75"/>
        <v>0</v>
      </c>
      <c r="P68" s="23">
        <f t="shared" si="75"/>
        <v>0</v>
      </c>
      <c r="Q68" s="23">
        <f t="shared" si="75"/>
        <v>0</v>
      </c>
      <c r="R68" s="23">
        <f t="shared" si="75"/>
        <v>0</v>
      </c>
      <c r="S68" s="23">
        <f t="shared" si="75"/>
        <v>0</v>
      </c>
      <c r="T68" s="23">
        <f t="shared" si="75"/>
        <v>0</v>
      </c>
      <c r="U68" s="23">
        <f t="shared" si="75"/>
        <v>0</v>
      </c>
      <c r="V68" s="23">
        <f t="shared" si="75"/>
        <v>0</v>
      </c>
      <c r="W68" s="23">
        <f t="shared" si="75"/>
        <v>0</v>
      </c>
      <c r="X68" s="23">
        <f t="shared" si="75"/>
        <v>0</v>
      </c>
      <c r="Y68" s="23">
        <f t="shared" si="75"/>
        <v>0</v>
      </c>
      <c r="Z68" s="23">
        <f t="shared" si="75"/>
        <v>0</v>
      </c>
      <c r="AA68" s="23">
        <f t="shared" si="55"/>
        <v>0</v>
      </c>
      <c r="AB68" s="23">
        <f t="shared" si="55"/>
        <v>0</v>
      </c>
      <c r="AC68" s="23">
        <f t="shared" si="55"/>
        <v>0</v>
      </c>
      <c r="AD68" s="23">
        <f t="shared" ref="AD68:AE68" si="76">IFERROR((AD38-AD8)/AD8,"NO")</f>
        <v>0</v>
      </c>
      <c r="AE68" s="23">
        <f t="shared" si="76"/>
        <v>0</v>
      </c>
      <c r="AF68" s="23">
        <f t="shared" ref="AF68" si="77">IFERROR((AF38-AF8)/AF8,"NO")</f>
        <v>0</v>
      </c>
      <c r="AG68" s="23">
        <f t="shared" ref="AG68:AH68" si="78">IFERROR((AG38-AG8)/AG8,"NO")</f>
        <v>0</v>
      </c>
      <c r="AH68" s="23">
        <f t="shared" si="78"/>
        <v>0</v>
      </c>
      <c r="AI68" s="23">
        <f t="shared" ref="AI68:AJ68" si="79">IFERROR((AI38-AI8)/AI8,"NO")</f>
        <v>0</v>
      </c>
      <c r="AJ68" s="23">
        <f t="shared" si="79"/>
        <v>0</v>
      </c>
      <c r="AK68" s="23"/>
      <c r="AL68" s="66"/>
    </row>
    <row r="69" spans="2:38" x14ac:dyDescent="0.2">
      <c r="B69" s="5" t="s">
        <v>28</v>
      </c>
      <c r="C69" s="23">
        <f t="shared" ref="C69:Z69" si="80">IFERROR((C39-C9)/C9,"NO")</f>
        <v>0</v>
      </c>
      <c r="D69" s="23">
        <f t="shared" si="80"/>
        <v>0</v>
      </c>
      <c r="E69" s="23">
        <f t="shared" si="80"/>
        <v>0</v>
      </c>
      <c r="F69" s="23">
        <f t="shared" si="80"/>
        <v>0</v>
      </c>
      <c r="G69" s="23">
        <f t="shared" si="80"/>
        <v>0</v>
      </c>
      <c r="H69" s="23">
        <f t="shared" si="80"/>
        <v>0</v>
      </c>
      <c r="I69" s="23">
        <f t="shared" si="80"/>
        <v>0</v>
      </c>
      <c r="J69" s="23">
        <f t="shared" si="80"/>
        <v>0</v>
      </c>
      <c r="K69" s="23">
        <f t="shared" si="80"/>
        <v>0</v>
      </c>
      <c r="L69" s="23">
        <f t="shared" si="80"/>
        <v>0</v>
      </c>
      <c r="M69" s="23">
        <f t="shared" si="80"/>
        <v>1.0120093770133253E-6</v>
      </c>
      <c r="N69" s="23">
        <f t="shared" si="80"/>
        <v>6.2633454410774317E-5</v>
      </c>
      <c r="O69" s="23">
        <f t="shared" si="80"/>
        <v>7.8069902007123196E-5</v>
      </c>
      <c r="P69" s="23">
        <f t="shared" si="80"/>
        <v>-1.1287850227917022E-5</v>
      </c>
      <c r="Q69" s="23" t="str">
        <f t="shared" si="80"/>
        <v>NO</v>
      </c>
      <c r="R69" s="23" t="str">
        <f t="shared" si="80"/>
        <v>NO</v>
      </c>
      <c r="S69" s="23" t="str">
        <f t="shared" si="80"/>
        <v>NO</v>
      </c>
      <c r="T69" s="23" t="str">
        <f t="shared" si="80"/>
        <v>NO</v>
      </c>
      <c r="U69" s="23" t="str">
        <f t="shared" si="80"/>
        <v>NO</v>
      </c>
      <c r="V69" s="23" t="str">
        <f t="shared" si="80"/>
        <v>NO</v>
      </c>
      <c r="W69" s="23" t="str">
        <f t="shared" si="80"/>
        <v>NO</v>
      </c>
      <c r="X69" s="23" t="str">
        <f t="shared" si="80"/>
        <v>NO</v>
      </c>
      <c r="Y69" s="23" t="str">
        <f t="shared" si="80"/>
        <v>NO</v>
      </c>
      <c r="Z69" s="23" t="str">
        <f t="shared" si="80"/>
        <v>NO</v>
      </c>
      <c r="AA69" s="23" t="str">
        <f t="shared" si="55"/>
        <v>NO</v>
      </c>
      <c r="AB69" s="23" t="str">
        <f t="shared" si="55"/>
        <v>NO</v>
      </c>
      <c r="AC69" s="23" t="str">
        <f t="shared" si="55"/>
        <v>NO</v>
      </c>
      <c r="AD69" s="23" t="str">
        <f t="shared" ref="AD69:AE69" si="81">IFERROR((AD39-AD9)/AD9,"NO")</f>
        <v>NO</v>
      </c>
      <c r="AE69" s="23" t="str">
        <f t="shared" si="81"/>
        <v>NO</v>
      </c>
      <c r="AF69" s="23" t="str">
        <f t="shared" ref="AF69" si="82">IFERROR((AF39-AF9)/AF9,"NO")</f>
        <v>NO</v>
      </c>
      <c r="AG69" s="23" t="str">
        <f t="shared" ref="AG69:AH69" si="83">IFERROR((AG39-AG9)/AG9,"NO")</f>
        <v>NO</v>
      </c>
      <c r="AH69" s="23" t="str">
        <f t="shared" si="83"/>
        <v>NO</v>
      </c>
      <c r="AI69" s="23" t="str">
        <f t="shared" ref="AI69:AJ69" si="84">IFERROR((AI39-AI9)/AI9,"NO")</f>
        <v>NO</v>
      </c>
      <c r="AJ69" s="23" t="str">
        <f t="shared" si="84"/>
        <v>NO</v>
      </c>
      <c r="AK69" s="23"/>
      <c r="AL69" s="66"/>
    </row>
    <row r="70" spans="2:38" x14ac:dyDescent="0.2">
      <c r="B70" s="46" t="s">
        <v>29</v>
      </c>
      <c r="C70" s="23">
        <f t="shared" ref="C70:Z70" si="85">IFERROR((C40-C10)/C10,"NO")</f>
        <v>0</v>
      </c>
      <c r="D70" s="23">
        <f t="shared" si="85"/>
        <v>0</v>
      </c>
      <c r="E70" s="23">
        <f t="shared" si="85"/>
        <v>0</v>
      </c>
      <c r="F70" s="23">
        <f t="shared" si="85"/>
        <v>0</v>
      </c>
      <c r="G70" s="23">
        <f t="shared" si="85"/>
        <v>0</v>
      </c>
      <c r="H70" s="23">
        <f t="shared" si="85"/>
        <v>0</v>
      </c>
      <c r="I70" s="23">
        <f t="shared" si="85"/>
        <v>0</v>
      </c>
      <c r="J70" s="23">
        <f t="shared" si="85"/>
        <v>0</v>
      </c>
      <c r="K70" s="23">
        <f t="shared" si="85"/>
        <v>0</v>
      </c>
      <c r="L70" s="23">
        <f t="shared" si="85"/>
        <v>0</v>
      </c>
      <c r="M70" s="23">
        <f t="shared" si="85"/>
        <v>1.8086291530869688E-6</v>
      </c>
      <c r="N70" s="23">
        <f t="shared" si="85"/>
        <v>9.2682649534299194E-5</v>
      </c>
      <c r="O70" s="23">
        <f t="shared" si="85"/>
        <v>1.0211600750355059E-4</v>
      </c>
      <c r="P70" s="23">
        <f t="shared" si="85"/>
        <v>-1.1287850227917022E-5</v>
      </c>
      <c r="Q70" s="23" t="str">
        <f t="shared" si="85"/>
        <v>NO</v>
      </c>
      <c r="R70" s="23" t="str">
        <f t="shared" si="85"/>
        <v>NO</v>
      </c>
      <c r="S70" s="23" t="str">
        <f t="shared" si="85"/>
        <v>NO</v>
      </c>
      <c r="T70" s="23" t="str">
        <f t="shared" si="85"/>
        <v>NO</v>
      </c>
      <c r="U70" s="23" t="str">
        <f t="shared" si="85"/>
        <v>NO</v>
      </c>
      <c r="V70" s="23" t="str">
        <f t="shared" si="85"/>
        <v>NO</v>
      </c>
      <c r="W70" s="23" t="str">
        <f t="shared" si="85"/>
        <v>NO</v>
      </c>
      <c r="X70" s="23" t="str">
        <f t="shared" si="85"/>
        <v>NO</v>
      </c>
      <c r="Y70" s="23" t="str">
        <f t="shared" si="85"/>
        <v>NO</v>
      </c>
      <c r="Z70" s="23" t="str">
        <f t="shared" si="85"/>
        <v>NO</v>
      </c>
      <c r="AA70" s="23" t="str">
        <f t="shared" si="55"/>
        <v>NO</v>
      </c>
      <c r="AB70" s="23" t="str">
        <f t="shared" si="55"/>
        <v>NO</v>
      </c>
      <c r="AC70" s="23" t="str">
        <f t="shared" si="55"/>
        <v>NO</v>
      </c>
      <c r="AD70" s="23" t="str">
        <f t="shared" ref="AD70:AE70" si="86">IFERROR((AD40-AD10)/AD10,"NO")</f>
        <v>NO</v>
      </c>
      <c r="AE70" s="23" t="str">
        <f t="shared" si="86"/>
        <v>NO</v>
      </c>
      <c r="AF70" s="23" t="str">
        <f t="shared" ref="AF70" si="87">IFERROR((AF40-AF10)/AF10,"NO")</f>
        <v>NO</v>
      </c>
      <c r="AG70" s="23" t="str">
        <f t="shared" ref="AG70:AH70" si="88">IFERROR((AG40-AG10)/AG10,"NO")</f>
        <v>NO</v>
      </c>
      <c r="AH70" s="23" t="str">
        <f t="shared" si="88"/>
        <v>NO</v>
      </c>
      <c r="AI70" s="23" t="str">
        <f t="shared" ref="AI70:AJ70" si="89">IFERROR((AI40-AI10)/AI10,"NO")</f>
        <v>NO</v>
      </c>
      <c r="AJ70" s="23" t="str">
        <f t="shared" si="89"/>
        <v>NO</v>
      </c>
      <c r="AK70" s="23"/>
      <c r="AL70" s="66"/>
    </row>
    <row r="71" spans="2:38" x14ac:dyDescent="0.2">
      <c r="B71" s="46" t="s">
        <v>30</v>
      </c>
      <c r="C71" s="23">
        <f t="shared" ref="C71:Z71" si="90">IFERROR((C41-C11)/C11,"NO")</f>
        <v>0</v>
      </c>
      <c r="D71" s="23">
        <f t="shared" si="90"/>
        <v>0</v>
      </c>
      <c r="E71" s="23">
        <f t="shared" si="90"/>
        <v>0</v>
      </c>
      <c r="F71" s="23">
        <f t="shared" si="90"/>
        <v>0</v>
      </c>
      <c r="G71" s="23">
        <f t="shared" si="90"/>
        <v>0</v>
      </c>
      <c r="H71" s="23">
        <f t="shared" si="90"/>
        <v>0</v>
      </c>
      <c r="I71" s="23">
        <f t="shared" si="90"/>
        <v>0</v>
      </c>
      <c r="J71" s="23">
        <f t="shared" si="90"/>
        <v>0</v>
      </c>
      <c r="K71" s="23">
        <f t="shared" si="90"/>
        <v>0</v>
      </c>
      <c r="L71" s="23">
        <f t="shared" si="90"/>
        <v>0</v>
      </c>
      <c r="M71" s="23">
        <f t="shared" si="90"/>
        <v>0</v>
      </c>
      <c r="N71" s="23">
        <f t="shared" si="90"/>
        <v>0</v>
      </c>
      <c r="O71" s="23">
        <f t="shared" si="90"/>
        <v>0</v>
      </c>
      <c r="P71" s="23" t="str">
        <f t="shared" si="90"/>
        <v>NO</v>
      </c>
      <c r="Q71" s="23" t="str">
        <f t="shared" si="90"/>
        <v>NO</v>
      </c>
      <c r="R71" s="23" t="str">
        <f t="shared" si="90"/>
        <v>NO</v>
      </c>
      <c r="S71" s="23" t="str">
        <f t="shared" si="90"/>
        <v>NO</v>
      </c>
      <c r="T71" s="23" t="str">
        <f t="shared" si="90"/>
        <v>NO</v>
      </c>
      <c r="U71" s="23" t="str">
        <f t="shared" si="90"/>
        <v>NO</v>
      </c>
      <c r="V71" s="23" t="str">
        <f t="shared" si="90"/>
        <v>NO</v>
      </c>
      <c r="W71" s="23" t="str">
        <f t="shared" si="90"/>
        <v>NO</v>
      </c>
      <c r="X71" s="23" t="str">
        <f t="shared" si="90"/>
        <v>NO</v>
      </c>
      <c r="Y71" s="23" t="str">
        <f t="shared" si="90"/>
        <v>NO</v>
      </c>
      <c r="Z71" s="23" t="str">
        <f t="shared" si="90"/>
        <v>NO</v>
      </c>
      <c r="AA71" s="23" t="str">
        <f t="shared" si="55"/>
        <v>NO</v>
      </c>
      <c r="AB71" s="23" t="str">
        <f t="shared" si="55"/>
        <v>NO</v>
      </c>
      <c r="AC71" s="23" t="str">
        <f t="shared" si="55"/>
        <v>NO</v>
      </c>
      <c r="AD71" s="23" t="str">
        <f t="shared" ref="AD71:AE71" si="91">IFERROR((AD41-AD11)/AD11,"NO")</f>
        <v>NO</v>
      </c>
      <c r="AE71" s="23" t="str">
        <f t="shared" si="91"/>
        <v>NO</v>
      </c>
      <c r="AF71" s="23" t="str">
        <f t="shared" ref="AF71" si="92">IFERROR((AF41-AF11)/AF11,"NO")</f>
        <v>NO</v>
      </c>
      <c r="AG71" s="23" t="str">
        <f t="shared" ref="AG71:AH71" si="93">IFERROR((AG41-AG11)/AG11,"NO")</f>
        <v>NO</v>
      </c>
      <c r="AH71" s="23" t="str">
        <f t="shared" si="93"/>
        <v>NO</v>
      </c>
      <c r="AI71" s="23" t="str">
        <f t="shared" ref="AI71:AJ71" si="94">IFERROR((AI41-AI11)/AI11,"NO")</f>
        <v>NO</v>
      </c>
      <c r="AJ71" s="23" t="str">
        <f t="shared" si="94"/>
        <v>NO</v>
      </c>
      <c r="AK71" s="23"/>
      <c r="AL71" s="66"/>
    </row>
    <row r="72" spans="2:38" x14ac:dyDescent="0.2">
      <c r="B72" s="5" t="s">
        <v>75</v>
      </c>
      <c r="C72" s="23">
        <f t="shared" ref="C72:Z72" si="95">IFERROR((C42-C12)/C12,"NO")</f>
        <v>0</v>
      </c>
      <c r="D72" s="23">
        <f t="shared" si="95"/>
        <v>0</v>
      </c>
      <c r="E72" s="23">
        <f t="shared" si="95"/>
        <v>0</v>
      </c>
      <c r="F72" s="23">
        <f t="shared" si="95"/>
        <v>0</v>
      </c>
      <c r="G72" s="23">
        <f t="shared" si="95"/>
        <v>0</v>
      </c>
      <c r="H72" s="23">
        <f t="shared" si="95"/>
        <v>0</v>
      </c>
      <c r="I72" s="23">
        <f t="shared" si="95"/>
        <v>0</v>
      </c>
      <c r="J72" s="23">
        <f t="shared" si="95"/>
        <v>0</v>
      </c>
      <c r="K72" s="23">
        <f t="shared" si="95"/>
        <v>0</v>
      </c>
      <c r="L72" s="23">
        <f t="shared" si="95"/>
        <v>0</v>
      </c>
      <c r="M72" s="23">
        <f t="shared" si="95"/>
        <v>0</v>
      </c>
      <c r="N72" s="23">
        <f t="shared" si="95"/>
        <v>0</v>
      </c>
      <c r="O72" s="23" t="str">
        <f t="shared" si="95"/>
        <v>NO</v>
      </c>
      <c r="P72" s="23" t="str">
        <f t="shared" si="95"/>
        <v>NO</v>
      </c>
      <c r="Q72" s="23" t="str">
        <f t="shared" si="95"/>
        <v>NO</v>
      </c>
      <c r="R72" s="23" t="str">
        <f t="shared" si="95"/>
        <v>NO</v>
      </c>
      <c r="S72" s="23" t="str">
        <f t="shared" si="95"/>
        <v>NO</v>
      </c>
      <c r="T72" s="23" t="str">
        <f t="shared" si="95"/>
        <v>NO</v>
      </c>
      <c r="U72" s="23" t="str">
        <f t="shared" si="95"/>
        <v>NO</v>
      </c>
      <c r="V72" s="23" t="str">
        <f t="shared" si="95"/>
        <v>NO</v>
      </c>
      <c r="W72" s="23" t="str">
        <f t="shared" si="95"/>
        <v>NO</v>
      </c>
      <c r="X72" s="23" t="str">
        <f t="shared" si="95"/>
        <v>NO</v>
      </c>
      <c r="Y72" s="23" t="str">
        <f t="shared" si="95"/>
        <v>NO</v>
      </c>
      <c r="Z72" s="23" t="str">
        <f t="shared" si="95"/>
        <v>NO</v>
      </c>
      <c r="AA72" s="23" t="str">
        <f t="shared" si="55"/>
        <v>NO</v>
      </c>
      <c r="AB72" s="23" t="str">
        <f t="shared" si="55"/>
        <v>NO</v>
      </c>
      <c r="AC72" s="23" t="str">
        <f t="shared" si="55"/>
        <v>NO</v>
      </c>
      <c r="AD72" s="23" t="str">
        <f t="shared" ref="AD72:AE72" si="96">IFERROR((AD42-AD12)/AD12,"NO")</f>
        <v>NO</v>
      </c>
      <c r="AE72" s="23" t="str">
        <f t="shared" si="96"/>
        <v>NO</v>
      </c>
      <c r="AF72" s="23" t="str">
        <f t="shared" ref="AF72" si="97">IFERROR((AF42-AF12)/AF12,"NO")</f>
        <v>NO</v>
      </c>
      <c r="AG72" s="23" t="str">
        <f t="shared" ref="AG72:AH72" si="98">IFERROR((AG42-AG12)/AG12,"NO")</f>
        <v>NO</v>
      </c>
      <c r="AH72" s="23" t="str">
        <f t="shared" si="98"/>
        <v>NO</v>
      </c>
      <c r="AI72" s="23" t="str">
        <f t="shared" ref="AI72:AJ72" si="99">IFERROR((AI42-AI12)/AI12,"NO")</f>
        <v>NO</v>
      </c>
      <c r="AJ72" s="23" t="str">
        <f t="shared" si="99"/>
        <v>NO</v>
      </c>
      <c r="AK72" s="23"/>
      <c r="AL72" s="66"/>
    </row>
    <row r="73" spans="2:38" x14ac:dyDescent="0.2">
      <c r="B73" s="5" t="s">
        <v>32</v>
      </c>
      <c r="C73" s="23">
        <f>IFERROR((C43-C13)/C13,"NO")</f>
        <v>5.1284758620853248E-8</v>
      </c>
      <c r="D73" s="23">
        <f t="shared" ref="D73:Z73" si="100">IFERROR((D43-D13)/D13,"NO")</f>
        <v>7.3431123304728335E-8</v>
      </c>
      <c r="E73" s="23">
        <f t="shared" si="100"/>
        <v>-1.3626170607320656E-5</v>
      </c>
      <c r="F73" s="23">
        <f t="shared" si="100"/>
        <v>-2.7235545594049939E-5</v>
      </c>
      <c r="G73" s="23">
        <f t="shared" si="100"/>
        <v>-4.1791954012025804E-5</v>
      </c>
      <c r="H73" s="23">
        <f t="shared" si="100"/>
        <v>-6.7689338893925057E-5</v>
      </c>
      <c r="I73" s="23">
        <f t="shared" si="100"/>
        <v>-6.7589042377672436E-5</v>
      </c>
      <c r="J73" s="23">
        <f t="shared" si="100"/>
        <v>-9.0816031795407174E-5</v>
      </c>
      <c r="K73" s="23">
        <f t="shared" si="100"/>
        <v>-1.0516373903969973E-4</v>
      </c>
      <c r="L73" s="23">
        <f t="shared" si="100"/>
        <v>-1.138552685969425E-4</v>
      </c>
      <c r="M73" s="23">
        <f t="shared" si="100"/>
        <v>-8.257370762485663E-5</v>
      </c>
      <c r="N73" s="23">
        <f t="shared" si="100"/>
        <v>2.4679246954307889E-7</v>
      </c>
      <c r="O73" s="23">
        <f>IFERROR((O43-O13)/O13,"NO")</f>
        <v>-2.0313502810139695E-5</v>
      </c>
      <c r="P73" s="23">
        <f t="shared" si="100"/>
        <v>-3.6605835588723328E-5</v>
      </c>
      <c r="Q73" s="23">
        <f t="shared" si="100"/>
        <v>-4.4663748641406865E-5</v>
      </c>
      <c r="R73" s="23">
        <f t="shared" si="100"/>
        <v>-4.8181263153774601E-5</v>
      </c>
      <c r="S73" s="23">
        <f t="shared" si="100"/>
        <v>4.5868229947691329E-4</v>
      </c>
      <c r="T73" s="23">
        <f t="shared" si="100"/>
        <v>1.5697800691431764E-3</v>
      </c>
      <c r="U73" s="23">
        <f t="shared" si="100"/>
        <v>4.8856503285622513E-3</v>
      </c>
      <c r="V73" s="23">
        <f t="shared" si="100"/>
        <v>3.7284876148115423E-3</v>
      </c>
      <c r="W73" s="23">
        <f t="shared" si="100"/>
        <v>3.3816256246123038E-3</v>
      </c>
      <c r="X73" s="23">
        <f t="shared" si="100"/>
        <v>-2.5130766367667377E-4</v>
      </c>
      <c r="Y73" s="23">
        <f t="shared" si="100"/>
        <v>1.601959613170916E-3</v>
      </c>
      <c r="Z73" s="23">
        <f t="shared" si="100"/>
        <v>3.9502864524816172E-3</v>
      </c>
      <c r="AA73" s="23">
        <f t="shared" si="55"/>
        <v>6.0038523123384065E-3</v>
      </c>
      <c r="AB73" s="23">
        <f t="shared" si="55"/>
        <v>7.1769491749204186E-3</v>
      </c>
      <c r="AC73" s="23">
        <f t="shared" si="55"/>
        <v>9.3387097944089524E-3</v>
      </c>
      <c r="AD73" s="23">
        <f t="shared" ref="AD73:AE73" si="101">IFERROR((AD43-AD13)/AD13,"NO")</f>
        <v>1.2103968363833343E-2</v>
      </c>
      <c r="AE73" s="23">
        <f t="shared" si="101"/>
        <v>1.4284505989936851E-2</v>
      </c>
      <c r="AF73" s="23">
        <f t="shared" ref="AF73" si="102">IFERROR((AF43-AF13)/AF13,"NO")</f>
        <v>1.7754587461012453E-2</v>
      </c>
      <c r="AG73" s="23">
        <f t="shared" ref="AG73:AH73" si="103">IFERROR((AG43-AG13)/AG13,"NO")</f>
        <v>9.6181605008017375E-3</v>
      </c>
      <c r="AH73" s="23">
        <f t="shared" si="103"/>
        <v>1.5388471638121706E-2</v>
      </c>
      <c r="AI73" s="23">
        <f t="shared" ref="AI73:AJ73" si="104">IFERROR((AI43-AI13)/AI13,"NO")</f>
        <v>-3.4572577095065872E-2</v>
      </c>
      <c r="AJ73" s="23">
        <f t="shared" si="104"/>
        <v>-8.5423724897993908E-2</v>
      </c>
      <c r="AK73" s="23"/>
      <c r="AL73" s="66"/>
    </row>
    <row r="74" spans="2:38" x14ac:dyDescent="0.2">
      <c r="B74" s="46" t="s">
        <v>33</v>
      </c>
      <c r="C74" s="23">
        <f t="shared" ref="C74:Z74" si="105">IFERROR((C44-C14)/C14,"NO")</f>
        <v>0</v>
      </c>
      <c r="D74" s="23">
        <f t="shared" si="105"/>
        <v>0</v>
      </c>
      <c r="E74" s="23">
        <f t="shared" si="105"/>
        <v>0</v>
      </c>
      <c r="F74" s="23">
        <f t="shared" si="105"/>
        <v>0</v>
      </c>
      <c r="G74" s="23">
        <f t="shared" si="105"/>
        <v>0</v>
      </c>
      <c r="H74" s="23">
        <f t="shared" si="105"/>
        <v>0</v>
      </c>
      <c r="I74" s="23">
        <f t="shared" si="105"/>
        <v>0</v>
      </c>
      <c r="J74" s="23">
        <f t="shared" si="105"/>
        <v>0</v>
      </c>
      <c r="K74" s="23">
        <f t="shared" si="105"/>
        <v>0</v>
      </c>
      <c r="L74" s="23">
        <f t="shared" si="105"/>
        <v>0</v>
      </c>
      <c r="M74" s="23">
        <f t="shared" si="105"/>
        <v>0</v>
      </c>
      <c r="N74" s="23">
        <f t="shared" si="105"/>
        <v>0</v>
      </c>
      <c r="O74" s="23">
        <f t="shared" si="105"/>
        <v>0</v>
      </c>
      <c r="P74" s="23">
        <f t="shared" si="105"/>
        <v>0</v>
      </c>
      <c r="Q74" s="23">
        <f t="shared" si="105"/>
        <v>0</v>
      </c>
      <c r="R74" s="23">
        <f t="shared" si="105"/>
        <v>0</v>
      </c>
      <c r="S74" s="23">
        <f t="shared" si="105"/>
        <v>0</v>
      </c>
      <c r="T74" s="23">
        <f t="shared" si="105"/>
        <v>0</v>
      </c>
      <c r="U74" s="23">
        <f t="shared" si="105"/>
        <v>0</v>
      </c>
      <c r="V74" s="23">
        <f t="shared" si="105"/>
        <v>0</v>
      </c>
      <c r="W74" s="23">
        <f t="shared" si="105"/>
        <v>0</v>
      </c>
      <c r="X74" s="23">
        <f t="shared" si="105"/>
        <v>0</v>
      </c>
      <c r="Y74" s="23">
        <f t="shared" si="105"/>
        <v>0</v>
      </c>
      <c r="Z74" s="23">
        <f t="shared" si="105"/>
        <v>0</v>
      </c>
      <c r="AA74" s="23">
        <f t="shared" si="55"/>
        <v>0</v>
      </c>
      <c r="AB74" s="23">
        <f t="shared" si="55"/>
        <v>0</v>
      </c>
      <c r="AC74" s="23">
        <f t="shared" si="55"/>
        <v>0</v>
      </c>
      <c r="AD74" s="23">
        <f t="shared" ref="AD74:AE74" si="106">IFERROR((AD44-AD14)/AD14,"NO")</f>
        <v>0</v>
      </c>
      <c r="AE74" s="23">
        <f t="shared" si="106"/>
        <v>0</v>
      </c>
      <c r="AF74" s="23">
        <f t="shared" ref="AF74" si="107">IFERROR((AF44-AF14)/AF14,"NO")</f>
        <v>0</v>
      </c>
      <c r="AG74" s="23">
        <f t="shared" ref="AG74:AH74" si="108">IFERROR((AG44-AG14)/AG14,"NO")</f>
        <v>0</v>
      </c>
      <c r="AH74" s="23">
        <f t="shared" si="108"/>
        <v>0</v>
      </c>
      <c r="AI74" s="23">
        <f t="shared" ref="AI74:AJ74" si="109">IFERROR((AI44-AI14)/AI14,"NO")</f>
        <v>0</v>
      </c>
      <c r="AJ74" s="23">
        <f t="shared" si="109"/>
        <v>4.4248435750126195E-3</v>
      </c>
      <c r="AK74" s="23"/>
      <c r="AL74" s="66"/>
    </row>
    <row r="75" spans="2:38" x14ac:dyDescent="0.2">
      <c r="B75" s="46" t="s">
        <v>34</v>
      </c>
      <c r="C75" s="23">
        <f t="shared" ref="C75:Z75" si="110">IFERROR((C45-C15)/C15,"NO")</f>
        <v>0</v>
      </c>
      <c r="D75" s="23">
        <f t="shared" si="110"/>
        <v>0</v>
      </c>
      <c r="E75" s="23">
        <f t="shared" si="110"/>
        <v>0</v>
      </c>
      <c r="F75" s="23">
        <f t="shared" si="110"/>
        <v>0</v>
      </c>
      <c r="G75" s="23">
        <f t="shared" si="110"/>
        <v>0</v>
      </c>
      <c r="H75" s="23">
        <f t="shared" si="110"/>
        <v>0</v>
      </c>
      <c r="I75" s="23">
        <f t="shared" si="110"/>
        <v>0</v>
      </c>
      <c r="J75" s="23">
        <f t="shared" si="110"/>
        <v>0</v>
      </c>
      <c r="K75" s="23">
        <f t="shared" si="110"/>
        <v>0</v>
      </c>
      <c r="L75" s="23">
        <f t="shared" si="110"/>
        <v>0</v>
      </c>
      <c r="M75" s="23">
        <f t="shared" si="110"/>
        <v>0</v>
      </c>
      <c r="N75" s="23">
        <f t="shared" si="110"/>
        <v>0</v>
      </c>
      <c r="O75" s="23">
        <f t="shared" si="110"/>
        <v>0</v>
      </c>
      <c r="P75" s="23">
        <f t="shared" si="110"/>
        <v>0</v>
      </c>
      <c r="Q75" s="23">
        <f t="shared" si="110"/>
        <v>0</v>
      </c>
      <c r="R75" s="23">
        <f t="shared" si="110"/>
        <v>0</v>
      </c>
      <c r="S75" s="23">
        <f t="shared" si="110"/>
        <v>0</v>
      </c>
      <c r="T75" s="23">
        <f t="shared" si="110"/>
        <v>0</v>
      </c>
      <c r="U75" s="23">
        <f t="shared" si="110"/>
        <v>0</v>
      </c>
      <c r="V75" s="23">
        <f t="shared" si="110"/>
        <v>0</v>
      </c>
      <c r="W75" s="23">
        <f t="shared" si="110"/>
        <v>0</v>
      </c>
      <c r="X75" s="23">
        <f t="shared" si="110"/>
        <v>0</v>
      </c>
      <c r="Y75" s="23">
        <f t="shared" si="110"/>
        <v>0</v>
      </c>
      <c r="Z75" s="23">
        <f t="shared" si="110"/>
        <v>0</v>
      </c>
      <c r="AA75" s="23">
        <f t="shared" si="55"/>
        <v>0</v>
      </c>
      <c r="AB75" s="23">
        <f t="shared" si="55"/>
        <v>0</v>
      </c>
      <c r="AC75" s="23">
        <f t="shared" si="55"/>
        <v>0</v>
      </c>
      <c r="AD75" s="23">
        <f t="shared" ref="AD75:AE75" si="111">IFERROR((AD45-AD15)/AD15,"NO")</f>
        <v>0</v>
      </c>
      <c r="AE75" s="23">
        <f t="shared" si="111"/>
        <v>0</v>
      </c>
      <c r="AF75" s="23">
        <f t="shared" ref="AF75" si="112">IFERROR((AF45-AF15)/AF15,"NO")</f>
        <v>0</v>
      </c>
      <c r="AG75" s="23">
        <f t="shared" ref="AG75:AH75" si="113">IFERROR((AG45-AG15)/AG15,"NO")</f>
        <v>0</v>
      </c>
      <c r="AH75" s="23">
        <f t="shared" si="113"/>
        <v>1.1416554207953731E-2</v>
      </c>
      <c r="AI75" s="23">
        <f t="shared" ref="AI75:AJ75" si="114">IFERROR((AI45-AI15)/AI15,"NO")</f>
        <v>-0.17443233601971597</v>
      </c>
      <c r="AJ75" s="23">
        <f t="shared" si="114"/>
        <v>-0.34790643135782989</v>
      </c>
      <c r="AK75" s="23"/>
      <c r="AL75" s="66"/>
    </row>
    <row r="76" spans="2:38" x14ac:dyDescent="0.2">
      <c r="B76" s="46" t="s">
        <v>35</v>
      </c>
      <c r="C76" s="23">
        <f t="shared" ref="C76:Z76" si="115">IFERROR((C46-C16)/C16,"NO")</f>
        <v>9.1933209474254565E-8</v>
      </c>
      <c r="D76" s="23">
        <f t="shared" si="115"/>
        <v>1.1578976914781224E-7</v>
      </c>
      <c r="E76" s="23">
        <f t="shared" si="115"/>
        <v>-2.149576255139207E-5</v>
      </c>
      <c r="F76" s="23">
        <f t="shared" si="115"/>
        <v>-4.2142426953719589E-5</v>
      </c>
      <c r="G76" s="23">
        <f t="shared" si="115"/>
        <v>-6.4985622549490355E-5</v>
      </c>
      <c r="H76" s="23">
        <f t="shared" si="115"/>
        <v>-9.3325098507292416E-5</v>
      </c>
      <c r="I76" s="23">
        <f t="shared" si="115"/>
        <v>-1.1244091174149068E-4</v>
      </c>
      <c r="J76" s="23">
        <f t="shared" si="115"/>
        <v>-1.3647679909940087E-4</v>
      </c>
      <c r="K76" s="23">
        <f t="shared" si="115"/>
        <v>-1.5626777727469949E-4</v>
      </c>
      <c r="L76" s="23">
        <f t="shared" si="115"/>
        <v>-1.8176511975390137E-4</v>
      </c>
      <c r="M76" s="23">
        <f t="shared" si="115"/>
        <v>-2.2747788445739956E-4</v>
      </c>
      <c r="N76" s="23">
        <f t="shared" si="115"/>
        <v>4.272581253407027E-7</v>
      </c>
      <c r="O76" s="23">
        <f t="shared" si="115"/>
        <v>-3.3820892402888455E-5</v>
      </c>
      <c r="P76" s="23">
        <f t="shared" si="115"/>
        <v>-6.6128912078370432E-5</v>
      </c>
      <c r="Q76" s="23">
        <f t="shared" si="115"/>
        <v>-8.1597103581341365E-5</v>
      </c>
      <c r="R76" s="23">
        <f t="shared" si="115"/>
        <v>-1.4182600241351734E-4</v>
      </c>
      <c r="S76" s="23">
        <f t="shared" si="115"/>
        <v>-1.7792457365267827E-4</v>
      </c>
      <c r="T76" s="23">
        <f>IFERROR((T46-T16)/T16,"NO")</f>
        <v>-2.2922551401584164E-4</v>
      </c>
      <c r="U76" s="23">
        <f t="shared" si="115"/>
        <v>-2.4719978893919265E-4</v>
      </c>
      <c r="V76" s="23">
        <f t="shared" si="115"/>
        <v>-2.4220774624102531E-4</v>
      </c>
      <c r="W76" s="23">
        <f t="shared" si="115"/>
        <v>-2.7416204264794512E-4</v>
      </c>
      <c r="X76" s="23">
        <f t="shared" si="115"/>
        <v>-3.193443930783091E-4</v>
      </c>
      <c r="Y76" s="23">
        <f t="shared" si="115"/>
        <v>-3.5233822241298797E-6</v>
      </c>
      <c r="Z76" s="23">
        <f t="shared" si="115"/>
        <v>-2.0369016176543978E-5</v>
      </c>
      <c r="AA76" s="23">
        <f t="shared" si="55"/>
        <v>-1.477332584802487E-5</v>
      </c>
      <c r="AB76" s="23">
        <f t="shared" si="55"/>
        <v>1.4463668169920927E-5</v>
      </c>
      <c r="AC76" s="23">
        <f t="shared" si="55"/>
        <v>2.4062981733041118E-5</v>
      </c>
      <c r="AD76" s="23">
        <f t="shared" ref="AD76:AE76" si="116">IFERROR((AD46-AD16)/AD16,"NO")</f>
        <v>3.8133980165944207E-5</v>
      </c>
      <c r="AE76" s="23">
        <f t="shared" si="116"/>
        <v>7.5743092616078743E-5</v>
      </c>
      <c r="AF76" s="23">
        <f t="shared" ref="AF76" si="117">IFERROR((AF46-AF16)/AF16,"NO")</f>
        <v>8.6265794275963971E-5</v>
      </c>
      <c r="AG76" s="23">
        <f t="shared" ref="AG76:AH76" si="118">IFERROR((AG46-AG16)/AG16,"NO")</f>
        <v>1.3658566073845356E-4</v>
      </c>
      <c r="AH76" s="23">
        <f t="shared" si="118"/>
        <v>1.5904690810141127E-4</v>
      </c>
      <c r="AI76" s="23">
        <f t="shared" ref="AI76:AJ76" si="119">IFERROR((AI46-AI16)/AI16,"NO")</f>
        <v>-9.5257821653339293E-5</v>
      </c>
      <c r="AJ76" s="23">
        <f t="shared" si="119"/>
        <v>-6.0962906189197211E-4</v>
      </c>
      <c r="AK76" s="23"/>
      <c r="AL76" s="66"/>
    </row>
    <row r="77" spans="2:38" x14ac:dyDescent="0.2">
      <c r="B77" s="46" t="s">
        <v>113</v>
      </c>
      <c r="C77" s="23" t="str">
        <f t="shared" ref="C77:Z77" si="120">IFERROR((C47-C17)/C17,"NO")</f>
        <v>NO</v>
      </c>
      <c r="D77" s="23" t="str">
        <f t="shared" si="120"/>
        <v>NO</v>
      </c>
      <c r="E77" s="23" t="str">
        <f t="shared" si="120"/>
        <v>NO</v>
      </c>
      <c r="F77" s="23" t="str">
        <f t="shared" si="120"/>
        <v>NO</v>
      </c>
      <c r="G77" s="23" t="str">
        <f t="shared" si="120"/>
        <v>NO</v>
      </c>
      <c r="H77" s="23" t="str">
        <f t="shared" si="120"/>
        <v>NO</v>
      </c>
      <c r="I77" s="23" t="str">
        <f t="shared" si="120"/>
        <v>NO</v>
      </c>
      <c r="J77" s="23" t="str">
        <f t="shared" si="120"/>
        <v>NO</v>
      </c>
      <c r="K77" s="23" t="str">
        <f t="shared" si="120"/>
        <v>NO</v>
      </c>
      <c r="L77" s="23" t="str">
        <f t="shared" si="120"/>
        <v>NO</v>
      </c>
      <c r="M77" s="23" t="str">
        <f t="shared" si="120"/>
        <v>NO</v>
      </c>
      <c r="N77" s="23" t="str">
        <f t="shared" si="120"/>
        <v>NO</v>
      </c>
      <c r="O77" s="23" t="str">
        <f t="shared" si="120"/>
        <v>NO</v>
      </c>
      <c r="P77" s="23" t="str">
        <f t="shared" si="120"/>
        <v>NO</v>
      </c>
      <c r="Q77" s="23" t="str">
        <f t="shared" si="120"/>
        <v>NO</v>
      </c>
      <c r="R77" s="23" t="str">
        <f t="shared" si="120"/>
        <v>NO</v>
      </c>
      <c r="S77" s="23">
        <f t="shared" si="120"/>
        <v>3.1822339218141177E-2</v>
      </c>
      <c r="T77" s="23">
        <f t="shared" si="120"/>
        <v>5.3190278301274138E-2</v>
      </c>
      <c r="U77" s="23">
        <f t="shared" si="120"/>
        <v>9.8462585918222642E-2</v>
      </c>
      <c r="V77" s="23">
        <f t="shared" si="120"/>
        <v>7.4645242510149645E-2</v>
      </c>
      <c r="W77" s="23">
        <f t="shared" si="120"/>
        <v>5.7832331365259802E-2</v>
      </c>
      <c r="X77" s="23">
        <f t="shared" si="120"/>
        <v>-1.4919785168032421E-3</v>
      </c>
      <c r="Y77" s="23">
        <f t="shared" si="120"/>
        <v>2.2933114924766834E-2</v>
      </c>
      <c r="Z77" s="23">
        <f t="shared" si="120"/>
        <v>5.2721812132155516E-2</v>
      </c>
      <c r="AA77" s="23">
        <f t="shared" si="55"/>
        <v>7.5631844684925995E-2</v>
      </c>
      <c r="AB77" s="23">
        <f t="shared" si="55"/>
        <v>7.6385523177843737E-2</v>
      </c>
      <c r="AC77" s="23">
        <f t="shared" si="55"/>
        <v>7.9148698428232162E-2</v>
      </c>
      <c r="AD77" s="23">
        <f t="shared" ref="AD77:AE77" si="121">IFERROR((AD47-AD17)/AD17,"NO")</f>
        <v>9.9571372566431435E-2</v>
      </c>
      <c r="AE77" s="23">
        <f t="shared" si="121"/>
        <v>0.10728587949484111</v>
      </c>
      <c r="AF77" s="23">
        <f t="shared" ref="AF77" si="122">IFERROR((AF47-AF17)/AF17,"NO")</f>
        <v>0.13147785455888597</v>
      </c>
      <c r="AG77" s="23">
        <f t="shared" ref="AG77:AH77" si="123">IFERROR((AG47-AG17)/AG17,"NO")</f>
        <v>7.8781306069594353E-2</v>
      </c>
      <c r="AH77" s="23">
        <f t="shared" si="123"/>
        <v>9.4224112579095104E-2</v>
      </c>
      <c r="AI77" s="23">
        <f t="shared" ref="AI77:AJ77" si="124">IFERROR((AI47-AI17)/AI17,"NO")</f>
        <v>0.10547283998803349</v>
      </c>
      <c r="AJ77" s="23">
        <f t="shared" si="124"/>
        <v>8.5724809871407862E-2</v>
      </c>
      <c r="AK77" s="23"/>
      <c r="AL77" s="66"/>
    </row>
    <row r="78" spans="2:38" x14ac:dyDescent="0.2">
      <c r="B78" s="5" t="s">
        <v>31</v>
      </c>
      <c r="C78" s="23">
        <f t="shared" ref="C78:Z78" si="125">IFERROR((C48-C18)/C18,"NO")</f>
        <v>0</v>
      </c>
      <c r="D78" s="23">
        <f t="shared" si="125"/>
        <v>0</v>
      </c>
      <c r="E78" s="23">
        <f t="shared" si="125"/>
        <v>0</v>
      </c>
      <c r="F78" s="23">
        <f t="shared" si="125"/>
        <v>0</v>
      </c>
      <c r="G78" s="23">
        <f t="shared" si="125"/>
        <v>0</v>
      </c>
      <c r="H78" s="23">
        <f t="shared" si="125"/>
        <v>0</v>
      </c>
      <c r="I78" s="23">
        <f t="shared" si="125"/>
        <v>0</v>
      </c>
      <c r="J78" s="23">
        <f t="shared" si="125"/>
        <v>0</v>
      </c>
      <c r="K78" s="23">
        <f t="shared" si="125"/>
        <v>0</v>
      </c>
      <c r="L78" s="23">
        <f t="shared" si="125"/>
        <v>0</v>
      </c>
      <c r="M78" s="23">
        <f t="shared" si="125"/>
        <v>0</v>
      </c>
      <c r="N78" s="23">
        <f t="shared" si="125"/>
        <v>0</v>
      </c>
      <c r="O78" s="23">
        <f t="shared" si="125"/>
        <v>0</v>
      </c>
      <c r="P78" s="23">
        <f t="shared" si="125"/>
        <v>0</v>
      </c>
      <c r="Q78" s="23">
        <f t="shared" si="125"/>
        <v>0</v>
      </c>
      <c r="R78" s="23">
        <f t="shared" si="125"/>
        <v>0</v>
      </c>
      <c r="S78" s="23">
        <f t="shared" si="125"/>
        <v>0</v>
      </c>
      <c r="T78" s="23">
        <f t="shared" si="125"/>
        <v>0</v>
      </c>
      <c r="U78" s="23">
        <f t="shared" si="125"/>
        <v>0</v>
      </c>
      <c r="V78" s="23">
        <f t="shared" si="125"/>
        <v>0</v>
      </c>
      <c r="W78" s="23">
        <f t="shared" si="125"/>
        <v>0</v>
      </c>
      <c r="X78" s="23">
        <f t="shared" si="125"/>
        <v>0</v>
      </c>
      <c r="Y78" s="23">
        <f t="shared" si="125"/>
        <v>0</v>
      </c>
      <c r="Z78" s="23">
        <f t="shared" si="125"/>
        <v>0</v>
      </c>
      <c r="AA78" s="23">
        <f t="shared" si="55"/>
        <v>0</v>
      </c>
      <c r="AB78" s="23">
        <f t="shared" si="55"/>
        <v>0</v>
      </c>
      <c r="AC78" s="23">
        <f t="shared" si="55"/>
        <v>0</v>
      </c>
      <c r="AD78" s="23">
        <f t="shared" ref="AD78:AE78" si="126">IFERROR((AD48-AD18)/AD18,"NO")</f>
        <v>0</v>
      </c>
      <c r="AE78" s="23">
        <f t="shared" si="126"/>
        <v>1.2278792869994251E-4</v>
      </c>
      <c r="AF78" s="23">
        <f t="shared" ref="AF78" si="127">IFERROR((AF48-AF18)/AF18,"NO")</f>
        <v>1.5266265406118447E-4</v>
      </c>
      <c r="AG78" s="23">
        <f t="shared" ref="AG78:AH78" si="128">IFERROR((AG48-AG18)/AG18,"NO")</f>
        <v>3.567929892131067E-4</v>
      </c>
      <c r="AH78" s="23">
        <f t="shared" si="128"/>
        <v>2.8239299357578037E-4</v>
      </c>
      <c r="AI78" s="23">
        <f t="shared" ref="AI78:AJ78" si="129">IFERROR((AI48-AI18)/AI18,"NO")</f>
        <v>2.8567096586024256E-4</v>
      </c>
      <c r="AJ78" s="23">
        <f t="shared" si="129"/>
        <v>2.2031099659525818E-4</v>
      </c>
      <c r="AK78" s="23"/>
      <c r="AL78" s="66"/>
    </row>
    <row r="79" spans="2:38" x14ac:dyDescent="0.2">
      <c r="B79" s="5" t="s">
        <v>36</v>
      </c>
      <c r="C79" s="23" t="str">
        <f t="shared" ref="C79:Z79" si="130">IFERROR((C49-C19)/C19,"NO")</f>
        <v>NO</v>
      </c>
      <c r="D79" s="23" t="str">
        <f t="shared" si="130"/>
        <v>NO</v>
      </c>
      <c r="E79" s="23" t="str">
        <f t="shared" si="130"/>
        <v>NO</v>
      </c>
      <c r="F79" s="23">
        <f t="shared" si="130"/>
        <v>1.4540605831507988E-3</v>
      </c>
      <c r="G79" s="23">
        <f t="shared" si="130"/>
        <v>-1.4840089485808985E-3</v>
      </c>
      <c r="H79" s="23">
        <f t="shared" si="130"/>
        <v>-7.0056821886795261E-3</v>
      </c>
      <c r="I79" s="23">
        <f t="shared" si="130"/>
        <v>1.4113558635107814E-2</v>
      </c>
      <c r="J79" s="23">
        <f t="shared" si="130"/>
        <v>1.7066378409654123E-2</v>
      </c>
      <c r="K79" s="23">
        <f t="shared" si="130"/>
        <v>1.7009909179136477E-2</v>
      </c>
      <c r="L79" s="23">
        <f t="shared" si="130"/>
        <v>1.1625430261688349E-2</v>
      </c>
      <c r="M79" s="23">
        <f t="shared" si="130"/>
        <v>2.8835615910847126E-3</v>
      </c>
      <c r="N79" s="23">
        <f t="shared" si="130"/>
        <v>-5.1367684313997014E-3</v>
      </c>
      <c r="O79" s="23">
        <f t="shared" si="130"/>
        <v>-1.6485606242812739E-2</v>
      </c>
      <c r="P79" s="23">
        <f t="shared" si="130"/>
        <v>-2.8676960073976614E-2</v>
      </c>
      <c r="Q79" s="23">
        <f t="shared" si="130"/>
        <v>-2.0664089615097827E-2</v>
      </c>
      <c r="R79" s="23">
        <f t="shared" si="130"/>
        <v>-1.8840168523204977E-2</v>
      </c>
      <c r="S79" s="23">
        <f t="shared" si="130"/>
        <v>-2.6801023229863222E-2</v>
      </c>
      <c r="T79" s="23">
        <f t="shared" si="130"/>
        <v>-3.0242690806110514E-2</v>
      </c>
      <c r="U79" s="23">
        <f t="shared" si="130"/>
        <v>-4.2327032231740856E-2</v>
      </c>
      <c r="V79" s="23">
        <f t="shared" si="130"/>
        <v>-4.4714446510486984E-2</v>
      </c>
      <c r="W79" s="23">
        <f t="shared" si="130"/>
        <v>-5.3616731228186554E-2</v>
      </c>
      <c r="X79" s="23">
        <f t="shared" si="130"/>
        <v>-5.4673232479575916E-2</v>
      </c>
      <c r="Y79" s="23">
        <f t="shared" si="130"/>
        <v>-5.5986003794912663E-2</v>
      </c>
      <c r="Z79" s="23">
        <f t="shared" si="130"/>
        <v>-5.7961794679031085E-2</v>
      </c>
      <c r="AA79" s="23">
        <f t="shared" si="55"/>
        <v>-5.6262056098723152E-2</v>
      </c>
      <c r="AB79" s="23">
        <f t="shared" si="55"/>
        <v>-5.8162467969886215E-2</v>
      </c>
      <c r="AC79" s="23">
        <f t="shared" si="55"/>
        <v>-5.7405456316400406E-2</v>
      </c>
      <c r="AD79" s="23">
        <f t="shared" ref="AD79:AE79" si="131">IFERROR((AD49-AD19)/AD19,"NO")</f>
        <v>-5.923498003143722E-2</v>
      </c>
      <c r="AE79" s="23">
        <f t="shared" si="131"/>
        <v>-7.1049110514272082E-2</v>
      </c>
      <c r="AF79" s="23">
        <f t="shared" ref="AF79" si="132">IFERROR((AF49-AF19)/AF19,"NO")</f>
        <v>-8.3012063639714154E-2</v>
      </c>
      <c r="AG79" s="23">
        <f t="shared" ref="AG79:AH79" si="133">IFERROR((AG49-AG19)/AG19,"NO")</f>
        <v>-9.2470607479831379E-2</v>
      </c>
      <c r="AH79" s="23">
        <f t="shared" si="133"/>
        <v>-0.10597037015534505</v>
      </c>
      <c r="AI79" s="23">
        <f t="shared" ref="AI79:AJ79" si="134">IFERROR((AI49-AI19)/AI19,"NO")</f>
        <v>-9.5935056402768143E-2</v>
      </c>
      <c r="AJ79" s="23">
        <f t="shared" si="134"/>
        <v>-0.11186871812479757</v>
      </c>
      <c r="AK79" s="23"/>
      <c r="AL79" s="66"/>
    </row>
    <row r="80" spans="2:38" x14ac:dyDescent="0.2">
      <c r="B80" s="46" t="s">
        <v>37</v>
      </c>
      <c r="C80" s="23" t="str">
        <f t="shared" ref="C80:Z80" si="135">IFERROR((C50-C20)/C20,"NO")</f>
        <v>NO</v>
      </c>
      <c r="D80" s="23" t="str">
        <f t="shared" si="135"/>
        <v>NO</v>
      </c>
      <c r="E80" s="23" t="str">
        <f t="shared" si="135"/>
        <v>NO</v>
      </c>
      <c r="F80" s="23">
        <f t="shared" si="135"/>
        <v>0</v>
      </c>
      <c r="G80" s="23">
        <f t="shared" si="135"/>
        <v>-2.564999317288592E-2</v>
      </c>
      <c r="H80" s="23">
        <f t="shared" si="135"/>
        <v>-5.4676245269406523E-2</v>
      </c>
      <c r="I80" s="23">
        <f t="shared" si="135"/>
        <v>-3.722166334425709E-2</v>
      </c>
      <c r="J80" s="23">
        <f t="shared" si="135"/>
        <v>-4.303251393374883E-2</v>
      </c>
      <c r="K80" s="23">
        <f t="shared" si="135"/>
        <v>-5.1745427008383693E-2</v>
      </c>
      <c r="L80" s="23">
        <f t="shared" si="135"/>
        <v>-5.7881870890367955E-2</v>
      </c>
      <c r="M80" s="23">
        <f t="shared" si="135"/>
        <v>-5.9695368464982121E-2</v>
      </c>
      <c r="N80" s="23">
        <f t="shared" si="135"/>
        <v>-6.5597681735934249E-2</v>
      </c>
      <c r="O80" s="23">
        <f t="shared" si="135"/>
        <v>-6.8636090696242866E-2</v>
      </c>
      <c r="P80" s="23">
        <f t="shared" si="135"/>
        <v>-6.9839939097110504E-2</v>
      </c>
      <c r="Q80" s="23">
        <f t="shared" si="135"/>
        <v>-5.0959262948786416E-2</v>
      </c>
      <c r="R80" s="23">
        <f t="shared" si="135"/>
        <v>-4.3790774430585627E-2</v>
      </c>
      <c r="S80" s="23">
        <f t="shared" si="135"/>
        <v>-5.4339647342825897E-2</v>
      </c>
      <c r="T80" s="23">
        <f t="shared" si="135"/>
        <v>-5.9083188895351135E-2</v>
      </c>
      <c r="U80" s="23">
        <f t="shared" si="135"/>
        <v>-7.1983071725457662E-2</v>
      </c>
      <c r="V80" s="23">
        <f t="shared" si="135"/>
        <v>-7.4339991253536727E-2</v>
      </c>
      <c r="W80" s="23">
        <f t="shared" si="135"/>
        <v>-8.1097968384825081E-2</v>
      </c>
      <c r="X80" s="23">
        <f t="shared" si="135"/>
        <v>-8.0898007350679355E-2</v>
      </c>
      <c r="Y80" s="23">
        <f t="shared" si="135"/>
        <v>-8.2377574011949839E-2</v>
      </c>
      <c r="Z80" s="23">
        <f t="shared" si="135"/>
        <v>-8.3497658455931781E-2</v>
      </c>
      <c r="AA80" s="23">
        <f t="shared" si="55"/>
        <v>-7.9260339875740576E-2</v>
      </c>
      <c r="AB80" s="23">
        <f t="shared" si="55"/>
        <v>-8.1852247592089616E-2</v>
      </c>
      <c r="AC80" s="23">
        <f t="shared" si="55"/>
        <v>-7.9288401677498357E-2</v>
      </c>
      <c r="AD80" s="23">
        <f t="shared" ref="AD80:AE80" si="136">IFERROR((AD50-AD20)/AD20,"NO")</f>
        <v>-8.3229624993159487E-2</v>
      </c>
      <c r="AE80" s="23">
        <f t="shared" si="136"/>
        <v>-0.10856171621539272</v>
      </c>
      <c r="AF80" s="23">
        <f t="shared" ref="AF80" si="137">IFERROR((AF50-AF20)/AF20,"NO")</f>
        <v>-0.12126758005328522</v>
      </c>
      <c r="AG80" s="23">
        <f t="shared" ref="AG80:AH80" si="138">IFERROR((AG50-AG20)/AG20,"NO")</f>
        <v>-0.13914196866760142</v>
      </c>
      <c r="AH80" s="23">
        <f t="shared" si="138"/>
        <v>-0.13251813631229162</v>
      </c>
      <c r="AI80" s="23">
        <f t="shared" ref="AI80:AJ80" si="139">IFERROR((AI50-AI20)/AI20,"NO")</f>
        <v>-0.14028544805620166</v>
      </c>
      <c r="AJ80" s="23">
        <f t="shared" si="139"/>
        <v>-0.16063019554525512</v>
      </c>
      <c r="AK80" s="23"/>
      <c r="AL80" s="66"/>
    </row>
    <row r="81" spans="2:39" x14ac:dyDescent="0.2">
      <c r="B81" s="46" t="s">
        <v>38</v>
      </c>
      <c r="C81" s="23" t="str">
        <f t="shared" ref="C81:Z81" si="140">IFERROR((C51-C21)/C21,"NO")</f>
        <v>NO</v>
      </c>
      <c r="D81" s="23" t="str">
        <f t="shared" si="140"/>
        <v>NO</v>
      </c>
      <c r="E81" s="23" t="str">
        <f t="shared" si="140"/>
        <v>NO</v>
      </c>
      <c r="F81" s="23" t="str">
        <f t="shared" si="140"/>
        <v>NO</v>
      </c>
      <c r="G81" s="23" t="str">
        <f t="shared" si="140"/>
        <v>NO</v>
      </c>
      <c r="H81" s="23" t="str">
        <f t="shared" si="140"/>
        <v>NO</v>
      </c>
      <c r="I81" s="23">
        <f t="shared" si="140"/>
        <v>1</v>
      </c>
      <c r="J81" s="23">
        <f t="shared" si="140"/>
        <v>0.98994974874371855</v>
      </c>
      <c r="K81" s="23">
        <f t="shared" si="140"/>
        <v>0.98000067337800079</v>
      </c>
      <c r="L81" s="23">
        <f t="shared" si="140"/>
        <v>0.97015175366758555</v>
      </c>
      <c r="M81" s="23">
        <f t="shared" si="140"/>
        <v>0.96040197967881613</v>
      </c>
      <c r="N81" s="23">
        <f t="shared" si="140"/>
        <v>0.95075035167555222</v>
      </c>
      <c r="O81" s="23">
        <f t="shared" si="140"/>
        <v>0.94119588001612764</v>
      </c>
      <c r="P81" s="23">
        <f t="shared" si="140"/>
        <v>0.93173758505135851</v>
      </c>
      <c r="Q81" s="23">
        <f t="shared" si="140"/>
        <v>0.92237449702357488</v>
      </c>
      <c r="R81" s="23">
        <f t="shared" si="140"/>
        <v>0.91310565596667181</v>
      </c>
      <c r="S81" s="23">
        <f t="shared" si="140"/>
        <v>0.90393011160717818</v>
      </c>
      <c r="T81" s="23">
        <f t="shared" si="140"/>
        <v>0.89484692326631332</v>
      </c>
      <c r="U81" s="23">
        <f t="shared" si="140"/>
        <v>0.88585515976304774</v>
      </c>
      <c r="V81" s="23">
        <f t="shared" si="140"/>
        <v>0.8769538993181295</v>
      </c>
      <c r="W81" s="23">
        <f t="shared" si="140"/>
        <v>0.44672128148360135</v>
      </c>
      <c r="X81" s="23">
        <f t="shared" si="140"/>
        <v>0.44741357732193976</v>
      </c>
      <c r="Y81" s="23">
        <f t="shared" si="140"/>
        <v>0.4480846802807002</v>
      </c>
      <c r="Z81" s="23">
        <f t="shared" si="140"/>
        <v>0.44873510690063179</v>
      </c>
      <c r="AA81" s="23">
        <f t="shared" si="55"/>
        <v>0.44936536185886611</v>
      </c>
      <c r="AB81" s="23">
        <f t="shared" si="55"/>
        <v>0.44997593824097804</v>
      </c>
      <c r="AC81" s="23">
        <f t="shared" si="55"/>
        <v>0.45056731780661891</v>
      </c>
      <c r="AD81" s="23">
        <f t="shared" ref="AD81:AE81" si="141">IFERROR((AD51-AD21)/AD21,"NO")</f>
        <v>0.45113997124888255</v>
      </c>
      <c r="AE81" s="23">
        <f t="shared" si="141"/>
        <v>0.45169435844755701</v>
      </c>
      <c r="AF81" s="23">
        <f t="shared" ref="AF81" si="142">IFERROR((AF51-AF21)/AF21,"NO")</f>
        <v>0.45223092871641801</v>
      </c>
      <c r="AG81" s="23">
        <f t="shared" ref="AG81:AH81" si="143">IFERROR((AG51-AG21)/AG21,"NO")</f>
        <v>0.45275012104470302</v>
      </c>
      <c r="AH81" s="23">
        <f t="shared" si="143"/>
        <v>0.45325236433292376</v>
      </c>
      <c r="AI81" s="23">
        <f t="shared" ref="AI81:AJ81" si="144">IFERROR((AI51-AI21)/AI21,"NO")</f>
        <v>0.45373807762314028</v>
      </c>
      <c r="AJ81" s="23">
        <f t="shared" si="144"/>
        <v>0.45420767032384868</v>
      </c>
      <c r="AK81" s="23"/>
      <c r="AL81" s="66"/>
    </row>
    <row r="82" spans="2:39" x14ac:dyDescent="0.2">
      <c r="B82" s="46" t="s">
        <v>39</v>
      </c>
      <c r="C82" s="23" t="str">
        <f t="shared" ref="C82:Z82" si="145">IFERROR((C52-C22)/C22,"NO")</f>
        <v>NO</v>
      </c>
      <c r="D82" s="23" t="str">
        <f t="shared" si="145"/>
        <v>NO</v>
      </c>
      <c r="E82" s="23" t="str">
        <f t="shared" si="145"/>
        <v>NO</v>
      </c>
      <c r="F82" s="23">
        <f t="shared" si="145"/>
        <v>1.5889407465788763E-3</v>
      </c>
      <c r="G82" s="23">
        <f t="shared" si="145"/>
        <v>1.6152950454917799E-3</v>
      </c>
      <c r="H82" s="23">
        <f t="shared" si="145"/>
        <v>1.6431551031469808E-3</v>
      </c>
      <c r="I82" s="23">
        <f t="shared" si="145"/>
        <v>1.1511603665101595E-3</v>
      </c>
      <c r="J82" s="23">
        <f t="shared" si="145"/>
        <v>9.9677244814506678E-4</v>
      </c>
      <c r="K82" s="23">
        <f t="shared" si="145"/>
        <v>1.1000577256404156E-3</v>
      </c>
      <c r="L82" s="23">
        <f t="shared" si="145"/>
        <v>1.1767133476405429E-3</v>
      </c>
      <c r="M82" s="23">
        <f t="shared" si="145"/>
        <v>1.2463927095693729E-3</v>
      </c>
      <c r="N82" s="23">
        <f t="shared" si="145"/>
        <v>1.2838025253492688E-3</v>
      </c>
      <c r="O82" s="23">
        <f t="shared" si="145"/>
        <v>1.264700833414813E-3</v>
      </c>
      <c r="P82" s="23">
        <f t="shared" si="145"/>
        <v>1.260145356355801E-3</v>
      </c>
      <c r="Q82" s="23">
        <f t="shared" si="145"/>
        <v>1.1703776976874187E-3</v>
      </c>
      <c r="R82" s="23">
        <f t="shared" si="145"/>
        <v>1.3599319168884905E-3</v>
      </c>
      <c r="S82" s="23">
        <f t="shared" si="145"/>
        <v>1.3476968731088233E-3</v>
      </c>
      <c r="T82" s="23">
        <f t="shared" si="145"/>
        <v>1.3686556347746901E-3</v>
      </c>
      <c r="U82" s="23">
        <f t="shared" si="145"/>
        <v>1.3450351179557533E-3</v>
      </c>
      <c r="V82" s="23">
        <f t="shared" si="145"/>
        <v>1.3090937912668753E-3</v>
      </c>
      <c r="W82" s="23">
        <f t="shared" si="145"/>
        <v>1.2020887012011987E-3</v>
      </c>
      <c r="X82" s="23">
        <f t="shared" si="145"/>
        <v>1.1431682611104015E-3</v>
      </c>
      <c r="Y82" s="23">
        <f t="shared" si="145"/>
        <v>1.0706037738760492E-3</v>
      </c>
      <c r="Z82" s="23">
        <f t="shared" si="145"/>
        <v>7.9574117003797164E-4</v>
      </c>
      <c r="AA82" s="23">
        <f t="shared" si="55"/>
        <v>8.4514931187432238E-4</v>
      </c>
      <c r="AB82" s="23">
        <f t="shared" si="55"/>
        <v>1.1880531997060103E-3</v>
      </c>
      <c r="AC82" s="23">
        <f t="shared" si="55"/>
        <v>1.2935562487513238E-3</v>
      </c>
      <c r="AD82" s="23">
        <f t="shared" ref="AD82:AE82" si="146">IFERROR((AD52-AD22)/AD22,"NO")</f>
        <v>1.4946121165217128E-3</v>
      </c>
      <c r="AE82" s="23">
        <f t="shared" si="146"/>
        <v>1.904394979188229E-3</v>
      </c>
      <c r="AF82" s="23">
        <f t="shared" ref="AF82" si="147">IFERROR((AF52-AF22)/AF22,"NO")</f>
        <v>1.6814999198438596E-3</v>
      </c>
      <c r="AG82" s="23">
        <f t="shared" ref="AG82:AH82" si="148">IFERROR((AG52-AG22)/AG22,"NO")</f>
        <v>1.2314027899327201E-3</v>
      </c>
      <c r="AH82" s="23">
        <f t="shared" si="148"/>
        <v>-0.16708225202411089</v>
      </c>
      <c r="AI82" s="23">
        <f t="shared" ref="AI82:AJ82" si="149">IFERROR((AI52-AI22)/AI22,"NO")</f>
        <v>4.6918508112286696E-5</v>
      </c>
      <c r="AJ82" s="23">
        <f t="shared" si="149"/>
        <v>-5.2354128799989832E-4</v>
      </c>
      <c r="AK82" s="23"/>
      <c r="AL82" s="66"/>
    </row>
    <row r="83" spans="2:39" x14ac:dyDescent="0.2">
      <c r="B83" s="5" t="s">
        <v>80</v>
      </c>
      <c r="C83" s="23">
        <f t="shared" ref="C83:Z83" si="150">IFERROR((C53-C23)/C23,"NO")</f>
        <v>0</v>
      </c>
      <c r="D83" s="23">
        <f t="shared" si="150"/>
        <v>0</v>
      </c>
      <c r="E83" s="23">
        <f t="shared" si="150"/>
        <v>0</v>
      </c>
      <c r="F83" s="23">
        <f t="shared" si="150"/>
        <v>0</v>
      </c>
      <c r="G83" s="23">
        <f t="shared" si="150"/>
        <v>0</v>
      </c>
      <c r="H83" s="23">
        <f t="shared" si="150"/>
        <v>0</v>
      </c>
      <c r="I83" s="23">
        <f t="shared" si="150"/>
        <v>0</v>
      </c>
      <c r="J83" s="23">
        <f t="shared" si="150"/>
        <v>0</v>
      </c>
      <c r="K83" s="23">
        <f t="shared" si="150"/>
        <v>0</v>
      </c>
      <c r="L83" s="23">
        <f t="shared" si="150"/>
        <v>0</v>
      </c>
      <c r="M83" s="23">
        <f t="shared" si="150"/>
        <v>0</v>
      </c>
      <c r="N83" s="23">
        <f t="shared" si="150"/>
        <v>0</v>
      </c>
      <c r="O83" s="23">
        <f t="shared" si="150"/>
        <v>0</v>
      </c>
      <c r="P83" s="23">
        <f t="shared" si="150"/>
        <v>0</v>
      </c>
      <c r="Q83" s="23">
        <f t="shared" si="150"/>
        <v>-3.8627082574964881E-4</v>
      </c>
      <c r="R83" s="23">
        <f t="shared" si="150"/>
        <v>-7.8211478944571018E-4</v>
      </c>
      <c r="S83" s="23">
        <f t="shared" si="150"/>
        <v>-1.1958109788898677E-3</v>
      </c>
      <c r="T83" s="23">
        <f t="shared" si="150"/>
        <v>-1.6029166256468098E-3</v>
      </c>
      <c r="U83" s="23">
        <f t="shared" si="150"/>
        <v>-2.7737775779212133E-3</v>
      </c>
      <c r="V83" s="23">
        <f t="shared" si="150"/>
        <v>-3.1522900550914165E-3</v>
      </c>
      <c r="W83" s="23">
        <f t="shared" si="150"/>
        <v>-4.0081207746364769E-3</v>
      </c>
      <c r="X83" s="23">
        <f t="shared" si="150"/>
        <v>-4.0572700640562264E-3</v>
      </c>
      <c r="Y83" s="23">
        <f t="shared" si="150"/>
        <v>-5.0540786420334299E-3</v>
      </c>
      <c r="Z83" s="23">
        <f t="shared" si="150"/>
        <v>-5.4563432529968481E-3</v>
      </c>
      <c r="AA83" s="23">
        <f t="shared" si="55"/>
        <v>-6.0201115068011504E-3</v>
      </c>
      <c r="AB83" s="23">
        <f t="shared" si="55"/>
        <v>-6.5750265819592658E-3</v>
      </c>
      <c r="AC83" s="23">
        <f t="shared" si="55"/>
        <v>-6.8521597772417901E-3</v>
      </c>
      <c r="AD83" s="23">
        <f t="shared" ref="AD83:AE83" si="151">IFERROR((AD53-AD23)/AD23,"NO")</f>
        <v>-6.9367564576821479E-3</v>
      </c>
      <c r="AE83" s="23">
        <f t="shared" si="151"/>
        <v>-7.5800471664606165E-3</v>
      </c>
      <c r="AF83" s="23">
        <f t="shared" ref="AF83" si="152">IFERROR((AF53-AF23)/AF23,"NO")</f>
        <v>-9.1781243537994335E-3</v>
      </c>
      <c r="AG83" s="23">
        <f t="shared" ref="AG83:AH83" si="153">IFERROR((AG53-AG23)/AG23,"NO")</f>
        <v>-1.0214495466038023E-2</v>
      </c>
      <c r="AH83" s="23">
        <f t="shared" si="153"/>
        <v>-1.0505400758407987E-2</v>
      </c>
      <c r="AI83" s="23">
        <f t="shared" ref="AI83:AJ83" si="154">IFERROR((AI53-AI23)/AI23,"NO")</f>
        <v>-1.0406485151488488E-2</v>
      </c>
      <c r="AJ83" s="23">
        <f t="shared" si="154"/>
        <v>-1.0928937583305206E-2</v>
      </c>
      <c r="AK83" s="23"/>
      <c r="AL83" s="66"/>
    </row>
    <row r="84" spans="2:39" x14ac:dyDescent="0.2">
      <c r="B84" s="46" t="s">
        <v>79</v>
      </c>
      <c r="C84" s="23">
        <f t="shared" ref="C84:Z84" si="155">IFERROR((C54-C24)/C24,"NO")</f>
        <v>0</v>
      </c>
      <c r="D84" s="23">
        <f t="shared" si="155"/>
        <v>0</v>
      </c>
      <c r="E84" s="23">
        <f t="shared" si="155"/>
        <v>0</v>
      </c>
      <c r="F84" s="23">
        <f t="shared" si="155"/>
        <v>0</v>
      </c>
      <c r="G84" s="23">
        <f t="shared" si="155"/>
        <v>0</v>
      </c>
      <c r="H84" s="23">
        <f t="shared" si="155"/>
        <v>0</v>
      </c>
      <c r="I84" s="23">
        <f t="shared" si="155"/>
        <v>0</v>
      </c>
      <c r="J84" s="23">
        <f t="shared" si="155"/>
        <v>0</v>
      </c>
      <c r="K84" s="23">
        <f t="shared" si="155"/>
        <v>0</v>
      </c>
      <c r="L84" s="23">
        <f t="shared" si="155"/>
        <v>0</v>
      </c>
      <c r="M84" s="23">
        <f t="shared" si="155"/>
        <v>0</v>
      </c>
      <c r="N84" s="23">
        <f t="shared" si="155"/>
        <v>0</v>
      </c>
      <c r="O84" s="23">
        <f t="shared" si="155"/>
        <v>0</v>
      </c>
      <c r="P84" s="23">
        <f t="shared" si="155"/>
        <v>0</v>
      </c>
      <c r="Q84" s="23">
        <f t="shared" si="155"/>
        <v>0</v>
      </c>
      <c r="R84" s="23">
        <f t="shared" si="155"/>
        <v>0</v>
      </c>
      <c r="S84" s="23">
        <f t="shared" si="155"/>
        <v>0</v>
      </c>
      <c r="T84" s="23">
        <f t="shared" si="155"/>
        <v>0</v>
      </c>
      <c r="U84" s="23">
        <f t="shared" si="155"/>
        <v>0</v>
      </c>
      <c r="V84" s="23">
        <f t="shared" si="155"/>
        <v>0</v>
      </c>
      <c r="W84" s="23">
        <f t="shared" si="155"/>
        <v>0</v>
      </c>
      <c r="X84" s="23">
        <f t="shared" si="155"/>
        <v>0</v>
      </c>
      <c r="Y84" s="23">
        <f t="shared" si="155"/>
        <v>0</v>
      </c>
      <c r="Z84" s="23">
        <f t="shared" si="155"/>
        <v>0</v>
      </c>
      <c r="AA84" s="23">
        <f t="shared" si="55"/>
        <v>0</v>
      </c>
      <c r="AB84" s="23">
        <f t="shared" si="55"/>
        <v>0</v>
      </c>
      <c r="AC84" s="23">
        <f t="shared" si="55"/>
        <v>0</v>
      </c>
      <c r="AD84" s="23">
        <f t="shared" ref="AD84:AE84" si="156">IFERROR((AD54-AD24)/AD24,"NO")</f>
        <v>0</v>
      </c>
      <c r="AE84" s="23">
        <f t="shared" si="156"/>
        <v>0</v>
      </c>
      <c r="AF84" s="23">
        <f t="shared" ref="AF84" si="157">IFERROR((AF54-AF24)/AF24,"NO")</f>
        <v>0</v>
      </c>
      <c r="AG84" s="23">
        <f t="shared" ref="AG84:AH84" si="158">IFERROR((AG54-AG24)/AG24,"NO")</f>
        <v>0</v>
      </c>
      <c r="AH84" s="23">
        <f t="shared" si="158"/>
        <v>0</v>
      </c>
      <c r="AI84" s="23">
        <f t="shared" ref="AI84:AJ84" si="159">IFERROR((AI54-AI24)/AI24,"NO")</f>
        <v>0</v>
      </c>
      <c r="AJ84" s="23">
        <f t="shared" si="159"/>
        <v>0</v>
      </c>
      <c r="AK84" s="23"/>
      <c r="AL84" s="66"/>
    </row>
    <row r="85" spans="2:39" ht="18" x14ac:dyDescent="0.2">
      <c r="B85" s="46" t="s">
        <v>100</v>
      </c>
      <c r="C85" s="23">
        <f t="shared" ref="C85:Z85" si="160">IFERROR((C55-C25)/C25,"NO")</f>
        <v>0</v>
      </c>
      <c r="D85" s="23">
        <f t="shared" si="160"/>
        <v>0</v>
      </c>
      <c r="E85" s="23">
        <f t="shared" si="160"/>
        <v>0</v>
      </c>
      <c r="F85" s="23">
        <f t="shared" si="160"/>
        <v>0</v>
      </c>
      <c r="G85" s="23">
        <f t="shared" si="160"/>
        <v>0</v>
      </c>
      <c r="H85" s="23">
        <f t="shared" si="160"/>
        <v>0</v>
      </c>
      <c r="I85" s="23">
        <f t="shared" si="160"/>
        <v>0</v>
      </c>
      <c r="J85" s="23">
        <f t="shared" si="160"/>
        <v>0</v>
      </c>
      <c r="K85" s="23">
        <f t="shared" si="160"/>
        <v>0</v>
      </c>
      <c r="L85" s="23">
        <f t="shared" si="160"/>
        <v>0</v>
      </c>
      <c r="M85" s="23">
        <f t="shared" si="160"/>
        <v>0</v>
      </c>
      <c r="N85" s="23">
        <f t="shared" si="160"/>
        <v>0</v>
      </c>
      <c r="O85" s="23">
        <f t="shared" si="160"/>
        <v>0</v>
      </c>
      <c r="P85" s="23">
        <f t="shared" si="160"/>
        <v>0</v>
      </c>
      <c r="Q85" s="23">
        <f t="shared" si="160"/>
        <v>-1.8342673289883586E-3</v>
      </c>
      <c r="R85" s="23">
        <f t="shared" si="160"/>
        <v>-4.2965661267969782E-3</v>
      </c>
      <c r="S85" s="23">
        <f t="shared" si="160"/>
        <v>-1.0946510383654429E-2</v>
      </c>
      <c r="T85" s="23">
        <f t="shared" si="160"/>
        <v>-1.8858052185564272E-2</v>
      </c>
      <c r="U85" s="23">
        <f t="shared" si="160"/>
        <v>-2.6609272519501813E-2</v>
      </c>
      <c r="V85" s="23">
        <f t="shared" si="160"/>
        <v>-2.8849464374670616E-2</v>
      </c>
      <c r="W85" s="23">
        <f t="shared" si="160"/>
        <v>-6.0182156831792941E-2</v>
      </c>
      <c r="X85" s="23">
        <f t="shared" si="160"/>
        <v>-8.9897304502073325E-2</v>
      </c>
      <c r="Y85" s="23">
        <f t="shared" si="160"/>
        <v>-0.11423815664751676</v>
      </c>
      <c r="Z85" s="23">
        <f t="shared" si="160"/>
        <v>-0.12177913484922399</v>
      </c>
      <c r="AA85" s="23">
        <f t="shared" si="55"/>
        <v>-0.12890785848126329</v>
      </c>
      <c r="AB85" s="23">
        <f t="shared" si="55"/>
        <v>-0.13568573267501408</v>
      </c>
      <c r="AC85" s="23">
        <f t="shared" si="55"/>
        <v>-0.14092773385588908</v>
      </c>
      <c r="AD85" s="23">
        <f t="shared" ref="AD85:AE85" si="161">IFERROR((AD55-AD25)/AD25,"NO")</f>
        <v>-0.14612612273564846</v>
      </c>
      <c r="AE85" s="23">
        <f t="shared" si="161"/>
        <v>-0.15128118204879926</v>
      </c>
      <c r="AF85" s="23">
        <f t="shared" ref="AF85" si="162">IFERROR((AF55-AF25)/AF25,"NO")</f>
        <v>-0.15639319417641048</v>
      </c>
      <c r="AG85" s="23">
        <f t="shared" ref="AG85:AH85" si="163">IFERROR((AG55-AG25)/AG25,"NO")</f>
        <v>-0.16146244111507257</v>
      </c>
      <c r="AH85" s="23">
        <f t="shared" si="163"/>
        <v>-0.16648920444650298</v>
      </c>
      <c r="AI85" s="23">
        <f t="shared" ref="AI85:AJ85" si="164">IFERROR((AI55-AI25)/AI25,"NO")</f>
        <v>-0.17147376530779959</v>
      </c>
      <c r="AJ85" s="23">
        <f t="shared" si="164"/>
        <v>-0.17641640436232944</v>
      </c>
      <c r="AK85" s="23"/>
      <c r="AL85" s="66"/>
    </row>
    <row r="86" spans="2:39" ht="18" x14ac:dyDescent="0.2">
      <c r="B86" s="46" t="s">
        <v>101</v>
      </c>
      <c r="C86" s="23">
        <f>IFERROR((C56-C26)/C26,"NO")</f>
        <v>0</v>
      </c>
      <c r="D86" s="23">
        <f t="shared" ref="D86:Z87" si="165">IFERROR((D56-D26)/D26,"NO")</f>
        <v>0</v>
      </c>
      <c r="E86" s="23">
        <f t="shared" si="165"/>
        <v>0</v>
      </c>
      <c r="F86" s="23">
        <f t="shared" si="165"/>
        <v>0</v>
      </c>
      <c r="G86" s="23">
        <f t="shared" si="165"/>
        <v>0</v>
      </c>
      <c r="H86" s="23">
        <f t="shared" si="165"/>
        <v>0</v>
      </c>
      <c r="I86" s="23">
        <f t="shared" si="165"/>
        <v>0</v>
      </c>
      <c r="J86" s="23">
        <f t="shared" si="165"/>
        <v>0</v>
      </c>
      <c r="K86" s="23">
        <f t="shared" si="165"/>
        <v>0</v>
      </c>
      <c r="L86" s="23">
        <f t="shared" si="165"/>
        <v>0</v>
      </c>
      <c r="M86" s="23">
        <f t="shared" si="165"/>
        <v>0</v>
      </c>
      <c r="N86" s="23">
        <f t="shared" si="165"/>
        <v>0</v>
      </c>
      <c r="O86" s="23">
        <f t="shared" si="165"/>
        <v>0</v>
      </c>
      <c r="P86" s="23">
        <f t="shared" si="165"/>
        <v>0</v>
      </c>
      <c r="Q86" s="23">
        <f t="shared" si="165"/>
        <v>0</v>
      </c>
      <c r="R86" s="23">
        <f t="shared" si="165"/>
        <v>0</v>
      </c>
      <c r="S86" s="23">
        <f t="shared" si="165"/>
        <v>0</v>
      </c>
      <c r="T86" s="23">
        <f t="shared" si="165"/>
        <v>0</v>
      </c>
      <c r="U86" s="23">
        <f t="shared" si="165"/>
        <v>0</v>
      </c>
      <c r="V86" s="23">
        <f t="shared" si="165"/>
        <v>0</v>
      </c>
      <c r="W86" s="23">
        <f t="shared" si="165"/>
        <v>0</v>
      </c>
      <c r="X86" s="23">
        <f t="shared" si="165"/>
        <v>0</v>
      </c>
      <c r="Y86" s="23">
        <f t="shared" si="165"/>
        <v>0</v>
      </c>
      <c r="Z86" s="23">
        <f t="shared" si="165"/>
        <v>0</v>
      </c>
      <c r="AA86" s="23">
        <f t="shared" si="55"/>
        <v>0</v>
      </c>
      <c r="AB86" s="23">
        <f t="shared" si="55"/>
        <v>0</v>
      </c>
      <c r="AC86" s="23">
        <f t="shared" si="55"/>
        <v>0</v>
      </c>
      <c r="AD86" s="23">
        <f t="shared" ref="AD86:AE86" si="166">IFERROR((AD56-AD26)/AD26,"NO")</f>
        <v>0</v>
      </c>
      <c r="AE86" s="23">
        <f t="shared" si="166"/>
        <v>0</v>
      </c>
      <c r="AF86" s="23">
        <f t="shared" ref="AF86" si="167">IFERROR((AF56-AF26)/AF26,"NO")</f>
        <v>0</v>
      </c>
      <c r="AG86" s="23">
        <f t="shared" ref="AG86:AH86" si="168">IFERROR((AG56-AG26)/AG26,"NO")</f>
        <v>0</v>
      </c>
      <c r="AH86" s="23">
        <f t="shared" si="168"/>
        <v>0</v>
      </c>
      <c r="AI86" s="23">
        <f t="shared" ref="AI86:AJ86" si="169">IFERROR((AI56-AI26)/AI26,"NO")</f>
        <v>0</v>
      </c>
      <c r="AJ86" s="23">
        <f t="shared" si="169"/>
        <v>0</v>
      </c>
      <c r="AK86" s="23"/>
      <c r="AL86" s="66"/>
    </row>
    <row r="87" spans="2:39" x14ac:dyDescent="0.2">
      <c r="B87" s="46" t="s">
        <v>109</v>
      </c>
      <c r="C87" s="23">
        <f t="shared" ref="C87:R88" si="170">IFERROR((C57-C27)/C27,"NO")</f>
        <v>0</v>
      </c>
      <c r="D87" s="23">
        <f t="shared" si="170"/>
        <v>0</v>
      </c>
      <c r="E87" s="23">
        <f t="shared" si="170"/>
        <v>0</v>
      </c>
      <c r="F87" s="23">
        <f t="shared" si="170"/>
        <v>0</v>
      </c>
      <c r="G87" s="23">
        <f t="shared" si="170"/>
        <v>0</v>
      </c>
      <c r="H87" s="23">
        <f t="shared" si="170"/>
        <v>0</v>
      </c>
      <c r="I87" s="23">
        <f t="shared" si="170"/>
        <v>0</v>
      </c>
      <c r="J87" s="23">
        <f t="shared" si="170"/>
        <v>0</v>
      </c>
      <c r="K87" s="23">
        <f t="shared" si="170"/>
        <v>0</v>
      </c>
      <c r="L87" s="23">
        <f t="shared" si="170"/>
        <v>0</v>
      </c>
      <c r="M87" s="23">
        <f t="shared" si="170"/>
        <v>0</v>
      </c>
      <c r="N87" s="23">
        <f t="shared" si="170"/>
        <v>0</v>
      </c>
      <c r="O87" s="23">
        <f t="shared" si="170"/>
        <v>0</v>
      </c>
      <c r="P87" s="23">
        <f t="shared" si="170"/>
        <v>0</v>
      </c>
      <c r="Q87" s="23">
        <f t="shared" si="170"/>
        <v>0</v>
      </c>
      <c r="R87" s="23">
        <f t="shared" si="170"/>
        <v>0</v>
      </c>
      <c r="S87" s="23">
        <f t="shared" si="165"/>
        <v>0</v>
      </c>
      <c r="T87" s="23">
        <f t="shared" si="165"/>
        <v>0</v>
      </c>
      <c r="U87" s="23">
        <f t="shared" si="165"/>
        <v>0</v>
      </c>
      <c r="V87" s="23">
        <f t="shared" si="165"/>
        <v>0</v>
      </c>
      <c r="W87" s="23">
        <f t="shared" si="165"/>
        <v>0</v>
      </c>
      <c r="X87" s="23">
        <f t="shared" si="165"/>
        <v>0</v>
      </c>
      <c r="Y87" s="23">
        <f t="shared" si="165"/>
        <v>0</v>
      </c>
      <c r="Z87" s="23">
        <f t="shared" si="165"/>
        <v>0</v>
      </c>
      <c r="AA87" s="23">
        <f t="shared" ref="D87:AC88" si="171">IFERROR((AA57-AA27)/AA27,"NO")</f>
        <v>0</v>
      </c>
      <c r="AB87" s="23">
        <f t="shared" si="171"/>
        <v>0</v>
      </c>
      <c r="AC87" s="23">
        <f t="shared" si="171"/>
        <v>0</v>
      </c>
      <c r="AD87" s="23">
        <f t="shared" ref="AD87:AE87" si="172">IFERROR((AD57-AD27)/AD27,"NO")</f>
        <v>0</v>
      </c>
      <c r="AE87" s="23">
        <f t="shared" si="172"/>
        <v>0</v>
      </c>
      <c r="AF87" s="23">
        <f t="shared" ref="AF87" si="173">IFERROR((AF57-AF27)/AF27,"NO")</f>
        <v>0</v>
      </c>
      <c r="AG87" s="23">
        <f t="shared" ref="AG87:AH87" si="174">IFERROR((AG57-AG27)/AG27,"NO")</f>
        <v>0</v>
      </c>
      <c r="AH87" s="23">
        <f t="shared" si="174"/>
        <v>0</v>
      </c>
      <c r="AI87" s="23">
        <f t="shared" ref="AI87:AJ87" si="175">IFERROR((AI57-AI27)/AI27,"NO")</f>
        <v>0</v>
      </c>
      <c r="AJ87" s="23">
        <f t="shared" si="175"/>
        <v>0</v>
      </c>
      <c r="AK87" s="23"/>
      <c r="AL87" s="66"/>
    </row>
    <row r="88" spans="2:39" x14ac:dyDescent="0.2">
      <c r="B88" s="46" t="s">
        <v>110</v>
      </c>
      <c r="C88" s="23">
        <f t="shared" si="170"/>
        <v>-5.6634419784666053E-2</v>
      </c>
      <c r="D88" s="23">
        <f t="shared" si="171"/>
        <v>-5.7735352156708608E-2</v>
      </c>
      <c r="E88" s="23">
        <f t="shared" si="171"/>
        <v>-5.8806786233569587E-2</v>
      </c>
      <c r="F88" s="23">
        <f t="shared" si="171"/>
        <v>-5.9907714032051272E-2</v>
      </c>
      <c r="G88" s="23">
        <f t="shared" si="171"/>
        <v>-6.0945065635376168E-2</v>
      </c>
      <c r="H88" s="23">
        <f t="shared" si="171"/>
        <v>-6.2168438809827677E-2</v>
      </c>
      <c r="I88" s="23">
        <f t="shared" si="171"/>
        <v>-6.6138897233701602E-2</v>
      </c>
      <c r="J88" s="23">
        <f t="shared" si="171"/>
        <v>-7.2135498651473354E-2</v>
      </c>
      <c r="K88" s="23">
        <f t="shared" si="171"/>
        <v>-6.7940097156031984E-2</v>
      </c>
      <c r="L88" s="23">
        <f t="shared" si="171"/>
        <v>-6.7049336357867723E-2</v>
      </c>
      <c r="M88" s="23">
        <f t="shared" si="171"/>
        <v>-6.8808850625935572E-2</v>
      </c>
      <c r="N88" s="23">
        <f t="shared" si="171"/>
        <v>-6.3940169652372647E-2</v>
      </c>
      <c r="O88" s="23">
        <f t="shared" si="171"/>
        <v>-8.0651808613615622E-2</v>
      </c>
      <c r="P88" s="23">
        <f t="shared" si="171"/>
        <v>-8.1641632911102921E-2</v>
      </c>
      <c r="Q88" s="23">
        <f t="shared" si="171"/>
        <v>-8.205398713883158E-2</v>
      </c>
      <c r="R88" s="23">
        <f t="shared" si="171"/>
        <v>-8.3459557190401046E-2</v>
      </c>
      <c r="S88" s="23">
        <f t="shared" si="171"/>
        <v>-8.2752428872608461E-2</v>
      </c>
      <c r="T88" s="23">
        <f t="shared" si="171"/>
        <v>-8.6737318215087511E-2</v>
      </c>
      <c r="U88" s="23">
        <f t="shared" si="171"/>
        <v>-8.8072736651445924E-2</v>
      </c>
      <c r="V88" s="23">
        <f t="shared" si="171"/>
        <v>-9.5379580485096815E-2</v>
      </c>
      <c r="W88" s="23">
        <f t="shared" si="171"/>
        <v>-9.0353117568608671E-2</v>
      </c>
      <c r="X88" s="23">
        <f t="shared" si="171"/>
        <v>-9.7265917666689586E-2</v>
      </c>
      <c r="Y88" s="23">
        <f t="shared" si="171"/>
        <v>-9.4315768140479483E-2</v>
      </c>
      <c r="Z88" s="23">
        <f t="shared" si="171"/>
        <v>-9.6608551766840564E-2</v>
      </c>
      <c r="AA88" s="23">
        <f t="shared" si="171"/>
        <v>-9.4547315771576865E-2</v>
      </c>
      <c r="AB88" s="23">
        <f t="shared" si="171"/>
        <v>-9.4490439989871222E-2</v>
      </c>
      <c r="AC88" s="23">
        <f t="shared" si="171"/>
        <v>-9.6153646747180535E-2</v>
      </c>
      <c r="AD88" s="23">
        <f t="shared" ref="AD88:AE88" si="176">IFERROR((AD58-AD28)/AD28,"NO")</f>
        <v>-0.10123638775722751</v>
      </c>
      <c r="AE88" s="23">
        <f t="shared" si="176"/>
        <v>-9.4822181317888152E-2</v>
      </c>
      <c r="AF88" s="23">
        <f t="shared" ref="AF88" si="177">IFERROR((AF58-AF28)/AF28,"NO")</f>
        <v>-0.1004374287117288</v>
      </c>
      <c r="AG88" s="23">
        <f t="shared" ref="AG88:AH88" si="178">IFERROR((AG58-AG28)/AG28,"NO")</f>
        <v>-0.10098969176442089</v>
      </c>
      <c r="AH88" s="23">
        <f t="shared" si="178"/>
        <v>-0.10447767719055029</v>
      </c>
      <c r="AI88" s="23">
        <f t="shared" ref="AI88:AJ88" si="179">IFERROR((AI58-AI28)/AI28,"NO")</f>
        <v>-2.7164150662633075E-2</v>
      </c>
      <c r="AJ88" s="23">
        <f t="shared" si="179"/>
        <v>2.5288292707102474E-2</v>
      </c>
      <c r="AK88" s="23"/>
      <c r="AL88" s="66"/>
    </row>
    <row r="89" spans="2:39" ht="18" x14ac:dyDescent="0.2">
      <c r="B89" s="19" t="s">
        <v>103</v>
      </c>
      <c r="C89" s="64">
        <f>IFERROR((C59-C29)/C29,"NO")</f>
        <v>-3.7465690289419773E-4</v>
      </c>
      <c r="D89" s="64">
        <f t="shared" ref="D89:Z89" si="180">IFERROR((D59-D29)/D29,"NO")</f>
        <v>-4.241306162321121E-4</v>
      </c>
      <c r="E89" s="64">
        <f t="shared" si="180"/>
        <v>-4.5025670308820133E-4</v>
      </c>
      <c r="F89" s="64">
        <f t="shared" si="180"/>
        <v>-4.6281096398224962E-4</v>
      </c>
      <c r="G89" s="64">
        <f t="shared" si="180"/>
        <v>-4.46036733812464E-4</v>
      </c>
      <c r="H89" s="64">
        <f t="shared" si="180"/>
        <v>-5.2060185060346157E-4</v>
      </c>
      <c r="I89" s="64">
        <f t="shared" si="180"/>
        <v>-1.4360869086962771E-4</v>
      </c>
      <c r="J89" s="64">
        <f t="shared" si="180"/>
        <v>1.0283681239833201E-4</v>
      </c>
      <c r="K89" s="64">
        <f t="shared" si="180"/>
        <v>2.2703725284489268E-4</v>
      </c>
      <c r="L89" s="64">
        <f t="shared" si="180"/>
        <v>1.2479481755982392E-4</v>
      </c>
      <c r="M89" s="64">
        <f t="shared" si="180"/>
        <v>-1.8472436313544019E-4</v>
      </c>
      <c r="N89" s="64">
        <f t="shared" si="180"/>
        <v>-6.1003904209772498E-4</v>
      </c>
      <c r="O89" s="64">
        <f t="shared" si="180"/>
        <v>-2.0876255221867071E-3</v>
      </c>
      <c r="P89" s="64">
        <f t="shared" si="180"/>
        <v>-5.0526910498818424E-3</v>
      </c>
      <c r="Q89" s="64">
        <f t="shared" si="180"/>
        <v>-4.4491045580880295E-3</v>
      </c>
      <c r="R89" s="64">
        <f t="shared" si="180"/>
        <v>-4.5853251425462937E-3</v>
      </c>
      <c r="S89" s="64">
        <f t="shared" si="180"/>
        <v>-6.7020070121429172E-3</v>
      </c>
      <c r="T89" s="64">
        <f t="shared" si="180"/>
        <v>-7.4559073198402059E-3</v>
      </c>
      <c r="U89" s="64">
        <f t="shared" si="180"/>
        <v>-1.178947607388491E-2</v>
      </c>
      <c r="V89" s="64">
        <f t="shared" si="180"/>
        <v>-1.7016807069597233E-2</v>
      </c>
      <c r="W89" s="64">
        <f t="shared" si="180"/>
        <v>-2.2404477561355246E-2</v>
      </c>
      <c r="X89" s="64">
        <f t="shared" si="180"/>
        <v>-2.4793709988599075E-2</v>
      </c>
      <c r="Y89" s="64">
        <f t="shared" si="180"/>
        <v>-2.3336997356519614E-2</v>
      </c>
      <c r="Z89" s="64">
        <f t="shared" si="180"/>
        <v>-2.533245218258591E-2</v>
      </c>
      <c r="AA89" s="64">
        <f t="shared" ref="AA89:AC89" si="181">IFERROR((AA59-AA29)/AA29,"NO")</f>
        <v>-2.2486513865372027E-2</v>
      </c>
      <c r="AB89" s="64">
        <f t="shared" si="181"/>
        <v>-2.1454289744993322E-2</v>
      </c>
      <c r="AC89" s="64">
        <f t="shared" si="181"/>
        <v>-2.1036840951280642E-2</v>
      </c>
      <c r="AD89" s="64">
        <f t="shared" ref="AD89:AE89" si="182">IFERROR((AD59-AD29)/AD29,"NO")</f>
        <v>-2.0320569728215245E-2</v>
      </c>
      <c r="AE89" s="64">
        <f t="shared" si="182"/>
        <v>-1.885727559113666E-2</v>
      </c>
      <c r="AF89" s="64">
        <f t="shared" ref="AF89" si="183">IFERROR((AF59-AF29)/AF29,"NO")</f>
        <v>-2.1917915662246334E-2</v>
      </c>
      <c r="AG89" s="64">
        <f t="shared" ref="AG89:AH89" si="184">IFERROR((AG59-AG29)/AG29,"NO")</f>
        <v>-2.2201875889280714E-2</v>
      </c>
      <c r="AH89" s="64">
        <f t="shared" si="184"/>
        <v>-2.3566715376498258E-2</v>
      </c>
      <c r="AI89" s="64">
        <f t="shared" ref="AI89:AJ89" si="185">IFERROR((AI59-AI29)/AI29,"NO")</f>
        <v>-2.1916009747823012E-2</v>
      </c>
      <c r="AJ89" s="64">
        <f t="shared" si="185"/>
        <v>-2.6931067762633907E-2</v>
      </c>
      <c r="AK89" s="27"/>
      <c r="AL89" s="72">
        <f t="shared" ref="AL89" si="186">AVERAGE(C89:AJ89)</f>
        <v>-1.1142878004135898E-2</v>
      </c>
      <c r="AM89" s="5" t="s">
        <v>42</v>
      </c>
    </row>
    <row r="92" spans="2:39" x14ac:dyDescent="0.2">
      <c r="C92" s="77">
        <f>C59-C29</f>
        <v>-1.1982584978559316</v>
      </c>
      <c r="D92" s="77">
        <f t="shared" ref="D92:AA92" si="187">D59-D29</f>
        <v>-1.2399271239246445</v>
      </c>
      <c r="E92" s="77">
        <f t="shared" si="187"/>
        <v>-1.2828476566573954</v>
      </c>
      <c r="F92" s="77">
        <f t="shared" si="187"/>
        <v>-1.3177023187204213</v>
      </c>
      <c r="G92" s="77">
        <f t="shared" si="187"/>
        <v>-1.393468822041541</v>
      </c>
      <c r="H92" s="77">
        <f t="shared" si="187"/>
        <v>-1.6180709103978188</v>
      </c>
      <c r="I92" s="77">
        <f t="shared" si="187"/>
        <v>-0.47147461368103905</v>
      </c>
      <c r="J92" s="77">
        <f t="shared" si="187"/>
        <v>0.38229457759553043</v>
      </c>
      <c r="K92" s="77">
        <f t="shared" si="187"/>
        <v>0.79725297684899488</v>
      </c>
      <c r="L92" s="77">
        <f t="shared" si="187"/>
        <v>0.45417163230104052</v>
      </c>
      <c r="M92" s="77">
        <f t="shared" si="187"/>
        <v>-0.81409554564197606</v>
      </c>
      <c r="N92" s="77">
        <f t="shared" si="187"/>
        <v>-2.7353583975636866</v>
      </c>
      <c r="O92" s="77">
        <f t="shared" si="187"/>
        <v>-8.3509316670697444</v>
      </c>
      <c r="P92" s="77">
        <f t="shared" si="187"/>
        <v>-17.302128461109987</v>
      </c>
      <c r="Q92" s="77">
        <f t="shared" si="187"/>
        <v>-16.107152764216607</v>
      </c>
      <c r="R92" s="77">
        <f t="shared" si="187"/>
        <v>-17.874581097668852</v>
      </c>
      <c r="S92" s="77">
        <f t="shared" si="187"/>
        <v>-25.675210253500154</v>
      </c>
      <c r="T92" s="77">
        <f t="shared" si="187"/>
        <v>-29.020893771854844</v>
      </c>
      <c r="U92" s="77">
        <f t="shared" si="187"/>
        <v>-42.953830505489805</v>
      </c>
      <c r="V92" s="77">
        <f t="shared" si="187"/>
        <v>-47.66917874322462</v>
      </c>
      <c r="W92" s="77">
        <f t="shared" si="187"/>
        <v>-57.84205684694507</v>
      </c>
      <c r="X92" s="77">
        <f t="shared" si="187"/>
        <v>-60.958983108755092</v>
      </c>
      <c r="Y92" s="77">
        <f t="shared" si="187"/>
        <v>-62.051506320777207</v>
      </c>
      <c r="Z92" s="77">
        <f t="shared" si="187"/>
        <v>-66.056822841453595</v>
      </c>
      <c r="AA92" s="77">
        <f t="shared" si="187"/>
        <v>-67.837297267271879</v>
      </c>
      <c r="AB92" s="77">
        <f>AB59-AB29</f>
        <v>-68.670595481950841</v>
      </c>
      <c r="AC92" s="77">
        <f>AC59-AC29</f>
        <v>-71.935270434416907</v>
      </c>
      <c r="AD92" s="77">
        <f t="shared" ref="AD92:AE92" si="188">AD59-AD29</f>
        <v>-69.857817442887608</v>
      </c>
      <c r="AE92" s="77">
        <f t="shared" si="188"/>
        <v>-59.958201448358523</v>
      </c>
      <c r="AF92" s="77">
        <f t="shared" ref="AF92" si="189">AF59-AF29</f>
        <v>-68.746768516632073</v>
      </c>
      <c r="AG92" s="77">
        <f t="shared" ref="AG92:AH92" si="190">AG59-AG29</f>
        <v>-62.452953086551133</v>
      </c>
      <c r="AH92" s="77">
        <f t="shared" si="190"/>
        <v>-76.232115558597343</v>
      </c>
      <c r="AI92" s="77">
        <f t="shared" ref="AI92:AJ92" si="191">AI59-AI29</f>
        <v>-66.036197229606842</v>
      </c>
      <c r="AJ92" s="77">
        <f t="shared" si="191"/>
        <v>-76.232959231574569</v>
      </c>
      <c r="AK92" s="35"/>
      <c r="AL92" s="80">
        <f>SUM(C92:AJ92)</f>
        <v>-1150.2609367796522</v>
      </c>
      <c r="AM92" s="5" t="s">
        <v>43</v>
      </c>
    </row>
    <row r="94" spans="2:39" x14ac:dyDescent="0.2">
      <c r="AK94" s="35"/>
    </row>
    <row r="95" spans="2:39" x14ac:dyDescent="0.2">
      <c r="AK95" s="35"/>
    </row>
    <row r="97" spans="35:36" x14ac:dyDescent="0.2">
      <c r="AI97" s="56"/>
      <c r="AJ97" s="56"/>
    </row>
    <row r="119" spans="2:2" x14ac:dyDescent="0.2">
      <c r="B119" s="10" t="s">
        <v>127</v>
      </c>
    </row>
    <row r="134" spans="19:37" x14ac:dyDescent="0.2"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AM70"/>
  <sheetViews>
    <sheetView zoomScale="75" zoomScaleNormal="75" workbookViewId="0">
      <pane ySplit="1" topLeftCell="A2" activePane="bottomLeft" state="frozen"/>
      <selection activeCell="B38" sqref="B38"/>
      <selection pane="bottomLeft" activeCell="L18" sqref="L18"/>
    </sheetView>
  </sheetViews>
  <sheetFormatPr defaultColWidth="9.140625" defaultRowHeight="15" x14ac:dyDescent="0.2"/>
  <cols>
    <col min="1" max="1" width="3.28515625" style="5" customWidth="1"/>
    <col min="2" max="2" width="46.7109375" style="5" customWidth="1"/>
    <col min="3" max="34" width="9.28515625" style="5" bestFit="1" customWidth="1"/>
    <col min="35" max="36" width="9.28515625" style="5" customWidth="1"/>
    <col min="37" max="37" width="7.140625" style="5" customWidth="1"/>
    <col min="38" max="38" width="12" style="5" customWidth="1"/>
    <col min="39" max="16384" width="9.140625" style="5"/>
  </cols>
  <sheetData>
    <row r="1" spans="2:37" x14ac:dyDescent="0.2">
      <c r="B1" s="19" t="s">
        <v>115</v>
      </c>
    </row>
    <row r="2" spans="2:37" ht="18" x14ac:dyDescent="0.2">
      <c r="B2" s="10" t="s">
        <v>126</v>
      </c>
    </row>
    <row r="3" spans="2:37" x14ac:dyDescent="0.2">
      <c r="B3" s="4" t="s">
        <v>45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/>
    </row>
    <row r="4" spans="2:37" x14ac:dyDescent="0.2">
      <c r="B4" s="5" t="s">
        <v>81</v>
      </c>
      <c r="C4" s="25">
        <v>12480.172254775534</v>
      </c>
      <c r="D4" s="25">
        <v>12637.185400482977</v>
      </c>
      <c r="E4" s="25">
        <v>12829.661388949207</v>
      </c>
      <c r="F4" s="25">
        <v>12832.961327585786</v>
      </c>
      <c r="G4" s="25">
        <v>12783.895165753058</v>
      </c>
      <c r="H4" s="25">
        <v>12826.69675958985</v>
      </c>
      <c r="I4" s="25">
        <v>13171.052879886071</v>
      </c>
      <c r="J4" s="25">
        <v>13456.31261039856</v>
      </c>
      <c r="K4" s="25">
        <v>13635.427259586366</v>
      </c>
      <c r="L4" s="25">
        <v>13255.947013862778</v>
      </c>
      <c r="M4" s="25">
        <v>12685.166488716532</v>
      </c>
      <c r="N4" s="25">
        <v>12595.141690442057</v>
      </c>
      <c r="O4" s="25">
        <v>12456.879348700151</v>
      </c>
      <c r="P4" s="25">
        <v>12439.716020069503</v>
      </c>
      <c r="Q4" s="25">
        <v>12398.020226636896</v>
      </c>
      <c r="R4" s="25">
        <v>12016.18723329971</v>
      </c>
      <c r="S4" s="25">
        <v>11834.227430297326</v>
      </c>
      <c r="T4" s="25">
        <v>11761.129885381855</v>
      </c>
      <c r="U4" s="25">
        <v>11612.331058102023</v>
      </c>
      <c r="V4" s="25">
        <v>11403.602820352538</v>
      </c>
      <c r="W4" s="25">
        <v>11205.417874590234</v>
      </c>
      <c r="X4" s="25">
        <v>11247.423461791974</v>
      </c>
      <c r="Y4" s="25">
        <v>11565.560327349578</v>
      </c>
      <c r="Z4" s="25">
        <v>11596.485149457974</v>
      </c>
      <c r="AA4" s="25">
        <v>11901.192075200464</v>
      </c>
      <c r="AB4" s="25">
        <v>12226.016539933107</v>
      </c>
      <c r="AC4" s="25">
        <v>12628.465103097811</v>
      </c>
      <c r="AD4" s="25">
        <v>12977.318578911847</v>
      </c>
      <c r="AE4" s="25">
        <v>12916.545234925661</v>
      </c>
      <c r="AF4" s="25">
        <v>13091.203534766764</v>
      </c>
      <c r="AG4" s="25">
        <v>13260.653514922087</v>
      </c>
      <c r="AH4" s="25">
        <v>13341.493877504201</v>
      </c>
      <c r="AI4" s="25">
        <v>13362.962785866997</v>
      </c>
      <c r="AJ4" s="25">
        <v>13039.10039726506</v>
      </c>
      <c r="AK4" s="25"/>
    </row>
    <row r="5" spans="2:37" x14ac:dyDescent="0.2">
      <c r="B5" s="5" t="s">
        <v>82</v>
      </c>
      <c r="C5" s="25">
        <v>2434.5396705397993</v>
      </c>
      <c r="D5" s="25">
        <v>2457.1522893318233</v>
      </c>
      <c r="E5" s="25">
        <v>2503.7212587862164</v>
      </c>
      <c r="F5" s="25">
        <v>2504.3331311739939</v>
      </c>
      <c r="G5" s="25">
        <v>2489.8108906381758</v>
      </c>
      <c r="H5" s="25">
        <v>2496.3505553271834</v>
      </c>
      <c r="I5" s="25">
        <v>2584.186761543699</v>
      </c>
      <c r="J5" s="25">
        <v>2642.1948373214504</v>
      </c>
      <c r="K5" s="25">
        <v>2667.1063474069601</v>
      </c>
      <c r="L5" s="25">
        <v>2576.3342281400555</v>
      </c>
      <c r="M5" s="25">
        <v>2462.5505179252059</v>
      </c>
      <c r="N5" s="25">
        <v>2469.6527693329153</v>
      </c>
      <c r="O5" s="25">
        <v>2461.0939532910302</v>
      </c>
      <c r="P5" s="25">
        <v>2431.411445803863</v>
      </c>
      <c r="Q5" s="25">
        <v>2417.2028108129025</v>
      </c>
      <c r="R5" s="25">
        <v>2395.2251378620572</v>
      </c>
      <c r="S5" s="25">
        <v>2331.1593565920903</v>
      </c>
      <c r="T5" s="25">
        <v>2342.1828022019972</v>
      </c>
      <c r="U5" s="25">
        <v>2303.580805763992</v>
      </c>
      <c r="V5" s="25">
        <v>2290.887096724955</v>
      </c>
      <c r="W5" s="25">
        <v>2280.4566386808515</v>
      </c>
      <c r="X5" s="25">
        <v>2309.2298965270074</v>
      </c>
      <c r="Y5" s="25">
        <v>2365.6397016980832</v>
      </c>
      <c r="Z5" s="25">
        <v>2363.9968573207198</v>
      </c>
      <c r="AA5" s="25">
        <v>2449.1177717850987</v>
      </c>
      <c r="AB5" s="25">
        <v>2499.110124773491</v>
      </c>
      <c r="AC5" s="25">
        <v>2546.6044722222368</v>
      </c>
      <c r="AD5" s="25">
        <v>2638.6375956497823</v>
      </c>
      <c r="AE5" s="25">
        <v>2567.156853058757</v>
      </c>
      <c r="AF5" s="25">
        <v>2609.1281749742084</v>
      </c>
      <c r="AG5" s="25">
        <v>2593.6644122443413</v>
      </c>
      <c r="AH5" s="25">
        <v>2550.8452384600623</v>
      </c>
      <c r="AI5" s="25">
        <v>2508.6682385437957</v>
      </c>
      <c r="AJ5" s="25">
        <v>2449.5734735333372</v>
      </c>
      <c r="AK5" s="25"/>
    </row>
    <row r="6" spans="2:37" x14ac:dyDescent="0.2">
      <c r="B6" s="5" t="s">
        <v>83</v>
      </c>
      <c r="C6" s="25">
        <f>SUM(C7:C8)</f>
        <v>4393.4617407018877</v>
      </c>
      <c r="D6" s="25">
        <f t="shared" ref="D6:AH6" si="0">SUM(D7:D8)</f>
        <v>4352.4584745101802</v>
      </c>
      <c r="E6" s="25">
        <f t="shared" si="0"/>
        <v>4269.8861031284059</v>
      </c>
      <c r="F6" s="25">
        <f t="shared" si="0"/>
        <v>4412.1964155562473</v>
      </c>
      <c r="G6" s="25">
        <f t="shared" si="0"/>
        <v>4597.0068126568913</v>
      </c>
      <c r="H6" s="25">
        <f t="shared" si="0"/>
        <v>4807.9871863781273</v>
      </c>
      <c r="I6" s="25">
        <f t="shared" si="0"/>
        <v>4810.9273831043793</v>
      </c>
      <c r="J6" s="25">
        <f t="shared" si="0"/>
        <v>4628.9654144368087</v>
      </c>
      <c r="K6" s="25">
        <f t="shared" si="0"/>
        <v>4953.7897457601266</v>
      </c>
      <c r="L6" s="25">
        <f t="shared" si="0"/>
        <v>4962.7986368590955</v>
      </c>
      <c r="M6" s="25">
        <f t="shared" si="0"/>
        <v>4715.9202223516349</v>
      </c>
      <c r="N6" s="25">
        <f t="shared" si="0"/>
        <v>4474.0005790553123</v>
      </c>
      <c r="O6" s="25">
        <f t="shared" si="0"/>
        <v>4421.2839542514439</v>
      </c>
      <c r="P6" s="25">
        <f t="shared" si="0"/>
        <v>4600.4816507246196</v>
      </c>
      <c r="Q6" s="25">
        <f t="shared" si="0"/>
        <v>4488.0220504961571</v>
      </c>
      <c r="R6" s="25">
        <f t="shared" si="0"/>
        <v>4356.050634215303</v>
      </c>
      <c r="S6" s="25">
        <f t="shared" si="0"/>
        <v>4246.7977021358756</v>
      </c>
      <c r="T6" s="25">
        <f t="shared" si="0"/>
        <v>4117.4071101612008</v>
      </c>
      <c r="U6" s="25">
        <f t="shared" si="0"/>
        <v>3981.8250802913535</v>
      </c>
      <c r="V6" s="25">
        <f t="shared" si="0"/>
        <v>3868.0693167521295</v>
      </c>
      <c r="W6" s="25">
        <f t="shared" si="0"/>
        <v>4154.1582741591155</v>
      </c>
      <c r="X6" s="25">
        <f t="shared" si="0"/>
        <v>3791.9098304169825</v>
      </c>
      <c r="Y6" s="25">
        <f t="shared" si="0"/>
        <v>3901.1136308752807</v>
      </c>
      <c r="Z6" s="25">
        <f t="shared" si="0"/>
        <v>4267.7441381811259</v>
      </c>
      <c r="AA6" s="25">
        <f t="shared" si="0"/>
        <v>4138.8323582039175</v>
      </c>
      <c r="AB6" s="25">
        <f t="shared" si="0"/>
        <v>4154.4963955507228</v>
      </c>
      <c r="AC6" s="25">
        <f t="shared" si="0"/>
        <v>4218.8522829889907</v>
      </c>
      <c r="AD6" s="25">
        <f t="shared" si="0"/>
        <v>4465.4469664575718</v>
      </c>
      <c r="AE6" s="25">
        <f t="shared" si="0"/>
        <v>4696.7136471162794</v>
      </c>
      <c r="AF6" s="25">
        <f t="shared" si="0"/>
        <v>4463.2629194030233</v>
      </c>
      <c r="AG6" s="25">
        <f t="shared" si="0"/>
        <v>4508.0254967714209</v>
      </c>
      <c r="AH6" s="25">
        <f t="shared" si="0"/>
        <v>4684.5318052498742</v>
      </c>
      <c r="AI6" s="25">
        <f t="shared" ref="AI6:AJ6" si="1">SUM(AI7:AI8)</f>
        <v>4235.5917648196346</v>
      </c>
      <c r="AJ6" s="25">
        <f t="shared" si="1"/>
        <v>3805.5525166470397</v>
      </c>
      <c r="AK6" s="25"/>
    </row>
    <row r="7" spans="2:37" ht="18" x14ac:dyDescent="0.2">
      <c r="B7" s="46" t="s">
        <v>98</v>
      </c>
      <c r="C7" s="25">
        <v>3635.0946911866959</v>
      </c>
      <c r="D7" s="25">
        <v>3594.1934440084187</v>
      </c>
      <c r="E7" s="25">
        <v>3501.7502206289623</v>
      </c>
      <c r="F7" s="25">
        <v>3648.004878723581</v>
      </c>
      <c r="G7" s="25">
        <v>3818.7274940245966</v>
      </c>
      <c r="H7" s="25">
        <v>4018.3420714133413</v>
      </c>
      <c r="I7" s="25">
        <v>4010.936915368688</v>
      </c>
      <c r="J7" s="25">
        <v>3842.6647603535143</v>
      </c>
      <c r="K7" s="25">
        <v>4126.2896590625178</v>
      </c>
      <c r="L7" s="25">
        <v>4138.7972501603954</v>
      </c>
      <c r="M7" s="25">
        <v>3935.1763180023077</v>
      </c>
      <c r="N7" s="25">
        <v>3723.2134413965805</v>
      </c>
      <c r="O7" s="25">
        <v>3680.3264287484362</v>
      </c>
      <c r="P7" s="25">
        <v>3846.3686411375297</v>
      </c>
      <c r="Q7" s="25">
        <v>3752.2762162635645</v>
      </c>
      <c r="R7" s="25">
        <v>3643.8471256238367</v>
      </c>
      <c r="S7" s="25">
        <v>3549.9908671078315</v>
      </c>
      <c r="T7" s="25">
        <v>3444.8852903537313</v>
      </c>
      <c r="U7" s="25">
        <v>3314.8221145108564</v>
      </c>
      <c r="V7" s="25">
        <v>3201.0681890155452</v>
      </c>
      <c r="W7" s="25">
        <v>3460.9689592632481</v>
      </c>
      <c r="X7" s="25">
        <v>3148.4341654713335</v>
      </c>
      <c r="Y7" s="25">
        <v>3260.9271198239098</v>
      </c>
      <c r="Z7" s="25">
        <v>3594.7944025641659</v>
      </c>
      <c r="AA7" s="25">
        <v>3466.9819496793807</v>
      </c>
      <c r="AB7" s="25">
        <v>3468.8342547501466</v>
      </c>
      <c r="AC7" s="25">
        <v>3507.113765205303</v>
      </c>
      <c r="AD7" s="25">
        <v>3724.8923277188451</v>
      </c>
      <c r="AE7" s="25">
        <v>3933.1736000553337</v>
      </c>
      <c r="AF7" s="25">
        <v>3729.1520924764341</v>
      </c>
      <c r="AG7" s="25">
        <v>3780.5535057939142</v>
      </c>
      <c r="AH7" s="25">
        <v>3949.7824566915301</v>
      </c>
      <c r="AI7" s="25">
        <v>3530.4472003902888</v>
      </c>
      <c r="AJ7" s="25">
        <v>3155.1676349717304</v>
      </c>
      <c r="AK7" s="25"/>
    </row>
    <row r="8" spans="2:37" ht="18" x14ac:dyDescent="0.2">
      <c r="B8" s="46" t="s">
        <v>99</v>
      </c>
      <c r="C8" s="25">
        <v>758.36704951519221</v>
      </c>
      <c r="D8" s="25">
        <v>758.26503050176098</v>
      </c>
      <c r="E8" s="25">
        <v>768.13588249944337</v>
      </c>
      <c r="F8" s="25">
        <v>764.19153683266654</v>
      </c>
      <c r="G8" s="25">
        <v>778.27931863229503</v>
      </c>
      <c r="H8" s="25">
        <v>789.64511496478565</v>
      </c>
      <c r="I8" s="25">
        <v>799.99046773569125</v>
      </c>
      <c r="J8" s="25">
        <v>786.30065408329426</v>
      </c>
      <c r="K8" s="25">
        <v>827.50008669760837</v>
      </c>
      <c r="L8" s="25">
        <v>824.00138669869978</v>
      </c>
      <c r="M8" s="25">
        <v>780.74390434932775</v>
      </c>
      <c r="N8" s="25">
        <v>750.78713765873169</v>
      </c>
      <c r="O8" s="25">
        <v>740.95752550300779</v>
      </c>
      <c r="P8" s="25">
        <v>754.11300958708944</v>
      </c>
      <c r="Q8" s="25">
        <v>735.7458342325923</v>
      </c>
      <c r="R8" s="25">
        <v>712.20350859146663</v>
      </c>
      <c r="S8" s="25">
        <v>696.80683502804413</v>
      </c>
      <c r="T8" s="25">
        <v>672.52181980746946</v>
      </c>
      <c r="U8" s="25">
        <v>667.00296578049699</v>
      </c>
      <c r="V8" s="25">
        <v>667.00112773658452</v>
      </c>
      <c r="W8" s="25">
        <v>693.18931489586703</v>
      </c>
      <c r="X8" s="25">
        <v>643.4756649456491</v>
      </c>
      <c r="Y8" s="25">
        <v>640.18651105137087</v>
      </c>
      <c r="Z8" s="25">
        <v>672.94973561695997</v>
      </c>
      <c r="AA8" s="25">
        <v>671.85040852453642</v>
      </c>
      <c r="AB8" s="25">
        <v>685.66214080057614</v>
      </c>
      <c r="AC8" s="25">
        <v>711.7385177836876</v>
      </c>
      <c r="AD8" s="25">
        <v>740.55463873872714</v>
      </c>
      <c r="AE8" s="25">
        <v>763.54004706094543</v>
      </c>
      <c r="AF8" s="25">
        <v>734.11082692658908</v>
      </c>
      <c r="AG8" s="25">
        <v>727.47199097750695</v>
      </c>
      <c r="AH8" s="25">
        <v>734.74934855834442</v>
      </c>
      <c r="AI8" s="25">
        <v>705.14456442934568</v>
      </c>
      <c r="AJ8" s="25">
        <v>650.38488167530954</v>
      </c>
      <c r="AK8" s="25"/>
    </row>
    <row r="9" spans="2:37" x14ac:dyDescent="0.2">
      <c r="B9" s="5" t="s">
        <v>84</v>
      </c>
      <c r="C9" s="25">
        <v>355.036</v>
      </c>
      <c r="D9" s="25">
        <v>315.14515999999998</v>
      </c>
      <c r="E9" s="25">
        <v>255.60083999999998</v>
      </c>
      <c r="F9" s="25">
        <v>357.2998</v>
      </c>
      <c r="G9" s="25">
        <v>269.64124000000004</v>
      </c>
      <c r="H9" s="25">
        <v>494.59520000000003</v>
      </c>
      <c r="I9" s="25">
        <v>484.03343999999993</v>
      </c>
      <c r="J9" s="25">
        <v>423.48680000000002</v>
      </c>
      <c r="K9" s="25">
        <v>305.58044000000001</v>
      </c>
      <c r="L9" s="25">
        <v>383.22723999999999</v>
      </c>
      <c r="M9" s="25">
        <v>366.38315999999998</v>
      </c>
      <c r="N9" s="25">
        <v>385.28247999999996</v>
      </c>
      <c r="O9" s="25">
        <v>273.89956000000001</v>
      </c>
      <c r="P9" s="25">
        <v>386.76</v>
      </c>
      <c r="Q9" s="25">
        <v>240.79571999999996</v>
      </c>
      <c r="R9" s="25">
        <v>266.73371999999995</v>
      </c>
      <c r="S9" s="25">
        <v>254.85636</v>
      </c>
      <c r="T9" s="25">
        <v>376.76671999999996</v>
      </c>
      <c r="U9" s="25">
        <v>262.20744000000002</v>
      </c>
      <c r="V9" s="25">
        <v>307.32239999999996</v>
      </c>
      <c r="W9" s="25">
        <v>427.93387999999993</v>
      </c>
      <c r="X9" s="25">
        <v>360.67856</v>
      </c>
      <c r="Y9" s="25">
        <v>229.39619999999999</v>
      </c>
      <c r="Z9" s="25">
        <v>515.69275999999991</v>
      </c>
      <c r="AA9" s="25">
        <v>391.07495680000005</v>
      </c>
      <c r="AB9" s="25">
        <v>401.14668</v>
      </c>
      <c r="AC9" s="25">
        <v>433.59667999999999</v>
      </c>
      <c r="AD9" s="25">
        <v>332.74647999999996</v>
      </c>
      <c r="AE9" s="25">
        <v>461.05708000000004</v>
      </c>
      <c r="AF9" s="25">
        <v>343.90247759999994</v>
      </c>
      <c r="AG9" s="25">
        <v>399.48303999999996</v>
      </c>
      <c r="AH9" s="25">
        <v>597.40603999999996</v>
      </c>
      <c r="AI9" s="25">
        <v>623.97631999999999</v>
      </c>
      <c r="AJ9" s="25">
        <v>457.79579999999999</v>
      </c>
      <c r="AK9" s="25"/>
    </row>
    <row r="10" spans="2:37" x14ac:dyDescent="0.2">
      <c r="B10" s="5" t="s">
        <v>85</v>
      </c>
      <c r="C10" s="25">
        <v>96.677023188405784</v>
      </c>
      <c r="D10" s="25">
        <v>99.628382821946872</v>
      </c>
      <c r="E10" s="25">
        <v>118.08579710144927</v>
      </c>
      <c r="F10" s="25">
        <v>99.875217391304361</v>
      </c>
      <c r="G10" s="25">
        <v>98.719420289855051</v>
      </c>
      <c r="H10" s="25">
        <v>86.267101449275344</v>
      </c>
      <c r="I10" s="25">
        <v>87.18695652173912</v>
      </c>
      <c r="J10" s="25">
        <v>82.633913043478259</v>
      </c>
      <c r="K10" s="25">
        <v>95.371594202898564</v>
      </c>
      <c r="L10" s="25">
        <v>103.53391304347825</v>
      </c>
      <c r="M10" s="25">
        <v>91.8436231884058</v>
      </c>
      <c r="N10" s="25">
        <v>83.63666666666667</v>
      </c>
      <c r="O10" s="25">
        <v>80.805362318840594</v>
      </c>
      <c r="P10" s="25">
        <v>78.482608695652175</v>
      </c>
      <c r="Q10" s="25">
        <v>66.857681159420295</v>
      </c>
      <c r="R10" s="25">
        <v>60.814599999999999</v>
      </c>
      <c r="S10" s="25">
        <v>64.755533333333346</v>
      </c>
      <c r="T10" s="25">
        <v>50.899933333333344</v>
      </c>
      <c r="U10" s="25">
        <v>66.973133333333351</v>
      </c>
      <c r="V10" s="25">
        <v>89.020800000000008</v>
      </c>
      <c r="W10" s="25">
        <v>98.243200000000016</v>
      </c>
      <c r="X10" s="25">
        <v>70.265799999999999</v>
      </c>
      <c r="Y10" s="25">
        <v>46.351066666666675</v>
      </c>
      <c r="Z10" s="25">
        <v>47.090266666666672</v>
      </c>
      <c r="AA10" s="25">
        <v>54.549733333333336</v>
      </c>
      <c r="AB10" s="25">
        <v>64.265666666666661</v>
      </c>
      <c r="AC10" s="25">
        <v>81.790133333333344</v>
      </c>
      <c r="AD10" s="25">
        <v>83.988666666666674</v>
      </c>
      <c r="AE10" s="25">
        <v>90.42880000000001</v>
      </c>
      <c r="AF10" s="25">
        <v>96.082066666666663</v>
      </c>
      <c r="AG10" s="25">
        <v>110.17820000000002</v>
      </c>
      <c r="AH10" s="25">
        <v>106.40373333333334</v>
      </c>
      <c r="AI10" s="25">
        <v>143.90640000000002</v>
      </c>
      <c r="AJ10" s="25">
        <v>139.41840000000002</v>
      </c>
      <c r="AK10" s="25"/>
    </row>
    <row r="11" spans="2:37" ht="18" x14ac:dyDescent="0.2">
      <c r="B11" s="19" t="s">
        <v>105</v>
      </c>
      <c r="C11" s="26">
        <f>C4+C5+C6+C9+C10</f>
        <v>19759.886689205628</v>
      </c>
      <c r="D11" s="26">
        <f t="shared" ref="D11:Y11" si="2">D4+D5+D6+D9+D10</f>
        <v>19861.569707146926</v>
      </c>
      <c r="E11" s="26">
        <f t="shared" si="2"/>
        <v>19976.955387965278</v>
      </c>
      <c r="F11" s="26">
        <f t="shared" si="2"/>
        <v>20206.665891707333</v>
      </c>
      <c r="G11" s="26">
        <f t="shared" si="2"/>
        <v>20239.07352933798</v>
      </c>
      <c r="H11" s="26">
        <f t="shared" si="2"/>
        <v>20711.896802744435</v>
      </c>
      <c r="I11" s="26">
        <f t="shared" si="2"/>
        <v>21137.387421055886</v>
      </c>
      <c r="J11" s="26">
        <f t="shared" si="2"/>
        <v>21233.593575200299</v>
      </c>
      <c r="K11" s="26">
        <f t="shared" si="2"/>
        <v>21657.275386956353</v>
      </c>
      <c r="L11" s="26">
        <f t="shared" si="2"/>
        <v>21281.841031905406</v>
      </c>
      <c r="M11" s="26">
        <f t="shared" si="2"/>
        <v>20321.864012181777</v>
      </c>
      <c r="N11" s="26">
        <f t="shared" si="2"/>
        <v>20007.714185496952</v>
      </c>
      <c r="O11" s="26">
        <f t="shared" si="2"/>
        <v>19693.962178561465</v>
      </c>
      <c r="P11" s="26">
        <f t="shared" si="2"/>
        <v>19936.85172529364</v>
      </c>
      <c r="Q11" s="26">
        <f t="shared" si="2"/>
        <v>19610.898489105377</v>
      </c>
      <c r="R11" s="26">
        <f t="shared" si="2"/>
        <v>19095.011325377072</v>
      </c>
      <c r="S11" s="26">
        <f t="shared" si="2"/>
        <v>18731.796382358625</v>
      </c>
      <c r="T11" s="26">
        <f t="shared" si="2"/>
        <v>18648.38645107839</v>
      </c>
      <c r="U11" s="26">
        <f t="shared" si="2"/>
        <v>18226.9175174907</v>
      </c>
      <c r="V11" s="26">
        <f t="shared" si="2"/>
        <v>17958.902433829622</v>
      </c>
      <c r="W11" s="26">
        <f t="shared" si="2"/>
        <v>18166.209867430203</v>
      </c>
      <c r="X11" s="26">
        <f t="shared" si="2"/>
        <v>17779.507548735965</v>
      </c>
      <c r="Y11" s="26">
        <f t="shared" si="2"/>
        <v>18108.060926589606</v>
      </c>
      <c r="Z11" s="26">
        <f>Z4+Z5+Z6+Z9+Z10</f>
        <v>18791.009171626487</v>
      </c>
      <c r="AA11" s="26">
        <f>AA4+AA5+AA6+AA9+AA10</f>
        <v>18934.766895322813</v>
      </c>
      <c r="AB11" s="26">
        <f>AB4+AB5+AB6+AB9+AB10</f>
        <v>19345.035406923987</v>
      </c>
      <c r="AC11" s="26">
        <f>AC4+AC5+AC6+AC9+AC10</f>
        <v>19909.308671642371</v>
      </c>
      <c r="AD11" s="26">
        <f t="shared" ref="AD11:AE11" si="3">AD4+AD5+AD6+AD9+AD10</f>
        <v>20498.138287685873</v>
      </c>
      <c r="AE11" s="26">
        <f t="shared" si="3"/>
        <v>20731.901615100698</v>
      </c>
      <c r="AF11" s="26">
        <f t="shared" ref="AF11:AG11" si="4">AF4+AF5+AF6+AF9+AF10</f>
        <v>20603.579173410664</v>
      </c>
      <c r="AG11" s="26">
        <f t="shared" si="4"/>
        <v>20872.004663937845</v>
      </c>
      <c r="AH11" s="26">
        <f t="shared" ref="AH11:AI11" si="5">AH4+AH5+AH6+AH9+AH10</f>
        <v>21280.680694547471</v>
      </c>
      <c r="AI11" s="26">
        <f t="shared" si="5"/>
        <v>20875.10550923043</v>
      </c>
      <c r="AJ11" s="26">
        <f t="shared" ref="AJ11" si="6">AJ4+AJ5+AJ6+AJ9+AJ10</f>
        <v>19891.440587445435</v>
      </c>
      <c r="AK11" s="26"/>
    </row>
    <row r="12" spans="2:37" x14ac:dyDescent="0.2">
      <c r="B12" s="20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2:37" x14ac:dyDescent="0.2">
      <c r="B13" s="19" t="s">
        <v>117</v>
      </c>
    </row>
    <row r="14" spans="2:37" ht="18" x14ac:dyDescent="0.2">
      <c r="B14" s="10" t="s">
        <v>133</v>
      </c>
    </row>
    <row r="15" spans="2:37" x14ac:dyDescent="0.2">
      <c r="B15" s="4" t="s">
        <v>45</v>
      </c>
      <c r="C15" s="4">
        <v>1990</v>
      </c>
      <c r="D15" s="4">
        <v>1991</v>
      </c>
      <c r="E15" s="4">
        <v>1992</v>
      </c>
      <c r="F15" s="4">
        <v>1993</v>
      </c>
      <c r="G15" s="4">
        <v>1994</v>
      </c>
      <c r="H15" s="4">
        <v>1995</v>
      </c>
      <c r="I15" s="4">
        <v>1996</v>
      </c>
      <c r="J15" s="4">
        <v>1997</v>
      </c>
      <c r="K15" s="4">
        <v>1998</v>
      </c>
      <c r="L15" s="4">
        <v>1999</v>
      </c>
      <c r="M15" s="4">
        <v>2000</v>
      </c>
      <c r="N15" s="4">
        <v>2001</v>
      </c>
      <c r="O15" s="4">
        <v>2002</v>
      </c>
      <c r="P15" s="4">
        <v>2003</v>
      </c>
      <c r="Q15" s="4">
        <v>2004</v>
      </c>
      <c r="R15" s="4">
        <v>2005</v>
      </c>
      <c r="S15" s="4">
        <v>2006</v>
      </c>
      <c r="T15" s="4">
        <v>2007</v>
      </c>
      <c r="U15" s="4">
        <v>2008</v>
      </c>
      <c r="V15" s="4">
        <v>2009</v>
      </c>
      <c r="W15" s="4">
        <v>2010</v>
      </c>
      <c r="X15" s="4">
        <v>2011</v>
      </c>
      <c r="Y15" s="4">
        <v>2012</v>
      </c>
      <c r="Z15" s="4">
        <v>2013</v>
      </c>
      <c r="AA15" s="4">
        <v>2014</v>
      </c>
      <c r="AB15" s="4">
        <v>2015</v>
      </c>
      <c r="AC15" s="4">
        <v>2016</v>
      </c>
      <c r="AD15" s="4">
        <v>2017</v>
      </c>
      <c r="AE15" s="4">
        <v>2018</v>
      </c>
      <c r="AF15" s="4">
        <v>2019</v>
      </c>
      <c r="AG15" s="4">
        <v>2020</v>
      </c>
      <c r="AH15" s="4">
        <v>2021</v>
      </c>
      <c r="AI15" s="4">
        <v>2022</v>
      </c>
      <c r="AJ15" s="4">
        <v>2023</v>
      </c>
      <c r="AK15" s="4"/>
    </row>
    <row r="16" spans="2:37" x14ac:dyDescent="0.2">
      <c r="B16" s="9" t="s">
        <v>81</v>
      </c>
      <c r="C16" s="37">
        <v>12480.172254775534</v>
      </c>
      <c r="D16" s="37">
        <v>12637.185400482977</v>
      </c>
      <c r="E16" s="37">
        <v>12829.661388949207</v>
      </c>
      <c r="F16" s="37">
        <v>12832.961327585786</v>
      </c>
      <c r="G16" s="37">
        <v>12783.895165753058</v>
      </c>
      <c r="H16" s="37">
        <v>12826.69675958985</v>
      </c>
      <c r="I16" s="37">
        <v>13171.052879886071</v>
      </c>
      <c r="J16" s="37">
        <v>13456.31261039856</v>
      </c>
      <c r="K16" s="37">
        <v>13635.427259586366</v>
      </c>
      <c r="L16" s="37">
        <v>13255.947013862778</v>
      </c>
      <c r="M16" s="37">
        <v>12685.166488716532</v>
      </c>
      <c r="N16" s="37">
        <v>12595.141690442057</v>
      </c>
      <c r="O16" s="37">
        <v>12456.879348700151</v>
      </c>
      <c r="P16" s="37">
        <v>12439.716020069503</v>
      </c>
      <c r="Q16" s="37">
        <v>12398.020226636896</v>
      </c>
      <c r="R16" s="37">
        <v>12016.18723329971</v>
      </c>
      <c r="S16" s="37">
        <v>11834.227430297326</v>
      </c>
      <c r="T16" s="37">
        <v>11761.129885381855</v>
      </c>
      <c r="U16" s="37">
        <v>11612.331058102023</v>
      </c>
      <c r="V16" s="37">
        <v>11403.602820352538</v>
      </c>
      <c r="W16" s="37">
        <v>11205.417874590234</v>
      </c>
      <c r="X16" s="37">
        <v>11247.423461791974</v>
      </c>
      <c r="Y16" s="37">
        <v>11565.560327349578</v>
      </c>
      <c r="Z16" s="37">
        <v>11596.485149457974</v>
      </c>
      <c r="AA16" s="37">
        <v>11901.192075200464</v>
      </c>
      <c r="AB16" s="37">
        <v>12226.016539933107</v>
      </c>
      <c r="AC16" s="37">
        <v>12628.465103097811</v>
      </c>
      <c r="AD16" s="37">
        <v>12977.795392757302</v>
      </c>
      <c r="AE16" s="37">
        <v>12916.599385858823</v>
      </c>
      <c r="AF16" s="37">
        <v>13091.203534766764</v>
      </c>
      <c r="AG16" s="37">
        <v>13260.189768763996</v>
      </c>
      <c r="AH16" s="37">
        <v>13328.86657163891</v>
      </c>
      <c r="AI16" s="37">
        <v>13357.41565359603</v>
      </c>
      <c r="AJ16" s="37">
        <v>13061.550527880245</v>
      </c>
      <c r="AK16" s="37"/>
    </row>
    <row r="17" spans="2:38" x14ac:dyDescent="0.2">
      <c r="B17" s="9" t="s">
        <v>82</v>
      </c>
      <c r="C17" s="37">
        <v>2434.5396705397993</v>
      </c>
      <c r="D17" s="37">
        <v>2457.1522893318233</v>
      </c>
      <c r="E17" s="37">
        <v>2503.7212587862164</v>
      </c>
      <c r="F17" s="37">
        <v>2504.3331311739939</v>
      </c>
      <c r="G17" s="37">
        <v>2489.8108906381758</v>
      </c>
      <c r="H17" s="37">
        <v>2496.3505553271834</v>
      </c>
      <c r="I17" s="37">
        <v>2584.186761543699</v>
      </c>
      <c r="J17" s="37">
        <v>2642.1948373214504</v>
      </c>
      <c r="K17" s="37">
        <v>2667.1063474069601</v>
      </c>
      <c r="L17" s="37">
        <v>2576.3342281400555</v>
      </c>
      <c r="M17" s="37">
        <v>2462.5505179252059</v>
      </c>
      <c r="N17" s="37">
        <v>2469.6527693329153</v>
      </c>
      <c r="O17" s="37">
        <v>2461.0939532910302</v>
      </c>
      <c r="P17" s="37">
        <v>2431.411445803863</v>
      </c>
      <c r="Q17" s="37">
        <v>2417.2028108129025</v>
      </c>
      <c r="R17" s="37">
        <v>2395.2251378620572</v>
      </c>
      <c r="S17" s="37">
        <v>2331.1593565920903</v>
      </c>
      <c r="T17" s="37">
        <v>2342.1828022019972</v>
      </c>
      <c r="U17" s="37">
        <v>2303.580805763992</v>
      </c>
      <c r="V17" s="37">
        <v>2290.887096724955</v>
      </c>
      <c r="W17" s="37">
        <v>2280.4566386808515</v>
      </c>
      <c r="X17" s="37">
        <v>2309.2298965270074</v>
      </c>
      <c r="Y17" s="37">
        <v>2365.6397016980832</v>
      </c>
      <c r="Z17" s="37">
        <v>2363.9968573207198</v>
      </c>
      <c r="AA17" s="37">
        <v>2449.1177717850987</v>
      </c>
      <c r="AB17" s="37">
        <v>2499.110124773491</v>
      </c>
      <c r="AC17" s="37">
        <v>2546.6044722222368</v>
      </c>
      <c r="AD17" s="37">
        <v>2638.6744619391843</v>
      </c>
      <c r="AE17" s="37">
        <v>2567.1610958735414</v>
      </c>
      <c r="AF17" s="37">
        <v>2609.1281749742084</v>
      </c>
      <c r="AG17" s="37">
        <v>2593.6260133622627</v>
      </c>
      <c r="AH17" s="37">
        <v>2550.0817883963546</v>
      </c>
      <c r="AI17" s="37">
        <v>2510.218176027593</v>
      </c>
      <c r="AJ17" s="37">
        <v>2452.296848826265</v>
      </c>
      <c r="AK17" s="37"/>
    </row>
    <row r="18" spans="2:38" x14ac:dyDescent="0.2">
      <c r="B18" s="9" t="s">
        <v>83</v>
      </c>
      <c r="C18" s="37">
        <f>SUM(C19:C20)</f>
        <v>4393.4617407018877</v>
      </c>
      <c r="D18" s="37">
        <f t="shared" ref="D18:AH18" si="7">SUM(D19:D20)</f>
        <v>4352.4584745101802</v>
      </c>
      <c r="E18" s="37">
        <f t="shared" si="7"/>
        <v>4269.8861031284059</v>
      </c>
      <c r="F18" s="37">
        <f t="shared" si="7"/>
        <v>4412.1964155562473</v>
      </c>
      <c r="G18" s="37">
        <f t="shared" si="7"/>
        <v>4597.0068126568913</v>
      </c>
      <c r="H18" s="37">
        <f t="shared" si="7"/>
        <v>4807.9871863781273</v>
      </c>
      <c r="I18" s="37">
        <f t="shared" si="7"/>
        <v>4810.9273831043793</v>
      </c>
      <c r="J18" s="37">
        <f t="shared" si="7"/>
        <v>4628.9654144368087</v>
      </c>
      <c r="K18" s="37">
        <f t="shared" si="7"/>
        <v>4953.7897457601266</v>
      </c>
      <c r="L18" s="37">
        <f t="shared" si="7"/>
        <v>4962.7986368590955</v>
      </c>
      <c r="M18" s="37">
        <f t="shared" si="7"/>
        <v>4715.9202223516349</v>
      </c>
      <c r="N18" s="37">
        <f t="shared" si="7"/>
        <v>4474.0005790553123</v>
      </c>
      <c r="O18" s="37">
        <f t="shared" si="7"/>
        <v>4421.2839542514439</v>
      </c>
      <c r="P18" s="37">
        <f t="shared" si="7"/>
        <v>4600.4816507246196</v>
      </c>
      <c r="Q18" s="37">
        <f t="shared" si="7"/>
        <v>4488.0220504961571</v>
      </c>
      <c r="R18" s="37">
        <f t="shared" si="7"/>
        <v>4356.050634215303</v>
      </c>
      <c r="S18" s="37">
        <f t="shared" si="7"/>
        <v>4246.7977021358756</v>
      </c>
      <c r="T18" s="37">
        <f t="shared" si="7"/>
        <v>4117.4071101612008</v>
      </c>
      <c r="U18" s="37">
        <f t="shared" si="7"/>
        <v>3981.8250802913535</v>
      </c>
      <c r="V18" s="37">
        <f t="shared" si="7"/>
        <v>3868.0693167521295</v>
      </c>
      <c r="W18" s="37">
        <f t="shared" si="7"/>
        <v>4154.1582741591155</v>
      </c>
      <c r="X18" s="37">
        <f t="shared" si="7"/>
        <v>3791.9098304169825</v>
      </c>
      <c r="Y18" s="37">
        <f t="shared" si="7"/>
        <v>3901.1136308752807</v>
      </c>
      <c r="Z18" s="37">
        <f t="shared" si="7"/>
        <v>4257.8556313829358</v>
      </c>
      <c r="AA18" s="37">
        <f t="shared" si="7"/>
        <v>4127.2780827803954</v>
      </c>
      <c r="AB18" s="37">
        <f t="shared" si="7"/>
        <v>4154.1128297056648</v>
      </c>
      <c r="AC18" s="37">
        <f t="shared" si="7"/>
        <v>4221.4970517439706</v>
      </c>
      <c r="AD18" s="37">
        <f t="shared" si="7"/>
        <v>4469.634447898703</v>
      </c>
      <c r="AE18" s="37">
        <f t="shared" si="7"/>
        <v>4692.9389304253727</v>
      </c>
      <c r="AF18" s="37">
        <f t="shared" si="7"/>
        <v>4460.3295440479396</v>
      </c>
      <c r="AG18" s="37">
        <f t="shared" si="7"/>
        <v>4514.6187410972016</v>
      </c>
      <c r="AH18" s="37">
        <f t="shared" si="7"/>
        <v>4683.8827492112096</v>
      </c>
      <c r="AI18" s="37">
        <f t="shared" ref="AI18:AJ18" si="8">SUM(AI19:AI20)</f>
        <v>4238.3096858517902</v>
      </c>
      <c r="AJ18" s="37">
        <f t="shared" si="8"/>
        <v>3822.8118544119498</v>
      </c>
      <c r="AK18" s="37"/>
    </row>
    <row r="19" spans="2:38" ht="18" x14ac:dyDescent="0.2">
      <c r="B19" s="38" t="s">
        <v>98</v>
      </c>
      <c r="C19" s="37">
        <v>3635.0946911866959</v>
      </c>
      <c r="D19" s="37">
        <v>3594.1934440084187</v>
      </c>
      <c r="E19" s="37">
        <v>3501.7502206289623</v>
      </c>
      <c r="F19" s="37">
        <v>3648.004878723581</v>
      </c>
      <c r="G19" s="37">
        <v>3818.7274940245966</v>
      </c>
      <c r="H19" s="37">
        <v>4018.3420714133413</v>
      </c>
      <c r="I19" s="37">
        <v>4010.936915368688</v>
      </c>
      <c r="J19" s="37">
        <v>3842.6647603535143</v>
      </c>
      <c r="K19" s="37">
        <v>4126.2896590625178</v>
      </c>
      <c r="L19" s="37">
        <v>4138.7972501603954</v>
      </c>
      <c r="M19" s="37">
        <v>3935.1763180023077</v>
      </c>
      <c r="N19" s="37">
        <v>3723.2134413965805</v>
      </c>
      <c r="O19" s="37">
        <v>3680.3264287484362</v>
      </c>
      <c r="P19" s="37">
        <v>3846.3686411375297</v>
      </c>
      <c r="Q19" s="37">
        <v>3752.2762162635645</v>
      </c>
      <c r="R19" s="37">
        <v>3643.8471256238367</v>
      </c>
      <c r="S19" s="37">
        <v>3549.9908671078315</v>
      </c>
      <c r="T19" s="37">
        <v>3444.8852903537313</v>
      </c>
      <c r="U19" s="37">
        <v>3314.8221145108564</v>
      </c>
      <c r="V19" s="37">
        <v>3201.0681890155452</v>
      </c>
      <c r="W19" s="37">
        <v>3460.9689592632481</v>
      </c>
      <c r="X19" s="37">
        <v>3148.4341654713335</v>
      </c>
      <c r="Y19" s="37">
        <v>3260.9271198239098</v>
      </c>
      <c r="Z19" s="37">
        <v>3586.437917945977</v>
      </c>
      <c r="AA19" s="37">
        <v>3457.2177732651371</v>
      </c>
      <c r="AB19" s="37">
        <v>3468.5101145993935</v>
      </c>
      <c r="AC19" s="37">
        <v>3509.3487810545817</v>
      </c>
      <c r="AD19" s="37">
        <v>3728.4282229491264</v>
      </c>
      <c r="AE19" s="37">
        <v>3929.7036950361316</v>
      </c>
      <c r="AF19" s="37">
        <v>3726.5123368754521</v>
      </c>
      <c r="AG19" s="37">
        <v>3785.9562778356394</v>
      </c>
      <c r="AH19" s="37">
        <v>3949.2212513930876</v>
      </c>
      <c r="AI19" s="37">
        <v>3532.2269948121184</v>
      </c>
      <c r="AJ19" s="37">
        <v>3168.9285003622135</v>
      </c>
      <c r="AK19" s="37"/>
    </row>
    <row r="20" spans="2:38" ht="18" x14ac:dyDescent="0.2">
      <c r="B20" s="38" t="s">
        <v>99</v>
      </c>
      <c r="C20" s="37">
        <v>758.36704951519221</v>
      </c>
      <c r="D20" s="37">
        <v>758.26503050176098</v>
      </c>
      <c r="E20" s="37">
        <v>768.13588249944337</v>
      </c>
      <c r="F20" s="37">
        <v>764.19153683266654</v>
      </c>
      <c r="G20" s="37">
        <v>778.27931863229503</v>
      </c>
      <c r="H20" s="37">
        <v>789.64511496478565</v>
      </c>
      <c r="I20" s="37">
        <v>799.99046773569125</v>
      </c>
      <c r="J20" s="37">
        <v>786.30065408329426</v>
      </c>
      <c r="K20" s="37">
        <v>827.50008669760837</v>
      </c>
      <c r="L20" s="37">
        <v>824.00138669869978</v>
      </c>
      <c r="M20" s="37">
        <v>780.74390434932775</v>
      </c>
      <c r="N20" s="37">
        <v>750.78713765873169</v>
      </c>
      <c r="O20" s="37">
        <v>740.95752550300779</v>
      </c>
      <c r="P20" s="37">
        <v>754.11300958708944</v>
      </c>
      <c r="Q20" s="37">
        <v>735.7458342325923</v>
      </c>
      <c r="R20" s="37">
        <v>712.20350859146663</v>
      </c>
      <c r="S20" s="37">
        <v>696.80683502804413</v>
      </c>
      <c r="T20" s="37">
        <v>672.52181980746946</v>
      </c>
      <c r="U20" s="37">
        <v>667.00296578049699</v>
      </c>
      <c r="V20" s="37">
        <v>667.00112773658452</v>
      </c>
      <c r="W20" s="37">
        <v>693.18931489586703</v>
      </c>
      <c r="X20" s="37">
        <v>643.4756649456491</v>
      </c>
      <c r="Y20" s="37">
        <v>640.18651105137087</v>
      </c>
      <c r="Z20" s="37">
        <v>671.41771343695859</v>
      </c>
      <c r="AA20" s="37">
        <v>670.06030951525827</v>
      </c>
      <c r="AB20" s="37">
        <v>685.60271510627126</v>
      </c>
      <c r="AC20" s="37">
        <v>712.14827068938882</v>
      </c>
      <c r="AD20" s="37">
        <v>741.20622494957627</v>
      </c>
      <c r="AE20" s="37">
        <v>763.23523538924121</v>
      </c>
      <c r="AF20" s="37">
        <v>733.81720717248731</v>
      </c>
      <c r="AG20" s="37">
        <v>728.66246326156249</v>
      </c>
      <c r="AH20" s="37">
        <v>734.66149781812157</v>
      </c>
      <c r="AI20" s="37">
        <v>706.08269103967177</v>
      </c>
      <c r="AJ20" s="37">
        <v>653.88335404973611</v>
      </c>
      <c r="AK20" s="37"/>
    </row>
    <row r="21" spans="2:38" x14ac:dyDescent="0.2">
      <c r="B21" s="9" t="s">
        <v>84</v>
      </c>
      <c r="C21" s="37">
        <v>355.036</v>
      </c>
      <c r="D21" s="37">
        <v>315.14515999999998</v>
      </c>
      <c r="E21" s="37">
        <v>255.60083999999998</v>
      </c>
      <c r="F21" s="37">
        <v>357.2998</v>
      </c>
      <c r="G21" s="37">
        <v>269.64124000000004</v>
      </c>
      <c r="H21" s="37">
        <v>494.59520000000003</v>
      </c>
      <c r="I21" s="37">
        <v>484.03343999999993</v>
      </c>
      <c r="J21" s="37">
        <v>423.48680000000002</v>
      </c>
      <c r="K21" s="37">
        <v>305.58044000000001</v>
      </c>
      <c r="L21" s="37">
        <v>383.22723999999999</v>
      </c>
      <c r="M21" s="37">
        <v>366.38315999999998</v>
      </c>
      <c r="N21" s="37">
        <v>385.28247999999996</v>
      </c>
      <c r="O21" s="37">
        <v>273.89956000000001</v>
      </c>
      <c r="P21" s="37">
        <v>386.76</v>
      </c>
      <c r="Q21" s="37">
        <v>240.79571999999996</v>
      </c>
      <c r="R21" s="37">
        <v>266.73371999999995</v>
      </c>
      <c r="S21" s="37">
        <v>254.85636</v>
      </c>
      <c r="T21" s="37">
        <v>376.76671999999996</v>
      </c>
      <c r="U21" s="37">
        <v>262.20744000000002</v>
      </c>
      <c r="V21" s="37">
        <v>307.32239999999996</v>
      </c>
      <c r="W21" s="37">
        <v>427.93387999999993</v>
      </c>
      <c r="X21" s="37">
        <v>360.67856</v>
      </c>
      <c r="Y21" s="37">
        <v>229.39619999999999</v>
      </c>
      <c r="Z21" s="37">
        <v>515.69275999999991</v>
      </c>
      <c r="AA21" s="37">
        <v>391.07495680000005</v>
      </c>
      <c r="AB21" s="37">
        <v>401.14668</v>
      </c>
      <c r="AC21" s="37">
        <v>433.59667999999999</v>
      </c>
      <c r="AD21" s="37">
        <v>332.74647999999996</v>
      </c>
      <c r="AE21" s="37">
        <v>461.05708000000004</v>
      </c>
      <c r="AF21" s="37">
        <v>343.90247759999994</v>
      </c>
      <c r="AG21" s="37">
        <v>399.48303999999996</v>
      </c>
      <c r="AH21" s="37">
        <v>597.40603999999996</v>
      </c>
      <c r="AI21" s="37">
        <v>623.97631999999999</v>
      </c>
      <c r="AJ21" s="37">
        <v>457.79579999999999</v>
      </c>
      <c r="AK21" s="37"/>
    </row>
    <row r="22" spans="2:38" x14ac:dyDescent="0.2">
      <c r="B22" s="9" t="s">
        <v>85</v>
      </c>
      <c r="C22" s="37">
        <v>96.677023188405784</v>
      </c>
      <c r="D22" s="37">
        <v>99.628382821946872</v>
      </c>
      <c r="E22" s="37">
        <v>118.08579710144927</v>
      </c>
      <c r="F22" s="37">
        <v>99.875217391304361</v>
      </c>
      <c r="G22" s="37">
        <v>98.719420289855051</v>
      </c>
      <c r="H22" s="37">
        <v>86.267101449275344</v>
      </c>
      <c r="I22" s="37">
        <v>87.18695652173912</v>
      </c>
      <c r="J22" s="37">
        <v>82.633913043478259</v>
      </c>
      <c r="K22" s="37">
        <v>95.371594202898564</v>
      </c>
      <c r="L22" s="37">
        <v>103.53391304347825</v>
      </c>
      <c r="M22" s="37">
        <v>91.8436231884058</v>
      </c>
      <c r="N22" s="37">
        <v>83.63666666666667</v>
      </c>
      <c r="O22" s="37">
        <v>80.805362318840594</v>
      </c>
      <c r="P22" s="37">
        <v>78.482608695652175</v>
      </c>
      <c r="Q22" s="37">
        <v>66.857681159420295</v>
      </c>
      <c r="R22" s="37">
        <v>60.814599999999999</v>
      </c>
      <c r="S22" s="37">
        <v>64.755533333333346</v>
      </c>
      <c r="T22" s="37">
        <v>50.899933333333344</v>
      </c>
      <c r="U22" s="37">
        <v>66.973133333333351</v>
      </c>
      <c r="V22" s="37">
        <v>89.020800000000008</v>
      </c>
      <c r="W22" s="37">
        <v>98.243200000000016</v>
      </c>
      <c r="X22" s="37">
        <v>70.265799999999999</v>
      </c>
      <c r="Y22" s="37">
        <v>46.351066666666675</v>
      </c>
      <c r="Z22" s="37">
        <v>47.090266666666672</v>
      </c>
      <c r="AA22" s="37">
        <v>54.549733333333336</v>
      </c>
      <c r="AB22" s="37">
        <v>64.265666666666661</v>
      </c>
      <c r="AC22" s="37">
        <v>81.790133333333344</v>
      </c>
      <c r="AD22" s="37">
        <v>83.988666666666674</v>
      </c>
      <c r="AE22" s="37">
        <v>90.42880000000001</v>
      </c>
      <c r="AF22" s="37">
        <v>96.082066666666663</v>
      </c>
      <c r="AG22" s="37">
        <v>110.17820000000002</v>
      </c>
      <c r="AH22" s="37">
        <v>106.40373333333334</v>
      </c>
      <c r="AI22" s="37">
        <v>143.90640000000002</v>
      </c>
      <c r="AJ22" s="37">
        <v>139.22972077294688</v>
      </c>
      <c r="AK22" s="37"/>
    </row>
    <row r="23" spans="2:38" ht="18" x14ac:dyDescent="0.2">
      <c r="B23" s="8" t="s">
        <v>105</v>
      </c>
      <c r="C23" s="39">
        <f>C16+C17+C18+C21+C22</f>
        <v>19759.886689205628</v>
      </c>
      <c r="D23" s="39">
        <f t="shared" ref="D23:Y23" si="9">D16+D17+D18+D21+D22</f>
        <v>19861.569707146926</v>
      </c>
      <c r="E23" s="39">
        <f t="shared" si="9"/>
        <v>19976.955387965278</v>
      </c>
      <c r="F23" s="39">
        <f t="shared" si="9"/>
        <v>20206.665891707333</v>
      </c>
      <c r="G23" s="39">
        <f t="shared" si="9"/>
        <v>20239.07352933798</v>
      </c>
      <c r="H23" s="39">
        <f t="shared" si="9"/>
        <v>20711.896802744435</v>
      </c>
      <c r="I23" s="39">
        <f t="shared" si="9"/>
        <v>21137.387421055886</v>
      </c>
      <c r="J23" s="39">
        <f t="shared" si="9"/>
        <v>21233.593575200299</v>
      </c>
      <c r="K23" s="39">
        <f t="shared" si="9"/>
        <v>21657.275386956353</v>
      </c>
      <c r="L23" s="39">
        <f t="shared" si="9"/>
        <v>21281.841031905406</v>
      </c>
      <c r="M23" s="39">
        <f t="shared" si="9"/>
        <v>20321.864012181777</v>
      </c>
      <c r="N23" s="39">
        <f t="shared" si="9"/>
        <v>20007.714185496952</v>
      </c>
      <c r="O23" s="39">
        <f t="shared" si="9"/>
        <v>19693.962178561465</v>
      </c>
      <c r="P23" s="39">
        <f t="shared" si="9"/>
        <v>19936.85172529364</v>
      </c>
      <c r="Q23" s="39">
        <f t="shared" si="9"/>
        <v>19610.898489105377</v>
      </c>
      <c r="R23" s="39">
        <f t="shared" si="9"/>
        <v>19095.011325377072</v>
      </c>
      <c r="S23" s="39">
        <f t="shared" si="9"/>
        <v>18731.796382358625</v>
      </c>
      <c r="T23" s="39">
        <f t="shared" si="9"/>
        <v>18648.38645107839</v>
      </c>
      <c r="U23" s="39">
        <f t="shared" si="9"/>
        <v>18226.9175174907</v>
      </c>
      <c r="V23" s="39">
        <f t="shared" si="9"/>
        <v>17958.902433829622</v>
      </c>
      <c r="W23" s="39">
        <f t="shared" si="9"/>
        <v>18166.209867430203</v>
      </c>
      <c r="X23" s="39">
        <f t="shared" si="9"/>
        <v>17779.507548735965</v>
      </c>
      <c r="Y23" s="39">
        <f t="shared" si="9"/>
        <v>18108.060926589606</v>
      </c>
      <c r="Z23" s="39">
        <f>Z16+Z17+Z18+Z21+Z22</f>
        <v>18781.120664828297</v>
      </c>
      <c r="AA23" s="39">
        <f>AA16+AA17+AA18+AA21+AA22</f>
        <v>18923.212619899292</v>
      </c>
      <c r="AB23" s="39">
        <f>AB16+AB17+AB18+AB21+AB22</f>
        <v>19344.651841078932</v>
      </c>
      <c r="AC23" s="39">
        <f>AC16+AC17+AC18+AC21+AC22</f>
        <v>19911.953440397352</v>
      </c>
      <c r="AD23" s="39">
        <f t="shared" ref="AD23:AE23" si="10">AD16+AD17+AD18+AD21+AD22</f>
        <v>20502.839449261857</v>
      </c>
      <c r="AE23" s="39">
        <f t="shared" si="10"/>
        <v>20728.185292157737</v>
      </c>
      <c r="AF23" s="39">
        <f t="shared" ref="AF23" si="11">AF16+AF17+AF18+AF21+AF22</f>
        <v>20600.645798055579</v>
      </c>
      <c r="AG23" s="39">
        <f>AG16+AG17+AG18+AG21+AG22</f>
        <v>20878.095763223457</v>
      </c>
      <c r="AH23" s="39">
        <f>AH16+AH17+AH18+AH21+AH22</f>
        <v>21266.64088257981</v>
      </c>
      <c r="AI23" s="39">
        <f>AI16+AI17+AI18+AI21+AI22</f>
        <v>20873.826235475415</v>
      </c>
      <c r="AJ23" s="39">
        <f>AJ16+AJ17+AJ18+AJ21+AJ22</f>
        <v>19933.684751891404</v>
      </c>
      <c r="AK23" s="39"/>
    </row>
    <row r="24" spans="2:38" x14ac:dyDescent="0.2">
      <c r="B24" s="2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</row>
    <row r="25" spans="2:38" x14ac:dyDescent="0.2">
      <c r="B25" s="8" t="s">
        <v>7</v>
      </c>
    </row>
    <row r="26" spans="2:38" x14ac:dyDescent="0.2"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</row>
    <row r="27" spans="2:38" x14ac:dyDescent="0.2">
      <c r="B27" s="4" t="s">
        <v>45</v>
      </c>
      <c r="C27" s="4">
        <v>1990</v>
      </c>
      <c r="D27" s="4">
        <v>1991</v>
      </c>
      <c r="E27" s="4">
        <v>1992</v>
      </c>
      <c r="F27" s="4">
        <v>1993</v>
      </c>
      <c r="G27" s="4">
        <v>1994</v>
      </c>
      <c r="H27" s="4">
        <v>1995</v>
      </c>
      <c r="I27" s="4">
        <v>1996</v>
      </c>
      <c r="J27" s="4">
        <v>1997</v>
      </c>
      <c r="K27" s="4">
        <v>1998</v>
      </c>
      <c r="L27" s="4">
        <v>1999</v>
      </c>
      <c r="M27" s="4">
        <v>2000</v>
      </c>
      <c r="N27" s="4">
        <v>2001</v>
      </c>
      <c r="O27" s="4">
        <v>2002</v>
      </c>
      <c r="P27" s="4">
        <v>2003</v>
      </c>
      <c r="Q27" s="4">
        <v>2004</v>
      </c>
      <c r="R27" s="4">
        <v>2005</v>
      </c>
      <c r="S27" s="4">
        <v>2006</v>
      </c>
      <c r="T27" s="4">
        <v>2007</v>
      </c>
      <c r="U27" s="4">
        <v>2008</v>
      </c>
      <c r="V27" s="4">
        <v>2009</v>
      </c>
      <c r="W27" s="4">
        <v>2010</v>
      </c>
      <c r="X27" s="4">
        <v>2011</v>
      </c>
      <c r="Y27" s="4">
        <v>2012</v>
      </c>
      <c r="Z27" s="4">
        <v>2013</v>
      </c>
      <c r="AA27" s="4">
        <v>2014</v>
      </c>
      <c r="AB27" s="4">
        <v>2015</v>
      </c>
      <c r="AC27" s="4">
        <v>2016</v>
      </c>
      <c r="AD27" s="4">
        <v>2017</v>
      </c>
      <c r="AE27" s="4">
        <v>2018</v>
      </c>
      <c r="AF27" s="4">
        <v>2019</v>
      </c>
      <c r="AG27" s="4">
        <v>2020</v>
      </c>
      <c r="AH27" s="4">
        <v>2021</v>
      </c>
      <c r="AI27" s="4">
        <v>2022</v>
      </c>
      <c r="AJ27" s="4">
        <v>2023</v>
      </c>
      <c r="AK27" s="4"/>
    </row>
    <row r="28" spans="2:38" x14ac:dyDescent="0.2">
      <c r="B28" s="9" t="s">
        <v>81</v>
      </c>
      <c r="C28" s="23">
        <f>(C16-C4)/C4</f>
        <v>0</v>
      </c>
      <c r="D28" s="23">
        <f t="shared" ref="D28:Y35" si="12">(D16-D4)/D4</f>
        <v>0</v>
      </c>
      <c r="E28" s="23">
        <f t="shared" si="12"/>
        <v>0</v>
      </c>
      <c r="F28" s="23">
        <f t="shared" si="12"/>
        <v>0</v>
      </c>
      <c r="G28" s="23">
        <f t="shared" si="12"/>
        <v>0</v>
      </c>
      <c r="H28" s="23">
        <f t="shared" si="12"/>
        <v>0</v>
      </c>
      <c r="I28" s="23">
        <f t="shared" si="12"/>
        <v>0</v>
      </c>
      <c r="J28" s="23">
        <f t="shared" si="12"/>
        <v>0</v>
      </c>
      <c r="K28" s="23">
        <f t="shared" si="12"/>
        <v>0</v>
      </c>
      <c r="L28" s="23">
        <f t="shared" si="12"/>
        <v>0</v>
      </c>
      <c r="M28" s="23">
        <f t="shared" si="12"/>
        <v>0</v>
      </c>
      <c r="N28" s="23">
        <f t="shared" si="12"/>
        <v>0</v>
      </c>
      <c r="O28" s="23">
        <f t="shared" si="12"/>
        <v>0</v>
      </c>
      <c r="P28" s="23">
        <f t="shared" si="12"/>
        <v>0</v>
      </c>
      <c r="Q28" s="23">
        <f t="shared" si="12"/>
        <v>0</v>
      </c>
      <c r="R28" s="23">
        <f t="shared" si="12"/>
        <v>0</v>
      </c>
      <c r="S28" s="23">
        <f t="shared" si="12"/>
        <v>0</v>
      </c>
      <c r="T28" s="23">
        <f t="shared" si="12"/>
        <v>0</v>
      </c>
      <c r="U28" s="23">
        <f t="shared" si="12"/>
        <v>0</v>
      </c>
      <c r="V28" s="23">
        <f t="shared" si="12"/>
        <v>0</v>
      </c>
      <c r="W28" s="23">
        <f t="shared" si="12"/>
        <v>0</v>
      </c>
      <c r="X28" s="23">
        <f t="shared" si="12"/>
        <v>0</v>
      </c>
      <c r="Y28" s="23">
        <f t="shared" si="12"/>
        <v>0</v>
      </c>
      <c r="Z28" s="23">
        <f t="shared" ref="Z28:AC35" si="13">(Z16-Z4)/Z4</f>
        <v>0</v>
      </c>
      <c r="AA28" s="23">
        <f t="shared" si="13"/>
        <v>0</v>
      </c>
      <c r="AB28" s="23">
        <f t="shared" si="13"/>
        <v>0</v>
      </c>
      <c r="AC28" s="23">
        <f t="shared" si="13"/>
        <v>0</v>
      </c>
      <c r="AD28" s="23">
        <f t="shared" ref="AD28:AE28" si="14">(AD16-AD4)/AD4</f>
        <v>3.674209294896208E-5</v>
      </c>
      <c r="AE28" s="23">
        <f t="shared" si="14"/>
        <v>4.1923697224461839E-6</v>
      </c>
      <c r="AF28" s="23">
        <f t="shared" ref="AF28:AG28" si="15">(AF16-AF4)/AF4</f>
        <v>0</v>
      </c>
      <c r="AG28" s="23">
        <f t="shared" si="15"/>
        <v>-3.4971591525983551E-5</v>
      </c>
      <c r="AH28" s="23">
        <f t="shared" ref="AH28:AI28" si="16">(AH16-AH4)/AH4</f>
        <v>-9.4646866244738807E-4</v>
      </c>
      <c r="AI28" s="23">
        <f t="shared" si="16"/>
        <v>-4.1511245371678E-4</v>
      </c>
      <c r="AJ28" s="23">
        <f t="shared" ref="AJ28" si="17">(AJ16-AJ4)/AJ4</f>
        <v>1.7217545636732741E-3</v>
      </c>
      <c r="AK28" s="23"/>
      <c r="AL28" s="66"/>
    </row>
    <row r="29" spans="2:38" x14ac:dyDescent="0.2">
      <c r="B29" s="9" t="s">
        <v>82</v>
      </c>
      <c r="C29" s="23">
        <f>(C17-C5)/C5</f>
        <v>0</v>
      </c>
      <c r="D29" s="23">
        <f t="shared" ref="D29:R29" si="18">(D17-D5)/D5</f>
        <v>0</v>
      </c>
      <c r="E29" s="23">
        <f t="shared" si="18"/>
        <v>0</v>
      </c>
      <c r="F29" s="23">
        <f t="shared" si="18"/>
        <v>0</v>
      </c>
      <c r="G29" s="23">
        <f t="shared" si="18"/>
        <v>0</v>
      </c>
      <c r="H29" s="23">
        <f t="shared" si="18"/>
        <v>0</v>
      </c>
      <c r="I29" s="23">
        <f t="shared" si="18"/>
        <v>0</v>
      </c>
      <c r="J29" s="23">
        <f t="shared" si="18"/>
        <v>0</v>
      </c>
      <c r="K29" s="23">
        <f t="shared" si="18"/>
        <v>0</v>
      </c>
      <c r="L29" s="23">
        <f t="shared" si="18"/>
        <v>0</v>
      </c>
      <c r="M29" s="23">
        <f t="shared" si="18"/>
        <v>0</v>
      </c>
      <c r="N29" s="23">
        <f t="shared" si="18"/>
        <v>0</v>
      </c>
      <c r="O29" s="23">
        <f t="shared" si="18"/>
        <v>0</v>
      </c>
      <c r="P29" s="23">
        <f t="shared" si="18"/>
        <v>0</v>
      </c>
      <c r="Q29" s="23">
        <f t="shared" si="18"/>
        <v>0</v>
      </c>
      <c r="R29" s="23">
        <f t="shared" si="18"/>
        <v>0</v>
      </c>
      <c r="S29" s="23">
        <f t="shared" si="12"/>
        <v>0</v>
      </c>
      <c r="T29" s="23">
        <f t="shared" si="12"/>
        <v>0</v>
      </c>
      <c r="U29" s="23">
        <f t="shared" si="12"/>
        <v>0</v>
      </c>
      <c r="V29" s="23">
        <f t="shared" si="12"/>
        <v>0</v>
      </c>
      <c r="W29" s="23">
        <f t="shared" si="12"/>
        <v>0</v>
      </c>
      <c r="X29" s="23">
        <f t="shared" si="12"/>
        <v>0</v>
      </c>
      <c r="Y29" s="23">
        <f t="shared" si="12"/>
        <v>0</v>
      </c>
      <c r="Z29" s="23">
        <f t="shared" si="13"/>
        <v>0</v>
      </c>
      <c r="AA29" s="23">
        <f t="shared" si="13"/>
        <v>0</v>
      </c>
      <c r="AB29" s="23">
        <f t="shared" si="13"/>
        <v>0</v>
      </c>
      <c r="AC29" s="23">
        <f t="shared" si="13"/>
        <v>0</v>
      </c>
      <c r="AD29" s="23">
        <f t="shared" ref="AD29:AE29" si="19">(AD17-AD5)/AD5</f>
        <v>1.397171383551183E-5</v>
      </c>
      <c r="AE29" s="23">
        <f t="shared" si="19"/>
        <v>1.6527290801854391E-6</v>
      </c>
      <c r="AF29" s="23">
        <f t="shared" ref="AF29:AG29" si="20">(AF17-AF5)/AF5</f>
        <v>0</v>
      </c>
      <c r="AG29" s="23">
        <f t="shared" si="20"/>
        <v>-1.4804876797979608E-5</v>
      </c>
      <c r="AH29" s="23">
        <f t="shared" ref="AH29:AI29" si="21">(AH17-AH5)/AH5</f>
        <v>-2.9929297638168096E-4</v>
      </c>
      <c r="AI29" s="23">
        <f t="shared" si="21"/>
        <v>6.1783278473561114E-4</v>
      </c>
      <c r="AJ29" s="23">
        <f t="shared" ref="AJ29" si="22">(AJ17-AJ5)/AJ5</f>
        <v>1.1117753038856742E-3</v>
      </c>
      <c r="AK29" s="23"/>
      <c r="AL29" s="66"/>
    </row>
    <row r="30" spans="2:38" x14ac:dyDescent="0.2">
      <c r="B30" s="9" t="s">
        <v>83</v>
      </c>
      <c r="C30" s="23">
        <f>(C18-C6)/C6</f>
        <v>0</v>
      </c>
      <c r="D30" s="23">
        <f t="shared" si="12"/>
        <v>0</v>
      </c>
      <c r="E30" s="23">
        <f>(E18-E6)/E6</f>
        <v>0</v>
      </c>
      <c r="F30" s="23">
        <f t="shared" si="12"/>
        <v>0</v>
      </c>
      <c r="G30" s="23">
        <f t="shared" si="12"/>
        <v>0</v>
      </c>
      <c r="H30" s="23">
        <f t="shared" si="12"/>
        <v>0</v>
      </c>
      <c r="I30" s="23">
        <f t="shared" si="12"/>
        <v>0</v>
      </c>
      <c r="J30" s="23">
        <f t="shared" si="12"/>
        <v>0</v>
      </c>
      <c r="K30" s="23">
        <f t="shared" si="12"/>
        <v>0</v>
      </c>
      <c r="L30" s="23">
        <f t="shared" si="12"/>
        <v>0</v>
      </c>
      <c r="M30" s="23">
        <f t="shared" si="12"/>
        <v>0</v>
      </c>
      <c r="N30" s="23">
        <f t="shared" si="12"/>
        <v>0</v>
      </c>
      <c r="O30" s="23">
        <f t="shared" si="12"/>
        <v>0</v>
      </c>
      <c r="P30" s="23">
        <f t="shared" si="12"/>
        <v>0</v>
      </c>
      <c r="Q30" s="23">
        <f t="shared" si="12"/>
        <v>0</v>
      </c>
      <c r="R30" s="23">
        <f>(R18-R6)/R6</f>
        <v>0</v>
      </c>
      <c r="S30" s="23">
        <f t="shared" si="12"/>
        <v>0</v>
      </c>
      <c r="T30" s="23">
        <f t="shared" si="12"/>
        <v>0</v>
      </c>
      <c r="U30" s="23">
        <f t="shared" si="12"/>
        <v>0</v>
      </c>
      <c r="V30" s="23">
        <f t="shared" si="12"/>
        <v>0</v>
      </c>
      <c r="W30" s="23">
        <f t="shared" si="12"/>
        <v>0</v>
      </c>
      <c r="X30" s="23">
        <f t="shared" si="12"/>
        <v>0</v>
      </c>
      <c r="Y30" s="23">
        <f t="shared" si="12"/>
        <v>0</v>
      </c>
      <c r="Z30" s="23">
        <f t="shared" si="13"/>
        <v>-2.3170336547880437E-3</v>
      </c>
      <c r="AA30" s="23">
        <f t="shared" si="13"/>
        <v>-2.7916751449522745E-3</v>
      </c>
      <c r="AB30" s="23">
        <f t="shared" si="13"/>
        <v>-9.2325473063060764E-5</v>
      </c>
      <c r="AC30" s="23">
        <f t="shared" si="13"/>
        <v>6.2689295039884002E-4</v>
      </c>
      <c r="AD30" s="23">
        <f t="shared" ref="AD30:AE30" si="23">(AD18-AD6)/AD6</f>
        <v>9.3775191432922986E-4</v>
      </c>
      <c r="AE30" s="23">
        <f t="shared" si="23"/>
        <v>-8.0369317240029528E-4</v>
      </c>
      <c r="AF30" s="23">
        <f t="shared" ref="AF30:AG30" si="24">(AF18-AF6)/AF6</f>
        <v>-6.5722665414386463E-4</v>
      </c>
      <c r="AG30" s="23">
        <f t="shared" si="24"/>
        <v>1.4625570175906656E-3</v>
      </c>
      <c r="AH30" s="23">
        <f t="shared" ref="AH30:AI30" si="25">(AH18-AH6)/AH6</f>
        <v>-1.3855302208371249E-4</v>
      </c>
      <c r="AI30" s="23">
        <f t="shared" si="25"/>
        <v>6.4168625851299696E-4</v>
      </c>
      <c r="AJ30" s="23">
        <f t="shared" ref="AJ30" si="26">(AJ18-AJ6)/AJ6</f>
        <v>4.5353040562206483E-3</v>
      </c>
      <c r="AK30" s="23"/>
      <c r="AL30" s="66"/>
    </row>
    <row r="31" spans="2:38" ht="18" x14ac:dyDescent="0.2">
      <c r="B31" s="38" t="s">
        <v>98</v>
      </c>
      <c r="C31" s="23">
        <f>(C19-C7)/C7</f>
        <v>0</v>
      </c>
      <c r="D31" s="23">
        <f t="shared" si="12"/>
        <v>0</v>
      </c>
      <c r="E31" s="23">
        <f>(E19-E7)/E7</f>
        <v>0</v>
      </c>
      <c r="F31" s="23">
        <f t="shared" si="12"/>
        <v>0</v>
      </c>
      <c r="G31" s="23">
        <f t="shared" si="12"/>
        <v>0</v>
      </c>
      <c r="H31" s="23">
        <f t="shared" si="12"/>
        <v>0</v>
      </c>
      <c r="I31" s="23">
        <f t="shared" si="12"/>
        <v>0</v>
      </c>
      <c r="J31" s="23">
        <f t="shared" si="12"/>
        <v>0</v>
      </c>
      <c r="K31" s="23">
        <f t="shared" si="12"/>
        <v>0</v>
      </c>
      <c r="L31" s="23">
        <f t="shared" si="12"/>
        <v>0</v>
      </c>
      <c r="M31" s="23">
        <f t="shared" si="12"/>
        <v>0</v>
      </c>
      <c r="N31" s="23">
        <f t="shared" si="12"/>
        <v>0</v>
      </c>
      <c r="O31" s="23">
        <f t="shared" si="12"/>
        <v>0</v>
      </c>
      <c r="P31" s="23">
        <f t="shared" si="12"/>
        <v>0</v>
      </c>
      <c r="Q31" s="23">
        <f t="shared" si="12"/>
        <v>0</v>
      </c>
      <c r="R31" s="23">
        <f t="shared" si="12"/>
        <v>0</v>
      </c>
      <c r="S31" s="23">
        <f t="shared" si="12"/>
        <v>0</v>
      </c>
      <c r="T31" s="23">
        <f t="shared" si="12"/>
        <v>0</v>
      </c>
      <c r="U31" s="23">
        <f t="shared" si="12"/>
        <v>0</v>
      </c>
      <c r="V31" s="23">
        <f t="shared" si="12"/>
        <v>0</v>
      </c>
      <c r="W31" s="23">
        <f t="shared" si="12"/>
        <v>0</v>
      </c>
      <c r="X31" s="23">
        <f t="shared" si="12"/>
        <v>0</v>
      </c>
      <c r="Y31" s="23">
        <f t="shared" si="12"/>
        <v>0</v>
      </c>
      <c r="Z31" s="23">
        <f t="shared" si="13"/>
        <v>-2.3246071074963944E-3</v>
      </c>
      <c r="AA31" s="23">
        <f t="shared" si="13"/>
        <v>-2.8163332131413503E-3</v>
      </c>
      <c r="AB31" s="23">
        <f t="shared" si="13"/>
        <v>-9.3443539514503879E-5</v>
      </c>
      <c r="AC31" s="23">
        <f t="shared" si="13"/>
        <v>6.3728068118365966E-4</v>
      </c>
      <c r="AD31" s="23">
        <f t="shared" ref="AD31:AE31" si="27">(AD19-AD7)/AD7</f>
        <v>9.4926105755296388E-4</v>
      </c>
      <c r="AE31" s="23">
        <f t="shared" si="27"/>
        <v>-8.8221506906109397E-4</v>
      </c>
      <c r="AF31" s="23">
        <f t="shared" ref="AF31:AG31" si="28">(AF19-AF7)/AF7</f>
        <v>-7.0787019019891389E-4</v>
      </c>
      <c r="AG31" s="23">
        <f t="shared" si="28"/>
        <v>1.4290955103386845E-3</v>
      </c>
      <c r="AH31" s="23">
        <f t="shared" ref="AH31:AI31" si="29">(AH19-AH7)/AH7</f>
        <v>-1.420851159768829E-4</v>
      </c>
      <c r="AI31" s="23">
        <f t="shared" si="29"/>
        <v>5.0412718865554403E-4</v>
      </c>
      <c r="AJ31" s="23">
        <f t="shared" ref="AJ31" si="30">(AJ19-AJ7)/AJ7</f>
        <v>4.3613737786729039E-3</v>
      </c>
      <c r="AK31" s="23"/>
      <c r="AL31" s="66"/>
    </row>
    <row r="32" spans="2:38" ht="18" x14ac:dyDescent="0.2">
      <c r="B32" s="38" t="s">
        <v>99</v>
      </c>
      <c r="C32" s="23">
        <f>(C20-C8)/C8</f>
        <v>0</v>
      </c>
      <c r="D32" s="23">
        <f t="shared" si="12"/>
        <v>0</v>
      </c>
      <c r="E32" s="23">
        <f t="shared" si="12"/>
        <v>0</v>
      </c>
      <c r="F32" s="23">
        <f t="shared" si="12"/>
        <v>0</v>
      </c>
      <c r="G32" s="23">
        <f t="shared" si="12"/>
        <v>0</v>
      </c>
      <c r="H32" s="23">
        <f t="shared" si="12"/>
        <v>0</v>
      </c>
      <c r="I32" s="23">
        <f t="shared" si="12"/>
        <v>0</v>
      </c>
      <c r="J32" s="23">
        <f t="shared" si="12"/>
        <v>0</v>
      </c>
      <c r="K32" s="23">
        <f t="shared" si="12"/>
        <v>0</v>
      </c>
      <c r="L32" s="23">
        <f t="shared" si="12"/>
        <v>0</v>
      </c>
      <c r="M32" s="23">
        <f t="shared" si="12"/>
        <v>0</v>
      </c>
      <c r="N32" s="23">
        <f t="shared" si="12"/>
        <v>0</v>
      </c>
      <c r="O32" s="23">
        <f t="shared" si="12"/>
        <v>0</v>
      </c>
      <c r="P32" s="23">
        <f t="shared" si="12"/>
        <v>0</v>
      </c>
      <c r="Q32" s="23">
        <f>(Q20-Q8)/Q8</f>
        <v>0</v>
      </c>
      <c r="R32" s="23">
        <f t="shared" si="12"/>
        <v>0</v>
      </c>
      <c r="S32" s="23">
        <f t="shared" si="12"/>
        <v>0</v>
      </c>
      <c r="T32" s="23">
        <f t="shared" si="12"/>
        <v>0</v>
      </c>
      <c r="U32" s="23">
        <f t="shared" si="12"/>
        <v>0</v>
      </c>
      <c r="V32" s="23">
        <f t="shared" si="12"/>
        <v>0</v>
      </c>
      <c r="W32" s="23">
        <f t="shared" si="12"/>
        <v>0</v>
      </c>
      <c r="X32" s="23">
        <f t="shared" si="12"/>
        <v>0</v>
      </c>
      <c r="Y32" s="23">
        <f>(Y20-Y8)/Y8</f>
        <v>0</v>
      </c>
      <c r="Z32" s="23">
        <f t="shared" si="13"/>
        <v>-2.2765774305518074E-3</v>
      </c>
      <c r="AA32" s="23">
        <f t="shared" si="13"/>
        <v>-2.6644309307028956E-3</v>
      </c>
      <c r="AB32" s="23">
        <f t="shared" si="13"/>
        <v>-8.6669061581105334E-5</v>
      </c>
      <c r="AC32" s="23">
        <f t="shared" si="13"/>
        <v>5.7570708267577254E-4</v>
      </c>
      <c r="AD32" s="23">
        <f t="shared" ref="AD32:AE32" si="31">(AD20-AD8)/AD8</f>
        <v>8.79862439264277E-4</v>
      </c>
      <c r="AE32" s="23">
        <f t="shared" si="31"/>
        <v>-3.9920849322509067E-4</v>
      </c>
      <c r="AF32" s="23">
        <f t="shared" ref="AF32:AG32" si="32">(AF20-AF8)/AF8</f>
        <v>-3.9996652185478668E-4</v>
      </c>
      <c r="AG32" s="23">
        <f t="shared" si="32"/>
        <v>1.6364510232976844E-3</v>
      </c>
      <c r="AH32" s="23">
        <f t="shared" ref="AH32:AI32" si="33">(AH20-AH8)/AH8</f>
        <v>-1.195655911709487E-4</v>
      </c>
      <c r="AI32" s="23">
        <f t="shared" si="33"/>
        <v>1.3304032359453758E-3</v>
      </c>
      <c r="AJ32" s="23">
        <f t="shared" ref="AJ32" si="34">(AJ20-AJ8)/AJ8</f>
        <v>5.3790801001015664E-3</v>
      </c>
      <c r="AK32" s="23"/>
      <c r="AL32" s="66"/>
    </row>
    <row r="33" spans="2:39" x14ac:dyDescent="0.2">
      <c r="B33" s="9" t="s">
        <v>84</v>
      </c>
      <c r="C33" s="23">
        <f t="shared" ref="C33:Y33" si="35">(C21-C9)/C9</f>
        <v>0</v>
      </c>
      <c r="D33" s="23">
        <f t="shared" si="35"/>
        <v>0</v>
      </c>
      <c r="E33" s="23">
        <f t="shared" si="35"/>
        <v>0</v>
      </c>
      <c r="F33" s="23">
        <f t="shared" si="35"/>
        <v>0</v>
      </c>
      <c r="G33" s="23">
        <f t="shared" si="35"/>
        <v>0</v>
      </c>
      <c r="H33" s="23">
        <f t="shared" si="35"/>
        <v>0</v>
      </c>
      <c r="I33" s="23">
        <f t="shared" si="35"/>
        <v>0</v>
      </c>
      <c r="J33" s="23">
        <f t="shared" si="35"/>
        <v>0</v>
      </c>
      <c r="K33" s="23">
        <f t="shared" si="35"/>
        <v>0</v>
      </c>
      <c r="L33" s="23">
        <f t="shared" si="35"/>
        <v>0</v>
      </c>
      <c r="M33" s="23">
        <f t="shared" si="35"/>
        <v>0</v>
      </c>
      <c r="N33" s="23">
        <f t="shared" si="35"/>
        <v>0</v>
      </c>
      <c r="O33" s="23">
        <f t="shared" si="35"/>
        <v>0</v>
      </c>
      <c r="P33" s="23">
        <f t="shared" si="35"/>
        <v>0</v>
      </c>
      <c r="Q33" s="23">
        <f t="shared" si="35"/>
        <v>0</v>
      </c>
      <c r="R33" s="23">
        <f t="shared" si="35"/>
        <v>0</v>
      </c>
      <c r="S33" s="23">
        <f t="shared" si="35"/>
        <v>0</v>
      </c>
      <c r="T33" s="23">
        <f t="shared" si="35"/>
        <v>0</v>
      </c>
      <c r="U33" s="23">
        <f t="shared" si="35"/>
        <v>0</v>
      </c>
      <c r="V33" s="23">
        <f t="shared" si="35"/>
        <v>0</v>
      </c>
      <c r="W33" s="23">
        <f t="shared" si="35"/>
        <v>0</v>
      </c>
      <c r="X33" s="23">
        <f t="shared" si="35"/>
        <v>0</v>
      </c>
      <c r="Y33" s="23">
        <f t="shared" si="35"/>
        <v>0</v>
      </c>
      <c r="Z33" s="23">
        <f t="shared" si="13"/>
        <v>0</v>
      </c>
      <c r="AA33" s="23">
        <f t="shared" si="13"/>
        <v>0</v>
      </c>
      <c r="AB33" s="23">
        <f t="shared" si="13"/>
        <v>0</v>
      </c>
      <c r="AC33" s="23">
        <f t="shared" si="13"/>
        <v>0</v>
      </c>
      <c r="AD33" s="23">
        <f t="shared" ref="AD33:AE33" si="36">(AD21-AD9)/AD9</f>
        <v>0</v>
      </c>
      <c r="AE33" s="23">
        <f t="shared" si="36"/>
        <v>0</v>
      </c>
      <c r="AF33" s="23">
        <f t="shared" ref="AF33:AG33" si="37">(AF21-AF9)/AF9</f>
        <v>0</v>
      </c>
      <c r="AG33" s="23">
        <f t="shared" si="37"/>
        <v>0</v>
      </c>
      <c r="AH33" s="23">
        <f t="shared" ref="AH33:AI33" si="38">(AH21-AH9)/AH9</f>
        <v>0</v>
      </c>
      <c r="AI33" s="23">
        <f t="shared" si="38"/>
        <v>0</v>
      </c>
      <c r="AJ33" s="23">
        <f t="shared" ref="AJ33" si="39">(AJ21-AJ9)/AJ9</f>
        <v>0</v>
      </c>
      <c r="AK33" s="23"/>
      <c r="AL33" s="66"/>
    </row>
    <row r="34" spans="2:39" x14ac:dyDescent="0.2">
      <c r="B34" s="9" t="s">
        <v>85</v>
      </c>
      <c r="C34" s="23">
        <f t="shared" ref="C34:Y34" si="40">(C22-C10)/C10</f>
        <v>0</v>
      </c>
      <c r="D34" s="23">
        <f t="shared" si="40"/>
        <v>0</v>
      </c>
      <c r="E34" s="23">
        <f t="shared" si="40"/>
        <v>0</v>
      </c>
      <c r="F34" s="23">
        <f t="shared" si="40"/>
        <v>0</v>
      </c>
      <c r="G34" s="23">
        <f t="shared" si="40"/>
        <v>0</v>
      </c>
      <c r="H34" s="23">
        <f t="shared" si="40"/>
        <v>0</v>
      </c>
      <c r="I34" s="23">
        <f t="shared" si="40"/>
        <v>0</v>
      </c>
      <c r="J34" s="23">
        <f t="shared" si="40"/>
        <v>0</v>
      </c>
      <c r="K34" s="23">
        <f t="shared" si="40"/>
        <v>0</v>
      </c>
      <c r="L34" s="23">
        <f t="shared" si="40"/>
        <v>0</v>
      </c>
      <c r="M34" s="23">
        <f t="shared" si="40"/>
        <v>0</v>
      </c>
      <c r="N34" s="23">
        <f t="shared" si="40"/>
        <v>0</v>
      </c>
      <c r="O34" s="23">
        <f t="shared" si="40"/>
        <v>0</v>
      </c>
      <c r="P34" s="23">
        <f t="shared" si="40"/>
        <v>0</v>
      </c>
      <c r="Q34" s="23">
        <f t="shared" si="40"/>
        <v>0</v>
      </c>
      <c r="R34" s="23">
        <f t="shared" si="40"/>
        <v>0</v>
      </c>
      <c r="S34" s="23">
        <f t="shared" si="40"/>
        <v>0</v>
      </c>
      <c r="T34" s="23">
        <f t="shared" si="40"/>
        <v>0</v>
      </c>
      <c r="U34" s="23">
        <f t="shared" si="40"/>
        <v>0</v>
      </c>
      <c r="V34" s="23">
        <f t="shared" si="40"/>
        <v>0</v>
      </c>
      <c r="W34" s="23">
        <f t="shared" si="40"/>
        <v>0</v>
      </c>
      <c r="X34" s="23">
        <f t="shared" si="40"/>
        <v>0</v>
      </c>
      <c r="Y34" s="23">
        <f t="shared" si="40"/>
        <v>0</v>
      </c>
      <c r="Z34" s="23">
        <f t="shared" si="13"/>
        <v>0</v>
      </c>
      <c r="AA34" s="23">
        <f t="shared" si="13"/>
        <v>0</v>
      </c>
      <c r="AB34" s="23">
        <f t="shared" si="13"/>
        <v>0</v>
      </c>
      <c r="AC34" s="23">
        <f t="shared" si="13"/>
        <v>0</v>
      </c>
      <c r="AD34" s="23">
        <f t="shared" ref="AD34:AE34" si="41">(AD22-AD10)/AD10</f>
        <v>0</v>
      </c>
      <c r="AE34" s="23">
        <f t="shared" si="41"/>
        <v>0</v>
      </c>
      <c r="AF34" s="23">
        <f t="shared" ref="AF34:AG34" si="42">(AF22-AF10)/AF10</f>
        <v>0</v>
      </c>
      <c r="AG34" s="23">
        <f t="shared" si="42"/>
        <v>0</v>
      </c>
      <c r="AH34" s="23">
        <f t="shared" ref="AH34:AI34" si="43">(AH22-AH10)/AH10</f>
        <v>0</v>
      </c>
      <c r="AI34" s="23">
        <f t="shared" si="43"/>
        <v>0</v>
      </c>
      <c r="AJ34" s="23">
        <f t="shared" ref="AJ34" si="44">(AJ22-AJ10)/AJ10</f>
        <v>-1.3533308878393596E-3</v>
      </c>
      <c r="AK34" s="23"/>
      <c r="AL34" s="66"/>
    </row>
    <row r="35" spans="2:39" ht="18" x14ac:dyDescent="0.2">
      <c r="B35" s="8" t="s">
        <v>105</v>
      </c>
      <c r="C35" s="64">
        <f>(C23-C11)/C11</f>
        <v>0</v>
      </c>
      <c r="D35" s="64">
        <f t="shared" si="12"/>
        <v>0</v>
      </c>
      <c r="E35" s="64">
        <f t="shared" si="12"/>
        <v>0</v>
      </c>
      <c r="F35" s="64">
        <f t="shared" si="12"/>
        <v>0</v>
      </c>
      <c r="G35" s="64">
        <f t="shared" si="12"/>
        <v>0</v>
      </c>
      <c r="H35" s="64">
        <f t="shared" si="12"/>
        <v>0</v>
      </c>
      <c r="I35" s="64">
        <f t="shared" si="12"/>
        <v>0</v>
      </c>
      <c r="J35" s="64">
        <f t="shared" si="12"/>
        <v>0</v>
      </c>
      <c r="K35" s="64">
        <f t="shared" si="12"/>
        <v>0</v>
      </c>
      <c r="L35" s="64">
        <f t="shared" si="12"/>
        <v>0</v>
      </c>
      <c r="M35" s="64">
        <f t="shared" si="12"/>
        <v>0</v>
      </c>
      <c r="N35" s="64">
        <f t="shared" si="12"/>
        <v>0</v>
      </c>
      <c r="O35" s="64">
        <f t="shared" si="12"/>
        <v>0</v>
      </c>
      <c r="P35" s="64">
        <f t="shared" si="12"/>
        <v>0</v>
      </c>
      <c r="Q35" s="64">
        <f t="shared" si="12"/>
        <v>0</v>
      </c>
      <c r="R35" s="64">
        <f t="shared" si="12"/>
        <v>0</v>
      </c>
      <c r="S35" s="64">
        <f t="shared" si="12"/>
        <v>0</v>
      </c>
      <c r="T35" s="64">
        <f t="shared" si="12"/>
        <v>0</v>
      </c>
      <c r="U35" s="64">
        <f t="shared" si="12"/>
        <v>0</v>
      </c>
      <c r="V35" s="64">
        <f t="shared" si="12"/>
        <v>0</v>
      </c>
      <c r="W35" s="64">
        <f t="shared" si="12"/>
        <v>0</v>
      </c>
      <c r="X35" s="64">
        <f t="shared" si="12"/>
        <v>0</v>
      </c>
      <c r="Y35" s="64">
        <f t="shared" si="12"/>
        <v>0</v>
      </c>
      <c r="Z35" s="64">
        <f t="shared" si="13"/>
        <v>-5.2623606895585103E-4</v>
      </c>
      <c r="AA35" s="64">
        <f t="shared" si="13"/>
        <v>-6.1021482268024455E-4</v>
      </c>
      <c r="AB35" s="64">
        <f t="shared" si="13"/>
        <v>-1.9827611425202492E-5</v>
      </c>
      <c r="AC35" s="64">
        <f t="shared" si="13"/>
        <v>1.3284081323967868E-4</v>
      </c>
      <c r="AD35" s="64">
        <f t="shared" ref="AD35:AE35" si="45">(AD23-AD11)/AD11</f>
        <v>2.2934578301718521E-4</v>
      </c>
      <c r="AE35" s="64">
        <f t="shared" si="45"/>
        <v>-1.7925625019625757E-4</v>
      </c>
      <c r="AF35" s="64">
        <f t="shared" ref="AF35:AG35" si="46">(AF23-AF11)/AF11</f>
        <v>-1.4237212526991552E-4</v>
      </c>
      <c r="AG35" s="64">
        <f t="shared" si="46"/>
        <v>2.9183106192648661E-4</v>
      </c>
      <c r="AH35" s="64">
        <f t="shared" ref="AH35:AI35" si="47">(AH23-AH11)/AH11</f>
        <v>-6.5974449639002184E-4</v>
      </c>
      <c r="AI35" s="64">
        <f t="shared" si="47"/>
        <v>-6.1282265349492433E-5</v>
      </c>
      <c r="AJ35" s="64">
        <f t="shared" ref="AJ35" si="48">(AJ23-AJ11)/AJ11</f>
        <v>2.1237357978301087E-3</v>
      </c>
      <c r="AK35" s="27"/>
      <c r="AL35" s="72">
        <f t="shared" ref="AL35" si="49">AVERAGE(C35:AJ35)</f>
        <v>1.7024112227837471E-5</v>
      </c>
      <c r="AM35" s="5" t="s">
        <v>42</v>
      </c>
    </row>
    <row r="38" spans="2:39" x14ac:dyDescent="0.2">
      <c r="C38" s="77">
        <f t="shared" ref="C38:X38" si="50">C23-C11</f>
        <v>0</v>
      </c>
      <c r="D38" s="77">
        <f t="shared" si="50"/>
        <v>0</v>
      </c>
      <c r="E38" s="77">
        <f t="shared" si="50"/>
        <v>0</v>
      </c>
      <c r="F38" s="77">
        <f t="shared" si="50"/>
        <v>0</v>
      </c>
      <c r="G38" s="77">
        <f t="shared" si="50"/>
        <v>0</v>
      </c>
      <c r="H38" s="77">
        <f t="shared" si="50"/>
        <v>0</v>
      </c>
      <c r="I38" s="77">
        <f t="shared" si="50"/>
        <v>0</v>
      </c>
      <c r="J38" s="77">
        <f t="shared" si="50"/>
        <v>0</v>
      </c>
      <c r="K38" s="77">
        <f t="shared" si="50"/>
        <v>0</v>
      </c>
      <c r="L38" s="77">
        <f t="shared" si="50"/>
        <v>0</v>
      </c>
      <c r="M38" s="77">
        <f t="shared" si="50"/>
        <v>0</v>
      </c>
      <c r="N38" s="77">
        <f t="shared" si="50"/>
        <v>0</v>
      </c>
      <c r="O38" s="77">
        <f t="shared" si="50"/>
        <v>0</v>
      </c>
      <c r="P38" s="77">
        <f t="shared" si="50"/>
        <v>0</v>
      </c>
      <c r="Q38" s="77">
        <f t="shared" si="50"/>
        <v>0</v>
      </c>
      <c r="R38" s="77">
        <f t="shared" si="50"/>
        <v>0</v>
      </c>
      <c r="S38" s="77">
        <f t="shared" si="50"/>
        <v>0</v>
      </c>
      <c r="T38" s="77">
        <f t="shared" si="50"/>
        <v>0</v>
      </c>
      <c r="U38" s="77">
        <f t="shared" si="50"/>
        <v>0</v>
      </c>
      <c r="V38" s="77">
        <f t="shared" si="50"/>
        <v>0</v>
      </c>
      <c r="W38" s="77">
        <f t="shared" si="50"/>
        <v>0</v>
      </c>
      <c r="X38" s="77">
        <f t="shared" si="50"/>
        <v>0</v>
      </c>
      <c r="Y38" s="77">
        <f t="shared" ref="Y38:AC38" si="51">Y23-Y11</f>
        <v>0</v>
      </c>
      <c r="Z38" s="77">
        <f t="shared" si="51"/>
        <v>-9.8885067981900647</v>
      </c>
      <c r="AA38" s="77">
        <f t="shared" si="51"/>
        <v>-11.554275423521176</v>
      </c>
      <c r="AB38" s="77">
        <f t="shared" si="51"/>
        <v>-0.3835658450552728</v>
      </c>
      <c r="AC38" s="77">
        <f t="shared" si="51"/>
        <v>2.6447687549807597</v>
      </c>
      <c r="AD38" s="77">
        <f t="shared" ref="AD38:AE38" si="52">AD23-AD11</f>
        <v>4.7011615759838605</v>
      </c>
      <c r="AE38" s="77">
        <f t="shared" si="52"/>
        <v>-3.7163229429606872</v>
      </c>
      <c r="AF38" s="77">
        <f t="shared" ref="AF38:AG38" si="53">AF23-AF11</f>
        <v>-2.9333753550854453</v>
      </c>
      <c r="AG38" s="77">
        <f t="shared" si="53"/>
        <v>6.0910992856115627</v>
      </c>
      <c r="AH38" s="77">
        <f t="shared" ref="AH38:AI38" si="54">AH23-AH11</f>
        <v>-14.03981196766108</v>
      </c>
      <c r="AI38" s="77">
        <f t="shared" si="54"/>
        <v>-1.2792737550153106</v>
      </c>
      <c r="AJ38" s="77">
        <f t="shared" ref="AJ38" si="55">AJ23-AJ11</f>
        <v>42.244164445968636</v>
      </c>
      <c r="AK38" s="35"/>
      <c r="AL38" s="42">
        <f>SUM(C38:AJ38)</f>
        <v>11.886061975055782</v>
      </c>
      <c r="AM38" s="5" t="s">
        <v>43</v>
      </c>
    </row>
    <row r="63" spans="33:33" x14ac:dyDescent="0.2">
      <c r="AG63" s="56"/>
    </row>
    <row r="64" spans="33:33" x14ac:dyDescent="0.2">
      <c r="AG64" s="56"/>
    </row>
    <row r="65" spans="2:33" x14ac:dyDescent="0.2">
      <c r="AG65" s="56"/>
    </row>
    <row r="66" spans="2:33" x14ac:dyDescent="0.2">
      <c r="B66" s="10" t="s">
        <v>125</v>
      </c>
      <c r="AG66" s="56"/>
    </row>
    <row r="67" spans="2:33" x14ac:dyDescent="0.2">
      <c r="AG67" s="56"/>
    </row>
    <row r="68" spans="2:33" x14ac:dyDescent="0.2">
      <c r="AG68" s="56"/>
    </row>
    <row r="69" spans="2:33" x14ac:dyDescent="0.2">
      <c r="AG69" s="56"/>
    </row>
    <row r="70" spans="2:33" x14ac:dyDescent="0.2">
      <c r="AG70" s="56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AM138"/>
  <sheetViews>
    <sheetView zoomScale="75" zoomScaleNormal="75" workbookViewId="0">
      <pane ySplit="1" topLeftCell="A2" activePane="bottomLeft" state="frozen"/>
      <selection activeCell="D43" sqref="D43"/>
      <selection pane="bottomLeft"/>
    </sheetView>
  </sheetViews>
  <sheetFormatPr defaultColWidth="9.140625" defaultRowHeight="15" x14ac:dyDescent="0.25"/>
  <cols>
    <col min="1" max="1" width="3.28515625" style="3" customWidth="1"/>
    <col min="2" max="2" width="32.42578125" style="50" customWidth="1"/>
    <col min="3" max="6" width="9.28515625" style="3" bestFit="1" customWidth="1"/>
    <col min="7" max="12" width="8.140625" style="3" bestFit="1" customWidth="1"/>
    <col min="13" max="15" width="8.5703125" style="3" bestFit="1" customWidth="1"/>
    <col min="16" max="18" width="8.140625" style="3" bestFit="1" customWidth="1"/>
    <col min="19" max="21" width="9.28515625" style="3" bestFit="1" customWidth="1"/>
    <col min="22" max="23" width="8.140625" style="3" bestFit="1" customWidth="1"/>
    <col min="24" max="24" width="8.7109375" style="3" bestFit="1" customWidth="1"/>
    <col min="25" max="26" width="8.140625" style="3" bestFit="1" customWidth="1"/>
    <col min="27" max="27" width="9.28515625" style="3" bestFit="1" customWidth="1"/>
    <col min="28" max="29" width="8.140625" style="3" bestFit="1" customWidth="1"/>
    <col min="30" max="30" width="9.28515625" style="3" bestFit="1" customWidth="1"/>
    <col min="31" max="31" width="8.7109375" style="3" bestFit="1" customWidth="1"/>
    <col min="32" max="35" width="9.28515625" style="3" bestFit="1" customWidth="1"/>
    <col min="36" max="36" width="8.140625" style="3" bestFit="1" customWidth="1"/>
    <col min="37" max="37" width="9.85546875" style="3" customWidth="1"/>
    <col min="38" max="38" width="12.5703125" style="3" bestFit="1" customWidth="1"/>
    <col min="39" max="16384" width="9.140625" style="3"/>
  </cols>
  <sheetData>
    <row r="1" spans="2:37" x14ac:dyDescent="0.25">
      <c r="B1" s="47" t="s">
        <v>115</v>
      </c>
    </row>
    <row r="2" spans="2:37" x14ac:dyDescent="0.25">
      <c r="B2" s="48" t="s">
        <v>119</v>
      </c>
    </row>
    <row r="3" spans="2:37" s="5" customFormat="1" x14ac:dyDescent="0.2">
      <c r="B3" s="24" t="s">
        <v>48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/>
    </row>
    <row r="4" spans="2:37" x14ac:dyDescent="0.25">
      <c r="B4" s="13" t="s">
        <v>49</v>
      </c>
      <c r="C4" s="81">
        <f>SUM(C5:C7)</f>
        <v>-2723.2116191232067</v>
      </c>
      <c r="D4" s="81">
        <f t="shared" ref="D4:AJ4" si="0">SUM(D5:D7)</f>
        <v>-2824.299190658417</v>
      </c>
      <c r="E4" s="81">
        <f t="shared" si="0"/>
        <v>-2237.0357360366988</v>
      </c>
      <c r="F4" s="81">
        <f t="shared" si="0"/>
        <v>-2310.8617980147301</v>
      </c>
      <c r="G4" s="81">
        <f t="shared" si="0"/>
        <v>-1909.8913373061557</v>
      </c>
      <c r="H4" s="81">
        <f t="shared" si="0"/>
        <v>-1554.1579634301479</v>
      </c>
      <c r="I4" s="81">
        <f t="shared" si="0"/>
        <v>-1357.873249233174</v>
      </c>
      <c r="J4" s="81">
        <f t="shared" si="0"/>
        <v>-2048.977165132821</v>
      </c>
      <c r="K4" s="81">
        <f t="shared" si="0"/>
        <v>-1634.5965113791167</v>
      </c>
      <c r="L4" s="81">
        <f t="shared" si="0"/>
        <v>-1490.0562999414635</v>
      </c>
      <c r="M4" s="81">
        <f t="shared" si="0"/>
        <v>-428.48994755913401</v>
      </c>
      <c r="N4" s="81">
        <f t="shared" si="0"/>
        <v>-760.80377021550157</v>
      </c>
      <c r="O4" s="81">
        <f t="shared" si="0"/>
        <v>-689.83290349213564</v>
      </c>
      <c r="P4" s="81">
        <f t="shared" si="0"/>
        <v>-772.75869055675867</v>
      </c>
      <c r="Q4" s="81">
        <f t="shared" si="0"/>
        <v>-1463.5160322447873</v>
      </c>
      <c r="R4" s="81">
        <f t="shared" si="0"/>
        <v>-1238.0147934374572</v>
      </c>
      <c r="S4" s="81">
        <f t="shared" si="0"/>
        <v>-2014.3768836737058</v>
      </c>
      <c r="T4" s="81">
        <f t="shared" si="0"/>
        <v>-1983.7981676185632</v>
      </c>
      <c r="U4" s="81">
        <f t="shared" si="0"/>
        <v>-2934.5178408907732</v>
      </c>
      <c r="V4" s="81">
        <f t="shared" si="0"/>
        <v>-3050.5669568058433</v>
      </c>
      <c r="W4" s="81">
        <f t="shared" si="0"/>
        <v>-2790.4856293891462</v>
      </c>
      <c r="X4" s="81">
        <f t="shared" si="0"/>
        <v>-2972.8936387685858</v>
      </c>
      <c r="Y4" s="81">
        <f t="shared" si="0"/>
        <v>-3510.0904061883193</v>
      </c>
      <c r="Z4" s="81">
        <f t="shared" si="0"/>
        <v>-3757.1768757724885</v>
      </c>
      <c r="AA4" s="81">
        <f t="shared" si="0"/>
        <v>-3449.8032441962573</v>
      </c>
      <c r="AB4" s="81">
        <f t="shared" si="0"/>
        <v>-4080.8374827754619</v>
      </c>
      <c r="AC4" s="81">
        <f t="shared" si="0"/>
        <v>-4151.0020505773127</v>
      </c>
      <c r="AD4" s="81">
        <f t="shared" si="0"/>
        <v>-2556.3726968047358</v>
      </c>
      <c r="AE4" s="81">
        <f t="shared" si="0"/>
        <v>-2462.5945557046143</v>
      </c>
      <c r="AF4" s="81">
        <f t="shared" si="0"/>
        <v>-2008.8785267576022</v>
      </c>
      <c r="AG4" s="81">
        <f t="shared" si="0"/>
        <v>-1768.8738958038252</v>
      </c>
      <c r="AH4" s="81">
        <f t="shared" si="0"/>
        <v>-1134.542613577587</v>
      </c>
      <c r="AI4" s="81">
        <f t="shared" si="0"/>
        <v>-1574.9707096576867</v>
      </c>
      <c r="AJ4" s="81">
        <f t="shared" si="0"/>
        <v>-1598.4376108928095</v>
      </c>
      <c r="AK4" s="11"/>
    </row>
    <row r="5" spans="2:37" x14ac:dyDescent="0.25">
      <c r="B5" s="49" t="s">
        <v>50</v>
      </c>
      <c r="C5" s="81">
        <v>-2924.8810289052381</v>
      </c>
      <c r="D5" s="81">
        <v>-3028.5937809336042</v>
      </c>
      <c r="E5" s="81">
        <v>-2444.236424726329</v>
      </c>
      <c r="F5" s="81">
        <v>-2529.5129366788251</v>
      </c>
      <c r="G5" s="81">
        <v>-2136.541404722419</v>
      </c>
      <c r="H5" s="81">
        <v>-1797.4934134614068</v>
      </c>
      <c r="I5" s="81">
        <v>-1618.0480340334132</v>
      </c>
      <c r="J5" s="81">
        <v>-2293.9750015259247</v>
      </c>
      <c r="K5" s="81">
        <v>-1879.1859757759692</v>
      </c>
      <c r="L5" s="81">
        <v>-1738.0040762928274</v>
      </c>
      <c r="M5" s="81">
        <v>-688.8762879522892</v>
      </c>
      <c r="N5" s="81">
        <v>-1041.0283639192853</v>
      </c>
      <c r="O5" s="81">
        <v>-955.37466634140924</v>
      </c>
      <c r="P5" s="81">
        <v>-1061.3475722107321</v>
      </c>
      <c r="Q5" s="81">
        <v>-1749.9196164806956</v>
      </c>
      <c r="R5" s="81">
        <v>-1515.8010808545644</v>
      </c>
      <c r="S5" s="81">
        <v>-2303.9356935660062</v>
      </c>
      <c r="T5" s="81">
        <v>-2279.0796920117727</v>
      </c>
      <c r="U5" s="81">
        <v>-3229.1404390359071</v>
      </c>
      <c r="V5" s="81">
        <v>-3339.3250329559105</v>
      </c>
      <c r="W5" s="81">
        <v>-3118.9781663298154</v>
      </c>
      <c r="X5" s="81">
        <v>-3305.1987530075276</v>
      </c>
      <c r="Y5" s="81">
        <v>-3804.7499218450453</v>
      </c>
      <c r="Z5" s="81">
        <v>-4061.3547473051699</v>
      </c>
      <c r="AA5" s="81">
        <v>-3753.6193988246791</v>
      </c>
      <c r="AB5" s="81">
        <v>-4383.7066937418676</v>
      </c>
      <c r="AC5" s="81">
        <v>-4451.9675021061857</v>
      </c>
      <c r="AD5" s="81">
        <v>-2912.8284969719962</v>
      </c>
      <c r="AE5" s="81">
        <v>-2782.0050176160253</v>
      </c>
      <c r="AF5" s="81">
        <v>-2318.473027556649</v>
      </c>
      <c r="AG5" s="81">
        <v>-2082.2779100767339</v>
      </c>
      <c r="AH5" s="81">
        <v>-1440.343526440118</v>
      </c>
      <c r="AI5" s="81">
        <v>-1878.5441400115503</v>
      </c>
      <c r="AJ5" s="81">
        <v>-1901.6312643935094</v>
      </c>
      <c r="AK5" s="11"/>
    </row>
    <row r="6" spans="2:37" x14ac:dyDescent="0.25">
      <c r="B6" s="49" t="s">
        <v>51</v>
      </c>
      <c r="C6" s="81">
        <v>57.239525456518827</v>
      </c>
      <c r="D6" s="81">
        <v>54.425898336162938</v>
      </c>
      <c r="E6" s="81">
        <v>53.126474502926776</v>
      </c>
      <c r="F6" s="81">
        <v>60.185224762909257</v>
      </c>
      <c r="G6" s="81">
        <v>63.889196891450645</v>
      </c>
      <c r="H6" s="81">
        <v>71.850467054530384</v>
      </c>
      <c r="I6" s="81">
        <v>83.699463786870183</v>
      </c>
      <c r="J6" s="81">
        <v>67.35407002534393</v>
      </c>
      <c r="K6" s="81">
        <v>63.413263741518328</v>
      </c>
      <c r="L6" s="81">
        <v>63.307375344042804</v>
      </c>
      <c r="M6" s="81">
        <v>70.989288951615833</v>
      </c>
      <c r="N6" s="81">
        <v>85.102993011865692</v>
      </c>
      <c r="O6" s="81">
        <v>67.234318962329965</v>
      </c>
      <c r="P6" s="81">
        <v>86.70401673645965</v>
      </c>
      <c r="Q6" s="81">
        <v>82.290096287554093</v>
      </c>
      <c r="R6" s="81">
        <v>71.347826424361273</v>
      </c>
      <c r="S6" s="81">
        <v>79.922935832036416</v>
      </c>
      <c r="T6" s="81">
        <v>83.147756008182867</v>
      </c>
      <c r="U6" s="81">
        <v>80.310625009979304</v>
      </c>
      <c r="V6" s="81">
        <v>72.504032995683886</v>
      </c>
      <c r="W6" s="81">
        <v>107.44810711816262</v>
      </c>
      <c r="X6" s="81">
        <v>109.30289563550642</v>
      </c>
      <c r="Y6" s="81">
        <v>71.985841049970972</v>
      </c>
      <c r="Z6" s="81">
        <v>80.90349497013257</v>
      </c>
      <c r="AA6" s="81">
        <v>79.838273040362083</v>
      </c>
      <c r="AB6" s="81">
        <v>76.655045966355587</v>
      </c>
      <c r="AC6" s="81">
        <v>73.400919990093456</v>
      </c>
      <c r="AD6" s="81">
        <v>123.7395228747029</v>
      </c>
      <c r="AE6" s="81">
        <v>86.752950502601777</v>
      </c>
      <c r="AF6" s="81">
        <v>75.806961671463426</v>
      </c>
      <c r="AG6" s="81">
        <v>80.963555025875849</v>
      </c>
      <c r="AH6" s="81">
        <v>74.816597155460954</v>
      </c>
      <c r="AI6" s="81">
        <v>73.873936738354686</v>
      </c>
      <c r="AJ6" s="81">
        <v>74.449686721199996</v>
      </c>
      <c r="AK6" s="11"/>
    </row>
    <row r="7" spans="2:37" x14ac:dyDescent="0.25">
      <c r="B7" s="49" t="s">
        <v>52</v>
      </c>
      <c r="C7" s="81">
        <v>144.42988432551252</v>
      </c>
      <c r="D7" s="81">
        <v>149.86869193902422</v>
      </c>
      <c r="E7" s="81">
        <v>154.07421418670367</v>
      </c>
      <c r="F7" s="81">
        <v>158.4659139011857</v>
      </c>
      <c r="G7" s="81">
        <v>162.76087052481245</v>
      </c>
      <c r="H7" s="81">
        <v>171.48498297672867</v>
      </c>
      <c r="I7" s="81">
        <v>176.47532101336904</v>
      </c>
      <c r="J7" s="81">
        <v>177.64376636775967</v>
      </c>
      <c r="K7" s="81">
        <v>181.1762006553343</v>
      </c>
      <c r="L7" s="81">
        <v>184.64040100732103</v>
      </c>
      <c r="M7" s="81">
        <v>189.3970514415393</v>
      </c>
      <c r="N7" s="81">
        <v>195.12160069191799</v>
      </c>
      <c r="O7" s="81">
        <v>198.30744388694356</v>
      </c>
      <c r="P7" s="81">
        <v>201.88486491751388</v>
      </c>
      <c r="Q7" s="81">
        <v>204.11348794835428</v>
      </c>
      <c r="R7" s="81">
        <v>206.43846099274577</v>
      </c>
      <c r="S7" s="81">
        <v>209.63587406026411</v>
      </c>
      <c r="T7" s="81">
        <v>212.13376838502649</v>
      </c>
      <c r="U7" s="81">
        <v>214.3119731351546</v>
      </c>
      <c r="V7" s="81">
        <v>216.25404315438345</v>
      </c>
      <c r="W7" s="81">
        <v>221.04442982250674</v>
      </c>
      <c r="X7" s="81">
        <v>223.00221860343535</v>
      </c>
      <c r="Y7" s="81">
        <v>222.67367460675476</v>
      </c>
      <c r="Z7" s="81">
        <v>223.27437656254867</v>
      </c>
      <c r="AA7" s="81">
        <v>223.9778815880594</v>
      </c>
      <c r="AB7" s="81">
        <v>226.21416500004989</v>
      </c>
      <c r="AC7" s="81">
        <v>227.56453153877879</v>
      </c>
      <c r="AD7" s="81">
        <v>232.71627729255752</v>
      </c>
      <c r="AE7" s="81">
        <v>232.65751140880892</v>
      </c>
      <c r="AF7" s="81">
        <v>233.78753912758341</v>
      </c>
      <c r="AG7" s="81">
        <v>232.44045924703269</v>
      </c>
      <c r="AH7" s="81">
        <v>230.98431570707004</v>
      </c>
      <c r="AI7" s="81">
        <v>229.69949361550914</v>
      </c>
      <c r="AJ7" s="81">
        <v>228.7439667795</v>
      </c>
      <c r="AK7" s="11"/>
    </row>
    <row r="8" spans="2:37" x14ac:dyDescent="0.25">
      <c r="B8" s="50" t="s">
        <v>53</v>
      </c>
      <c r="C8" s="81">
        <f>SUM(C9:C11)</f>
        <v>-48.08683713473831</v>
      </c>
      <c r="D8" s="81">
        <f t="shared" ref="D8:AJ8" si="1">SUM(D9:D11)</f>
        <v>-48.626788738958574</v>
      </c>
      <c r="E8" s="81">
        <f t="shared" si="1"/>
        <v>-49.522666282152286</v>
      </c>
      <c r="F8" s="81">
        <f t="shared" si="1"/>
        <v>-45.843135190626874</v>
      </c>
      <c r="G8" s="81">
        <f t="shared" si="1"/>
        <v>-48.732533711425482</v>
      </c>
      <c r="H8" s="81">
        <f t="shared" si="1"/>
        <v>-44.659041488557612</v>
      </c>
      <c r="I8" s="81">
        <f t="shared" si="1"/>
        <v>-48.938328567523371</v>
      </c>
      <c r="J8" s="81">
        <f t="shared" si="1"/>
        <v>-46.036830512853015</v>
      </c>
      <c r="K8" s="81">
        <f t="shared" si="1"/>
        <v>-44.208200998478191</v>
      </c>
      <c r="L8" s="81">
        <f t="shared" si="1"/>
        <v>-39.204304577936149</v>
      </c>
      <c r="M8" s="81">
        <f t="shared" si="1"/>
        <v>1.3510699989127426</v>
      </c>
      <c r="N8" s="81">
        <f t="shared" si="1"/>
        <v>166.74215701719569</v>
      </c>
      <c r="O8" s="81">
        <f t="shared" si="1"/>
        <v>186.07306567176269</v>
      </c>
      <c r="P8" s="81">
        <f t="shared" si="1"/>
        <v>107.12687389324371</v>
      </c>
      <c r="Q8" s="81">
        <f t="shared" si="1"/>
        <v>100.55710825155367</v>
      </c>
      <c r="R8" s="81">
        <f t="shared" si="1"/>
        <v>42.76811104119345</v>
      </c>
      <c r="S8" s="81">
        <f t="shared" si="1"/>
        <v>-27.4014809976054</v>
      </c>
      <c r="T8" s="81">
        <f t="shared" si="1"/>
        <v>-9.6074119159693439</v>
      </c>
      <c r="U8" s="81">
        <f t="shared" si="1"/>
        <v>82.523191558275897</v>
      </c>
      <c r="V8" s="81">
        <f t="shared" si="1"/>
        <v>-13.066598551446393</v>
      </c>
      <c r="W8" s="81">
        <f t="shared" si="1"/>
        <v>-113.16116223624016</v>
      </c>
      <c r="X8" s="81">
        <f t="shared" si="1"/>
        <v>-69.106184759355429</v>
      </c>
      <c r="Y8" s="81">
        <f t="shared" si="1"/>
        <v>13.317462779663039</v>
      </c>
      <c r="Z8" s="81">
        <f t="shared" si="1"/>
        <v>-4.8490471485403148</v>
      </c>
      <c r="AA8" s="81">
        <f t="shared" si="1"/>
        <v>-51.20448324374712</v>
      </c>
      <c r="AB8" s="81">
        <f t="shared" si="1"/>
        <v>-71.340204264218912</v>
      </c>
      <c r="AC8" s="81">
        <f t="shared" si="1"/>
        <v>-92.590080754382328</v>
      </c>
      <c r="AD8" s="81">
        <f t="shared" si="1"/>
        <v>-92.018764597696517</v>
      </c>
      <c r="AE8" s="81">
        <f t="shared" si="1"/>
        <v>-154.80272279818155</v>
      </c>
      <c r="AF8" s="81">
        <f t="shared" si="1"/>
        <v>-142.37256623955349</v>
      </c>
      <c r="AG8" s="81">
        <f t="shared" si="1"/>
        <v>-125.2122639319619</v>
      </c>
      <c r="AH8" s="81">
        <f t="shared" si="1"/>
        <v>-101.28707364813468</v>
      </c>
      <c r="AI8" s="81">
        <f t="shared" si="1"/>
        <v>-83.396529128579516</v>
      </c>
      <c r="AJ8" s="81">
        <f t="shared" si="1"/>
        <v>81.727462463675622</v>
      </c>
      <c r="AK8" s="11"/>
    </row>
    <row r="9" spans="2:37" x14ac:dyDescent="0.25">
      <c r="B9" s="49" t="s">
        <v>54</v>
      </c>
      <c r="C9" s="81">
        <v>-48.151917701544747</v>
      </c>
      <c r="D9" s="81">
        <v>-48.668614296032118</v>
      </c>
      <c r="E9" s="81">
        <v>-49.549551750239161</v>
      </c>
      <c r="F9" s="81">
        <v>-45.897341112594184</v>
      </c>
      <c r="G9" s="81">
        <v>-48.79477014035092</v>
      </c>
      <c r="H9" s="81">
        <v>-44.744031020531054</v>
      </c>
      <c r="I9" s="81">
        <v>-49.032854326509579</v>
      </c>
      <c r="J9" s="81">
        <v>-46.088526901395916</v>
      </c>
      <c r="K9" s="81">
        <v>-44.213573949966047</v>
      </c>
      <c r="L9" s="81">
        <v>-39.226555774299271</v>
      </c>
      <c r="M9" s="81">
        <v>1.2951910546624874</v>
      </c>
      <c r="N9" s="81">
        <v>166.2405258171957</v>
      </c>
      <c r="O9" s="81">
        <v>186.02264834676268</v>
      </c>
      <c r="P9" s="81">
        <v>106.87293789324372</v>
      </c>
      <c r="Q9" s="81">
        <v>100.00476158488699</v>
      </c>
      <c r="R9" s="81">
        <v>42.651768541193448</v>
      </c>
      <c r="S9" s="81">
        <v>-27.423000997605399</v>
      </c>
      <c r="T9" s="81">
        <v>-9.6074119159693439</v>
      </c>
      <c r="U9" s="81">
        <v>82.502587772276129</v>
      </c>
      <c r="V9" s="81">
        <v>-13.078233985046193</v>
      </c>
      <c r="W9" s="81">
        <v>-113.18124274645022</v>
      </c>
      <c r="X9" s="81">
        <v>-69.106184759355429</v>
      </c>
      <c r="Y9" s="81">
        <v>13.314710702739962</v>
      </c>
      <c r="Z9" s="81">
        <v>-4.8490471485403148</v>
      </c>
      <c r="AA9" s="81">
        <v>-51.20448324374712</v>
      </c>
      <c r="AB9" s="81">
        <v>-71.340204264218912</v>
      </c>
      <c r="AC9" s="81">
        <v>-92.590080754382328</v>
      </c>
      <c r="AD9" s="81">
        <v>-92.018764597696517</v>
      </c>
      <c r="AE9" s="81">
        <v>-154.82155279818156</v>
      </c>
      <c r="AF9" s="81">
        <v>-142.3913962395535</v>
      </c>
      <c r="AG9" s="81">
        <v>-125.2122639319619</v>
      </c>
      <c r="AH9" s="81">
        <v>-101.30859364813467</v>
      </c>
      <c r="AI9" s="81">
        <v>-83.40594412857952</v>
      </c>
      <c r="AJ9" s="81">
        <v>81.614482463675614</v>
      </c>
      <c r="AK9" s="11"/>
    </row>
    <row r="10" spans="2:37" x14ac:dyDescent="0.25">
      <c r="B10" s="49" t="s">
        <v>55</v>
      </c>
      <c r="C10" s="81">
        <v>5.2258001599219214E-2</v>
      </c>
      <c r="D10" s="81">
        <v>3.3584833932660166E-2</v>
      </c>
      <c r="E10" s="81">
        <v>2.1588331251913947E-2</v>
      </c>
      <c r="F10" s="81">
        <v>4.3525944776727561E-2</v>
      </c>
      <c r="G10" s="81">
        <v>4.9974232891798316E-2</v>
      </c>
      <c r="H10" s="81">
        <v>6.8244382551165439E-2</v>
      </c>
      <c r="I10" s="81">
        <v>7.5901724687811964E-2</v>
      </c>
      <c r="J10" s="81">
        <v>4.1510854740767961E-2</v>
      </c>
      <c r="K10" s="81">
        <v>0</v>
      </c>
      <c r="L10" s="81">
        <v>1.7867131652175208E-2</v>
      </c>
      <c r="M10" s="81">
        <v>4.4869338134033973E-2</v>
      </c>
      <c r="N10" s="81">
        <v>0.40279680000000001</v>
      </c>
      <c r="O10" s="81">
        <v>4.04838E-2</v>
      </c>
      <c r="P10" s="81">
        <v>0.203904</v>
      </c>
      <c r="Q10" s="81">
        <v>0.44352000000000003</v>
      </c>
      <c r="R10" s="81">
        <v>9.3420000000000003E-2</v>
      </c>
      <c r="S10" s="81">
        <v>1.7280000000000004E-2</v>
      </c>
      <c r="T10" s="81">
        <v>0</v>
      </c>
      <c r="U10" s="81">
        <v>1.6544303999813586E-2</v>
      </c>
      <c r="V10" s="81">
        <v>9.3429503998383751E-3</v>
      </c>
      <c r="W10" s="81">
        <v>1.6124127157523111E-2</v>
      </c>
      <c r="X10" s="81">
        <v>0</v>
      </c>
      <c r="Y10" s="81">
        <v>2.2098461538461543E-3</v>
      </c>
      <c r="Z10" s="81">
        <v>0</v>
      </c>
      <c r="AA10" s="81">
        <v>0</v>
      </c>
      <c r="AB10" s="81">
        <v>0</v>
      </c>
      <c r="AC10" s="81">
        <v>0</v>
      </c>
      <c r="AD10" s="81">
        <v>0</v>
      </c>
      <c r="AE10" s="81">
        <v>1.512E-2</v>
      </c>
      <c r="AF10" s="81">
        <v>1.512E-2</v>
      </c>
      <c r="AG10" s="81">
        <v>0</v>
      </c>
      <c r="AH10" s="81">
        <v>1.728E-2</v>
      </c>
      <c r="AI10" s="81">
        <v>7.5599999999999999E-3</v>
      </c>
      <c r="AJ10" s="81">
        <v>9.0720000000000009E-2</v>
      </c>
      <c r="AK10" s="11"/>
    </row>
    <row r="11" spans="2:37" x14ac:dyDescent="0.25">
      <c r="B11" s="49" t="s">
        <v>107</v>
      </c>
      <c r="C11" s="81">
        <v>1.2822565207215822E-2</v>
      </c>
      <c r="D11" s="81">
        <v>8.2407231408842072E-3</v>
      </c>
      <c r="E11" s="81">
        <v>5.2971368349603674E-3</v>
      </c>
      <c r="F11" s="81">
        <v>1.0679977190585931E-2</v>
      </c>
      <c r="G11" s="81">
        <v>1.22621960336357E-2</v>
      </c>
      <c r="H11" s="81">
        <v>1.6745149422276704E-2</v>
      </c>
      <c r="I11" s="81">
        <v>1.8624034298398307E-2</v>
      </c>
      <c r="J11" s="81">
        <v>1.0185533802132879E-2</v>
      </c>
      <c r="K11" s="81">
        <v>5.3729514878565025E-3</v>
      </c>
      <c r="L11" s="81">
        <v>4.3840647109503975E-3</v>
      </c>
      <c r="M11" s="81">
        <v>1.1009606116221302E-2</v>
      </c>
      <c r="N11" s="81">
        <v>9.8834400000000003E-2</v>
      </c>
      <c r="O11" s="81">
        <v>9.9335250000000003E-3</v>
      </c>
      <c r="P11" s="81">
        <v>5.0032000000000007E-2</v>
      </c>
      <c r="Q11" s="81">
        <v>0.10882666666666668</v>
      </c>
      <c r="R11" s="81">
        <v>2.2922499999999998E-2</v>
      </c>
      <c r="S11" s="81">
        <v>4.2400000000000007E-3</v>
      </c>
      <c r="T11" s="81">
        <v>0</v>
      </c>
      <c r="U11" s="81">
        <v>4.0594819999542594E-3</v>
      </c>
      <c r="V11" s="81">
        <v>2.2924831999603422E-3</v>
      </c>
      <c r="W11" s="81">
        <v>3.956383052540393E-3</v>
      </c>
      <c r="X11" s="81">
        <v>0</v>
      </c>
      <c r="Y11" s="81">
        <v>5.4223076923076924E-4</v>
      </c>
      <c r="Z11" s="81">
        <v>0</v>
      </c>
      <c r="AA11" s="81">
        <v>0</v>
      </c>
      <c r="AB11" s="81">
        <v>0</v>
      </c>
      <c r="AC11" s="81">
        <v>0</v>
      </c>
      <c r="AD11" s="81">
        <v>0</v>
      </c>
      <c r="AE11" s="81">
        <v>3.7100000000000002E-3</v>
      </c>
      <c r="AF11" s="81">
        <v>3.7100000000000002E-3</v>
      </c>
      <c r="AG11" s="81">
        <v>0</v>
      </c>
      <c r="AH11" s="81">
        <v>4.2399999999999998E-3</v>
      </c>
      <c r="AI11" s="81">
        <v>1.8550000000000001E-3</v>
      </c>
      <c r="AJ11" s="81">
        <v>2.2260000000000005E-2</v>
      </c>
      <c r="AK11" s="11"/>
    </row>
    <row r="12" spans="2:37" x14ac:dyDescent="0.25">
      <c r="B12" s="50" t="s">
        <v>76</v>
      </c>
      <c r="C12" s="81">
        <f>SUM(C13:C15)</f>
        <v>3927.8821198877113</v>
      </c>
      <c r="D12" s="81">
        <f t="shared" ref="D12:AJ12" si="2">SUM(D13:D15)</f>
        <v>4146.8260812563776</v>
      </c>
      <c r="E12" s="81">
        <f t="shared" si="2"/>
        <v>3626.6128302633533</v>
      </c>
      <c r="F12" s="81">
        <f t="shared" si="2"/>
        <v>3457.0394344971155</v>
      </c>
      <c r="G12" s="81">
        <f t="shared" si="2"/>
        <v>3401.5968006261019</v>
      </c>
      <c r="H12" s="81">
        <f t="shared" si="2"/>
        <v>3681.7987328020586</v>
      </c>
      <c r="I12" s="81">
        <f t="shared" si="2"/>
        <v>3457.4203304656894</v>
      </c>
      <c r="J12" s="81">
        <f t="shared" si="2"/>
        <v>3706.7751870468724</v>
      </c>
      <c r="K12" s="81">
        <f t="shared" si="2"/>
        <v>3627.3473085037099</v>
      </c>
      <c r="L12" s="81">
        <f t="shared" si="2"/>
        <v>3505.1057512687184</v>
      </c>
      <c r="M12" s="81">
        <f t="shared" si="2"/>
        <v>3217.4249821221983</v>
      </c>
      <c r="N12" s="81">
        <f t="shared" si="2"/>
        <v>3206.0454259352209</v>
      </c>
      <c r="O12" s="81">
        <f t="shared" si="2"/>
        <v>3576.8728630932033</v>
      </c>
      <c r="P12" s="81">
        <f t="shared" si="2"/>
        <v>3436.9740029962009</v>
      </c>
      <c r="Q12" s="81">
        <f t="shared" si="2"/>
        <v>3242.3356339404795</v>
      </c>
      <c r="R12" s="81">
        <f t="shared" si="2"/>
        <v>3115.5715412195445</v>
      </c>
      <c r="S12" s="81">
        <f t="shared" si="2"/>
        <v>2981.4021335400771</v>
      </c>
      <c r="T12" s="81">
        <f t="shared" si="2"/>
        <v>3042.892562594192</v>
      </c>
      <c r="U12" s="81">
        <f t="shared" si="2"/>
        <v>3134.8135987758169</v>
      </c>
      <c r="V12" s="81">
        <f t="shared" si="2"/>
        <v>3369.007676026964</v>
      </c>
      <c r="W12" s="81">
        <f t="shared" si="2"/>
        <v>2762.9663650483062</v>
      </c>
      <c r="X12" s="81">
        <f t="shared" si="2"/>
        <v>2728.0502573779277</v>
      </c>
      <c r="Y12" s="81">
        <f t="shared" si="2"/>
        <v>2754.9710001265394</v>
      </c>
      <c r="Z12" s="81">
        <f t="shared" si="2"/>
        <v>3212.3729851504895</v>
      </c>
      <c r="AA12" s="81">
        <f t="shared" si="2"/>
        <v>2695.9619689334681</v>
      </c>
      <c r="AB12" s="81">
        <f t="shared" si="2"/>
        <v>2679.6434354020298</v>
      </c>
      <c r="AC12" s="81">
        <f t="shared" si="2"/>
        <v>2670.0619592414378</v>
      </c>
      <c r="AD12" s="81">
        <f t="shared" si="2"/>
        <v>2590.1068339300477</v>
      </c>
      <c r="AE12" s="81">
        <f t="shared" si="2"/>
        <v>2396.7937183501367</v>
      </c>
      <c r="AF12" s="81">
        <f t="shared" si="2"/>
        <v>2428.8380193346788</v>
      </c>
      <c r="AG12" s="81">
        <f t="shared" si="2"/>
        <v>2565.2711603836933</v>
      </c>
      <c r="AH12" s="81">
        <f t="shared" si="2"/>
        <v>2388.231431089253</v>
      </c>
      <c r="AI12" s="81">
        <f t="shared" si="2"/>
        <v>2396.1271412062301</v>
      </c>
      <c r="AJ12" s="81">
        <f t="shared" si="2"/>
        <v>2406.7154327126873</v>
      </c>
      <c r="AK12" s="11"/>
    </row>
    <row r="13" spans="2:37" x14ac:dyDescent="0.25">
      <c r="B13" s="49" t="s">
        <v>56</v>
      </c>
      <c r="C13" s="81">
        <v>2260.9384371538108</v>
      </c>
      <c r="D13" s="81">
        <v>2486.0055046453153</v>
      </c>
      <c r="E13" s="81">
        <v>1993.1505496105503</v>
      </c>
      <c r="F13" s="81">
        <v>1838.2993883856966</v>
      </c>
      <c r="G13" s="81">
        <v>1786.4102672484573</v>
      </c>
      <c r="H13" s="81">
        <v>2059.0756643972932</v>
      </c>
      <c r="I13" s="81">
        <v>1845.3905390096784</v>
      </c>
      <c r="J13" s="81">
        <v>2099.8631478051343</v>
      </c>
      <c r="K13" s="81">
        <v>2035.6050514029048</v>
      </c>
      <c r="L13" s="81">
        <v>1931.9533166226022</v>
      </c>
      <c r="M13" s="81">
        <v>1648.4614833036344</v>
      </c>
      <c r="N13" s="81">
        <v>1618.3066159351695</v>
      </c>
      <c r="O13" s="81">
        <v>2011.7920675021794</v>
      </c>
      <c r="P13" s="81">
        <v>1850.2133433253794</v>
      </c>
      <c r="Q13" s="81">
        <v>1684.0050364788624</v>
      </c>
      <c r="R13" s="81">
        <v>1565.9694124720879</v>
      </c>
      <c r="S13" s="81">
        <v>1443.7339808630184</v>
      </c>
      <c r="T13" s="81">
        <v>1521.6844194011487</v>
      </c>
      <c r="U13" s="81">
        <v>1631.1480334047599</v>
      </c>
      <c r="V13" s="81">
        <v>1883.0687396658554</v>
      </c>
      <c r="W13" s="81">
        <v>1250.166144475862</v>
      </c>
      <c r="X13" s="81">
        <v>1263.5970119057197</v>
      </c>
      <c r="Y13" s="81">
        <v>1317.5983036711677</v>
      </c>
      <c r="Z13" s="81">
        <v>1784.4584411638018</v>
      </c>
      <c r="AA13" s="81">
        <v>1248.6457416736598</v>
      </c>
      <c r="AB13" s="81">
        <v>1293.6787802865456</v>
      </c>
      <c r="AC13" s="81">
        <v>1314.1159494997905</v>
      </c>
      <c r="AD13" s="81">
        <v>1218.3638724964794</v>
      </c>
      <c r="AE13" s="81">
        <v>1063.729230797639</v>
      </c>
      <c r="AF13" s="81">
        <v>1118.4227906597282</v>
      </c>
      <c r="AG13" s="81">
        <v>1265.2139088337194</v>
      </c>
      <c r="AH13" s="81">
        <v>1097.8999182132795</v>
      </c>
      <c r="AI13" s="81">
        <v>1114.308461033075</v>
      </c>
      <c r="AJ13" s="81">
        <v>1119.8382609575015</v>
      </c>
      <c r="AK13" s="11"/>
    </row>
    <row r="14" spans="2:37" x14ac:dyDescent="0.25">
      <c r="B14" s="49" t="s">
        <v>57</v>
      </c>
      <c r="C14" s="81">
        <v>1658.9607760208701</v>
      </c>
      <c r="D14" s="81">
        <v>1644.4614048124095</v>
      </c>
      <c r="E14" s="81">
        <v>1632.1812810080937</v>
      </c>
      <c r="F14" s="81">
        <v>1616.1802233447524</v>
      </c>
      <c r="G14" s="81">
        <v>1612.2409207250735</v>
      </c>
      <c r="H14" s="81">
        <v>1611.1503493079476</v>
      </c>
      <c r="I14" s="81">
        <v>1607.5168431162517</v>
      </c>
      <c r="J14" s="81">
        <v>1593.6987724340318</v>
      </c>
      <c r="K14" s="81">
        <v>1583.4416737264369</v>
      </c>
      <c r="L14" s="81">
        <v>1570.3268188329071</v>
      </c>
      <c r="M14" s="81">
        <v>1566.1686289264312</v>
      </c>
      <c r="N14" s="81">
        <v>1580.1633824585931</v>
      </c>
      <c r="O14" s="81">
        <v>1547.1731947601199</v>
      </c>
      <c r="P14" s="81">
        <v>1570.1296965909114</v>
      </c>
      <c r="Q14" s="81">
        <v>1552.9481296644731</v>
      </c>
      <c r="R14" s="81">
        <v>1545.0601814178885</v>
      </c>
      <c r="S14" s="81">
        <v>1534.380873122298</v>
      </c>
      <c r="T14" s="81">
        <v>1516.2605213447252</v>
      </c>
      <c r="U14" s="81">
        <v>1495.2344739713051</v>
      </c>
      <c r="V14" s="81">
        <v>1481.5046942807533</v>
      </c>
      <c r="W14" s="81">
        <v>1500.1185177555244</v>
      </c>
      <c r="X14" s="81">
        <v>1454.9642104679069</v>
      </c>
      <c r="Y14" s="81">
        <v>1425.2669857083445</v>
      </c>
      <c r="Z14" s="81">
        <v>1415.766897094906</v>
      </c>
      <c r="AA14" s="81">
        <v>1429.546641425444</v>
      </c>
      <c r="AB14" s="81">
        <v>1375.1972113316529</v>
      </c>
      <c r="AC14" s="81">
        <v>1351.353905083786</v>
      </c>
      <c r="AD14" s="81">
        <v>1361.8215766985672</v>
      </c>
      <c r="AE14" s="81">
        <v>1328.268118509957</v>
      </c>
      <c r="AF14" s="81">
        <v>1307.1774944437816</v>
      </c>
      <c r="AG14" s="81">
        <v>1295.3224085963698</v>
      </c>
      <c r="AH14" s="81">
        <v>1286.8552779229619</v>
      </c>
      <c r="AI14" s="81">
        <v>1278.6065148331004</v>
      </c>
      <c r="AJ14" s="81">
        <v>1283.8213268262643</v>
      </c>
      <c r="AK14" s="11"/>
    </row>
    <row r="15" spans="2:37" x14ac:dyDescent="0.25">
      <c r="B15" s="49" t="s">
        <v>58</v>
      </c>
      <c r="C15" s="81">
        <v>7.9829067130303279</v>
      </c>
      <c r="D15" s="81">
        <v>16.359171798653147</v>
      </c>
      <c r="E15" s="81">
        <v>1.2809996447094349</v>
      </c>
      <c r="F15" s="81">
        <v>2.5598227666662785</v>
      </c>
      <c r="G15" s="81">
        <v>2.9456126525709392</v>
      </c>
      <c r="H15" s="81">
        <v>11.572719096817931</v>
      </c>
      <c r="I15" s="81">
        <v>4.5129483397596415</v>
      </c>
      <c r="J15" s="81">
        <v>13.213266807705894</v>
      </c>
      <c r="K15" s="81">
        <v>8.3005833743680508</v>
      </c>
      <c r="L15" s="81">
        <v>2.8256158132089069</v>
      </c>
      <c r="M15" s="81">
        <v>2.7948698921326387</v>
      </c>
      <c r="N15" s="81">
        <v>7.5754275414581542</v>
      </c>
      <c r="O15" s="81">
        <v>17.907600830904027</v>
      </c>
      <c r="P15" s="81">
        <v>16.63096307990995</v>
      </c>
      <c r="Q15" s="81">
        <v>5.3824677971438879</v>
      </c>
      <c r="R15" s="81">
        <v>4.5419473295682371</v>
      </c>
      <c r="S15" s="81">
        <v>3.2872795547607194</v>
      </c>
      <c r="T15" s="81">
        <v>4.9476218483178336</v>
      </c>
      <c r="U15" s="81">
        <v>8.4310913997521446</v>
      </c>
      <c r="V15" s="81">
        <v>4.4342420803552045</v>
      </c>
      <c r="W15" s="81">
        <v>12.681702816919675</v>
      </c>
      <c r="X15" s="81">
        <v>9.489035004300904</v>
      </c>
      <c r="Y15" s="81">
        <v>12.105710747026963</v>
      </c>
      <c r="Z15" s="81">
        <v>12.147646891781717</v>
      </c>
      <c r="AA15" s="81">
        <v>17.769585834364715</v>
      </c>
      <c r="AB15" s="81">
        <v>10.767443783831158</v>
      </c>
      <c r="AC15" s="81">
        <v>4.5921046578614035</v>
      </c>
      <c r="AD15" s="81">
        <v>9.9213847350011548</v>
      </c>
      <c r="AE15" s="81">
        <v>4.7963690425408378</v>
      </c>
      <c r="AF15" s="81">
        <v>3.2377342311687807</v>
      </c>
      <c r="AG15" s="81">
        <v>4.7348429536039687</v>
      </c>
      <c r="AH15" s="81">
        <v>3.4762349530115761</v>
      </c>
      <c r="AI15" s="81">
        <v>3.2121653400550758</v>
      </c>
      <c r="AJ15" s="81">
        <v>3.0558449289213838</v>
      </c>
      <c r="AK15" s="11"/>
    </row>
    <row r="16" spans="2:37" x14ac:dyDescent="0.25">
      <c r="B16" s="50" t="s">
        <v>59</v>
      </c>
      <c r="C16" s="81">
        <f>SUM(C17:C19)</f>
        <v>4292.2214433081817</v>
      </c>
      <c r="D16" s="81">
        <f t="shared" ref="D16:AJ16" si="3">SUM(D17:D19)</f>
        <v>4099.1522911822149</v>
      </c>
      <c r="E16" s="81">
        <f t="shared" si="3"/>
        <v>3970.2429540205853</v>
      </c>
      <c r="F16" s="81">
        <f t="shared" si="3"/>
        <v>4515.1793399048865</v>
      </c>
      <c r="G16" s="81">
        <f t="shared" si="3"/>
        <v>4349.7116875914217</v>
      </c>
      <c r="H16" s="81">
        <f t="shared" si="3"/>
        <v>4719.9651532396156</v>
      </c>
      <c r="I16" s="81">
        <f t="shared" si="3"/>
        <v>4585.9263822588409</v>
      </c>
      <c r="J16" s="81">
        <f t="shared" si="3"/>
        <v>4299.6749503611081</v>
      </c>
      <c r="K16" s="81">
        <f t="shared" si="3"/>
        <v>4046.4985398837857</v>
      </c>
      <c r="L16" s="81">
        <f t="shared" si="3"/>
        <v>4032.2042986292345</v>
      </c>
      <c r="M16" s="81">
        <f t="shared" si="3"/>
        <v>4038.6115724519946</v>
      </c>
      <c r="N16" s="81">
        <f t="shared" si="3"/>
        <v>5486.6893628135695</v>
      </c>
      <c r="O16" s="81">
        <f t="shared" si="3"/>
        <v>4448.5207759717141</v>
      </c>
      <c r="P16" s="81">
        <f t="shared" si="3"/>
        <v>5528.4014695922097</v>
      </c>
      <c r="Q16" s="81">
        <f t="shared" si="3"/>
        <v>4992.2981657354803</v>
      </c>
      <c r="R16" s="81">
        <f t="shared" si="3"/>
        <v>5123.4801793821043</v>
      </c>
      <c r="S16" s="81">
        <f t="shared" si="3"/>
        <v>4691.85952362426</v>
      </c>
      <c r="T16" s="81">
        <f t="shared" si="3"/>
        <v>4792.9375764837259</v>
      </c>
      <c r="U16" s="81">
        <f t="shared" si="3"/>
        <v>4405.8977212015725</v>
      </c>
      <c r="V16" s="81">
        <f t="shared" si="3"/>
        <v>4246.4301007020413</v>
      </c>
      <c r="W16" s="81">
        <f t="shared" si="3"/>
        <v>5868.5433632482382</v>
      </c>
      <c r="X16" s="81">
        <f t="shared" si="3"/>
        <v>5174.8174924872346</v>
      </c>
      <c r="Y16" s="81">
        <f t="shared" si="3"/>
        <v>4386.6697612415974</v>
      </c>
      <c r="Z16" s="81">
        <f t="shared" si="3"/>
        <v>5035.3744439288248</v>
      </c>
      <c r="AA16" s="81">
        <f t="shared" si="3"/>
        <v>5827.0412910374962</v>
      </c>
      <c r="AB16" s="81">
        <f t="shared" si="3"/>
        <v>6060.4296454883433</v>
      </c>
      <c r="AC16" s="81">
        <f t="shared" si="3"/>
        <v>4889.8202734621782</v>
      </c>
      <c r="AD16" s="81">
        <f t="shared" si="3"/>
        <v>5892.7529566106487</v>
      </c>
      <c r="AE16" s="81">
        <f t="shared" si="3"/>
        <v>4612.035975112065</v>
      </c>
      <c r="AF16" s="81">
        <f t="shared" si="3"/>
        <v>4576.1128149342503</v>
      </c>
      <c r="AG16" s="81">
        <f t="shared" si="3"/>
        <v>4707.5332567402475</v>
      </c>
      <c r="AH16" s="81">
        <f t="shared" si="3"/>
        <v>3977.3463343454077</v>
      </c>
      <c r="AI16" s="81">
        <f t="shared" si="3"/>
        <v>3631.5986150814192</v>
      </c>
      <c r="AJ16" s="81">
        <f t="shared" si="3"/>
        <v>3745.575044104367</v>
      </c>
      <c r="AK16" s="11"/>
    </row>
    <row r="17" spans="2:39" x14ac:dyDescent="0.25">
      <c r="B17" s="49" t="s">
        <v>60</v>
      </c>
      <c r="C17" s="81">
        <v>1875.7128629178073</v>
      </c>
      <c r="D17" s="81">
        <v>1735.8714951602587</v>
      </c>
      <c r="E17" s="81">
        <v>1645.8697140659506</v>
      </c>
      <c r="F17" s="81">
        <v>2168.618600449734</v>
      </c>
      <c r="G17" s="81">
        <v>2013.2163482271687</v>
      </c>
      <c r="H17" s="81">
        <v>2384.7443879612883</v>
      </c>
      <c r="I17" s="81">
        <v>2262.8964667262849</v>
      </c>
      <c r="J17" s="81">
        <v>2052.7860913746081</v>
      </c>
      <c r="K17" s="81">
        <v>1845.7896219802001</v>
      </c>
      <c r="L17" s="81">
        <v>1843.0804540744657</v>
      </c>
      <c r="M17" s="81">
        <v>1820.661669239598</v>
      </c>
      <c r="N17" s="81">
        <v>3052.9254722042597</v>
      </c>
      <c r="O17" s="81">
        <v>2332.6682630498517</v>
      </c>
      <c r="P17" s="81">
        <v>3189.5454192349284</v>
      </c>
      <c r="Q17" s="81">
        <v>2761.3525902997185</v>
      </c>
      <c r="R17" s="81">
        <v>2864.9468789172774</v>
      </c>
      <c r="S17" s="81">
        <v>2469.2696524529342</v>
      </c>
      <c r="T17" s="81">
        <v>2606.2626123648356</v>
      </c>
      <c r="U17" s="81">
        <v>2233.3122133942998</v>
      </c>
      <c r="V17" s="81">
        <v>2077.506750087096</v>
      </c>
      <c r="W17" s="81">
        <v>3415.8326063068916</v>
      </c>
      <c r="X17" s="81">
        <v>2933.3748140715679</v>
      </c>
      <c r="Y17" s="81">
        <v>2260.1012645240639</v>
      </c>
      <c r="Z17" s="81">
        <v>2868.5876170067045</v>
      </c>
      <c r="AA17" s="81">
        <v>3474.9049578862832</v>
      </c>
      <c r="AB17" s="81">
        <v>3930.2756716761655</v>
      </c>
      <c r="AC17" s="81">
        <v>2801.7090367212413</v>
      </c>
      <c r="AD17" s="81">
        <v>3505.3965232274454</v>
      </c>
      <c r="AE17" s="81">
        <v>2405.305427299857</v>
      </c>
      <c r="AF17" s="81">
        <v>2370.5962202286105</v>
      </c>
      <c r="AG17" s="81">
        <v>2526.4605195741915</v>
      </c>
      <c r="AH17" s="81">
        <v>1736.6743335167237</v>
      </c>
      <c r="AI17" s="81">
        <v>1342.5652859693871</v>
      </c>
      <c r="AJ17" s="81">
        <v>1387.2275213331704</v>
      </c>
      <c r="AK17" s="11"/>
    </row>
    <row r="18" spans="2:39" x14ac:dyDescent="0.25">
      <c r="B18" s="49" t="s">
        <v>61</v>
      </c>
      <c r="C18" s="81">
        <v>2375.8421371220747</v>
      </c>
      <c r="D18" s="81">
        <v>2328.9568158075463</v>
      </c>
      <c r="E18" s="81">
        <v>2294.146271357266</v>
      </c>
      <c r="F18" s="81">
        <v>2309.0182868420634</v>
      </c>
      <c r="G18" s="81">
        <v>2296.846669348497</v>
      </c>
      <c r="H18" s="81">
        <v>2289.4900282332906</v>
      </c>
      <c r="I18" s="81">
        <v>2274.8313570699552</v>
      </c>
      <c r="J18" s="81">
        <v>2210.3638533464546</v>
      </c>
      <c r="K18" s="81">
        <v>2170.8876530528264</v>
      </c>
      <c r="L18" s="81">
        <v>2160.7654278036671</v>
      </c>
      <c r="M18" s="81">
        <v>2180.6177292910879</v>
      </c>
      <c r="N18" s="81">
        <v>2354.4367239114104</v>
      </c>
      <c r="O18" s="81">
        <v>2091.4023525530906</v>
      </c>
      <c r="P18" s="81">
        <v>2272.2287382594386</v>
      </c>
      <c r="Q18" s="81">
        <v>2189.5900912775469</v>
      </c>
      <c r="R18" s="81">
        <v>2214.5397569605416</v>
      </c>
      <c r="S18" s="81">
        <v>2185.0743368613266</v>
      </c>
      <c r="T18" s="81">
        <v>2155.9249860453656</v>
      </c>
      <c r="U18" s="81">
        <v>2145.5212705459967</v>
      </c>
      <c r="V18" s="81">
        <v>2141.8177618297841</v>
      </c>
      <c r="W18" s="81">
        <v>2370.2253508501262</v>
      </c>
      <c r="X18" s="81">
        <v>2198.928141853984</v>
      </c>
      <c r="Y18" s="81">
        <v>2104.1576005365923</v>
      </c>
      <c r="Z18" s="81">
        <v>2131.9039384935272</v>
      </c>
      <c r="AA18" s="81">
        <v>2282.8998568499037</v>
      </c>
      <c r="AB18" s="81">
        <v>2100.1824785022582</v>
      </c>
      <c r="AC18" s="81">
        <v>2065.825146337193</v>
      </c>
      <c r="AD18" s="81">
        <v>2314.5843652598305</v>
      </c>
      <c r="AE18" s="81">
        <v>2175.6416487770157</v>
      </c>
      <c r="AF18" s="81">
        <v>2178.8305368743513</v>
      </c>
      <c r="AG18" s="81">
        <v>2157.6902672783945</v>
      </c>
      <c r="AH18" s="81">
        <v>2221.9411001006824</v>
      </c>
      <c r="AI18" s="81">
        <v>2270.8455386533165</v>
      </c>
      <c r="AJ18" s="81">
        <v>2334.482390408195</v>
      </c>
      <c r="AK18" s="11"/>
    </row>
    <row r="19" spans="2:39" x14ac:dyDescent="0.25">
      <c r="B19" s="49" t="s">
        <v>62</v>
      </c>
      <c r="C19" s="81">
        <v>40.66644326829973</v>
      </c>
      <c r="D19" s="81">
        <v>34.323980214409474</v>
      </c>
      <c r="E19" s="81">
        <v>30.226968597368831</v>
      </c>
      <c r="F19" s="81">
        <v>37.542452613088976</v>
      </c>
      <c r="G19" s="81">
        <v>39.648670015755584</v>
      </c>
      <c r="H19" s="81">
        <v>45.730737045037209</v>
      </c>
      <c r="I19" s="81">
        <v>48.198558462601142</v>
      </c>
      <c r="J19" s="81">
        <v>36.525005640045833</v>
      </c>
      <c r="K19" s="81">
        <v>29.821264850759274</v>
      </c>
      <c r="L19" s="81">
        <v>28.358416751101554</v>
      </c>
      <c r="M19" s="81">
        <v>37.332173921308218</v>
      </c>
      <c r="N19" s="81">
        <v>79.327166697899997</v>
      </c>
      <c r="O19" s="81">
        <v>24.450160368771428</v>
      </c>
      <c r="P19" s="81">
        <v>66.627312097842861</v>
      </c>
      <c r="Q19" s="81">
        <v>41.355484158214288</v>
      </c>
      <c r="R19" s="81">
        <v>43.993543504285711</v>
      </c>
      <c r="S19" s="81">
        <v>37.51553431</v>
      </c>
      <c r="T19" s="81">
        <v>30.749978073525021</v>
      </c>
      <c r="U19" s="81">
        <v>27.064237261276634</v>
      </c>
      <c r="V19" s="81">
        <v>27.105588785160698</v>
      </c>
      <c r="W19" s="81">
        <v>82.485406091220568</v>
      </c>
      <c r="X19" s="81">
        <v>42.514536561683101</v>
      </c>
      <c r="Y19" s="81">
        <v>22.410896180941467</v>
      </c>
      <c r="Z19" s="81">
        <v>34.882888428593475</v>
      </c>
      <c r="AA19" s="81">
        <v>69.236476301309182</v>
      </c>
      <c r="AB19" s="81">
        <v>29.971495309919998</v>
      </c>
      <c r="AC19" s="81">
        <v>22.286090403743039</v>
      </c>
      <c r="AD19" s="81">
        <v>72.772068123372009</v>
      </c>
      <c r="AE19" s="81">
        <v>31.088899035192476</v>
      </c>
      <c r="AF19" s="81">
        <v>26.686057831288622</v>
      </c>
      <c r="AG19" s="81">
        <v>23.382469887661117</v>
      </c>
      <c r="AH19" s="81">
        <v>18.730900728001654</v>
      </c>
      <c r="AI19" s="81">
        <v>18.187790458715938</v>
      </c>
      <c r="AJ19" s="81">
        <v>23.865132363001656</v>
      </c>
      <c r="AK19" s="11"/>
      <c r="AM19" s="6"/>
    </row>
    <row r="20" spans="2:39" x14ac:dyDescent="0.25">
      <c r="B20" s="50" t="s">
        <v>63</v>
      </c>
      <c r="C20" s="81">
        <f>SUM(C21:C23)</f>
        <v>62.355098441698068</v>
      </c>
      <c r="D20" s="81">
        <f t="shared" ref="D20:AJ20" si="4">SUM(D21:D23)</f>
        <v>54.679910597699866</v>
      </c>
      <c r="E20" s="81">
        <f t="shared" si="4"/>
        <v>64.82599630308286</v>
      </c>
      <c r="F20" s="81">
        <f t="shared" si="4"/>
        <v>55.417707120235953</v>
      </c>
      <c r="G20" s="81">
        <f t="shared" si="4"/>
        <v>80.257086291613135</v>
      </c>
      <c r="H20" s="81">
        <f t="shared" si="4"/>
        <v>84.089332727094401</v>
      </c>
      <c r="I20" s="81">
        <f t="shared" si="4"/>
        <v>95.995458442368488</v>
      </c>
      <c r="J20" s="81">
        <f t="shared" si="4"/>
        <v>106.55079119666593</v>
      </c>
      <c r="K20" s="81">
        <f t="shared" si="4"/>
        <v>118.05511384214363</v>
      </c>
      <c r="L20" s="81">
        <f t="shared" si="4"/>
        <v>129.55585320102296</v>
      </c>
      <c r="M20" s="81">
        <f t="shared" si="4"/>
        <v>165.74721387474591</v>
      </c>
      <c r="N20" s="81">
        <f t="shared" si="4"/>
        <v>206.89110143236323</v>
      </c>
      <c r="O20" s="81">
        <f t="shared" si="4"/>
        <v>197.39907728873126</v>
      </c>
      <c r="P20" s="81">
        <f t="shared" si="4"/>
        <v>239.10925078209934</v>
      </c>
      <c r="Q20" s="81">
        <f t="shared" si="4"/>
        <v>257.56433801938306</v>
      </c>
      <c r="R20" s="81">
        <f t="shared" si="4"/>
        <v>274.06482714273869</v>
      </c>
      <c r="S20" s="81">
        <f t="shared" si="4"/>
        <v>360.8294076069555</v>
      </c>
      <c r="T20" s="81">
        <f t="shared" si="4"/>
        <v>521.64338508212938</v>
      </c>
      <c r="U20" s="81">
        <f t="shared" si="4"/>
        <v>442.37157584973494</v>
      </c>
      <c r="V20" s="81">
        <f t="shared" si="4"/>
        <v>186.18837003591975</v>
      </c>
      <c r="W20" s="81">
        <f t="shared" si="4"/>
        <v>195.52370097529032</v>
      </c>
      <c r="X20" s="81">
        <f t="shared" si="4"/>
        <v>62.300266420448366</v>
      </c>
      <c r="Y20" s="81">
        <f t="shared" si="4"/>
        <v>265.13600523496422</v>
      </c>
      <c r="Z20" s="81">
        <f t="shared" si="4"/>
        <v>72.434519454659366</v>
      </c>
      <c r="AA20" s="81">
        <f t="shared" si="4"/>
        <v>65.077029105997156</v>
      </c>
      <c r="AB20" s="81">
        <f t="shared" si="4"/>
        <v>74.741338089104858</v>
      </c>
      <c r="AC20" s="81">
        <f t="shared" si="4"/>
        <v>481.7651866647787</v>
      </c>
      <c r="AD20" s="81">
        <f t="shared" si="4"/>
        <v>107.85462964067116</v>
      </c>
      <c r="AE20" s="81">
        <f t="shared" si="4"/>
        <v>413.34854309495381</v>
      </c>
      <c r="AF20" s="81">
        <f t="shared" si="4"/>
        <v>122.51725161670329</v>
      </c>
      <c r="AG20" s="81">
        <f t="shared" si="4"/>
        <v>121.07965041956791</v>
      </c>
      <c r="AH20" s="81">
        <f t="shared" si="4"/>
        <v>120.22848422708604</v>
      </c>
      <c r="AI20" s="81">
        <f t="shared" si="4"/>
        <v>154.26154674226379</v>
      </c>
      <c r="AJ20" s="81">
        <f t="shared" si="4"/>
        <v>131.91785491690953</v>
      </c>
      <c r="AK20" s="11"/>
      <c r="AM20" s="6"/>
    </row>
    <row r="21" spans="2:39" x14ac:dyDescent="0.25">
      <c r="B21" s="49" t="s">
        <v>64</v>
      </c>
      <c r="C21" s="81">
        <v>60.026332072535446</v>
      </c>
      <c r="D21" s="81">
        <v>52.646920581578634</v>
      </c>
      <c r="E21" s="81">
        <v>62.383216444253286</v>
      </c>
      <c r="F21" s="81">
        <v>53.339319233590359</v>
      </c>
      <c r="G21" s="81">
        <v>77.1871829552138</v>
      </c>
      <c r="H21" s="81">
        <v>80.719663360434481</v>
      </c>
      <c r="I21" s="81">
        <v>92.154410876851614</v>
      </c>
      <c r="J21" s="81">
        <v>102.29184499131921</v>
      </c>
      <c r="K21" s="81">
        <v>113.34069731694824</v>
      </c>
      <c r="L21" s="81">
        <v>124.38610822271397</v>
      </c>
      <c r="M21" s="81">
        <v>161.49629813428427</v>
      </c>
      <c r="N21" s="81">
        <v>200.20834819351103</v>
      </c>
      <c r="O21" s="81">
        <v>190.60276899202032</v>
      </c>
      <c r="P21" s="81">
        <v>230.12678591409519</v>
      </c>
      <c r="Q21" s="81">
        <v>247.6471158739711</v>
      </c>
      <c r="R21" s="81">
        <v>262.02381943204847</v>
      </c>
      <c r="S21" s="81">
        <v>348.66369914995755</v>
      </c>
      <c r="T21" s="81">
        <v>514.22130210455293</v>
      </c>
      <c r="U21" s="81">
        <v>436.5997764936327</v>
      </c>
      <c r="V21" s="81">
        <v>173.70396961184269</v>
      </c>
      <c r="W21" s="81">
        <v>182.69033725631553</v>
      </c>
      <c r="X21" s="81">
        <v>54.404016955984886</v>
      </c>
      <c r="Y21" s="81">
        <v>257.60701413072019</v>
      </c>
      <c r="Z21" s="81">
        <v>64.496120928372363</v>
      </c>
      <c r="AA21" s="81">
        <v>58.214745173227499</v>
      </c>
      <c r="AB21" s="81">
        <v>67.26823153954625</v>
      </c>
      <c r="AC21" s="81">
        <v>474.30065923426588</v>
      </c>
      <c r="AD21" s="81">
        <v>98.574781843090037</v>
      </c>
      <c r="AE21" s="81">
        <v>403.5365709816644</v>
      </c>
      <c r="AF21" s="81">
        <v>111.78035010000055</v>
      </c>
      <c r="AG21" s="81">
        <v>110.53564286151914</v>
      </c>
      <c r="AH21" s="81">
        <v>109.85418293833081</v>
      </c>
      <c r="AI21" s="81">
        <v>143.62439490207069</v>
      </c>
      <c r="AJ21" s="81">
        <v>121.67320859562423</v>
      </c>
      <c r="AK21" s="11"/>
      <c r="AM21" s="6"/>
    </row>
    <row r="22" spans="2:39" x14ac:dyDescent="0.25">
      <c r="B22" s="49" t="s">
        <v>65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81">
        <v>0</v>
      </c>
      <c r="AB22" s="81">
        <v>0</v>
      </c>
      <c r="AC22" s="81">
        <v>0</v>
      </c>
      <c r="AD22" s="81">
        <v>0</v>
      </c>
      <c r="AE22" s="81">
        <v>0</v>
      </c>
      <c r="AF22" s="81">
        <v>0</v>
      </c>
      <c r="AG22" s="81">
        <v>0</v>
      </c>
      <c r="AH22" s="81">
        <v>0</v>
      </c>
      <c r="AI22" s="81">
        <v>0</v>
      </c>
      <c r="AJ22" s="81">
        <v>0</v>
      </c>
      <c r="AK22" s="11"/>
      <c r="AM22" s="6"/>
    </row>
    <row r="23" spans="2:39" x14ac:dyDescent="0.25">
      <c r="B23" s="49" t="s">
        <v>66</v>
      </c>
      <c r="C23" s="81">
        <v>2.3287663691626217</v>
      </c>
      <c r="D23" s="81">
        <v>2.0329900161212322</v>
      </c>
      <c r="E23" s="81">
        <v>2.442779858829573</v>
      </c>
      <c r="F23" s="81">
        <v>2.0783878866455949</v>
      </c>
      <c r="G23" s="81">
        <v>3.0699033363993324</v>
      </c>
      <c r="H23" s="81">
        <v>3.3696693666599233</v>
      </c>
      <c r="I23" s="81">
        <v>3.8410475655168725</v>
      </c>
      <c r="J23" s="81">
        <v>4.258946205346712</v>
      </c>
      <c r="K23" s="81">
        <v>4.7144165251953876</v>
      </c>
      <c r="L23" s="81">
        <v>5.1697449783089722</v>
      </c>
      <c r="M23" s="81">
        <v>4.2509157404616476</v>
      </c>
      <c r="N23" s="81">
        <v>6.6827532388522082</v>
      </c>
      <c r="O23" s="81">
        <v>6.7963082967109507</v>
      </c>
      <c r="P23" s="81">
        <v>8.982464868004131</v>
      </c>
      <c r="Q23" s="81">
        <v>9.9172221454119391</v>
      </c>
      <c r="R23" s="81">
        <v>12.041007710690245</v>
      </c>
      <c r="S23" s="81">
        <v>12.165708456997955</v>
      </c>
      <c r="T23" s="81">
        <v>7.422082977576463</v>
      </c>
      <c r="U23" s="81">
        <v>5.7717993561022132</v>
      </c>
      <c r="V23" s="81">
        <v>12.484400424077064</v>
      </c>
      <c r="W23" s="81">
        <v>12.833363718974807</v>
      </c>
      <c r="X23" s="81">
        <v>7.8962494644634811</v>
      </c>
      <c r="Y23" s="81">
        <v>7.5289911042440352</v>
      </c>
      <c r="Z23" s="81">
        <v>7.9383985262870027</v>
      </c>
      <c r="AA23" s="81">
        <v>6.8622839327696576</v>
      </c>
      <c r="AB23" s="81">
        <v>7.4731065495586071</v>
      </c>
      <c r="AC23" s="81">
        <v>7.4645274305128257</v>
      </c>
      <c r="AD23" s="81">
        <v>9.2798477975811249</v>
      </c>
      <c r="AE23" s="81">
        <v>9.8119721132894284</v>
      </c>
      <c r="AF23" s="81">
        <v>10.736901516702748</v>
      </c>
      <c r="AG23" s="81">
        <v>10.544007558048774</v>
      </c>
      <c r="AH23" s="81">
        <v>10.374301288755234</v>
      </c>
      <c r="AI23" s="81">
        <v>10.63715184019309</v>
      </c>
      <c r="AJ23" s="81">
        <v>10.2446463212853</v>
      </c>
      <c r="AK23" s="11"/>
      <c r="AM23" s="6"/>
    </row>
    <row r="24" spans="2:39" x14ac:dyDescent="0.25">
      <c r="B24" s="50" t="s">
        <v>67</v>
      </c>
      <c r="C24" s="81">
        <f>SUM(C25:C27)</f>
        <v>0.83158525679149586</v>
      </c>
      <c r="D24" s="81">
        <f t="shared" ref="D24:AJ24" si="5">SUM(D25:D27)</f>
        <v>0.84264206393435381</v>
      </c>
      <c r="E24" s="81">
        <f t="shared" si="5"/>
        <v>0.85369887107721176</v>
      </c>
      <c r="F24" s="81">
        <f t="shared" si="5"/>
        <v>1.1245023448867602</v>
      </c>
      <c r="G24" s="81">
        <f t="shared" si="5"/>
        <v>1.3953058186963083</v>
      </c>
      <c r="H24" s="81">
        <f t="shared" si="5"/>
        <v>21.358779585250744</v>
      </c>
      <c r="I24" s="81">
        <f t="shared" si="5"/>
        <v>25.564357425727337</v>
      </c>
      <c r="J24" s="81">
        <f t="shared" si="5"/>
        <v>25.899077132870222</v>
      </c>
      <c r="K24" s="81">
        <f t="shared" si="5"/>
        <v>26.196690173346433</v>
      </c>
      <c r="L24" s="81">
        <f t="shared" si="5"/>
        <v>26.494303213822644</v>
      </c>
      <c r="M24" s="81">
        <f t="shared" si="5"/>
        <v>41.892700143278738</v>
      </c>
      <c r="N24" s="81">
        <f t="shared" si="5"/>
        <v>45.497143910670346</v>
      </c>
      <c r="O24" s="81">
        <f t="shared" si="5"/>
        <v>46.204454727337072</v>
      </c>
      <c r="P24" s="81">
        <f t="shared" si="5"/>
        <v>46.911765544003792</v>
      </c>
      <c r="Q24" s="81">
        <f t="shared" si="5"/>
        <v>49.000896360670644</v>
      </c>
      <c r="R24" s="81">
        <f t="shared" si="5"/>
        <v>49.476693844003982</v>
      </c>
      <c r="S24" s="81">
        <f t="shared" si="5"/>
        <v>1459.2057427096565</v>
      </c>
      <c r="T24" s="81">
        <f t="shared" si="5"/>
        <v>18.352409376192046</v>
      </c>
      <c r="U24" s="81">
        <f t="shared" si="5"/>
        <v>27.261272169846162</v>
      </c>
      <c r="V24" s="81">
        <f t="shared" si="5"/>
        <v>18.731657947620615</v>
      </c>
      <c r="W24" s="81">
        <f t="shared" si="5"/>
        <v>18.720601140477758</v>
      </c>
      <c r="X24" s="81">
        <f t="shared" si="5"/>
        <v>18.709544333334897</v>
      </c>
      <c r="Y24" s="81">
        <f t="shared" si="5"/>
        <v>18.698487526192043</v>
      </c>
      <c r="Z24" s="81">
        <f t="shared" si="5"/>
        <v>18.427684052382492</v>
      </c>
      <c r="AA24" s="81">
        <f t="shared" si="5"/>
        <v>18.156880578572945</v>
      </c>
      <c r="AB24" s="81">
        <f t="shared" si="5"/>
        <v>17.822160871430064</v>
      </c>
      <c r="AC24" s="81">
        <f t="shared" si="5"/>
        <v>17.48744116428718</v>
      </c>
      <c r="AD24" s="81">
        <f t="shared" si="5"/>
        <v>17.152721457144303</v>
      </c>
      <c r="AE24" s="81">
        <f t="shared" si="5"/>
        <v>16.855108416668092</v>
      </c>
      <c r="AF24" s="81">
        <f t="shared" si="5"/>
        <v>16.558556653847265</v>
      </c>
      <c r="AG24" s="81">
        <f t="shared" si="5"/>
        <v>15.851245837180539</v>
      </c>
      <c r="AH24" s="81">
        <f t="shared" si="5"/>
        <v>15.605900409525137</v>
      </c>
      <c r="AI24" s="81">
        <f t="shared" si="5"/>
        <v>14.898589592858411</v>
      </c>
      <c r="AJ24" s="81">
        <f t="shared" si="5"/>
        <v>14.191278776191686</v>
      </c>
      <c r="AK24" s="11"/>
      <c r="AM24" s="6"/>
    </row>
    <row r="25" spans="2:39" x14ac:dyDescent="0.25">
      <c r="B25" s="49" t="s">
        <v>68</v>
      </c>
      <c r="C25" s="81">
        <v>0.82940178298197209</v>
      </c>
      <c r="D25" s="81">
        <v>0.83827511631530616</v>
      </c>
      <c r="E25" s="81">
        <v>0.84714844964864033</v>
      </c>
      <c r="F25" s="81">
        <v>1.1157684496486648</v>
      </c>
      <c r="G25" s="81">
        <v>1.3843884496486893</v>
      </c>
      <c r="H25" s="81">
        <v>21.281762509060268</v>
      </c>
      <c r="I25" s="81">
        <v>25.421240642394004</v>
      </c>
      <c r="J25" s="81">
        <v>25.689860642394031</v>
      </c>
      <c r="K25" s="81">
        <v>25.921373975727384</v>
      </c>
      <c r="L25" s="81">
        <v>26.152887309060738</v>
      </c>
      <c r="M25" s="81">
        <v>41.494315421850168</v>
      </c>
      <c r="N25" s="81">
        <v>45.041790372575107</v>
      </c>
      <c r="O25" s="81">
        <v>45.692132372575166</v>
      </c>
      <c r="P25" s="81">
        <v>46.342474372575218</v>
      </c>
      <c r="Q25" s="81">
        <v>48.374636372575409</v>
      </c>
      <c r="R25" s="81">
        <v>48.793465039242079</v>
      </c>
      <c r="S25" s="81">
        <v>1458.1255186667993</v>
      </c>
      <c r="T25" s="81">
        <v>17.272185333334903</v>
      </c>
      <c r="U25" s="81">
        <v>25.784052888893783</v>
      </c>
      <c r="V25" s="81">
        <v>17.254438666668236</v>
      </c>
      <c r="W25" s="81">
        <v>17.245565333334902</v>
      </c>
      <c r="X25" s="81">
        <v>17.236692000001565</v>
      </c>
      <c r="Y25" s="81">
        <v>17.227818666668234</v>
      </c>
      <c r="Z25" s="81">
        <v>16.959198666668208</v>
      </c>
      <c r="AA25" s="81">
        <v>16.690578666668184</v>
      </c>
      <c r="AB25" s="81">
        <v>16.421958666668161</v>
      </c>
      <c r="AC25" s="81">
        <v>16.153338666668134</v>
      </c>
      <c r="AD25" s="81">
        <v>15.88471866666811</v>
      </c>
      <c r="AE25" s="81">
        <v>15.653205333334757</v>
      </c>
      <c r="AF25" s="81">
        <v>15.42275327765679</v>
      </c>
      <c r="AG25" s="81">
        <v>14.77241127765673</v>
      </c>
      <c r="AH25" s="81">
        <v>14.584034666667995</v>
      </c>
      <c r="AI25" s="81">
        <v>13.933692666667934</v>
      </c>
      <c r="AJ25" s="81">
        <v>13.283350666667875</v>
      </c>
      <c r="AK25" s="11"/>
    </row>
    <row r="26" spans="2:39" x14ac:dyDescent="0.25">
      <c r="B26" s="49" t="s">
        <v>69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1">
        <v>0</v>
      </c>
      <c r="Y26" s="81">
        <v>0</v>
      </c>
      <c r="Z26" s="81">
        <v>0</v>
      </c>
      <c r="AA26" s="81">
        <v>0</v>
      </c>
      <c r="AB26" s="81">
        <v>0</v>
      </c>
      <c r="AC26" s="81">
        <v>0</v>
      </c>
      <c r="AD26" s="81">
        <v>0</v>
      </c>
      <c r="AE26" s="81">
        <v>0</v>
      </c>
      <c r="AF26" s="81">
        <v>0</v>
      </c>
      <c r="AG26" s="81">
        <v>0</v>
      </c>
      <c r="AH26" s="81">
        <v>0</v>
      </c>
      <c r="AI26" s="81">
        <v>0</v>
      </c>
      <c r="AJ26" s="81">
        <v>0</v>
      </c>
      <c r="AK26" s="11"/>
    </row>
    <row r="27" spans="2:39" x14ac:dyDescent="0.25">
      <c r="B27" s="49" t="s">
        <v>70</v>
      </c>
      <c r="C27" s="81">
        <v>2.1834738095238091E-3</v>
      </c>
      <c r="D27" s="81">
        <v>4.3669476190476182E-3</v>
      </c>
      <c r="E27" s="81">
        <v>6.5504214285714273E-3</v>
      </c>
      <c r="F27" s="81">
        <v>8.7338952380952364E-3</v>
      </c>
      <c r="G27" s="81">
        <v>1.0917369047619047E-2</v>
      </c>
      <c r="H27" s="81">
        <v>7.7017076190476222E-2</v>
      </c>
      <c r="I27" s="81">
        <v>0.14311678333333333</v>
      </c>
      <c r="J27" s="81">
        <v>0.20921649047619043</v>
      </c>
      <c r="K27" s="81">
        <v>0.27531619761904763</v>
      </c>
      <c r="L27" s="81">
        <v>0.34141590476190475</v>
      </c>
      <c r="M27" s="81">
        <v>0.39838472142857145</v>
      </c>
      <c r="N27" s="81">
        <v>0.4553535380952381</v>
      </c>
      <c r="O27" s="81">
        <v>0.51232235476190469</v>
      </c>
      <c r="P27" s="81">
        <v>0.56929117142857133</v>
      </c>
      <c r="Q27" s="81">
        <v>0.62625998809523808</v>
      </c>
      <c r="R27" s="81">
        <v>0.68322880476190462</v>
      </c>
      <c r="S27" s="81">
        <v>1.080224042857143</v>
      </c>
      <c r="T27" s="81">
        <v>1.080224042857143</v>
      </c>
      <c r="U27" s="81">
        <v>1.4772192809523808</v>
      </c>
      <c r="V27" s="81">
        <v>1.4772192809523808</v>
      </c>
      <c r="W27" s="81">
        <v>1.4750358071428569</v>
      </c>
      <c r="X27" s="81">
        <v>1.472852333333333</v>
      </c>
      <c r="Y27" s="81">
        <v>1.4706688595238093</v>
      </c>
      <c r="Z27" s="81">
        <v>1.4684853857142857</v>
      </c>
      <c r="AA27" s="81">
        <v>1.4663019119047618</v>
      </c>
      <c r="AB27" s="81">
        <v>1.4002022047619047</v>
      </c>
      <c r="AC27" s="81">
        <v>1.334102497619047</v>
      </c>
      <c r="AD27" s="81">
        <v>1.2680027904761908</v>
      </c>
      <c r="AE27" s="81">
        <v>1.2019030833333333</v>
      </c>
      <c r="AF27" s="81">
        <v>1.135803376190476</v>
      </c>
      <c r="AG27" s="81">
        <v>1.0788345595238094</v>
      </c>
      <c r="AH27" s="81">
        <v>1.0218657428571427</v>
      </c>
      <c r="AI27" s="81">
        <v>0.96489692619047585</v>
      </c>
      <c r="AJ27" s="81">
        <v>0.90792810952380976</v>
      </c>
      <c r="AK27" s="11"/>
    </row>
    <row r="28" spans="2:39" x14ac:dyDescent="0.25">
      <c r="B28" s="50" t="s">
        <v>71</v>
      </c>
      <c r="C28" s="81">
        <v>-413.04</v>
      </c>
      <c r="D28" s="81">
        <v>-409.63</v>
      </c>
      <c r="E28" s="81">
        <v>-560.57999999999993</v>
      </c>
      <c r="F28" s="81">
        <v>-586.40000000000009</v>
      </c>
      <c r="G28" s="81">
        <v>-645.76</v>
      </c>
      <c r="H28" s="81">
        <v>-679.7</v>
      </c>
      <c r="I28" s="81">
        <v>-789.72</v>
      </c>
      <c r="J28" s="81">
        <v>-793.87</v>
      </c>
      <c r="K28" s="81">
        <v>-903.23</v>
      </c>
      <c r="L28" s="81">
        <v>-887.09</v>
      </c>
      <c r="M28" s="81">
        <v>-1123.25</v>
      </c>
      <c r="N28" s="81">
        <v>-1115.96</v>
      </c>
      <c r="O28" s="81">
        <v>-953.41000000000008</v>
      </c>
      <c r="P28" s="81">
        <v>-1181.8600000000001</v>
      </c>
      <c r="Q28" s="81">
        <v>-1090.4100000000001</v>
      </c>
      <c r="R28" s="81">
        <v>-1129.6699999999998</v>
      </c>
      <c r="S28" s="81">
        <v>-1273.9199999999998</v>
      </c>
      <c r="T28" s="81">
        <v>-1198.28</v>
      </c>
      <c r="U28" s="81">
        <v>-688.16</v>
      </c>
      <c r="V28" s="81">
        <v>-708.49</v>
      </c>
      <c r="W28" s="81">
        <v>-818.73</v>
      </c>
      <c r="X28" s="81">
        <v>-741.72</v>
      </c>
      <c r="Y28" s="81">
        <v>-668.59</v>
      </c>
      <c r="Z28" s="81">
        <v>-662.33</v>
      </c>
      <c r="AA28" s="81">
        <v>-763.17</v>
      </c>
      <c r="AB28" s="81">
        <v>-728.72</v>
      </c>
      <c r="AC28" s="81">
        <v>-803.7</v>
      </c>
      <c r="AD28" s="81">
        <v>-868.83</v>
      </c>
      <c r="AE28" s="81">
        <v>-825.65000000000009</v>
      </c>
      <c r="AF28" s="81">
        <v>-866.31999999999994</v>
      </c>
      <c r="AG28" s="81">
        <v>-809.02</v>
      </c>
      <c r="AH28" s="81">
        <v>-962.68000000000006</v>
      </c>
      <c r="AI28" s="81">
        <v>-883.26649961289991</v>
      </c>
      <c r="AJ28" s="81">
        <v>-887.14653700840006</v>
      </c>
      <c r="AK28" s="11"/>
    </row>
    <row r="29" spans="2:39" x14ac:dyDescent="0.25">
      <c r="B29" s="50" t="s">
        <v>72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1">
        <v>0</v>
      </c>
      <c r="Y29" s="81">
        <v>0</v>
      </c>
      <c r="Z29" s="81">
        <v>0</v>
      </c>
      <c r="AA29" s="81">
        <v>0</v>
      </c>
      <c r="AB29" s="81">
        <v>0</v>
      </c>
      <c r="AC29" s="81">
        <v>0</v>
      </c>
      <c r="AD29" s="81">
        <v>0</v>
      </c>
      <c r="AE29" s="81">
        <v>0</v>
      </c>
      <c r="AF29" s="81">
        <v>0</v>
      </c>
      <c r="AG29" s="81">
        <v>0</v>
      </c>
      <c r="AH29" s="81">
        <v>0</v>
      </c>
      <c r="AI29" s="81">
        <v>0</v>
      </c>
      <c r="AJ29" s="81">
        <v>0</v>
      </c>
      <c r="AK29" s="11"/>
    </row>
    <row r="30" spans="2:39" ht="18" x14ac:dyDescent="0.35">
      <c r="B30" s="47" t="s">
        <v>104</v>
      </c>
      <c r="C30" s="82">
        <f>C28+C24+C20+C16+C12+C8+C4+C29</f>
        <v>5098.9517906364363</v>
      </c>
      <c r="D30" s="82">
        <f t="shared" ref="D30:AJ30" si="6">D28+D24+D20+D16+D12+D8+D4+D29</f>
        <v>5018.9449457028513</v>
      </c>
      <c r="E30" s="82">
        <f t="shared" si="6"/>
        <v>4815.3970771392478</v>
      </c>
      <c r="F30" s="82">
        <f t="shared" si="6"/>
        <v>5085.6560506617679</v>
      </c>
      <c r="G30" s="82">
        <f t="shared" si="6"/>
        <v>5228.5770093102519</v>
      </c>
      <c r="H30" s="82">
        <f t="shared" si="6"/>
        <v>6228.6949934353133</v>
      </c>
      <c r="I30" s="82">
        <f t="shared" si="6"/>
        <v>5968.3749507919292</v>
      </c>
      <c r="J30" s="82">
        <f t="shared" si="6"/>
        <v>5250.0160100918429</v>
      </c>
      <c r="K30" s="82">
        <f t="shared" si="6"/>
        <v>5236.0629400253911</v>
      </c>
      <c r="L30" s="82">
        <f t="shared" si="6"/>
        <v>5277.0096017933984</v>
      </c>
      <c r="M30" s="82">
        <f t="shared" si="6"/>
        <v>5913.2875910319963</v>
      </c>
      <c r="N30" s="82">
        <f t="shared" si="6"/>
        <v>7235.1014208935176</v>
      </c>
      <c r="O30" s="82">
        <f t="shared" si="6"/>
        <v>6811.8273332606132</v>
      </c>
      <c r="P30" s="82">
        <f t="shared" si="6"/>
        <v>7403.9046722509984</v>
      </c>
      <c r="Q30" s="82">
        <f t="shared" si="6"/>
        <v>6087.8301100627796</v>
      </c>
      <c r="R30" s="82">
        <f t="shared" si="6"/>
        <v>6237.6765591921267</v>
      </c>
      <c r="S30" s="82">
        <f t="shared" si="6"/>
        <v>6177.5984428096381</v>
      </c>
      <c r="T30" s="82">
        <f t="shared" si="6"/>
        <v>5184.1403540017072</v>
      </c>
      <c r="U30" s="82">
        <f t="shared" si="6"/>
        <v>4470.1895186644733</v>
      </c>
      <c r="V30" s="82">
        <f t="shared" si="6"/>
        <v>4048.2342493552565</v>
      </c>
      <c r="W30" s="82">
        <f t="shared" si="6"/>
        <v>5123.3772387869267</v>
      </c>
      <c r="X30" s="82">
        <f t="shared" si="6"/>
        <v>4200.1577370910036</v>
      </c>
      <c r="Y30" s="82">
        <f t="shared" si="6"/>
        <v>3260.1123107206367</v>
      </c>
      <c r="Z30" s="82">
        <f t="shared" si="6"/>
        <v>3914.2537096653277</v>
      </c>
      <c r="AA30" s="82">
        <f t="shared" si="6"/>
        <v>4342.05944221553</v>
      </c>
      <c r="AB30" s="82">
        <f t="shared" si="6"/>
        <v>3951.7388928112264</v>
      </c>
      <c r="AC30" s="82">
        <f t="shared" si="6"/>
        <v>3011.8427292009865</v>
      </c>
      <c r="AD30" s="82">
        <f t="shared" si="6"/>
        <v>5090.645680236079</v>
      </c>
      <c r="AE30" s="82">
        <f t="shared" si="6"/>
        <v>3995.9860664710268</v>
      </c>
      <c r="AF30" s="82">
        <f t="shared" si="6"/>
        <v>4126.4555495423247</v>
      </c>
      <c r="AG30" s="82">
        <f t="shared" si="6"/>
        <v>4706.6291536449025</v>
      </c>
      <c r="AH30" s="82">
        <f t="shared" si="6"/>
        <v>4302.90246284555</v>
      </c>
      <c r="AI30" s="82">
        <f t="shared" si="6"/>
        <v>3655.2521542236054</v>
      </c>
      <c r="AJ30" s="82">
        <f t="shared" si="6"/>
        <v>3894.5429250726215</v>
      </c>
      <c r="AK30" s="12"/>
    </row>
    <row r="31" spans="2:39" x14ac:dyDescent="0.25">
      <c r="B31" s="5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2:39" x14ac:dyDescent="0.25">
      <c r="B32" s="5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37" x14ac:dyDescent="0.25">
      <c r="B33" s="1" t="s">
        <v>117</v>
      </c>
    </row>
    <row r="34" spans="2:37" ht="18" x14ac:dyDescent="0.25">
      <c r="B34" s="2" t="s">
        <v>132</v>
      </c>
    </row>
    <row r="35" spans="2:37" s="5" customFormat="1" x14ac:dyDescent="0.2">
      <c r="B35" s="24" t="s">
        <v>48</v>
      </c>
      <c r="C35" s="4">
        <v>1990</v>
      </c>
      <c r="D35" s="4">
        <v>1991</v>
      </c>
      <c r="E35" s="4">
        <v>1992</v>
      </c>
      <c r="F35" s="4">
        <v>1993</v>
      </c>
      <c r="G35" s="4">
        <v>1994</v>
      </c>
      <c r="H35" s="4">
        <v>1995</v>
      </c>
      <c r="I35" s="4">
        <v>1996</v>
      </c>
      <c r="J35" s="4">
        <v>1997</v>
      </c>
      <c r="K35" s="4">
        <v>1998</v>
      </c>
      <c r="L35" s="4">
        <v>1999</v>
      </c>
      <c r="M35" s="4">
        <v>2000</v>
      </c>
      <c r="N35" s="4">
        <v>2001</v>
      </c>
      <c r="O35" s="4">
        <v>2002</v>
      </c>
      <c r="P35" s="4">
        <v>2003</v>
      </c>
      <c r="Q35" s="4">
        <v>2004</v>
      </c>
      <c r="R35" s="4">
        <v>2005</v>
      </c>
      <c r="S35" s="4">
        <v>2006</v>
      </c>
      <c r="T35" s="4">
        <v>2007</v>
      </c>
      <c r="U35" s="4">
        <v>2008</v>
      </c>
      <c r="V35" s="4">
        <v>2009</v>
      </c>
      <c r="W35" s="4">
        <v>2010</v>
      </c>
      <c r="X35" s="4">
        <v>2011</v>
      </c>
      <c r="Y35" s="4">
        <v>2012</v>
      </c>
      <c r="Z35" s="4">
        <v>2013</v>
      </c>
      <c r="AA35" s="4">
        <v>2014</v>
      </c>
      <c r="AB35" s="4">
        <v>2015</v>
      </c>
      <c r="AC35" s="4">
        <v>2016</v>
      </c>
      <c r="AD35" s="4">
        <v>2017</v>
      </c>
      <c r="AE35" s="4">
        <v>2018</v>
      </c>
      <c r="AF35" s="4">
        <v>2019</v>
      </c>
      <c r="AG35" s="4">
        <v>2020</v>
      </c>
      <c r="AH35" s="4">
        <v>2021</v>
      </c>
      <c r="AI35" s="4">
        <v>2022</v>
      </c>
      <c r="AJ35" s="4">
        <v>2023</v>
      </c>
      <c r="AK35" s="4"/>
    </row>
    <row r="36" spans="2:37" s="5" customFormat="1" x14ac:dyDescent="0.25">
      <c r="B36" s="13" t="s">
        <v>49</v>
      </c>
      <c r="C36" s="81">
        <f>SUM(C37:C39)</f>
        <v>-1449.6948334556041</v>
      </c>
      <c r="D36" s="81">
        <f t="shared" ref="D36:AJ36" si="7">SUM(D37:D39)</f>
        <v>-1776.3842043272975</v>
      </c>
      <c r="E36" s="81">
        <f t="shared" si="7"/>
        <v>-1074.8106740210576</v>
      </c>
      <c r="F36" s="81">
        <f t="shared" si="7"/>
        <v>-1228.00838629188</v>
      </c>
      <c r="G36" s="81">
        <f t="shared" si="7"/>
        <v>-1142.6188418804179</v>
      </c>
      <c r="H36" s="81">
        <f t="shared" si="7"/>
        <v>-918.20071523512752</v>
      </c>
      <c r="I36" s="81">
        <f t="shared" si="7"/>
        <v>-452.97516783831099</v>
      </c>
      <c r="J36" s="81">
        <f t="shared" si="7"/>
        <v>-1000.2348831593708</v>
      </c>
      <c r="K36" s="81">
        <f t="shared" si="7"/>
        <v>-714.95488653333382</v>
      </c>
      <c r="L36" s="81">
        <f t="shared" si="7"/>
        <v>-918.40991348297962</v>
      </c>
      <c r="M36" s="81">
        <f t="shared" si="7"/>
        <v>28.555729988338811</v>
      </c>
      <c r="N36" s="81">
        <f t="shared" si="7"/>
        <v>276.38840191428824</v>
      </c>
      <c r="O36" s="81">
        <f t="shared" si="7"/>
        <v>103.20390756320212</v>
      </c>
      <c r="P36" s="81">
        <f t="shared" si="7"/>
        <v>-763.82156430183136</v>
      </c>
      <c r="Q36" s="81">
        <f t="shared" si="7"/>
        <v>-1560.8097301146613</v>
      </c>
      <c r="R36" s="81">
        <f t="shared" si="7"/>
        <v>-1320.152922471907</v>
      </c>
      <c r="S36" s="81">
        <f t="shared" si="7"/>
        <v>-2594.3423337430177</v>
      </c>
      <c r="T36" s="81">
        <f t="shared" si="7"/>
        <v>-2800.0191703359314</v>
      </c>
      <c r="U36" s="81">
        <f t="shared" si="7"/>
        <v>-4480.1846189710777</v>
      </c>
      <c r="V36" s="81">
        <f t="shared" si="7"/>
        <v>-3970.9671444816977</v>
      </c>
      <c r="W36" s="81">
        <f t="shared" si="7"/>
        <v>-3670.3736860171384</v>
      </c>
      <c r="X36" s="81">
        <f t="shared" si="7"/>
        <v>-4280.9679523756477</v>
      </c>
      <c r="Y36" s="81">
        <f t="shared" si="7"/>
        <v>-3921.2115816865712</v>
      </c>
      <c r="Z36" s="81">
        <f t="shared" si="7"/>
        <v>-3988.7602492507244</v>
      </c>
      <c r="AA36" s="81">
        <f t="shared" si="7"/>
        <v>-3905.2609536859868</v>
      </c>
      <c r="AB36" s="81">
        <f t="shared" si="7"/>
        <v>-4123.2385891572703</v>
      </c>
      <c r="AC36" s="81">
        <f t="shared" si="7"/>
        <v>-3842.7514110893385</v>
      </c>
      <c r="AD36" s="81">
        <f t="shared" si="7"/>
        <v>-3475.7971977021957</v>
      </c>
      <c r="AE36" s="81">
        <f t="shared" si="7"/>
        <v>-3478.8929613057335</v>
      </c>
      <c r="AF36" s="81">
        <f t="shared" si="7"/>
        <v>-3324.854790299878</v>
      </c>
      <c r="AG36" s="81">
        <f t="shared" si="7"/>
        <v>-3195.4406086243653</v>
      </c>
      <c r="AH36" s="81">
        <f t="shared" si="7"/>
        <v>-2507.8337831789549</v>
      </c>
      <c r="AI36" s="81">
        <f t="shared" si="7"/>
        <v>-2699.7702230566888</v>
      </c>
      <c r="AJ36" s="81">
        <f t="shared" si="7"/>
        <v>-2549.5504817211208</v>
      </c>
      <c r="AK36" s="15"/>
    </row>
    <row r="37" spans="2:37" s="5" customFormat="1" x14ac:dyDescent="0.25">
      <c r="B37" s="49" t="s">
        <v>50</v>
      </c>
      <c r="C37" s="81">
        <v>-1656.0252825919085</v>
      </c>
      <c r="D37" s="81">
        <v>-1986.5241993923441</v>
      </c>
      <c r="E37" s="81">
        <v>-1288.0147237417739</v>
      </c>
      <c r="F37" s="81">
        <v>-1447.8367195320943</v>
      </c>
      <c r="G37" s="81">
        <v>-1370.1616606641096</v>
      </c>
      <c r="H37" s="81">
        <v>-1155.3598081474438</v>
      </c>
      <c r="I37" s="81">
        <v>-703.71605750938443</v>
      </c>
      <c r="J37" s="81">
        <v>-1246.3376725922381</v>
      </c>
      <c r="K37" s="81">
        <v>-962.28074878084976</v>
      </c>
      <c r="L37" s="81">
        <v>-1166.540405278814</v>
      </c>
      <c r="M37" s="81">
        <v>-225.71267622898176</v>
      </c>
      <c r="N37" s="81">
        <v>11.398549963460937</v>
      </c>
      <c r="O37" s="81">
        <v>-157.31772583666861</v>
      </c>
      <c r="P37" s="81">
        <v>-1035.6023706689348</v>
      </c>
      <c r="Q37" s="81">
        <v>-1831.4890207912717</v>
      </c>
      <c r="R37" s="81">
        <v>-1588.3742192134898</v>
      </c>
      <c r="S37" s="81">
        <v>-2869.3159860868809</v>
      </c>
      <c r="T37" s="81">
        <v>-3077.9559938850666</v>
      </c>
      <c r="U37" s="81">
        <v>-4757.8019518378378</v>
      </c>
      <c r="V37" s="81">
        <v>-4243.8596157290094</v>
      </c>
      <c r="W37" s="81">
        <v>-3962.1557426487184</v>
      </c>
      <c r="X37" s="81">
        <v>-4574.0191617189503</v>
      </c>
      <c r="Y37" s="81">
        <v>-4195.9293341659413</v>
      </c>
      <c r="Z37" s="81">
        <v>-4267.8739504744881</v>
      </c>
      <c r="AA37" s="81">
        <v>-4184.6574147463471</v>
      </c>
      <c r="AB37" s="81">
        <v>-4401.8456261947276</v>
      </c>
      <c r="AC37" s="81">
        <v>-4120.2762312967043</v>
      </c>
      <c r="AD37" s="81">
        <v>-3778.5310393161471</v>
      </c>
      <c r="AE37" s="81">
        <v>-3763.2071873294135</v>
      </c>
      <c r="AF37" s="81">
        <v>-3603.7123602351162</v>
      </c>
      <c r="AG37" s="81">
        <v>-3475.9316012544018</v>
      </c>
      <c r="AH37" s="81">
        <v>-2786.021081272037</v>
      </c>
      <c r="AI37" s="81">
        <v>-2979.0493347111865</v>
      </c>
      <c r="AJ37" s="81">
        <v>-2830.7611854339993</v>
      </c>
      <c r="AK37" s="15"/>
    </row>
    <row r="38" spans="2:37" s="5" customFormat="1" x14ac:dyDescent="0.25">
      <c r="B38" s="49" t="s">
        <v>51</v>
      </c>
      <c r="C38" s="81">
        <v>57.846935279957265</v>
      </c>
      <c r="D38" s="81">
        <v>57.433176944148613</v>
      </c>
      <c r="E38" s="81">
        <v>57.451290594883361</v>
      </c>
      <c r="F38" s="81">
        <v>60.389596035037727</v>
      </c>
      <c r="G38" s="81">
        <v>62.391730778657887</v>
      </c>
      <c r="H38" s="81">
        <v>66.294205253284986</v>
      </c>
      <c r="I38" s="81">
        <v>71.260840592333111</v>
      </c>
      <c r="J38" s="81">
        <v>66.727829013665101</v>
      </c>
      <c r="K38" s="81">
        <v>66.059522810907339</v>
      </c>
      <c r="L38" s="81">
        <v>65.871166410208787</v>
      </c>
      <c r="M38" s="81">
        <v>68.626355175877677</v>
      </c>
      <c r="N38" s="81">
        <v>73.390777247694558</v>
      </c>
      <c r="O38" s="81">
        <v>68.41636114187132</v>
      </c>
      <c r="P38" s="81">
        <v>74.8783791380785</v>
      </c>
      <c r="Q38" s="81">
        <v>73.377400669133962</v>
      </c>
      <c r="R38" s="81">
        <v>70.315650402391455</v>
      </c>
      <c r="S38" s="81">
        <v>73.245250162604734</v>
      </c>
      <c r="T38" s="81">
        <v>74.608947609634953</v>
      </c>
      <c r="U38" s="81">
        <v>73.914478542829613</v>
      </c>
      <c r="V38" s="81">
        <v>71.363046486769534</v>
      </c>
      <c r="W38" s="81">
        <v>83.059122625455672</v>
      </c>
      <c r="X38" s="81">
        <v>83.626618352388505</v>
      </c>
      <c r="Y38" s="81">
        <v>71.430487774873583</v>
      </c>
      <c r="Z38" s="81">
        <v>74.402684682937263</v>
      </c>
      <c r="AA38" s="81">
        <v>74.290965688871239</v>
      </c>
      <c r="AB38" s="81">
        <v>73.632976641517175</v>
      </c>
      <c r="AC38" s="81">
        <v>72.835792285789182</v>
      </c>
      <c r="AD38" s="81">
        <v>89.007227851460797</v>
      </c>
      <c r="AE38" s="81">
        <v>76.551927704366264</v>
      </c>
      <c r="AF38" s="81">
        <v>72.944864227660574</v>
      </c>
      <c r="AG38" s="81">
        <v>74.711355377646669</v>
      </c>
      <c r="AH38" s="81">
        <v>73.060172181650572</v>
      </c>
      <c r="AI38" s="81">
        <v>73.290007745897256</v>
      </c>
      <c r="AJ38" s="81">
        <v>74.221377412486831</v>
      </c>
      <c r="AK38" s="15"/>
    </row>
    <row r="39" spans="2:37" s="5" customFormat="1" x14ac:dyDescent="0.25">
      <c r="B39" s="49" t="s">
        <v>52</v>
      </c>
      <c r="C39" s="81">
        <v>148.48351385634717</v>
      </c>
      <c r="D39" s="81">
        <v>152.70681812089799</v>
      </c>
      <c r="E39" s="81">
        <v>155.75275912583294</v>
      </c>
      <c r="F39" s="81">
        <v>159.43873720517661</v>
      </c>
      <c r="G39" s="81">
        <v>165.15108800503398</v>
      </c>
      <c r="H39" s="81">
        <v>170.86488765903144</v>
      </c>
      <c r="I39" s="81">
        <v>179.48004907874031</v>
      </c>
      <c r="J39" s="81">
        <v>179.37496041920207</v>
      </c>
      <c r="K39" s="81">
        <v>181.26633943660866</v>
      </c>
      <c r="L39" s="81">
        <v>182.25932538562557</v>
      </c>
      <c r="M39" s="81">
        <v>185.6420510414429</v>
      </c>
      <c r="N39" s="81">
        <v>191.59907470313277</v>
      </c>
      <c r="O39" s="81">
        <v>192.10527225799942</v>
      </c>
      <c r="P39" s="81">
        <v>196.90242722902499</v>
      </c>
      <c r="Q39" s="81">
        <v>197.3018900074764</v>
      </c>
      <c r="R39" s="81">
        <v>197.90564633919135</v>
      </c>
      <c r="S39" s="81">
        <v>201.7284021812585</v>
      </c>
      <c r="T39" s="81">
        <v>203.32787593950039</v>
      </c>
      <c r="U39" s="81">
        <v>203.70285432393024</v>
      </c>
      <c r="V39" s="81">
        <v>201.52942476054255</v>
      </c>
      <c r="W39" s="81">
        <v>208.72293400612435</v>
      </c>
      <c r="X39" s="81">
        <v>209.42459099091411</v>
      </c>
      <c r="Y39" s="81">
        <v>203.28726470449649</v>
      </c>
      <c r="Z39" s="81">
        <v>204.71101654082622</v>
      </c>
      <c r="AA39" s="81">
        <v>205.10549537148873</v>
      </c>
      <c r="AB39" s="81">
        <v>204.97406039594009</v>
      </c>
      <c r="AC39" s="81">
        <v>204.68902792157672</v>
      </c>
      <c r="AD39" s="81">
        <v>213.72661376249042</v>
      </c>
      <c r="AE39" s="81">
        <v>207.7622983193136</v>
      </c>
      <c r="AF39" s="81">
        <v>205.91270570757757</v>
      </c>
      <c r="AG39" s="81">
        <v>205.7796372523901</v>
      </c>
      <c r="AH39" s="81">
        <v>205.12712591143134</v>
      </c>
      <c r="AI39" s="81">
        <v>205.98910390860055</v>
      </c>
      <c r="AJ39" s="81">
        <v>206.98932630039204</v>
      </c>
      <c r="AK39" s="15"/>
    </row>
    <row r="40" spans="2:37" x14ac:dyDescent="0.25">
      <c r="B40" s="50" t="s">
        <v>53</v>
      </c>
      <c r="C40" s="81">
        <f>SUM(C41:C43)</f>
        <v>-48.090150572063884</v>
      </c>
      <c r="D40" s="81">
        <f t="shared" ref="D40:AJ40" si="8">SUM(D41:D43)</f>
        <v>-48.628918197394036</v>
      </c>
      <c r="E40" s="81">
        <f t="shared" si="8"/>
        <v>-49.524035098034595</v>
      </c>
      <c r="F40" s="81">
        <f t="shared" si="8"/>
        <v>-45.845894968759225</v>
      </c>
      <c r="G40" s="81">
        <f t="shared" si="8"/>
        <v>-48.735702345577451</v>
      </c>
      <c r="H40" s="81">
        <f t="shared" si="8"/>
        <v>-44.663368548098468</v>
      </c>
      <c r="I40" s="81">
        <f t="shared" si="8"/>
        <v>-48.943141143587511</v>
      </c>
      <c r="J40" s="81">
        <f t="shared" si="8"/>
        <v>-46.039462523479244</v>
      </c>
      <c r="K40" s="81">
        <f t="shared" si="8"/>
        <v>-44.187692093654015</v>
      </c>
      <c r="L40" s="81">
        <f t="shared" si="8"/>
        <v>-39.205437449823805</v>
      </c>
      <c r="M40" s="81">
        <f t="shared" si="8"/>
        <v>1.3482250424429689</v>
      </c>
      <c r="N40" s="81">
        <f t="shared" si="8"/>
        <v>166.74215701719569</v>
      </c>
      <c r="O40" s="81">
        <f t="shared" si="8"/>
        <v>186.07306567176269</v>
      </c>
      <c r="P40" s="81">
        <f t="shared" si="8"/>
        <v>107.12687389324371</v>
      </c>
      <c r="Q40" s="81">
        <f t="shared" si="8"/>
        <v>100.55710825155367</v>
      </c>
      <c r="R40" s="81">
        <f t="shared" si="8"/>
        <v>42.76811104119345</v>
      </c>
      <c r="S40" s="81">
        <f t="shared" si="8"/>
        <v>-27.4014809976054</v>
      </c>
      <c r="T40" s="81">
        <f t="shared" si="8"/>
        <v>-9.6074119159693439</v>
      </c>
      <c r="U40" s="81">
        <f t="shared" si="8"/>
        <v>82.523191558275897</v>
      </c>
      <c r="V40" s="81">
        <f t="shared" si="8"/>
        <v>-13.066598551446393</v>
      </c>
      <c r="W40" s="81">
        <f t="shared" si="8"/>
        <v>-113.16116223624016</v>
      </c>
      <c r="X40" s="81">
        <f t="shared" si="8"/>
        <v>-69.106184759355429</v>
      </c>
      <c r="Y40" s="81">
        <f t="shared" si="8"/>
        <v>13.317095836073294</v>
      </c>
      <c r="Z40" s="81">
        <f t="shared" si="8"/>
        <v>-4.8490471485403148</v>
      </c>
      <c r="AA40" s="81">
        <f t="shared" si="8"/>
        <v>-51.20448324374712</v>
      </c>
      <c r="AB40" s="81">
        <f t="shared" si="8"/>
        <v>-71.340204264218912</v>
      </c>
      <c r="AC40" s="81">
        <f t="shared" si="8"/>
        <v>-92.590080754382328</v>
      </c>
      <c r="AD40" s="81">
        <f t="shared" si="8"/>
        <v>-92.018764597696517</v>
      </c>
      <c r="AE40" s="81">
        <f t="shared" si="8"/>
        <v>-154.80272279818155</v>
      </c>
      <c r="AF40" s="81">
        <f t="shared" si="8"/>
        <v>-142.37256623955349</v>
      </c>
      <c r="AG40" s="81">
        <f t="shared" si="8"/>
        <v>-125.2122639319619</v>
      </c>
      <c r="AH40" s="81">
        <f t="shared" si="8"/>
        <v>-101.28707364813468</v>
      </c>
      <c r="AI40" s="81">
        <f t="shared" si="8"/>
        <v>-83.396529128579516</v>
      </c>
      <c r="AJ40" s="81">
        <f t="shared" si="8"/>
        <v>81.783952463675618</v>
      </c>
      <c r="AK40" s="16"/>
    </row>
    <row r="41" spans="2:37" s="5" customFormat="1" x14ac:dyDescent="0.25">
      <c r="B41" s="49" t="s">
        <v>54</v>
      </c>
      <c r="C41" s="81">
        <v>-48.151917701544747</v>
      </c>
      <c r="D41" s="81">
        <v>-48.668614296032118</v>
      </c>
      <c r="E41" s="81">
        <v>-49.549551750239161</v>
      </c>
      <c r="F41" s="81">
        <v>-45.897341112594184</v>
      </c>
      <c r="G41" s="81">
        <v>-48.79477014035092</v>
      </c>
      <c r="H41" s="81">
        <v>-44.744031020531054</v>
      </c>
      <c r="I41" s="81">
        <v>-49.032854326509579</v>
      </c>
      <c r="J41" s="81">
        <v>-46.088526901395916</v>
      </c>
      <c r="K41" s="81">
        <v>-44.213573949966047</v>
      </c>
      <c r="L41" s="81">
        <v>-39.226555774299271</v>
      </c>
      <c r="M41" s="81">
        <v>1.2951910546624874</v>
      </c>
      <c r="N41" s="81">
        <v>166.2405258171957</v>
      </c>
      <c r="O41" s="81">
        <v>186.02264834676268</v>
      </c>
      <c r="P41" s="81">
        <v>106.87293789324372</v>
      </c>
      <c r="Q41" s="81">
        <v>100.00476158488699</v>
      </c>
      <c r="R41" s="81">
        <v>42.651768541193448</v>
      </c>
      <c r="S41" s="81">
        <v>-27.423000997605399</v>
      </c>
      <c r="T41" s="81">
        <v>-9.6074119159693439</v>
      </c>
      <c r="U41" s="81">
        <v>82.502587772276129</v>
      </c>
      <c r="V41" s="81">
        <v>-13.078233985046193</v>
      </c>
      <c r="W41" s="81">
        <v>-113.18124274645022</v>
      </c>
      <c r="X41" s="81">
        <v>-69.106184759355429</v>
      </c>
      <c r="Y41" s="81">
        <v>13.314710702739962</v>
      </c>
      <c r="Z41" s="81">
        <v>-4.8490471485403148</v>
      </c>
      <c r="AA41" s="81">
        <v>-51.20448324374712</v>
      </c>
      <c r="AB41" s="81">
        <v>-71.340204264218912</v>
      </c>
      <c r="AC41" s="81">
        <v>-92.590080754382328</v>
      </c>
      <c r="AD41" s="81">
        <v>-92.018764597696517</v>
      </c>
      <c r="AE41" s="81">
        <v>-154.82155279818156</v>
      </c>
      <c r="AF41" s="81">
        <v>-142.3913962395535</v>
      </c>
      <c r="AG41" s="81">
        <v>-125.2122639319619</v>
      </c>
      <c r="AH41" s="81">
        <v>-101.30859364813467</v>
      </c>
      <c r="AI41" s="81">
        <v>-83.40594412857952</v>
      </c>
      <c r="AJ41" s="81">
        <v>81.614482463675614</v>
      </c>
      <c r="AK41" s="15"/>
    </row>
    <row r="42" spans="2:37" s="5" customFormat="1" x14ac:dyDescent="0.25">
      <c r="B42" s="49" t="s">
        <v>55</v>
      </c>
      <c r="C42" s="81">
        <v>4.9597397650058751E-2</v>
      </c>
      <c r="D42" s="81">
        <v>3.1874934222402791E-2</v>
      </c>
      <c r="E42" s="81">
        <v>2.0489207718160516E-2</v>
      </c>
      <c r="F42" s="81">
        <v>4.1309914752234028E-2</v>
      </c>
      <c r="G42" s="81">
        <v>4.7429902122935366E-2</v>
      </c>
      <c r="H42" s="81">
        <v>6.4769866339922488E-2</v>
      </c>
      <c r="I42" s="81">
        <v>7.2037351342630326E-2</v>
      </c>
      <c r="J42" s="81">
        <v>3.9397418698889859E-2</v>
      </c>
      <c r="K42" s="81">
        <v>2.0782457113006626E-2</v>
      </c>
      <c r="L42" s="81">
        <v>1.6957465006318288E-2</v>
      </c>
      <c r="M42" s="81">
        <v>4.2584912121130136E-2</v>
      </c>
      <c r="N42" s="81">
        <v>0.40279680000000001</v>
      </c>
      <c r="O42" s="81">
        <v>4.04838E-2</v>
      </c>
      <c r="P42" s="81">
        <v>0.203904</v>
      </c>
      <c r="Q42" s="81">
        <v>0.44352000000000003</v>
      </c>
      <c r="R42" s="81">
        <v>9.3420000000000003E-2</v>
      </c>
      <c r="S42" s="81">
        <v>1.7280000000000004E-2</v>
      </c>
      <c r="T42" s="81">
        <v>0</v>
      </c>
      <c r="U42" s="81">
        <v>1.6544303999813586E-2</v>
      </c>
      <c r="V42" s="81">
        <v>9.3429503998383751E-3</v>
      </c>
      <c r="W42" s="81">
        <v>1.6124127157523111E-2</v>
      </c>
      <c r="X42" s="81">
        <v>0</v>
      </c>
      <c r="Y42" s="81">
        <v>1.9152000000000001E-3</v>
      </c>
      <c r="Z42" s="81">
        <v>0</v>
      </c>
      <c r="AA42" s="81">
        <v>0</v>
      </c>
      <c r="AB42" s="81">
        <v>0</v>
      </c>
      <c r="AC42" s="81">
        <v>0</v>
      </c>
      <c r="AD42" s="81">
        <v>0</v>
      </c>
      <c r="AE42" s="81">
        <v>1.512E-2</v>
      </c>
      <c r="AF42" s="81">
        <v>1.512E-2</v>
      </c>
      <c r="AG42" s="81">
        <v>0</v>
      </c>
      <c r="AH42" s="81">
        <v>1.728E-2</v>
      </c>
      <c r="AI42" s="81">
        <v>7.5599999999999999E-3</v>
      </c>
      <c r="AJ42" s="81">
        <v>0.13608000000000001</v>
      </c>
      <c r="AK42" s="15"/>
    </row>
    <row r="43" spans="2:37" s="5" customFormat="1" x14ac:dyDescent="0.25">
      <c r="B43" s="49" t="s">
        <v>107</v>
      </c>
      <c r="C43" s="81">
        <v>1.2169731830801453E-2</v>
      </c>
      <c r="D43" s="81">
        <v>7.8211644156821677E-3</v>
      </c>
      <c r="E43" s="81">
        <v>5.027444486400497E-3</v>
      </c>
      <c r="F43" s="81">
        <v>1.013622908272409E-2</v>
      </c>
      <c r="G43" s="81">
        <v>1.1637892650535065E-2</v>
      </c>
      <c r="H43" s="81">
        <v>1.5892606092666167E-2</v>
      </c>
      <c r="I43" s="81">
        <v>1.7675831579441702E-2</v>
      </c>
      <c r="J43" s="81">
        <v>9.6669592177831606E-3</v>
      </c>
      <c r="K43" s="81">
        <v>5.0993991990247742E-3</v>
      </c>
      <c r="L43" s="81">
        <v>4.1608594691429131E-3</v>
      </c>
      <c r="M43" s="81">
        <v>1.0449075659351376E-2</v>
      </c>
      <c r="N43" s="81">
        <v>9.8834400000000003E-2</v>
      </c>
      <c r="O43" s="81">
        <v>9.9335250000000003E-3</v>
      </c>
      <c r="P43" s="81">
        <v>5.0032000000000007E-2</v>
      </c>
      <c r="Q43" s="81">
        <v>0.10882666666666668</v>
      </c>
      <c r="R43" s="81">
        <v>2.2922499999999998E-2</v>
      </c>
      <c r="S43" s="81">
        <v>4.2400000000000007E-3</v>
      </c>
      <c r="T43" s="81">
        <v>0</v>
      </c>
      <c r="U43" s="81">
        <v>4.0594819999542594E-3</v>
      </c>
      <c r="V43" s="81">
        <v>2.2924831999603422E-3</v>
      </c>
      <c r="W43" s="81">
        <v>3.956383052540393E-3</v>
      </c>
      <c r="X43" s="81">
        <v>0</v>
      </c>
      <c r="Y43" s="81">
        <v>4.6993333333333334E-4</v>
      </c>
      <c r="Z43" s="81">
        <v>0</v>
      </c>
      <c r="AA43" s="81">
        <v>0</v>
      </c>
      <c r="AB43" s="81">
        <v>0</v>
      </c>
      <c r="AC43" s="81">
        <v>0</v>
      </c>
      <c r="AD43" s="81">
        <v>0</v>
      </c>
      <c r="AE43" s="81">
        <v>3.7100000000000002E-3</v>
      </c>
      <c r="AF43" s="81">
        <v>3.7100000000000002E-3</v>
      </c>
      <c r="AG43" s="81">
        <v>0</v>
      </c>
      <c r="AH43" s="81">
        <v>4.2399999999999998E-3</v>
      </c>
      <c r="AI43" s="81">
        <v>1.8550000000000001E-3</v>
      </c>
      <c r="AJ43" s="81">
        <v>3.3390000000000003E-2</v>
      </c>
      <c r="AK43" s="15"/>
    </row>
    <row r="44" spans="2:37" s="5" customFormat="1" x14ac:dyDescent="0.25">
      <c r="B44" s="50" t="s">
        <v>76</v>
      </c>
      <c r="C44" s="81">
        <f>SUM(C45:C47)</f>
        <v>3924.8021472180026</v>
      </c>
      <c r="D44" s="81">
        <f t="shared" ref="D44:AJ44" si="9">SUM(D45:D47)</f>
        <v>4144.0524288218794</v>
      </c>
      <c r="E44" s="81">
        <f t="shared" si="9"/>
        <v>3624.0368519131248</v>
      </c>
      <c r="F44" s="81">
        <f t="shared" si="9"/>
        <v>3454.1307836122237</v>
      </c>
      <c r="G44" s="81">
        <f t="shared" si="9"/>
        <v>3398.6678389764229</v>
      </c>
      <c r="H44" s="81">
        <f t="shared" si="9"/>
        <v>3648.2589542689711</v>
      </c>
      <c r="I44" s="81">
        <f t="shared" si="9"/>
        <v>3424.6019730117168</v>
      </c>
      <c r="J44" s="81">
        <f t="shared" si="9"/>
        <v>3675.3375729177919</v>
      </c>
      <c r="K44" s="81">
        <f t="shared" si="9"/>
        <v>3597.0588983217181</v>
      </c>
      <c r="L44" s="81">
        <f t="shared" si="9"/>
        <v>3478.1354371348048</v>
      </c>
      <c r="M44" s="81">
        <f t="shared" si="9"/>
        <v>3176.2674585077152</v>
      </c>
      <c r="N44" s="81">
        <f t="shared" si="9"/>
        <v>3163.0617049842335</v>
      </c>
      <c r="O44" s="81">
        <f t="shared" si="9"/>
        <v>3534.1534312870303</v>
      </c>
      <c r="P44" s="81">
        <f t="shared" si="9"/>
        <v>3483.8512914254802</v>
      </c>
      <c r="Q44" s="81">
        <f t="shared" si="9"/>
        <v>3380.1675021651827</v>
      </c>
      <c r="R44" s="81">
        <f t="shared" si="9"/>
        <v>3167.2340669412742</v>
      </c>
      <c r="S44" s="81">
        <f t="shared" si="9"/>
        <v>2990.7266966382663</v>
      </c>
      <c r="T44" s="81">
        <f t="shared" si="9"/>
        <v>3056.2354931717368</v>
      </c>
      <c r="U44" s="81">
        <f t="shared" si="9"/>
        <v>3246.9852591197991</v>
      </c>
      <c r="V44" s="81">
        <f t="shared" si="9"/>
        <v>3060.4752573819414</v>
      </c>
      <c r="W44" s="81">
        <f t="shared" si="9"/>
        <v>2728.4153188733239</v>
      </c>
      <c r="X44" s="81">
        <f t="shared" si="9"/>
        <v>2848.110817460763</v>
      </c>
      <c r="Y44" s="81">
        <f t="shared" si="9"/>
        <v>2844.5800061178184</v>
      </c>
      <c r="Z44" s="81">
        <f t="shared" si="9"/>
        <v>2876.5554024372186</v>
      </c>
      <c r="AA44" s="81">
        <f t="shared" si="9"/>
        <v>2676.5539516317949</v>
      </c>
      <c r="AB44" s="81">
        <f t="shared" si="9"/>
        <v>2789.6750740366333</v>
      </c>
      <c r="AC44" s="81">
        <f t="shared" si="9"/>
        <v>2556.7910229889353</v>
      </c>
      <c r="AD44" s="81">
        <f t="shared" si="9"/>
        <v>2419.1787026384254</v>
      </c>
      <c r="AE44" s="81">
        <f t="shared" si="9"/>
        <v>2499.0071711105388</v>
      </c>
      <c r="AF44" s="81">
        <f t="shared" si="9"/>
        <v>2572.8792077113171</v>
      </c>
      <c r="AG44" s="81">
        <f t="shared" si="9"/>
        <v>2576.8332138012724</v>
      </c>
      <c r="AH44" s="81">
        <f t="shared" si="9"/>
        <v>2406.8589166718052</v>
      </c>
      <c r="AI44" s="81">
        <f t="shared" si="9"/>
        <v>2424.6029993550565</v>
      </c>
      <c r="AJ44" s="81">
        <f t="shared" si="9"/>
        <v>2432.2693888202416</v>
      </c>
      <c r="AK44" s="15"/>
    </row>
    <row r="45" spans="2:37" s="5" customFormat="1" x14ac:dyDescent="0.25">
      <c r="B45" s="49" t="s">
        <v>56</v>
      </c>
      <c r="C45" s="81">
        <v>2259.4436446781465</v>
      </c>
      <c r="D45" s="81">
        <v>2484.5180111526179</v>
      </c>
      <c r="E45" s="81">
        <v>1991.6703551008188</v>
      </c>
      <c r="F45" s="81">
        <v>1836.826492858931</v>
      </c>
      <c r="G45" s="81">
        <v>1785.0188355452374</v>
      </c>
      <c r="H45" s="81">
        <v>2027.32953355012</v>
      </c>
      <c r="I45" s="81">
        <v>1814.4555076446077</v>
      </c>
      <c r="J45" s="81">
        <v>2069.7392159221645</v>
      </c>
      <c r="K45" s="81">
        <v>2006.292219002037</v>
      </c>
      <c r="L45" s="81">
        <v>1905.8637499212282</v>
      </c>
      <c r="M45" s="81">
        <v>1608.5648998276324</v>
      </c>
      <c r="N45" s="81">
        <v>1575.8329645261497</v>
      </c>
      <c r="O45" s="81">
        <v>1969.6820127761005</v>
      </c>
      <c r="P45" s="81">
        <v>1897.7011042365621</v>
      </c>
      <c r="Q45" s="81">
        <v>1822.4047483796721</v>
      </c>
      <c r="R45" s="81">
        <v>1618.2146489517763</v>
      </c>
      <c r="S45" s="81">
        <v>1453.5765877400231</v>
      </c>
      <c r="T45" s="81">
        <v>1535.5464845154493</v>
      </c>
      <c r="U45" s="81">
        <v>1743.768247939222</v>
      </c>
      <c r="V45" s="81">
        <v>1575.4665656081143</v>
      </c>
      <c r="W45" s="81">
        <v>1217.4930522946563</v>
      </c>
      <c r="X45" s="81">
        <v>1385.4553171959997</v>
      </c>
      <c r="Y45" s="81">
        <v>1409.1795333029781</v>
      </c>
      <c r="Z45" s="81">
        <v>1449.4378495231776</v>
      </c>
      <c r="AA45" s="81">
        <v>1266.2758531648867</v>
      </c>
      <c r="AB45" s="81">
        <v>1403.9982468316271</v>
      </c>
      <c r="AC45" s="81">
        <v>1202.6426393031595</v>
      </c>
      <c r="AD45" s="81">
        <v>1049.6475579207979</v>
      </c>
      <c r="AE45" s="81">
        <v>1167.6248551934384</v>
      </c>
      <c r="AF45" s="81">
        <v>1263.9877331447876</v>
      </c>
      <c r="AG45" s="81">
        <v>1278.122932695705</v>
      </c>
      <c r="AH45" s="81">
        <v>1117.8151203045691</v>
      </c>
      <c r="AI45" s="81">
        <v>1144.1472180400228</v>
      </c>
      <c r="AJ45" s="81">
        <v>1141.3899980762219</v>
      </c>
      <c r="AK45" s="15"/>
    </row>
    <row r="46" spans="2:37" s="5" customFormat="1" x14ac:dyDescent="0.25">
      <c r="B46" s="49" t="s">
        <v>57</v>
      </c>
      <c r="C46" s="81">
        <v>1657.5382084477988</v>
      </c>
      <c r="D46" s="81">
        <v>1643.2781799674012</v>
      </c>
      <c r="E46" s="81">
        <v>1631.150986331701</v>
      </c>
      <c r="F46" s="81">
        <v>1614.8763171104849</v>
      </c>
      <c r="G46" s="81">
        <v>1610.8549146907992</v>
      </c>
      <c r="H46" s="81">
        <v>1609.5333298148937</v>
      </c>
      <c r="I46" s="81">
        <v>1605.8026815721455</v>
      </c>
      <c r="J46" s="81">
        <v>1592.417776708854</v>
      </c>
      <c r="K46" s="81">
        <v>1582.4076141967021</v>
      </c>
      <c r="L46" s="81">
        <v>1569.3440419533117</v>
      </c>
      <c r="M46" s="81">
        <v>1564.8479728117591</v>
      </c>
      <c r="N46" s="81">
        <v>1579.4146526409249</v>
      </c>
      <c r="O46" s="81">
        <v>1546.3150042214838</v>
      </c>
      <c r="P46" s="81">
        <v>1569.1846624898919</v>
      </c>
      <c r="Q46" s="81">
        <v>1551.8941663024398</v>
      </c>
      <c r="R46" s="81">
        <v>1543.9080760481474</v>
      </c>
      <c r="S46" s="81">
        <v>1533.2238638977819</v>
      </c>
      <c r="T46" s="81">
        <v>1515.1026172829766</v>
      </c>
      <c r="U46" s="81">
        <v>1494.0765175627332</v>
      </c>
      <c r="V46" s="81">
        <v>1480.345430190865</v>
      </c>
      <c r="W46" s="81">
        <v>1499.0276839135297</v>
      </c>
      <c r="X46" s="81">
        <v>1453.8233761717656</v>
      </c>
      <c r="Y46" s="81">
        <v>1423.9286115922159</v>
      </c>
      <c r="Z46" s="81">
        <v>1415.2599377540444</v>
      </c>
      <c r="AA46" s="81">
        <v>1399.9082245601385</v>
      </c>
      <c r="AB46" s="81">
        <v>1375.0666186158919</v>
      </c>
      <c r="AC46" s="81">
        <v>1350.1923323065412</v>
      </c>
      <c r="AD46" s="81">
        <v>1360.3271970499904</v>
      </c>
      <c r="AE46" s="81">
        <v>1327.1274154705145</v>
      </c>
      <c r="AF46" s="81">
        <v>1306.0231835753248</v>
      </c>
      <c r="AG46" s="81">
        <v>1294.1636918229738</v>
      </c>
      <c r="AH46" s="81">
        <v>1285.6947546537033</v>
      </c>
      <c r="AI46" s="81">
        <v>1277.2586130987854</v>
      </c>
      <c r="AJ46" s="81">
        <v>1285.7347138831226</v>
      </c>
      <c r="AK46" s="15"/>
    </row>
    <row r="47" spans="2:37" s="5" customFormat="1" x14ac:dyDescent="0.25">
      <c r="B47" s="49" t="s">
        <v>58</v>
      </c>
      <c r="C47" s="81">
        <v>7.8202940920572601</v>
      </c>
      <c r="D47" s="81">
        <v>16.256237701860172</v>
      </c>
      <c r="E47" s="81">
        <v>1.2155104806049433</v>
      </c>
      <c r="F47" s="81">
        <v>2.4279736428073977</v>
      </c>
      <c r="G47" s="81">
        <v>2.7940887403864529</v>
      </c>
      <c r="H47" s="81">
        <v>11.396090903957338</v>
      </c>
      <c r="I47" s="81">
        <v>4.3437837949637306</v>
      </c>
      <c r="J47" s="81">
        <v>13.180580286773342</v>
      </c>
      <c r="K47" s="81">
        <v>8.3590651229791177</v>
      </c>
      <c r="L47" s="81">
        <v>2.9276452602650598</v>
      </c>
      <c r="M47" s="81">
        <v>2.8545858683237402</v>
      </c>
      <c r="N47" s="81">
        <v>7.8140878171586934</v>
      </c>
      <c r="O47" s="81">
        <v>18.156414289446175</v>
      </c>
      <c r="P47" s="81">
        <v>16.965524699026378</v>
      </c>
      <c r="Q47" s="81">
        <v>5.8685874830706517</v>
      </c>
      <c r="R47" s="81">
        <v>5.1113419413502603</v>
      </c>
      <c r="S47" s="81">
        <v>3.9262450004614382</v>
      </c>
      <c r="T47" s="81">
        <v>5.5863913733109989</v>
      </c>
      <c r="U47" s="81">
        <v>9.1404936178435321</v>
      </c>
      <c r="V47" s="81">
        <v>4.6632615829622699</v>
      </c>
      <c r="W47" s="81">
        <v>11.89458266513793</v>
      </c>
      <c r="X47" s="81">
        <v>8.8321240929977893</v>
      </c>
      <c r="Y47" s="81">
        <v>11.471861222624456</v>
      </c>
      <c r="Z47" s="81">
        <v>11.857615159996289</v>
      </c>
      <c r="AA47" s="81">
        <v>10.369873906769604</v>
      </c>
      <c r="AB47" s="81">
        <v>10.610208589114153</v>
      </c>
      <c r="AC47" s="81">
        <v>3.9560513792345762</v>
      </c>
      <c r="AD47" s="81">
        <v>9.2039476676374079</v>
      </c>
      <c r="AE47" s="81">
        <v>4.2549004465856868</v>
      </c>
      <c r="AF47" s="81">
        <v>2.8682909912047045</v>
      </c>
      <c r="AG47" s="81">
        <v>4.5465892825935406</v>
      </c>
      <c r="AH47" s="81">
        <v>3.3490417135329404</v>
      </c>
      <c r="AI47" s="81">
        <v>3.1971682162485981</v>
      </c>
      <c r="AJ47" s="81">
        <v>5.1446768608970839</v>
      </c>
      <c r="AK47" s="15"/>
    </row>
    <row r="48" spans="2:37" s="5" customFormat="1" x14ac:dyDescent="0.25">
      <c r="B48" s="50" t="s">
        <v>59</v>
      </c>
      <c r="C48" s="81">
        <f>SUM(C49:C51)</f>
        <v>4245.3034613385107</v>
      </c>
      <c r="D48" s="81">
        <f t="shared" ref="D48:AJ48" si="10">SUM(D49:D51)</f>
        <v>4065.1316006092397</v>
      </c>
      <c r="E48" s="81">
        <f t="shared" si="10"/>
        <v>3944.0108970609417</v>
      </c>
      <c r="F48" s="81">
        <f t="shared" si="10"/>
        <v>4476.6911440583563</v>
      </c>
      <c r="G48" s="81">
        <f t="shared" si="10"/>
        <v>4308.6784126296052</v>
      </c>
      <c r="H48" s="81">
        <f t="shared" si="10"/>
        <v>4668.6192815622708</v>
      </c>
      <c r="I48" s="81">
        <f t="shared" si="10"/>
        <v>4529.6472614162931</v>
      </c>
      <c r="J48" s="81">
        <f t="shared" si="10"/>
        <v>4264.9128855547642</v>
      </c>
      <c r="K48" s="81">
        <f t="shared" si="10"/>
        <v>4024.3484459216202</v>
      </c>
      <c r="L48" s="81">
        <f t="shared" si="10"/>
        <v>4012.8961587419008</v>
      </c>
      <c r="M48" s="81">
        <f t="shared" si="10"/>
        <v>3989.0922542651397</v>
      </c>
      <c r="N48" s="81">
        <f t="shared" si="10"/>
        <v>5459.4786104465002</v>
      </c>
      <c r="O48" s="81">
        <f t="shared" si="10"/>
        <v>4481.3613914517864</v>
      </c>
      <c r="P48" s="81">
        <f t="shared" si="10"/>
        <v>5555.7768372056153</v>
      </c>
      <c r="Q48" s="81">
        <f t="shared" si="10"/>
        <v>5253.2100253734416</v>
      </c>
      <c r="R48" s="81">
        <f t="shared" si="10"/>
        <v>5024.8679156398803</v>
      </c>
      <c r="S48" s="81">
        <f t="shared" si="10"/>
        <v>4903.3013822593848</v>
      </c>
      <c r="T48" s="81">
        <f t="shared" si="10"/>
        <v>4621.63048126791</v>
      </c>
      <c r="U48" s="81">
        <f t="shared" si="10"/>
        <v>4626.8807806301938</v>
      </c>
      <c r="V48" s="81">
        <f t="shared" si="10"/>
        <v>4498.0608046737043</v>
      </c>
      <c r="W48" s="81">
        <f t="shared" si="10"/>
        <v>5841.9598966814892</v>
      </c>
      <c r="X48" s="81">
        <f t="shared" si="10"/>
        <v>5639.1037713231644</v>
      </c>
      <c r="Y48" s="81">
        <f t="shared" si="10"/>
        <v>4558.1137418882745</v>
      </c>
      <c r="Z48" s="81">
        <f t="shared" si="10"/>
        <v>4845.6346556281214</v>
      </c>
      <c r="AA48" s="81">
        <f t="shared" si="10"/>
        <v>4922.0771255441559</v>
      </c>
      <c r="AB48" s="81">
        <f t="shared" si="10"/>
        <v>4990.0690560617104</v>
      </c>
      <c r="AC48" s="81">
        <f t="shared" si="10"/>
        <v>4785.5584393162635</v>
      </c>
      <c r="AD48" s="81">
        <f t="shared" si="10"/>
        <v>5903.6959800235772</v>
      </c>
      <c r="AE48" s="81">
        <f t="shared" si="10"/>
        <v>4581.1549933458218</v>
      </c>
      <c r="AF48" s="81">
        <f t="shared" si="10"/>
        <v>4541.4694612884605</v>
      </c>
      <c r="AG48" s="81">
        <f t="shared" si="10"/>
        <v>4675.0340026808608</v>
      </c>
      <c r="AH48" s="81">
        <f t="shared" si="10"/>
        <v>3936.4353495251717</v>
      </c>
      <c r="AI48" s="81">
        <f t="shared" si="10"/>
        <v>3575.9753368555139</v>
      </c>
      <c r="AJ48" s="81">
        <f t="shared" si="10"/>
        <v>3793.1609122070013</v>
      </c>
      <c r="AK48" s="15"/>
    </row>
    <row r="49" spans="2:37" s="5" customFormat="1" x14ac:dyDescent="0.25">
      <c r="B49" s="49" t="s">
        <v>60</v>
      </c>
      <c r="C49" s="81">
        <v>1841.1828212541536</v>
      </c>
      <c r="D49" s="81">
        <v>1711.2078975089933</v>
      </c>
      <c r="E49" s="81">
        <v>1628.0435472267022</v>
      </c>
      <c r="F49" s="81">
        <v>2139.8487161527778</v>
      </c>
      <c r="G49" s="81">
        <v>1981.3926482857069</v>
      </c>
      <c r="H49" s="81">
        <v>2343.9884986937268</v>
      </c>
      <c r="I49" s="81">
        <v>2218.7247994785512</v>
      </c>
      <c r="J49" s="81">
        <v>2026.3258499258927</v>
      </c>
      <c r="K49" s="81">
        <v>1829.3686387927817</v>
      </c>
      <c r="L49" s="81">
        <v>1828.7609268037527</v>
      </c>
      <c r="M49" s="81">
        <v>1780.700496018979</v>
      </c>
      <c r="N49" s="81">
        <v>3035.868271389621</v>
      </c>
      <c r="O49" s="81">
        <v>2382.6556585623548</v>
      </c>
      <c r="P49" s="81">
        <v>3238.956172747432</v>
      </c>
      <c r="Q49" s="81">
        <v>3044.8070017034443</v>
      </c>
      <c r="R49" s="81">
        <v>2799.3098907022218</v>
      </c>
      <c r="S49" s="81">
        <v>2710.0232484463377</v>
      </c>
      <c r="T49" s="81">
        <v>2467.9282548732117</v>
      </c>
      <c r="U49" s="81">
        <v>2483.9528603249823</v>
      </c>
      <c r="V49" s="81">
        <v>2352.3489188942112</v>
      </c>
      <c r="W49" s="81">
        <v>3414.0523130199967</v>
      </c>
      <c r="X49" s="81">
        <v>3412.0950074783736</v>
      </c>
      <c r="Y49" s="81">
        <v>2447.2028964644951</v>
      </c>
      <c r="Z49" s="81">
        <v>2701.2399031276295</v>
      </c>
      <c r="AA49" s="81">
        <v>2757.4150584904678</v>
      </c>
      <c r="AB49" s="81">
        <v>2871.0022427808326</v>
      </c>
      <c r="AC49" s="81">
        <v>2714.5459573977323</v>
      </c>
      <c r="AD49" s="81">
        <v>3528.325155948171</v>
      </c>
      <c r="AE49" s="81">
        <v>2407.0173579015209</v>
      </c>
      <c r="AF49" s="81">
        <v>2369.475726399271</v>
      </c>
      <c r="AG49" s="81">
        <v>2525.7335956753809</v>
      </c>
      <c r="AH49" s="81">
        <v>1736.3810565637305</v>
      </c>
      <c r="AI49" s="81">
        <v>1340.8646727307234</v>
      </c>
      <c r="AJ49" s="81">
        <v>1478.0783498830478</v>
      </c>
      <c r="AK49" s="15"/>
    </row>
    <row r="50" spans="2:37" s="5" customFormat="1" x14ac:dyDescent="0.25">
      <c r="B50" s="49" t="s">
        <v>61</v>
      </c>
      <c r="C50" s="81">
        <v>2364.6354949687648</v>
      </c>
      <c r="D50" s="81">
        <v>2320.3589119299932</v>
      </c>
      <c r="E50" s="81">
        <v>2286.2283879544543</v>
      </c>
      <c r="F50" s="81">
        <v>2300.2838842937153</v>
      </c>
      <c r="G50" s="81">
        <v>2288.7667676258475</v>
      </c>
      <c r="H50" s="81">
        <v>2280.4427179612326</v>
      </c>
      <c r="I50" s="81">
        <v>2264.4396707149335</v>
      </c>
      <c r="J50" s="81">
        <v>2203.0003876474029</v>
      </c>
      <c r="K50" s="81">
        <v>2165.653533534869</v>
      </c>
      <c r="L50" s="81">
        <v>2156.1807037585377</v>
      </c>
      <c r="M50" s="81">
        <v>2172.0738608878455</v>
      </c>
      <c r="N50" s="81">
        <v>2344.2831723589793</v>
      </c>
      <c r="O50" s="81">
        <v>2074.2555725206598</v>
      </c>
      <c r="P50" s="81">
        <v>2250.1933523603407</v>
      </c>
      <c r="Q50" s="81">
        <v>2167.0475395117828</v>
      </c>
      <c r="R50" s="81">
        <v>2181.5644814333737</v>
      </c>
      <c r="S50" s="81">
        <v>2155.7625995030476</v>
      </c>
      <c r="T50" s="81">
        <v>2122.9522483211726</v>
      </c>
      <c r="U50" s="81">
        <v>2115.8636830439345</v>
      </c>
      <c r="V50" s="81">
        <v>2118.6062969943328</v>
      </c>
      <c r="W50" s="81">
        <v>2345.4221775702708</v>
      </c>
      <c r="X50" s="81">
        <v>2184.4942272831076</v>
      </c>
      <c r="Y50" s="81">
        <v>2088.8621192716068</v>
      </c>
      <c r="Z50" s="81">
        <v>2110.986715028635</v>
      </c>
      <c r="AA50" s="81">
        <v>2128.840839445274</v>
      </c>
      <c r="AB50" s="81">
        <v>2087.8899850276134</v>
      </c>
      <c r="AC50" s="81">
        <v>2048.7263915147873</v>
      </c>
      <c r="AD50" s="81">
        <v>2301.6597223040339</v>
      </c>
      <c r="AE50" s="81">
        <v>2143.0487364091077</v>
      </c>
      <c r="AF50" s="81">
        <v>2145.3076770579009</v>
      </c>
      <c r="AG50" s="81">
        <v>2125.9179371178179</v>
      </c>
      <c r="AH50" s="81">
        <v>2181.3233922334393</v>
      </c>
      <c r="AI50" s="81">
        <v>2216.9228736660739</v>
      </c>
      <c r="AJ50" s="81">
        <v>2286.9135257409512</v>
      </c>
      <c r="AK50" s="15"/>
    </row>
    <row r="51" spans="2:37" s="5" customFormat="1" x14ac:dyDescent="0.25">
      <c r="B51" s="49" t="s">
        <v>62</v>
      </c>
      <c r="C51" s="81">
        <v>39.48514511559268</v>
      </c>
      <c r="D51" s="81">
        <v>33.56479117025328</v>
      </c>
      <c r="E51" s="81">
        <v>29.738961879785236</v>
      </c>
      <c r="F51" s="81">
        <v>36.558543611862532</v>
      </c>
      <c r="G51" s="81">
        <v>38.518996718051163</v>
      </c>
      <c r="H51" s="81">
        <v>44.188064907311798</v>
      </c>
      <c r="I51" s="81">
        <v>46.482791222808125</v>
      </c>
      <c r="J51" s="81">
        <v>35.586647981468765</v>
      </c>
      <c r="K51" s="81">
        <v>29.326273593969425</v>
      </c>
      <c r="L51" s="81">
        <v>27.95452817961046</v>
      </c>
      <c r="M51" s="81">
        <v>36.317897358315527</v>
      </c>
      <c r="N51" s="81">
        <v>79.327166697899969</v>
      </c>
      <c r="O51" s="81">
        <v>24.450160368771428</v>
      </c>
      <c r="P51" s="81">
        <v>66.627312097842861</v>
      </c>
      <c r="Q51" s="81">
        <v>41.355484158214281</v>
      </c>
      <c r="R51" s="81">
        <v>43.993543504285711</v>
      </c>
      <c r="S51" s="81">
        <v>37.51553431</v>
      </c>
      <c r="T51" s="81">
        <v>30.749978073525014</v>
      </c>
      <c r="U51" s="81">
        <v>27.06423726127662</v>
      </c>
      <c r="V51" s="81">
        <v>27.105588785161085</v>
      </c>
      <c r="W51" s="81">
        <v>82.485406091221066</v>
      </c>
      <c r="X51" s="81">
        <v>42.514536561683471</v>
      </c>
      <c r="Y51" s="81">
        <v>22.048726152172602</v>
      </c>
      <c r="Z51" s="81">
        <v>33.408037471857128</v>
      </c>
      <c r="AA51" s="81">
        <v>35.821227608414361</v>
      </c>
      <c r="AB51" s="81">
        <v>31.17682825326402</v>
      </c>
      <c r="AC51" s="81">
        <v>22.286090403743415</v>
      </c>
      <c r="AD51" s="81">
        <v>73.711101771372384</v>
      </c>
      <c r="AE51" s="81">
        <v>31.088899035192853</v>
      </c>
      <c r="AF51" s="81">
        <v>26.686057831288995</v>
      </c>
      <c r="AG51" s="81">
        <v>23.38246988766149</v>
      </c>
      <c r="AH51" s="81">
        <v>18.73090072800203</v>
      </c>
      <c r="AI51" s="81">
        <v>18.187790458716314</v>
      </c>
      <c r="AJ51" s="81">
        <v>28.169036583002036</v>
      </c>
      <c r="AK51" s="15"/>
    </row>
    <row r="52" spans="2:37" s="5" customFormat="1" x14ac:dyDescent="0.25">
      <c r="B52" s="50" t="s">
        <v>63</v>
      </c>
      <c r="C52" s="81">
        <f>SUM(C53:C55)</f>
        <v>61.252296510937015</v>
      </c>
      <c r="D52" s="81">
        <f t="shared" ref="D52:AJ52" si="11">SUM(D53:D55)</f>
        <v>53.569196857223865</v>
      </c>
      <c r="E52" s="81">
        <f t="shared" si="11"/>
        <v>63.707370752893439</v>
      </c>
      <c r="F52" s="81">
        <f t="shared" si="11"/>
        <v>54.291169760331442</v>
      </c>
      <c r="G52" s="81">
        <f t="shared" si="11"/>
        <v>79.12263712199649</v>
      </c>
      <c r="H52" s="81">
        <f t="shared" si="11"/>
        <v>84.049773678530315</v>
      </c>
      <c r="I52" s="81">
        <f t="shared" si="11"/>
        <v>95.955899393805424</v>
      </c>
      <c r="J52" s="81">
        <f t="shared" si="11"/>
        <v>106.51123214810379</v>
      </c>
      <c r="K52" s="81">
        <f t="shared" si="11"/>
        <v>118.01555479358248</v>
      </c>
      <c r="L52" s="81">
        <f t="shared" si="11"/>
        <v>129.51629415246279</v>
      </c>
      <c r="M52" s="81">
        <f t="shared" si="11"/>
        <v>147.17625767585687</v>
      </c>
      <c r="N52" s="81">
        <f t="shared" si="11"/>
        <v>188.18719580357291</v>
      </c>
      <c r="O52" s="81">
        <f t="shared" si="11"/>
        <v>161.38699877079242</v>
      </c>
      <c r="P52" s="81">
        <f t="shared" si="11"/>
        <v>202.23574647130678</v>
      </c>
      <c r="Q52" s="81">
        <f t="shared" si="11"/>
        <v>259.91160968759664</v>
      </c>
      <c r="R52" s="81">
        <f t="shared" si="11"/>
        <v>237.16853277004418</v>
      </c>
      <c r="S52" s="81">
        <f t="shared" si="11"/>
        <v>404.41378561675992</v>
      </c>
      <c r="T52" s="81">
        <f t="shared" si="11"/>
        <v>365.52465118503892</v>
      </c>
      <c r="U52" s="81">
        <f t="shared" si="11"/>
        <v>316.9915100068136</v>
      </c>
      <c r="V52" s="81">
        <f t="shared" si="11"/>
        <v>184.3337199501814</v>
      </c>
      <c r="W52" s="81">
        <f t="shared" si="11"/>
        <v>228.81752504272188</v>
      </c>
      <c r="X52" s="81">
        <f t="shared" si="11"/>
        <v>62.161501526941684</v>
      </c>
      <c r="Y52" s="81">
        <f t="shared" si="11"/>
        <v>57.427818817819272</v>
      </c>
      <c r="Z52" s="81">
        <f t="shared" si="11"/>
        <v>66.474244847247775</v>
      </c>
      <c r="AA52" s="81">
        <f t="shared" si="11"/>
        <v>59.124666308299304</v>
      </c>
      <c r="AB52" s="81">
        <f t="shared" si="11"/>
        <v>156.22305833020536</v>
      </c>
      <c r="AC52" s="81">
        <f t="shared" si="11"/>
        <v>73.483574638123144</v>
      </c>
      <c r="AD52" s="81">
        <f t="shared" si="11"/>
        <v>100.56492002138592</v>
      </c>
      <c r="AE52" s="81">
        <f t="shared" si="11"/>
        <v>361.51661937328663</v>
      </c>
      <c r="AF52" s="81">
        <f t="shared" si="11"/>
        <v>114.5905828970092</v>
      </c>
      <c r="AG52" s="81">
        <f t="shared" si="11"/>
        <v>101.60259305097492</v>
      </c>
      <c r="AH52" s="81">
        <f t="shared" si="11"/>
        <v>102.45510135569974</v>
      </c>
      <c r="AI52" s="81">
        <f t="shared" si="11"/>
        <v>183.02058690938597</v>
      </c>
      <c r="AJ52" s="81">
        <f t="shared" si="11"/>
        <v>135.68778001168036</v>
      </c>
      <c r="AK52" s="15"/>
    </row>
    <row r="53" spans="2:37" s="5" customFormat="1" x14ac:dyDescent="0.25">
      <c r="B53" s="49" t="s">
        <v>64</v>
      </c>
      <c r="C53" s="81">
        <v>58.931441951488679</v>
      </c>
      <c r="D53" s="81">
        <v>51.552030460531206</v>
      </c>
      <c r="E53" s="81">
        <v>61.288326323206725</v>
      </c>
      <c r="F53" s="81">
        <v>52.244429112542988</v>
      </c>
      <c r="G53" s="81">
        <v>76.092292834168575</v>
      </c>
      <c r="H53" s="81">
        <v>80.719663360441814</v>
      </c>
      <c r="I53" s="81">
        <v>92.154410876859984</v>
      </c>
      <c r="J53" s="81">
        <v>102.29184499132849</v>
      </c>
      <c r="K53" s="81">
        <v>113.34069731695853</v>
      </c>
      <c r="L53" s="81">
        <v>124.38610822272524</v>
      </c>
      <c r="M53" s="81">
        <v>143.09785041387141</v>
      </c>
      <c r="N53" s="81">
        <v>181.80990047310164</v>
      </c>
      <c r="O53" s="81">
        <v>153.95812768772831</v>
      </c>
      <c r="P53" s="81">
        <v>192.79083127647331</v>
      </c>
      <c r="Q53" s="81">
        <v>252.20139652351128</v>
      </c>
      <c r="R53" s="81">
        <v>224.91857146109604</v>
      </c>
      <c r="S53" s="81">
        <v>395.14319465999409</v>
      </c>
      <c r="T53" s="81">
        <v>355.21571282832775</v>
      </c>
      <c r="U53" s="81">
        <v>307.72303242393565</v>
      </c>
      <c r="V53" s="81">
        <v>170.93871636326324</v>
      </c>
      <c r="W53" s="81">
        <v>217.56499327186745</v>
      </c>
      <c r="X53" s="81">
        <v>53.252097087232386</v>
      </c>
      <c r="Y53" s="81">
        <v>48.877760928615132</v>
      </c>
      <c r="Z53" s="81">
        <v>57.506867726286387</v>
      </c>
      <c r="AA53" s="81">
        <v>51.225491971140968</v>
      </c>
      <c r="AB53" s="81">
        <v>147.62633318578926</v>
      </c>
      <c r="AC53" s="81">
        <v>64.901360634687023</v>
      </c>
      <c r="AD53" s="81">
        <v>90.166154758426458</v>
      </c>
      <c r="AE53" s="81">
        <v>351.20767271318078</v>
      </c>
      <c r="AF53" s="81">
        <v>103.35594829711307</v>
      </c>
      <c r="AG53" s="81">
        <v>90.890460741431156</v>
      </c>
      <c r="AH53" s="81">
        <v>91.717538943223602</v>
      </c>
      <c r="AI53" s="81">
        <v>172.05733391068819</v>
      </c>
      <c r="AJ53" s="81">
        <v>124.5986967964876</v>
      </c>
      <c r="AK53" s="15"/>
    </row>
    <row r="54" spans="2:37" s="5" customFormat="1" x14ac:dyDescent="0.25">
      <c r="B54" s="49" t="s">
        <v>65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0</v>
      </c>
      <c r="S54" s="81">
        <v>3.7009E-2</v>
      </c>
      <c r="T54" s="81">
        <v>0.11102700000000003</v>
      </c>
      <c r="U54" s="81">
        <v>0.18504500000000002</v>
      </c>
      <c r="V54" s="81">
        <v>0.18504500000000002</v>
      </c>
      <c r="W54" s="81">
        <v>0.18504500000000002</v>
      </c>
      <c r="X54" s="81">
        <v>0.18504500000000002</v>
      </c>
      <c r="Y54" s="81">
        <v>0.18504500000000002</v>
      </c>
      <c r="Z54" s="81">
        <v>0.18504500000000002</v>
      </c>
      <c r="AA54" s="81">
        <v>0.18504500000000002</v>
      </c>
      <c r="AB54" s="81">
        <v>0.18504500000000002</v>
      </c>
      <c r="AC54" s="81">
        <v>0.18504500000000002</v>
      </c>
      <c r="AD54" s="81">
        <v>0.18504500000000002</v>
      </c>
      <c r="AE54" s="81">
        <v>0.18504500000000002</v>
      </c>
      <c r="AF54" s="81">
        <v>0.18504500000000002</v>
      </c>
      <c r="AG54" s="81">
        <v>0.18504500000000002</v>
      </c>
      <c r="AH54" s="81">
        <v>0.18504500000000002</v>
      </c>
      <c r="AI54" s="81">
        <v>0.18573891874999998</v>
      </c>
      <c r="AJ54" s="81">
        <v>0.18600353310000001</v>
      </c>
      <c r="AK54" s="15"/>
    </row>
    <row r="55" spans="2:37" s="5" customFormat="1" x14ac:dyDescent="0.25">
      <c r="B55" s="49" t="s">
        <v>66</v>
      </c>
      <c r="C55" s="81">
        <v>2.3208545594483354</v>
      </c>
      <c r="D55" s="81">
        <v>2.0171663966926592</v>
      </c>
      <c r="E55" s="81">
        <v>2.4190444296867164</v>
      </c>
      <c r="F55" s="81">
        <v>2.0467406477884511</v>
      </c>
      <c r="G55" s="81">
        <v>3.0303442878279103</v>
      </c>
      <c r="H55" s="81">
        <v>3.3301103180885065</v>
      </c>
      <c r="I55" s="81">
        <v>3.8014885169454393</v>
      </c>
      <c r="J55" s="81">
        <v>4.2193871567752961</v>
      </c>
      <c r="K55" s="81">
        <v>4.674857476623961</v>
      </c>
      <c r="L55" s="81">
        <v>5.1301859297375412</v>
      </c>
      <c r="M55" s="81">
        <v>4.0784072619854657</v>
      </c>
      <c r="N55" s="81">
        <v>6.3772953304712603</v>
      </c>
      <c r="O55" s="81">
        <v>7.428871083064112</v>
      </c>
      <c r="P55" s="81">
        <v>9.4449151948334613</v>
      </c>
      <c r="Q55" s="81">
        <v>7.7102131640853546</v>
      </c>
      <c r="R55" s="81">
        <v>12.249961308948151</v>
      </c>
      <c r="S55" s="81">
        <v>9.2335819567658124</v>
      </c>
      <c r="T55" s="81">
        <v>10.197911356711174</v>
      </c>
      <c r="U55" s="81">
        <v>9.0834325828779665</v>
      </c>
      <c r="V55" s="81">
        <v>13.209958586918173</v>
      </c>
      <c r="W55" s="81">
        <v>11.067486770854417</v>
      </c>
      <c r="X55" s="81">
        <v>8.7243594397092945</v>
      </c>
      <c r="Y55" s="81">
        <v>8.365012889204138</v>
      </c>
      <c r="Z55" s="81">
        <v>8.7823321209613887</v>
      </c>
      <c r="AA55" s="81">
        <v>7.7141293371583313</v>
      </c>
      <c r="AB55" s="81">
        <v>8.4116801444160956</v>
      </c>
      <c r="AC55" s="81">
        <v>8.3971690034361153</v>
      </c>
      <c r="AD55" s="81">
        <v>10.213720262959463</v>
      </c>
      <c r="AE55" s="81">
        <v>10.123901660105862</v>
      </c>
      <c r="AF55" s="81">
        <v>11.049589599896116</v>
      </c>
      <c r="AG55" s="81">
        <v>10.527087309543763</v>
      </c>
      <c r="AH55" s="81">
        <v>10.55251741247614</v>
      </c>
      <c r="AI55" s="81">
        <v>10.777514079947789</v>
      </c>
      <c r="AJ55" s="81">
        <v>10.903079682092745</v>
      </c>
      <c r="AK55" s="15"/>
    </row>
    <row r="56" spans="2:37" s="5" customFormat="1" x14ac:dyDescent="0.25">
      <c r="B56" s="50" t="s">
        <v>67</v>
      </c>
      <c r="C56" s="81">
        <f>SUM(C57:C59)</f>
        <v>0.30216447850769501</v>
      </c>
      <c r="D56" s="81">
        <f t="shared" ref="D56:AJ56" si="12">SUM(D57:D59)</f>
        <v>0.31439028393626717</v>
      </c>
      <c r="E56" s="81">
        <f t="shared" si="12"/>
        <v>0.32517835584102989</v>
      </c>
      <c r="F56" s="81">
        <f t="shared" si="12"/>
        <v>0.33596642774579261</v>
      </c>
      <c r="G56" s="81">
        <f t="shared" si="12"/>
        <v>0.34675449965055538</v>
      </c>
      <c r="H56" s="81">
        <f t="shared" si="12"/>
        <v>9.2448073237502673</v>
      </c>
      <c r="I56" s="81">
        <f t="shared" si="12"/>
        <v>9.5713916823217211</v>
      </c>
      <c r="J56" s="81">
        <f t="shared" si="12"/>
        <v>9.8979760408931732</v>
      </c>
      <c r="K56" s="81">
        <f t="shared" si="12"/>
        <v>10.224560399464627</v>
      </c>
      <c r="L56" s="81">
        <f t="shared" si="12"/>
        <v>10.551144758036081</v>
      </c>
      <c r="M56" s="81">
        <f t="shared" si="12"/>
        <v>17.738974835040214</v>
      </c>
      <c r="N56" s="81">
        <f t="shared" si="12"/>
        <v>18.511513296540269</v>
      </c>
      <c r="O56" s="81">
        <f t="shared" si="12"/>
        <v>3.2319390753811978</v>
      </c>
      <c r="P56" s="81">
        <f t="shared" si="12"/>
        <v>113.63274345047374</v>
      </c>
      <c r="Q56" s="81">
        <f t="shared" si="12"/>
        <v>62.355276501023006</v>
      </c>
      <c r="R56" s="81">
        <f t="shared" si="12"/>
        <v>119.51714630761704</v>
      </c>
      <c r="S56" s="81">
        <f t="shared" si="12"/>
        <v>13.039277170620025</v>
      </c>
      <c r="T56" s="81">
        <f t="shared" si="12"/>
        <v>13.039277170620025</v>
      </c>
      <c r="U56" s="81">
        <f t="shared" si="12"/>
        <v>68.239679358166299</v>
      </c>
      <c r="V56" s="81">
        <f t="shared" si="12"/>
        <v>15.000744789667792</v>
      </c>
      <c r="W56" s="81">
        <f t="shared" si="12"/>
        <v>14.989956717763027</v>
      </c>
      <c r="X56" s="81">
        <f t="shared" si="12"/>
        <v>14.979168645858264</v>
      </c>
      <c r="Y56" s="81">
        <f t="shared" si="12"/>
        <v>14.968380573953501</v>
      </c>
      <c r="Z56" s="81">
        <f t="shared" si="12"/>
        <v>14.95759250204874</v>
      </c>
      <c r="AA56" s="81">
        <f t="shared" si="12"/>
        <v>14.946804430143978</v>
      </c>
      <c r="AB56" s="81">
        <f t="shared" si="12"/>
        <v>14.620220071572525</v>
      </c>
      <c r="AC56" s="81">
        <f t="shared" si="12"/>
        <v>14.293635713001073</v>
      </c>
      <c r="AD56" s="81">
        <f t="shared" si="12"/>
        <v>13.967051354429618</v>
      </c>
      <c r="AE56" s="81">
        <f t="shared" si="12"/>
        <v>13.640466995858166</v>
      </c>
      <c r="AF56" s="81">
        <f t="shared" si="12"/>
        <v>13.313882637286712</v>
      </c>
      <c r="AG56" s="81">
        <f t="shared" si="12"/>
        <v>12.541344175786652</v>
      </c>
      <c r="AH56" s="81">
        <f t="shared" si="12"/>
        <v>11.768805714286593</v>
      </c>
      <c r="AI56" s="81">
        <f t="shared" si="12"/>
        <v>11.768805714286593</v>
      </c>
      <c r="AJ56" s="81">
        <f t="shared" si="12"/>
        <v>7.8458704761910623</v>
      </c>
      <c r="AK56" s="15"/>
    </row>
    <row r="57" spans="2:37" s="5" customFormat="1" x14ac:dyDescent="0.25">
      <c r="B57" s="49" t="s">
        <v>68</v>
      </c>
      <c r="C57" s="81">
        <v>0.30168747346007596</v>
      </c>
      <c r="D57" s="81">
        <v>0.31056080679341003</v>
      </c>
      <c r="E57" s="81">
        <v>0.3194341401267442</v>
      </c>
      <c r="F57" s="81">
        <v>0.32830747346007833</v>
      </c>
      <c r="G57" s="81">
        <v>0.3371808067934125</v>
      </c>
      <c r="H57" s="81">
        <v>9.1772692723216966</v>
      </c>
      <c r="I57" s="81">
        <v>9.4458892723217218</v>
      </c>
      <c r="J57" s="81">
        <v>9.7145092723217452</v>
      </c>
      <c r="K57" s="81">
        <v>9.9831292723217704</v>
      </c>
      <c r="L57" s="81">
        <v>10.251749272321796</v>
      </c>
      <c r="M57" s="81">
        <v>17.317382887825925</v>
      </c>
      <c r="N57" s="81">
        <v>17.967724887825984</v>
      </c>
      <c r="O57" s="81">
        <v>2.6881506666669113</v>
      </c>
      <c r="P57" s="81">
        <v>112.39268647033089</v>
      </c>
      <c r="Q57" s="81">
        <v>60.767085235165858</v>
      </c>
      <c r="R57" s="81">
        <v>117.23268647033133</v>
      </c>
      <c r="S57" s="81">
        <v>10.754817333334312</v>
      </c>
      <c r="T57" s="81">
        <v>10.754817333334312</v>
      </c>
      <c r="U57" s="81">
        <v>65.607085235166295</v>
      </c>
      <c r="V57" s="81">
        <v>12.368150666667791</v>
      </c>
      <c r="W57" s="81">
        <v>12.359277333334456</v>
      </c>
      <c r="X57" s="81">
        <v>12.350404000001122</v>
      </c>
      <c r="Y57" s="81">
        <v>12.341530666667788</v>
      </c>
      <c r="Z57" s="81">
        <v>12.332657333334453</v>
      </c>
      <c r="AA57" s="81">
        <v>12.323784000001119</v>
      </c>
      <c r="AB57" s="81">
        <v>12.055164000001096</v>
      </c>
      <c r="AC57" s="81">
        <v>11.786544000001072</v>
      </c>
      <c r="AD57" s="81">
        <v>11.517924000001047</v>
      </c>
      <c r="AE57" s="81">
        <v>11.249304000001022</v>
      </c>
      <c r="AF57" s="81">
        <v>10.980684000000998</v>
      </c>
      <c r="AG57" s="81">
        <v>10.330342000000938</v>
      </c>
      <c r="AH57" s="81">
        <v>9.6800000000008808</v>
      </c>
      <c r="AI57" s="81">
        <v>9.6800000000008808</v>
      </c>
      <c r="AJ57" s="81">
        <v>6.4533333333339202</v>
      </c>
      <c r="AK57" s="15"/>
    </row>
    <row r="58" spans="2:37" s="5" customFormat="1" x14ac:dyDescent="0.25">
      <c r="B58" s="49" t="s">
        <v>69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5.3107915000000002E-3</v>
      </c>
      <c r="N58" s="81">
        <v>1.0621583E-2</v>
      </c>
      <c r="O58" s="81">
        <v>1.0621583E-2</v>
      </c>
      <c r="P58" s="81">
        <v>1.0621583E-2</v>
      </c>
      <c r="Q58" s="81">
        <v>1.0621583E-2</v>
      </c>
      <c r="R58" s="81">
        <v>1.0621583E-2</v>
      </c>
      <c r="S58" s="81">
        <v>1.0621583E-2</v>
      </c>
      <c r="T58" s="81">
        <v>1.0621583E-2</v>
      </c>
      <c r="U58" s="81">
        <v>1.0621583E-2</v>
      </c>
      <c r="V58" s="81">
        <v>1.0621583E-2</v>
      </c>
      <c r="W58" s="81">
        <v>1.0621583E-2</v>
      </c>
      <c r="X58" s="81">
        <v>1.0621583E-2</v>
      </c>
      <c r="Y58" s="81">
        <v>1.0621583E-2</v>
      </c>
      <c r="Z58" s="81">
        <v>1.0621583E-2</v>
      </c>
      <c r="AA58" s="81">
        <v>1.0621583E-2</v>
      </c>
      <c r="AB58" s="81">
        <v>1.0621583E-2</v>
      </c>
      <c r="AC58" s="81">
        <v>1.0621583E-2</v>
      </c>
      <c r="AD58" s="81">
        <v>1.0621583E-2</v>
      </c>
      <c r="AE58" s="81">
        <v>1.0621583E-2</v>
      </c>
      <c r="AF58" s="81">
        <v>1.0621583E-2</v>
      </c>
      <c r="AG58" s="81">
        <v>5.3107915000000002E-3</v>
      </c>
      <c r="AH58" s="81">
        <v>0</v>
      </c>
      <c r="AI58" s="81">
        <v>0</v>
      </c>
      <c r="AJ58" s="81">
        <v>0</v>
      </c>
      <c r="AK58" s="15"/>
    </row>
    <row r="59" spans="2:37" s="5" customFormat="1" x14ac:dyDescent="0.25">
      <c r="B59" s="49" t="s">
        <v>70</v>
      </c>
      <c r="C59" s="81">
        <v>4.7700504761904826E-4</v>
      </c>
      <c r="D59" s="81">
        <v>3.8294771428571345E-3</v>
      </c>
      <c r="E59" s="81">
        <v>5.7442157142857022E-3</v>
      </c>
      <c r="F59" s="81">
        <v>7.6589542857142976E-3</v>
      </c>
      <c r="G59" s="81">
        <v>9.5736928571428671E-3</v>
      </c>
      <c r="H59" s="81">
        <v>6.7538051428571375E-2</v>
      </c>
      <c r="I59" s="81">
        <v>0.12550240999999998</v>
      </c>
      <c r="J59" s="81">
        <v>0.18346676857142868</v>
      </c>
      <c r="K59" s="81">
        <v>0.24143112714285711</v>
      </c>
      <c r="L59" s="81">
        <v>0.29939548571428576</v>
      </c>
      <c r="M59" s="81">
        <v>0.41628115571428659</v>
      </c>
      <c r="N59" s="81">
        <v>0.53316682571428664</v>
      </c>
      <c r="O59" s="81">
        <v>0.53316682571428664</v>
      </c>
      <c r="P59" s="81">
        <v>1.2294353971428569</v>
      </c>
      <c r="Q59" s="81">
        <v>1.5775696828571422</v>
      </c>
      <c r="R59" s="81">
        <v>2.273838254285713</v>
      </c>
      <c r="S59" s="81">
        <v>2.273838254285713</v>
      </c>
      <c r="T59" s="81">
        <v>2.273838254285713</v>
      </c>
      <c r="U59" s="81">
        <v>2.6219725399999998</v>
      </c>
      <c r="V59" s="81">
        <v>2.6219725399999998</v>
      </c>
      <c r="W59" s="81">
        <v>2.6200578014285707</v>
      </c>
      <c r="X59" s="81">
        <v>2.618143062857142</v>
      </c>
      <c r="Y59" s="81">
        <v>2.6162283242857129</v>
      </c>
      <c r="Z59" s="81">
        <v>2.614313585714287</v>
      </c>
      <c r="AA59" s="81">
        <v>2.6123988471428579</v>
      </c>
      <c r="AB59" s="81">
        <v>2.5544344885714292</v>
      </c>
      <c r="AC59" s="81">
        <v>2.4964701300000001</v>
      </c>
      <c r="AD59" s="81">
        <v>2.4385057714285709</v>
      </c>
      <c r="AE59" s="81">
        <v>2.3805414128571423</v>
      </c>
      <c r="AF59" s="81">
        <v>2.3225770542857131</v>
      </c>
      <c r="AG59" s="81">
        <v>2.2056913842857133</v>
      </c>
      <c r="AH59" s="81">
        <v>2.088805714285713</v>
      </c>
      <c r="AI59" s="81">
        <v>2.088805714285713</v>
      </c>
      <c r="AJ59" s="81">
        <v>1.392537142857142</v>
      </c>
      <c r="AK59" s="15"/>
    </row>
    <row r="60" spans="2:37" s="5" customFormat="1" x14ac:dyDescent="0.25">
      <c r="B60" s="50" t="s">
        <v>71</v>
      </c>
      <c r="C60" s="81">
        <v>-413.04346724561293</v>
      </c>
      <c r="D60" s="81">
        <v>-409.63256329952986</v>
      </c>
      <c r="E60" s="81">
        <v>-560.58435398918311</v>
      </c>
      <c r="F60" s="81">
        <v>-586.39636072434257</v>
      </c>
      <c r="G60" s="81">
        <v>-645.75661766327653</v>
      </c>
      <c r="H60" s="81">
        <v>-683.03396518401007</v>
      </c>
      <c r="I60" s="81">
        <v>-767.60022937708061</v>
      </c>
      <c r="J60" s="81">
        <v>-786.29874239430683</v>
      </c>
      <c r="K60" s="81">
        <v>-906.28756533562387</v>
      </c>
      <c r="L60" s="81">
        <v>-1058.7141793882588</v>
      </c>
      <c r="M60" s="81">
        <v>-1114.4369117856486</v>
      </c>
      <c r="N60" s="81">
        <v>-1068.0654076779765</v>
      </c>
      <c r="O60" s="81">
        <v>-915.25661283335285</v>
      </c>
      <c r="P60" s="81">
        <v>-1123.5512133999086</v>
      </c>
      <c r="Q60" s="81">
        <v>-1020.79963079815</v>
      </c>
      <c r="R60" s="81">
        <v>-1063.8742899053073</v>
      </c>
      <c r="S60" s="81">
        <v>-1244.3130240287962</v>
      </c>
      <c r="T60" s="81">
        <v>-1206.824065283829</v>
      </c>
      <c r="U60" s="81">
        <v>-697.56674043105249</v>
      </c>
      <c r="V60" s="81">
        <v>-704.38615678786232</v>
      </c>
      <c r="W60" s="81">
        <v>-838.42249640140847</v>
      </c>
      <c r="X60" s="81">
        <v>-749.05849725905921</v>
      </c>
      <c r="Y60" s="81">
        <v>-675.57645053943099</v>
      </c>
      <c r="Z60" s="81">
        <v>-672.8886811663624</v>
      </c>
      <c r="AA60" s="81">
        <v>-761.97395192324007</v>
      </c>
      <c r="AB60" s="81">
        <v>-746.93157966031367</v>
      </c>
      <c r="AC60" s="81">
        <v>-791.65564842946696</v>
      </c>
      <c r="AD60" s="81">
        <v>-864.89704205231646</v>
      </c>
      <c r="AE60" s="81">
        <v>-823.16890760700608</v>
      </c>
      <c r="AF60" s="81">
        <v>-870.24226175487354</v>
      </c>
      <c r="AG60" s="81">
        <v>-826.9514345516543</v>
      </c>
      <c r="AH60" s="81">
        <v>-976.46006876831063</v>
      </c>
      <c r="AI60" s="81">
        <v>-943.2295072280707</v>
      </c>
      <c r="AJ60" s="81">
        <v>-936.23488143632403</v>
      </c>
      <c r="AK60" s="15"/>
    </row>
    <row r="61" spans="2:37" s="5" customFormat="1" x14ac:dyDescent="0.25">
      <c r="B61" s="50" t="s">
        <v>72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15"/>
    </row>
    <row r="62" spans="2:37" s="5" customFormat="1" ht="18" x14ac:dyDescent="0.35">
      <c r="B62" s="47" t="s">
        <v>104</v>
      </c>
      <c r="C62" s="82">
        <f>C60+C56+C52+C48+C44+C40+C36+C61</f>
        <v>6320.8316182726776</v>
      </c>
      <c r="D62" s="82">
        <f t="shared" ref="D62:AJ62" si="13">D60+D56+D52+D48+D44+D40+D36+D61</f>
        <v>6028.421930748058</v>
      </c>
      <c r="E62" s="82">
        <f t="shared" si="13"/>
        <v>5947.1612349745255</v>
      </c>
      <c r="F62" s="82">
        <f t="shared" si="13"/>
        <v>6125.1984218736752</v>
      </c>
      <c r="G62" s="82">
        <f t="shared" si="13"/>
        <v>5949.7044813384036</v>
      </c>
      <c r="H62" s="82">
        <f t="shared" si="13"/>
        <v>6764.2747678662872</v>
      </c>
      <c r="I62" s="82">
        <f t="shared" si="13"/>
        <v>6790.257987145158</v>
      </c>
      <c r="J62" s="82">
        <f t="shared" si="13"/>
        <v>6224.0865785843962</v>
      </c>
      <c r="K62" s="82">
        <f t="shared" si="13"/>
        <v>6084.2173154737748</v>
      </c>
      <c r="L62" s="82">
        <f t="shared" si="13"/>
        <v>5614.7695044661423</v>
      </c>
      <c r="M62" s="82">
        <f t="shared" si="13"/>
        <v>6245.7419885288846</v>
      </c>
      <c r="N62" s="82">
        <f t="shared" si="13"/>
        <v>8204.304175784353</v>
      </c>
      <c r="O62" s="82">
        <f t="shared" si="13"/>
        <v>7554.1541209866018</v>
      </c>
      <c r="P62" s="82">
        <f t="shared" si="13"/>
        <v>7575.2507147443803</v>
      </c>
      <c r="Q62" s="82">
        <f t="shared" si="13"/>
        <v>6474.5921610659861</v>
      </c>
      <c r="R62" s="82">
        <f t="shared" si="13"/>
        <v>6207.5285603227949</v>
      </c>
      <c r="S62" s="82">
        <f t="shared" si="13"/>
        <v>4445.4243029156114</v>
      </c>
      <c r="T62" s="82">
        <f t="shared" si="13"/>
        <v>4039.9792552595763</v>
      </c>
      <c r="U62" s="82">
        <f t="shared" si="13"/>
        <v>3163.8690612711189</v>
      </c>
      <c r="V62" s="82">
        <f t="shared" si="13"/>
        <v>3069.4506269744888</v>
      </c>
      <c r="W62" s="82">
        <f t="shared" si="13"/>
        <v>4192.2253526605118</v>
      </c>
      <c r="X62" s="82">
        <f t="shared" si="13"/>
        <v>3465.2226245626644</v>
      </c>
      <c r="Y62" s="82">
        <f t="shared" si="13"/>
        <v>2891.6190110079374</v>
      </c>
      <c r="Z62" s="82">
        <f t="shared" si="13"/>
        <v>3137.12391784901</v>
      </c>
      <c r="AA62" s="82">
        <f t="shared" si="13"/>
        <v>2954.2631590614205</v>
      </c>
      <c r="AB62" s="82">
        <f t="shared" si="13"/>
        <v>3009.0770354183187</v>
      </c>
      <c r="AC62" s="82">
        <f t="shared" si="13"/>
        <v>2703.129532383135</v>
      </c>
      <c r="AD62" s="82">
        <f t="shared" si="13"/>
        <v>4004.6936496856092</v>
      </c>
      <c r="AE62" s="82">
        <f t="shared" si="13"/>
        <v>2998.4546591145845</v>
      </c>
      <c r="AF62" s="82">
        <f t="shared" si="13"/>
        <v>2904.7835162397678</v>
      </c>
      <c r="AG62" s="82">
        <f t="shared" si="13"/>
        <v>3218.406846600913</v>
      </c>
      <c r="AH62" s="82">
        <f t="shared" si="13"/>
        <v>2871.9372476715625</v>
      </c>
      <c r="AI62" s="82">
        <f t="shared" si="13"/>
        <v>2468.9714694209038</v>
      </c>
      <c r="AJ62" s="82">
        <f t="shared" si="13"/>
        <v>2964.9625408213456</v>
      </c>
      <c r="AK62" s="14"/>
    </row>
    <row r="63" spans="2:37" s="5" customFormat="1" x14ac:dyDescent="0.25">
      <c r="B63" s="47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2:37" x14ac:dyDescent="0.25">
      <c r="B64" s="5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2:38" x14ac:dyDescent="0.25">
      <c r="B65" s="5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2:38" x14ac:dyDescent="0.25">
      <c r="B66" s="47" t="s">
        <v>7</v>
      </c>
    </row>
    <row r="67" spans="2:38" x14ac:dyDescent="0.25">
      <c r="B67" s="13" t="s">
        <v>49</v>
      </c>
      <c r="C67" s="67">
        <f>(C36-C4)/C4</f>
        <v>-0.46765252348535336</v>
      </c>
      <c r="D67" s="67">
        <f t="shared" ref="D67:AD67" si="14">(D36-D4)/D4</f>
        <v>-0.37103540226799536</v>
      </c>
      <c r="E67" s="67">
        <f t="shared" si="14"/>
        <v>-0.51953799543440771</v>
      </c>
      <c r="F67" s="67">
        <f t="shared" si="14"/>
        <v>-0.46859289147154254</v>
      </c>
      <c r="G67" s="67">
        <f t="shared" si="14"/>
        <v>-0.40173620375070795</v>
      </c>
      <c r="H67" s="67">
        <f t="shared" si="14"/>
        <v>-0.40919730372285523</v>
      </c>
      <c r="I67" s="67">
        <f t="shared" si="14"/>
        <v>-0.66640835726448122</v>
      </c>
      <c r="J67" s="67">
        <f t="shared" si="14"/>
        <v>-0.51183697886914592</v>
      </c>
      <c r="K67" s="67">
        <f t="shared" si="14"/>
        <v>-0.56261078403371667</v>
      </c>
      <c r="L67" s="67">
        <f t="shared" si="14"/>
        <v>-0.38364079698259784</v>
      </c>
      <c r="M67" s="67">
        <f t="shared" si="14"/>
        <v>-1.066642706908306</v>
      </c>
      <c r="N67" s="67">
        <f t="shared" si="14"/>
        <v>-1.3632847427083594</v>
      </c>
      <c r="O67" s="67">
        <f t="shared" si="14"/>
        <v>-1.1496071107086279</v>
      </c>
      <c r="P67" s="67">
        <f t="shared" si="14"/>
        <v>-1.1565222577423579E-2</v>
      </c>
      <c r="Q67" s="67">
        <f t="shared" si="14"/>
        <v>6.6479420605076556E-2</v>
      </c>
      <c r="R67" s="67">
        <f t="shared" si="14"/>
        <v>6.6346645831578482E-2</v>
      </c>
      <c r="S67" s="67">
        <f t="shared" si="14"/>
        <v>0.28791307861496301</v>
      </c>
      <c r="T67" s="67">
        <f t="shared" si="14"/>
        <v>0.41144357124656239</v>
      </c>
      <c r="U67" s="67">
        <f t="shared" si="14"/>
        <v>0.5267191620178111</v>
      </c>
      <c r="V67" s="67">
        <f t="shared" si="14"/>
        <v>0.30171446839494309</v>
      </c>
      <c r="W67" s="67">
        <f t="shared" si="14"/>
        <v>0.31531717897454464</v>
      </c>
      <c r="X67" s="67">
        <f t="shared" si="14"/>
        <v>0.44000037423097471</v>
      </c>
      <c r="Y67" s="67">
        <f t="shared" si="14"/>
        <v>0.11712552325531039</v>
      </c>
      <c r="Z67" s="67">
        <f t="shared" si="14"/>
        <v>6.1637602150583226E-2</v>
      </c>
      <c r="AA67" s="67">
        <f t="shared" si="14"/>
        <v>0.13202425681985322</v>
      </c>
      <c r="AB67" s="67">
        <f t="shared" si="14"/>
        <v>1.0390295266786889E-2</v>
      </c>
      <c r="AC67" s="67">
        <f t="shared" si="14"/>
        <v>-7.4259332019627255E-2</v>
      </c>
      <c r="AD67" s="67">
        <f t="shared" si="14"/>
        <v>0.35965980314477147</v>
      </c>
      <c r="AE67" s="67">
        <f t="shared" ref="AE67:AF67" si="15">(AE36-AE4)/AE4</f>
        <v>0.41269416569075817</v>
      </c>
      <c r="AF67" s="67">
        <f t="shared" si="15"/>
        <v>0.65508005885567699</v>
      </c>
      <c r="AG67" s="67">
        <f t="shared" ref="AG67:AH67" si="16">(AG36-AG4)/AG4</f>
        <v>0.80648299248730149</v>
      </c>
      <c r="AH67" s="67">
        <f t="shared" si="16"/>
        <v>1.2104359529263764</v>
      </c>
      <c r="AI67" s="67">
        <f t="shared" ref="AI67:AJ67" si="17">(AI36-AI4)/AI4</f>
        <v>0.71417170268739316</v>
      </c>
      <c r="AJ67" s="67">
        <f t="shared" si="17"/>
        <v>0.59502658367570938</v>
      </c>
      <c r="AK67" s="17"/>
      <c r="AL67" s="66"/>
    </row>
    <row r="68" spans="2:38" x14ac:dyDescent="0.25">
      <c r="B68" s="49" t="s">
        <v>50</v>
      </c>
      <c r="C68" s="67">
        <f t="shared" ref="C68:AD68" si="18">(C37-C5)/C5</f>
        <v>-0.4338144812639621</v>
      </c>
      <c r="D68" s="67">
        <f t="shared" si="18"/>
        <v>-0.34407703935125572</v>
      </c>
      <c r="E68" s="67">
        <f t="shared" si="18"/>
        <v>-0.47304004198939653</v>
      </c>
      <c r="F68" s="67">
        <f t="shared" si="18"/>
        <v>-0.42762233055306659</v>
      </c>
      <c r="G68" s="67">
        <f t="shared" si="18"/>
        <v>-0.35870109625040381</v>
      </c>
      <c r="H68" s="67">
        <f t="shared" si="18"/>
        <v>-0.35723836343712423</v>
      </c>
      <c r="I68" s="67">
        <f t="shared" si="18"/>
        <v>-0.56508333330798233</v>
      </c>
      <c r="J68" s="67">
        <f t="shared" si="18"/>
        <v>-0.45669082192997346</v>
      </c>
      <c r="K68" s="67">
        <f t="shared" si="18"/>
        <v>-0.48792681449024927</v>
      </c>
      <c r="L68" s="67">
        <f t="shared" si="18"/>
        <v>-0.32880456312447132</v>
      </c>
      <c r="M68" s="67">
        <f t="shared" si="18"/>
        <v>-0.67234657343204363</v>
      </c>
      <c r="N68" s="67">
        <f t="shared" si="18"/>
        <v>-1.0109493173851165</v>
      </c>
      <c r="O68" s="67">
        <f t="shared" si="18"/>
        <v>-0.83533399892304649</v>
      </c>
      <c r="P68" s="67">
        <f t="shared" si="18"/>
        <v>-2.4257088079234393E-2</v>
      </c>
      <c r="Q68" s="67">
        <f t="shared" si="18"/>
        <v>4.6613229283424054E-2</v>
      </c>
      <c r="R68" s="67">
        <f t="shared" si="18"/>
        <v>4.7877745487561497E-2</v>
      </c>
      <c r="S68" s="67">
        <f t="shared" si="18"/>
        <v>0.24539760120031187</v>
      </c>
      <c r="T68" s="67">
        <f t="shared" si="18"/>
        <v>0.35052583052421282</v>
      </c>
      <c r="U68" s="67">
        <f t="shared" si="18"/>
        <v>0.47339579732194248</v>
      </c>
      <c r="V68" s="67">
        <f t="shared" si="18"/>
        <v>0.27087347707881587</v>
      </c>
      <c r="W68" s="67">
        <f t="shared" si="18"/>
        <v>0.27033776171350776</v>
      </c>
      <c r="X68" s="67">
        <f t="shared" si="18"/>
        <v>0.38388626631208611</v>
      </c>
      <c r="Y68" s="67">
        <f t="shared" si="18"/>
        <v>0.10281343593042262</v>
      </c>
      <c r="Z68" s="67">
        <f t="shared" si="18"/>
        <v>5.0849831157041836E-2</v>
      </c>
      <c r="AA68" s="67">
        <f t="shared" si="18"/>
        <v>0.11483263754887699</v>
      </c>
      <c r="AB68" s="67">
        <f t="shared" si="18"/>
        <v>4.1378070478015633E-3</v>
      </c>
      <c r="AC68" s="67">
        <f t="shared" si="18"/>
        <v>-7.4504423190996191E-2</v>
      </c>
      <c r="AD68" s="67">
        <f t="shared" si="18"/>
        <v>0.29720340323643635</v>
      </c>
      <c r="AE68" s="67">
        <f t="shared" ref="AE68:AF68" si="19">(AE37-AE5)/AE5</f>
        <v>0.35269604601727378</v>
      </c>
      <c r="AF68" s="67">
        <f t="shared" si="19"/>
        <v>0.55434733007566295</v>
      </c>
      <c r="AG68" s="67">
        <f t="shared" ref="AG68:AH68" si="20">(AG37-AG5)/AG5</f>
        <v>0.66929283763391145</v>
      </c>
      <c r="AH68" s="67">
        <f t="shared" si="20"/>
        <v>0.93427542119610119</v>
      </c>
      <c r="AI68" s="67">
        <f t="shared" ref="AI68:AJ68" si="21">(AI37-AI5)/AI5</f>
        <v>0.5858287656167982</v>
      </c>
      <c r="AJ68" s="67">
        <f t="shared" si="21"/>
        <v>0.48859625861106099</v>
      </c>
      <c r="AK68" s="17"/>
      <c r="AL68" s="66"/>
    </row>
    <row r="69" spans="2:38" x14ac:dyDescent="0.25">
      <c r="B69" s="49" t="s">
        <v>51</v>
      </c>
      <c r="C69" s="67">
        <f t="shared" ref="C69:AD69" si="22">(C38-C6)/C6</f>
        <v>1.0611720111129293E-2</v>
      </c>
      <c r="D69" s="67">
        <f t="shared" si="22"/>
        <v>5.5254551599886202E-2</v>
      </c>
      <c r="E69" s="67">
        <f t="shared" si="22"/>
        <v>8.1406043454254201E-2</v>
      </c>
      <c r="F69" s="67">
        <f t="shared" si="22"/>
        <v>3.3957050577373333E-3</v>
      </c>
      <c r="G69" s="67">
        <f t="shared" si="22"/>
        <v>-2.3438487031492823E-2</v>
      </c>
      <c r="H69" s="67">
        <f t="shared" si="22"/>
        <v>-7.7330907216351344E-2</v>
      </c>
      <c r="I69" s="67">
        <f t="shared" si="22"/>
        <v>-0.14861054816564193</v>
      </c>
      <c r="J69" s="67">
        <f t="shared" si="22"/>
        <v>-9.2977456513494653E-3</v>
      </c>
      <c r="K69" s="67">
        <f t="shared" si="22"/>
        <v>4.1730371743292492E-2</v>
      </c>
      <c r="L69" s="67">
        <f t="shared" si="22"/>
        <v>4.0497510001529936E-2</v>
      </c>
      <c r="M69" s="67">
        <f t="shared" si="22"/>
        <v>-3.3285778891920741E-2</v>
      </c>
      <c r="N69" s="67">
        <f t="shared" si="22"/>
        <v>-0.13762401708407751</v>
      </c>
      <c r="O69" s="67">
        <f t="shared" si="22"/>
        <v>1.7580934822938113E-2</v>
      </c>
      <c r="P69" s="67">
        <f t="shared" si="22"/>
        <v>-0.13639088526112522</v>
      </c>
      <c r="Q69" s="67">
        <f t="shared" si="22"/>
        <v>-0.1083082414592839</v>
      </c>
      <c r="R69" s="67">
        <f t="shared" si="22"/>
        <v>-1.4466818033539809E-2</v>
      </c>
      <c r="S69" s="67">
        <f t="shared" si="22"/>
        <v>-8.3551556257459067E-2</v>
      </c>
      <c r="T69" s="67">
        <f t="shared" si="22"/>
        <v>-0.10269439379347267</v>
      </c>
      <c r="U69" s="67">
        <f t="shared" si="22"/>
        <v>-7.964259357158425E-2</v>
      </c>
      <c r="V69" s="67">
        <f t="shared" si="22"/>
        <v>-1.5736869547412272E-2</v>
      </c>
      <c r="W69" s="67">
        <f t="shared" si="22"/>
        <v>-0.22698384500981433</v>
      </c>
      <c r="X69" s="67">
        <f t="shared" si="22"/>
        <v>-0.2349093968081219</v>
      </c>
      <c r="Y69" s="67">
        <f t="shared" si="22"/>
        <v>-7.7147570549585542E-3</v>
      </c>
      <c r="Z69" s="67">
        <f t="shared" si="22"/>
        <v>-8.0352650890981092E-2</v>
      </c>
      <c r="AA69" s="67">
        <f t="shared" si="22"/>
        <v>-6.9481805407870148E-2</v>
      </c>
      <c r="AB69" s="67">
        <f t="shared" si="22"/>
        <v>-3.9424271249733758E-2</v>
      </c>
      <c r="AC69" s="67">
        <f t="shared" si="22"/>
        <v>-7.6991910234987014E-3</v>
      </c>
      <c r="AD69" s="67">
        <f t="shared" si="22"/>
        <v>-0.28068877442182794</v>
      </c>
      <c r="AE69" s="67">
        <f t="shared" ref="AE69:AF69" si="23">(AE38-AE6)/AE6</f>
        <v>-0.11758704158343961</v>
      </c>
      <c r="AF69" s="67">
        <f t="shared" si="23"/>
        <v>-3.7755073949629785E-2</v>
      </c>
      <c r="AG69" s="67">
        <f t="shared" ref="AG69:AH69" si="24">(AG38-AG6)/AG6</f>
        <v>-7.7222395264523458E-2</v>
      </c>
      <c r="AH69" s="67">
        <f t="shared" si="24"/>
        <v>-2.3476408184680168E-2</v>
      </c>
      <c r="AI69" s="67">
        <f t="shared" ref="AI69:AJ69" si="25">(AI38-AI6)/AI6</f>
        <v>-7.9043979275881682E-3</v>
      </c>
      <c r="AJ69" s="67">
        <f t="shared" si="25"/>
        <v>-3.066625512718944E-3</v>
      </c>
      <c r="AK69" s="17"/>
      <c r="AL69" s="66"/>
    </row>
    <row r="70" spans="2:38" x14ac:dyDescent="0.25">
      <c r="B70" s="49" t="s">
        <v>52</v>
      </c>
      <c r="C70" s="67">
        <f t="shared" ref="C70:AD70" si="26">(C39-C7)/C7</f>
        <v>2.8066418177686032E-2</v>
      </c>
      <c r="D70" s="67">
        <f t="shared" si="26"/>
        <v>1.8937418784094676E-2</v>
      </c>
      <c r="E70" s="67">
        <f t="shared" si="26"/>
        <v>1.0894392341960896E-2</v>
      </c>
      <c r="F70" s="67">
        <f t="shared" si="26"/>
        <v>6.1390066799950982E-3</v>
      </c>
      <c r="G70" s="67">
        <f t="shared" si="26"/>
        <v>1.4685455248023848E-2</v>
      </c>
      <c r="H70" s="67">
        <f t="shared" si="26"/>
        <v>-3.6160327681951294E-3</v>
      </c>
      <c r="I70" s="67">
        <f t="shared" si="26"/>
        <v>1.7026335739849095E-2</v>
      </c>
      <c r="J70" s="67">
        <f t="shared" si="26"/>
        <v>9.745312694274158E-3</v>
      </c>
      <c r="K70" s="67">
        <f t="shared" si="26"/>
        <v>4.9751998854330882E-4</v>
      </c>
      <c r="L70" s="67">
        <f t="shared" si="26"/>
        <v>-1.2895745506970863E-2</v>
      </c>
      <c r="M70" s="67">
        <f t="shared" si="26"/>
        <v>-1.9826076338128489E-2</v>
      </c>
      <c r="N70" s="67">
        <f t="shared" si="26"/>
        <v>-1.805297812386757E-2</v>
      </c>
      <c r="O70" s="67">
        <f t="shared" si="26"/>
        <v>-3.1275536144170384E-2</v>
      </c>
      <c r="P70" s="67">
        <f t="shared" si="26"/>
        <v>-2.4679599882460782E-2</v>
      </c>
      <c r="Q70" s="67">
        <f t="shared" si="26"/>
        <v>-3.3371620902394143E-2</v>
      </c>
      <c r="R70" s="67">
        <f t="shared" si="26"/>
        <v>-4.1333454107925494E-2</v>
      </c>
      <c r="S70" s="67">
        <f t="shared" si="26"/>
        <v>-3.7720032005268564E-2</v>
      </c>
      <c r="T70" s="67">
        <f t="shared" si="26"/>
        <v>-4.1511035760903703E-2</v>
      </c>
      <c r="U70" s="67">
        <f t="shared" si="26"/>
        <v>-4.9503154938216089E-2</v>
      </c>
      <c r="V70" s="67">
        <f t="shared" si="26"/>
        <v>-6.8089447850595855E-2</v>
      </c>
      <c r="W70" s="67">
        <f t="shared" si="26"/>
        <v>-5.5742168333652441E-2</v>
      </c>
      <c r="X70" s="67">
        <f t="shared" si="26"/>
        <v>-6.0885616733106697E-2</v>
      </c>
      <c r="Y70" s="67">
        <f t="shared" si="26"/>
        <v>-8.7061975047095133E-2</v>
      </c>
      <c r="Z70" s="67">
        <f t="shared" si="26"/>
        <v>-8.3141470631414152E-2</v>
      </c>
      <c r="AA70" s="67">
        <f t="shared" si="26"/>
        <v>-8.4260044263124195E-2</v>
      </c>
      <c r="AB70" s="67">
        <f t="shared" si="26"/>
        <v>-9.3893786908105945E-2</v>
      </c>
      <c r="AC70" s="67">
        <f t="shared" si="26"/>
        <v>-0.10052315034561483</v>
      </c>
      <c r="AD70" s="67">
        <f t="shared" si="26"/>
        <v>-8.1600065758160922E-2</v>
      </c>
      <c r="AE70" s="67">
        <f t="shared" ref="AE70:AF70" si="27">(AE39-AE7)/AE7</f>
        <v>-0.10700369370731921</v>
      </c>
      <c r="AF70" s="67">
        <f t="shared" si="27"/>
        <v>-0.11923147625414665</v>
      </c>
      <c r="AG70" s="67">
        <f t="shared" ref="AG70:AH70" si="28">(AG39-AG7)/AG7</f>
        <v>-0.11469957545690462</v>
      </c>
      <c r="AH70" s="67">
        <f t="shared" si="28"/>
        <v>-0.11194348722980094</v>
      </c>
      <c r="AI70" s="67">
        <f t="shared" ref="AI70:AJ70" si="29">(AI39-AI7)/AI7</f>
        <v>-0.10322351753459712</v>
      </c>
      <c r="AJ70" s="67">
        <f t="shared" si="29"/>
        <v>-9.5104761823417025E-2</v>
      </c>
      <c r="AK70" s="17"/>
      <c r="AL70" s="66"/>
    </row>
    <row r="71" spans="2:38" x14ac:dyDescent="0.25">
      <c r="B71" s="50" t="s">
        <v>53</v>
      </c>
      <c r="C71" s="67">
        <f t="shared" ref="C71:AD71" si="30">(C40-C8)/C8</f>
        <v>6.8905287247095283E-5</v>
      </c>
      <c r="D71" s="67">
        <f t="shared" si="30"/>
        <v>4.3791878729512211E-5</v>
      </c>
      <c r="E71" s="67">
        <f t="shared" si="30"/>
        <v>2.7640189534826246E-5</v>
      </c>
      <c r="F71" s="67">
        <f t="shared" si="30"/>
        <v>6.0200466675651769E-5</v>
      </c>
      <c r="G71" s="67">
        <f t="shared" si="30"/>
        <v>6.5020919509996232E-5</v>
      </c>
      <c r="H71" s="67">
        <f t="shared" si="30"/>
        <v>9.6891007881672411E-5</v>
      </c>
      <c r="I71" s="67">
        <f t="shared" si="30"/>
        <v>9.8339608339903566E-5</v>
      </c>
      <c r="J71" s="67">
        <f t="shared" si="30"/>
        <v>5.7171846908404021E-5</v>
      </c>
      <c r="K71" s="67">
        <f t="shared" si="30"/>
        <v>-4.6391629518880426E-4</v>
      </c>
      <c r="L71" s="67">
        <f t="shared" si="30"/>
        <v>2.8896619895487463E-5</v>
      </c>
      <c r="M71" s="67">
        <f t="shared" si="30"/>
        <v>-2.1057061973569977E-3</v>
      </c>
      <c r="N71" s="67">
        <f t="shared" si="30"/>
        <v>0</v>
      </c>
      <c r="O71" s="67">
        <f t="shared" si="30"/>
        <v>0</v>
      </c>
      <c r="P71" s="67">
        <f t="shared" si="30"/>
        <v>0</v>
      </c>
      <c r="Q71" s="67">
        <f t="shared" si="30"/>
        <v>0</v>
      </c>
      <c r="R71" s="67">
        <f t="shared" si="30"/>
        <v>0</v>
      </c>
      <c r="S71" s="67">
        <f t="shared" si="30"/>
        <v>0</v>
      </c>
      <c r="T71" s="67">
        <f t="shared" si="30"/>
        <v>0</v>
      </c>
      <c r="U71" s="67">
        <f t="shared" si="30"/>
        <v>0</v>
      </c>
      <c r="V71" s="67">
        <f t="shared" si="30"/>
        <v>0</v>
      </c>
      <c r="W71" s="67">
        <f t="shared" si="30"/>
        <v>0</v>
      </c>
      <c r="X71" s="67">
        <f t="shared" si="30"/>
        <v>0</v>
      </c>
      <c r="Y71" s="67">
        <f t="shared" si="30"/>
        <v>-2.7553566006957891E-5</v>
      </c>
      <c r="Z71" s="67">
        <f t="shared" si="30"/>
        <v>0</v>
      </c>
      <c r="AA71" s="67">
        <f t="shared" si="30"/>
        <v>0</v>
      </c>
      <c r="AB71" s="67">
        <f t="shared" si="30"/>
        <v>0</v>
      </c>
      <c r="AC71" s="67">
        <f t="shared" si="30"/>
        <v>0</v>
      </c>
      <c r="AD71" s="67">
        <f t="shared" si="30"/>
        <v>0</v>
      </c>
      <c r="AE71" s="67">
        <f t="shared" ref="AE71:AF71" si="31">(AE40-AE8)/AE8</f>
        <v>0</v>
      </c>
      <c r="AF71" s="67">
        <f t="shared" si="31"/>
        <v>0</v>
      </c>
      <c r="AG71" s="67">
        <f t="shared" ref="AG71:AH71" si="32">(AG40-AG8)/AG8</f>
        <v>0</v>
      </c>
      <c r="AH71" s="67">
        <f t="shared" si="32"/>
        <v>0</v>
      </c>
      <c r="AI71" s="67">
        <f t="shared" ref="AI71:AJ71" si="33">(AI40-AI8)/AI8</f>
        <v>0</v>
      </c>
      <c r="AJ71" s="67">
        <f t="shared" si="33"/>
        <v>6.9119973014094248E-4</v>
      </c>
      <c r="AK71" s="17"/>
      <c r="AL71" s="66"/>
    </row>
    <row r="72" spans="2:38" x14ac:dyDescent="0.25">
      <c r="B72" s="49" t="s">
        <v>54</v>
      </c>
      <c r="C72" s="67">
        <f t="shared" ref="C72:AD72" si="34">(C41-C9)/C9</f>
        <v>0</v>
      </c>
      <c r="D72" s="67">
        <f t="shared" si="34"/>
        <v>0</v>
      </c>
      <c r="E72" s="67">
        <f t="shared" si="34"/>
        <v>0</v>
      </c>
      <c r="F72" s="67">
        <f t="shared" si="34"/>
        <v>0</v>
      </c>
      <c r="G72" s="67">
        <f t="shared" si="34"/>
        <v>0</v>
      </c>
      <c r="H72" s="67">
        <f t="shared" si="34"/>
        <v>0</v>
      </c>
      <c r="I72" s="67">
        <f t="shared" si="34"/>
        <v>0</v>
      </c>
      <c r="J72" s="67">
        <f t="shared" si="34"/>
        <v>0</v>
      </c>
      <c r="K72" s="67">
        <f t="shared" si="34"/>
        <v>0</v>
      </c>
      <c r="L72" s="67">
        <f t="shared" si="34"/>
        <v>0</v>
      </c>
      <c r="M72" s="67">
        <f t="shared" si="34"/>
        <v>0</v>
      </c>
      <c r="N72" s="67">
        <f t="shared" si="34"/>
        <v>0</v>
      </c>
      <c r="O72" s="67">
        <f t="shared" si="34"/>
        <v>0</v>
      </c>
      <c r="P72" s="67">
        <f t="shared" si="34"/>
        <v>0</v>
      </c>
      <c r="Q72" s="67">
        <f t="shared" si="34"/>
        <v>0</v>
      </c>
      <c r="R72" s="67">
        <f t="shared" si="34"/>
        <v>0</v>
      </c>
      <c r="S72" s="67">
        <f t="shared" si="34"/>
        <v>0</v>
      </c>
      <c r="T72" s="67">
        <f t="shared" si="34"/>
        <v>0</v>
      </c>
      <c r="U72" s="67">
        <f t="shared" si="34"/>
        <v>0</v>
      </c>
      <c r="V72" s="67">
        <f t="shared" si="34"/>
        <v>0</v>
      </c>
      <c r="W72" s="67">
        <f t="shared" si="34"/>
        <v>0</v>
      </c>
      <c r="X72" s="67">
        <f t="shared" si="34"/>
        <v>0</v>
      </c>
      <c r="Y72" s="67">
        <f t="shared" si="34"/>
        <v>0</v>
      </c>
      <c r="Z72" s="67">
        <f t="shared" si="34"/>
        <v>0</v>
      </c>
      <c r="AA72" s="67">
        <f t="shared" si="34"/>
        <v>0</v>
      </c>
      <c r="AB72" s="67">
        <f t="shared" si="34"/>
        <v>0</v>
      </c>
      <c r="AC72" s="67">
        <f t="shared" si="34"/>
        <v>0</v>
      </c>
      <c r="AD72" s="67">
        <f t="shared" si="34"/>
        <v>0</v>
      </c>
      <c r="AE72" s="67">
        <f t="shared" ref="AE72:AF72" si="35">(AE41-AE9)/AE9</f>
        <v>0</v>
      </c>
      <c r="AF72" s="67">
        <f t="shared" si="35"/>
        <v>0</v>
      </c>
      <c r="AG72" s="67">
        <f t="shared" ref="AG72:AH72" si="36">(AG41-AG9)/AG9</f>
        <v>0</v>
      </c>
      <c r="AH72" s="67">
        <f t="shared" si="36"/>
        <v>0</v>
      </c>
      <c r="AI72" s="67">
        <f t="shared" ref="AI72:AJ72" si="37">(AI41-AI9)/AI9</f>
        <v>0</v>
      </c>
      <c r="AJ72" s="67">
        <f t="shared" si="37"/>
        <v>0</v>
      </c>
      <c r="AK72" s="17"/>
      <c r="AL72" s="66"/>
    </row>
    <row r="73" spans="2:38" x14ac:dyDescent="0.25">
      <c r="B73" s="49" t="s">
        <v>55</v>
      </c>
      <c r="C73" s="67">
        <f t="shared" ref="C73:Y73" si="38">(C42-C10)/C10</f>
        <v>-5.0912852917058639E-2</v>
      </c>
      <c r="D73" s="67">
        <f t="shared" si="38"/>
        <v>-5.0912852917058861E-2</v>
      </c>
      <c r="E73" s="67">
        <f t="shared" si="38"/>
        <v>-5.0912852917058438E-2</v>
      </c>
      <c r="F73" s="67">
        <f t="shared" si="38"/>
        <v>-5.0912852917058313E-2</v>
      </c>
      <c r="G73" s="67">
        <f t="shared" si="38"/>
        <v>-5.0912852917058403E-2</v>
      </c>
      <c r="H73" s="67">
        <f t="shared" si="38"/>
        <v>-5.0912852917058368E-2</v>
      </c>
      <c r="I73" s="67">
        <f t="shared" si="38"/>
        <v>-5.0912852917058486E-2</v>
      </c>
      <c r="J73" s="67">
        <f t="shared" si="38"/>
        <v>-5.0912852917058542E-2</v>
      </c>
      <c r="K73" s="67" t="e">
        <f t="shared" si="38"/>
        <v>#DIV/0!</v>
      </c>
      <c r="L73" s="67">
        <f t="shared" si="38"/>
        <v>-5.091285291705868E-2</v>
      </c>
      <c r="M73" s="67">
        <f t="shared" si="38"/>
        <v>-5.0912852917058521E-2</v>
      </c>
      <c r="N73" s="67">
        <f t="shared" si="38"/>
        <v>0</v>
      </c>
      <c r="O73" s="67">
        <f t="shared" si="38"/>
        <v>0</v>
      </c>
      <c r="P73" s="67">
        <f t="shared" si="38"/>
        <v>0</v>
      </c>
      <c r="Q73" s="67">
        <f t="shared" si="38"/>
        <v>0</v>
      </c>
      <c r="R73" s="67">
        <f t="shared" si="38"/>
        <v>0</v>
      </c>
      <c r="S73" s="67">
        <f t="shared" si="38"/>
        <v>0</v>
      </c>
      <c r="T73" s="67" t="s">
        <v>74</v>
      </c>
      <c r="U73" s="67">
        <f t="shared" si="38"/>
        <v>0</v>
      </c>
      <c r="V73" s="67">
        <f t="shared" si="38"/>
        <v>0</v>
      </c>
      <c r="W73" s="67">
        <f t="shared" si="38"/>
        <v>0</v>
      </c>
      <c r="X73" s="67" t="s">
        <v>74</v>
      </c>
      <c r="Y73" s="67">
        <f t="shared" si="38"/>
        <v>-0.13333333333333341</v>
      </c>
      <c r="Z73" s="67" t="s">
        <v>74</v>
      </c>
      <c r="AA73" s="67" t="s">
        <v>74</v>
      </c>
      <c r="AB73" s="67" t="s">
        <v>74</v>
      </c>
      <c r="AC73" s="67" t="s">
        <v>74</v>
      </c>
      <c r="AD73" s="67" t="s">
        <v>74</v>
      </c>
      <c r="AE73" s="67" t="s">
        <v>74</v>
      </c>
      <c r="AF73" s="67" t="s">
        <v>74</v>
      </c>
      <c r="AG73" s="67" t="s">
        <v>74</v>
      </c>
      <c r="AH73" s="67" t="s">
        <v>74</v>
      </c>
      <c r="AI73" s="67" t="s">
        <v>74</v>
      </c>
      <c r="AJ73" s="67" t="s">
        <v>74</v>
      </c>
      <c r="AK73" s="17"/>
      <c r="AL73" s="66"/>
    </row>
    <row r="74" spans="2:38" x14ac:dyDescent="0.25">
      <c r="B74" s="49" t="s">
        <v>107</v>
      </c>
      <c r="C74" s="67">
        <f t="shared" ref="C74:Y74" si="39">(C43-C11)/C11</f>
        <v>-5.0912852917058327E-2</v>
      </c>
      <c r="D74" s="67">
        <f t="shared" si="39"/>
        <v>-5.091285291705868E-2</v>
      </c>
      <c r="E74" s="67">
        <f t="shared" si="39"/>
        <v>-5.0912852917058583E-2</v>
      </c>
      <c r="F74" s="67">
        <f t="shared" si="39"/>
        <v>-5.09128529170585E-2</v>
      </c>
      <c r="G74" s="67">
        <f t="shared" si="39"/>
        <v>-5.0912852917058639E-2</v>
      </c>
      <c r="H74" s="67">
        <f t="shared" si="39"/>
        <v>-5.0912852917058299E-2</v>
      </c>
      <c r="I74" s="67">
        <f t="shared" si="39"/>
        <v>-5.0912852917058445E-2</v>
      </c>
      <c r="J74" s="67">
        <f t="shared" si="39"/>
        <v>-5.0912852917058479E-2</v>
      </c>
      <c r="K74" s="67">
        <f t="shared" si="39"/>
        <v>-5.0912852917058424E-2</v>
      </c>
      <c r="L74" s="67">
        <f t="shared" si="39"/>
        <v>-5.0912852917058549E-2</v>
      </c>
      <c r="M74" s="67">
        <f t="shared" si="39"/>
        <v>-5.0912852917058757E-2</v>
      </c>
      <c r="N74" s="67">
        <f t="shared" si="39"/>
        <v>0</v>
      </c>
      <c r="O74" s="67">
        <f t="shared" si="39"/>
        <v>0</v>
      </c>
      <c r="P74" s="67">
        <f t="shared" si="39"/>
        <v>0</v>
      </c>
      <c r="Q74" s="67">
        <f t="shared" si="39"/>
        <v>0</v>
      </c>
      <c r="R74" s="67">
        <f t="shared" si="39"/>
        <v>0</v>
      </c>
      <c r="S74" s="67">
        <f t="shared" si="39"/>
        <v>0</v>
      </c>
      <c r="T74" s="67" t="s">
        <v>74</v>
      </c>
      <c r="U74" s="67">
        <f t="shared" si="39"/>
        <v>0</v>
      </c>
      <c r="V74" s="67">
        <f t="shared" si="39"/>
        <v>0</v>
      </c>
      <c r="W74" s="67">
        <f t="shared" si="39"/>
        <v>0</v>
      </c>
      <c r="X74" s="67" t="s">
        <v>74</v>
      </c>
      <c r="Y74" s="67">
        <f t="shared" si="39"/>
        <v>-0.13333333333333336</v>
      </c>
      <c r="Z74" s="67" t="s">
        <v>74</v>
      </c>
      <c r="AA74" s="67" t="s">
        <v>74</v>
      </c>
      <c r="AB74" s="67" t="s">
        <v>74</v>
      </c>
      <c r="AC74" s="67" t="s">
        <v>74</v>
      </c>
      <c r="AD74" s="67" t="s">
        <v>74</v>
      </c>
      <c r="AE74" s="67" t="s">
        <v>74</v>
      </c>
      <c r="AF74" s="67" t="s">
        <v>74</v>
      </c>
      <c r="AG74" s="67" t="s">
        <v>74</v>
      </c>
      <c r="AH74" s="67" t="s">
        <v>74</v>
      </c>
      <c r="AI74" s="67" t="s">
        <v>74</v>
      </c>
      <c r="AJ74" s="67" t="s">
        <v>74</v>
      </c>
      <c r="AK74" s="17"/>
      <c r="AL74" s="66"/>
    </row>
    <row r="75" spans="2:38" x14ac:dyDescent="0.25">
      <c r="B75" s="50" t="s">
        <v>76</v>
      </c>
      <c r="C75" s="67">
        <f t="shared" ref="C75:AD75" si="40">(C44-C12)/C12</f>
        <v>-7.8413062706595284E-4</v>
      </c>
      <c r="D75" s="67">
        <f t="shared" si="40"/>
        <v>-6.688615293115632E-4</v>
      </c>
      <c r="E75" s="67">
        <f t="shared" si="40"/>
        <v>-7.1029869213843407E-4</v>
      </c>
      <c r="F75" s="67">
        <f t="shared" si="40"/>
        <v>-8.4137046741988495E-4</v>
      </c>
      <c r="G75" s="67">
        <f t="shared" si="40"/>
        <v>-8.6105491666145137E-4</v>
      </c>
      <c r="H75" s="67">
        <f t="shared" si="40"/>
        <v>-9.1096175992112817E-3</v>
      </c>
      <c r="I75" s="67">
        <f t="shared" si="40"/>
        <v>-9.4921514647170989E-3</v>
      </c>
      <c r="J75" s="67">
        <f t="shared" si="40"/>
        <v>-8.4811224157692357E-3</v>
      </c>
      <c r="K75" s="67">
        <f t="shared" si="40"/>
        <v>-8.3500165840160109E-3</v>
      </c>
      <c r="L75" s="67">
        <f t="shared" si="40"/>
        <v>-7.6945792931215938E-3</v>
      </c>
      <c r="M75" s="67">
        <f t="shared" si="40"/>
        <v>-1.279206938566624E-2</v>
      </c>
      <c r="N75" s="67">
        <f t="shared" si="40"/>
        <v>-1.3407084192654196E-2</v>
      </c>
      <c r="O75" s="67">
        <f t="shared" si="40"/>
        <v>-1.1943234618976659E-2</v>
      </c>
      <c r="P75" s="67">
        <f t="shared" si="40"/>
        <v>1.3639116382147152E-2</v>
      </c>
      <c r="Q75" s="67">
        <f t="shared" si="40"/>
        <v>4.2510055646889693E-2</v>
      </c>
      <c r="R75" s="67">
        <f t="shared" si="40"/>
        <v>1.658203801075522E-2</v>
      </c>
      <c r="S75" s="67">
        <f t="shared" si="40"/>
        <v>3.1275764491109797E-3</v>
      </c>
      <c r="T75" s="67">
        <f t="shared" si="40"/>
        <v>4.3849496172054941E-3</v>
      </c>
      <c r="U75" s="67">
        <f t="shared" si="40"/>
        <v>3.5782561485565412E-2</v>
      </c>
      <c r="V75" s="67">
        <f t="shared" si="40"/>
        <v>-9.1579612845783601E-2</v>
      </c>
      <c r="W75" s="67">
        <f t="shared" si="40"/>
        <v>-1.2505054933731777E-2</v>
      </c>
      <c r="X75" s="67">
        <f t="shared" si="40"/>
        <v>4.4009658457770426E-2</v>
      </c>
      <c r="Y75" s="67">
        <f t="shared" si="40"/>
        <v>3.2526297368343671E-2</v>
      </c>
      <c r="Z75" s="67">
        <f t="shared" si="40"/>
        <v>-0.10453878932042472</v>
      </c>
      <c r="AA75" s="67">
        <f t="shared" si="40"/>
        <v>-7.1989210253403926E-3</v>
      </c>
      <c r="AB75" s="67">
        <f t="shared" si="40"/>
        <v>4.1062044741074041E-2</v>
      </c>
      <c r="AC75" s="67">
        <f t="shared" si="40"/>
        <v>-4.2422587183962808E-2</v>
      </c>
      <c r="AD75" s="67">
        <f t="shared" si="40"/>
        <v>-6.5992695379390148E-2</v>
      </c>
      <c r="AE75" s="67">
        <f t="shared" ref="AE75:AF75" si="41">(AE44-AE12)/AE12</f>
        <v>4.2645911484932478E-2</v>
      </c>
      <c r="AF75" s="67">
        <f t="shared" si="41"/>
        <v>5.9304567546293124E-2</v>
      </c>
      <c r="AG75" s="67">
        <f t="shared" ref="AG75:AH75" si="42">(AG44-AG12)/AG12</f>
        <v>4.5071466892606295E-3</v>
      </c>
      <c r="AH75" s="67">
        <f t="shared" si="42"/>
        <v>7.7996986975656744E-3</v>
      </c>
      <c r="AI75" s="67">
        <f t="shared" ref="AI75:AJ75" si="43">(AI44-AI12)/AI12</f>
        <v>1.1884118191863281E-2</v>
      </c>
      <c r="AJ75" s="67">
        <f t="shared" si="43"/>
        <v>1.0617772155452386E-2</v>
      </c>
      <c r="AK75" s="17"/>
      <c r="AL75" s="66"/>
    </row>
    <row r="76" spans="2:38" x14ac:dyDescent="0.25">
      <c r="B76" s="49" t="s">
        <v>56</v>
      </c>
      <c r="C76" s="67">
        <f t="shared" ref="C76:AD76" si="44">(C45-C13)/C13</f>
        <v>-6.611380704138279E-4</v>
      </c>
      <c r="D76" s="67">
        <f t="shared" si="44"/>
        <v>-5.9834682180629037E-4</v>
      </c>
      <c r="E76" s="67">
        <f t="shared" si="44"/>
        <v>-7.4264059482146967E-4</v>
      </c>
      <c r="F76" s="67">
        <f t="shared" si="44"/>
        <v>-8.012272299448422E-4</v>
      </c>
      <c r="G76" s="67">
        <f t="shared" si="44"/>
        <v>-7.7889817850359882E-4</v>
      </c>
      <c r="H76" s="67">
        <f t="shared" si="44"/>
        <v>-1.5417661136054217E-2</v>
      </c>
      <c r="I76" s="67">
        <f t="shared" si="44"/>
        <v>-1.6763406287794162E-2</v>
      </c>
      <c r="J76" s="67">
        <f t="shared" si="44"/>
        <v>-1.4345664342200888E-2</v>
      </c>
      <c r="K76" s="67">
        <f t="shared" si="44"/>
        <v>-1.440005878383231E-2</v>
      </c>
      <c r="L76" s="67">
        <f t="shared" si="44"/>
        <v>-1.3504242818342628E-2</v>
      </c>
      <c r="M76" s="67">
        <f t="shared" si="44"/>
        <v>-2.4202314631001497E-2</v>
      </c>
      <c r="N76" s="67">
        <f t="shared" si="44"/>
        <v>-2.624573797745712E-2</v>
      </c>
      <c r="O76" s="67">
        <f t="shared" si="44"/>
        <v>-2.0931613861248772E-2</v>
      </c>
      <c r="P76" s="67">
        <f t="shared" si="44"/>
        <v>2.5666100118937194E-2</v>
      </c>
      <c r="Q76" s="67">
        <f t="shared" si="44"/>
        <v>8.2184856281780447E-2</v>
      </c>
      <c r="R76" s="67">
        <f t="shared" si="44"/>
        <v>3.3362871626727658E-2</v>
      </c>
      <c r="S76" s="67">
        <f t="shared" si="44"/>
        <v>6.8174656879109799E-3</v>
      </c>
      <c r="T76" s="67">
        <f t="shared" si="44"/>
        <v>9.109684595282835E-3</v>
      </c>
      <c r="U76" s="67">
        <f t="shared" si="44"/>
        <v>6.9043527765769649E-2</v>
      </c>
      <c r="V76" s="67">
        <f t="shared" si="44"/>
        <v>-0.16335153761424781</v>
      </c>
      <c r="W76" s="67">
        <f t="shared" si="44"/>
        <v>-2.6134999996263713E-2</v>
      </c>
      <c r="X76" s="67">
        <f t="shared" si="44"/>
        <v>9.6437633313564808E-2</v>
      </c>
      <c r="Y76" s="67">
        <f t="shared" si="44"/>
        <v>6.9506183619576278E-2</v>
      </c>
      <c r="Z76" s="67">
        <f t="shared" si="44"/>
        <v>-0.18774356629013331</v>
      </c>
      <c r="AA76" s="67">
        <f t="shared" si="44"/>
        <v>1.411938623007343E-2</v>
      </c>
      <c r="AB76" s="67">
        <f t="shared" si="44"/>
        <v>8.5275779603222732E-2</v>
      </c>
      <c r="AC76" s="67">
        <f t="shared" si="44"/>
        <v>-8.4827606147739543E-2</v>
      </c>
      <c r="AD76" s="67">
        <f t="shared" si="44"/>
        <v>-0.13847777202222403</v>
      </c>
      <c r="AE76" s="67">
        <f t="shared" ref="AE76:AF76" si="45">(AE45-AE13)/AE13</f>
        <v>9.7671119104147455E-2</v>
      </c>
      <c r="AF76" s="67">
        <f t="shared" si="45"/>
        <v>0.13015198161260152</v>
      </c>
      <c r="AG76" s="67">
        <f t="shared" ref="AG76:AH76" si="46">(AG45-AG13)/AG13</f>
        <v>1.020303663424408E-2</v>
      </c>
      <c r="AH76" s="67">
        <f t="shared" si="46"/>
        <v>1.8139360210263515E-2</v>
      </c>
      <c r="AI76" s="67">
        <f t="shared" ref="AI76:AJ76" si="47">(AI45-AI13)/AI13</f>
        <v>2.6777825037139484E-2</v>
      </c>
      <c r="AJ76" s="67">
        <f t="shared" si="47"/>
        <v>1.9245401653175287E-2</v>
      </c>
      <c r="AK76" s="17"/>
      <c r="AL76" s="66"/>
    </row>
    <row r="77" spans="2:38" x14ac:dyDescent="0.25">
      <c r="B77" s="49" t="s">
        <v>57</v>
      </c>
      <c r="C77" s="67">
        <f t="shared" ref="C77:AD77" si="48">(C46-C14)/C14</f>
        <v>-8.5750524884828437E-4</v>
      </c>
      <c r="D77" s="67">
        <f t="shared" si="48"/>
        <v>-7.195212010118301E-4</v>
      </c>
      <c r="E77" s="67">
        <f t="shared" si="48"/>
        <v>-6.312378951903963E-4</v>
      </c>
      <c r="F77" s="67">
        <f t="shared" si="48"/>
        <v>-8.0678269380689911E-4</v>
      </c>
      <c r="G77" s="67">
        <f t="shared" si="48"/>
        <v>-8.5967674958338806E-4</v>
      </c>
      <c r="H77" s="67">
        <f t="shared" si="48"/>
        <v>-1.0036428280877103E-3</v>
      </c>
      <c r="I77" s="67">
        <f t="shared" si="48"/>
        <v>-1.0663412650676995E-3</v>
      </c>
      <c r="J77" s="67">
        <f t="shared" si="48"/>
        <v>-8.0378785962247599E-4</v>
      </c>
      <c r="K77" s="67">
        <f t="shared" si="48"/>
        <v>-6.5304554433083192E-4</v>
      </c>
      <c r="L77" s="67">
        <f t="shared" si="48"/>
        <v>-6.2584225640734137E-4</v>
      </c>
      <c r="M77" s="67">
        <f t="shared" si="48"/>
        <v>-8.4324005109042636E-4</v>
      </c>
      <c r="N77" s="67">
        <f t="shared" si="48"/>
        <v>-4.7383063421151215E-4</v>
      </c>
      <c r="O77" s="67">
        <f t="shared" si="48"/>
        <v>-5.5468291561835514E-4</v>
      </c>
      <c r="P77" s="67">
        <f t="shared" si="48"/>
        <v>-6.0188282730486869E-4</v>
      </c>
      <c r="Q77" s="67">
        <f t="shared" si="48"/>
        <v>-6.7868548981157406E-4</v>
      </c>
      <c r="R77" s="67">
        <f t="shared" si="48"/>
        <v>-7.4567022281540917E-4</v>
      </c>
      <c r="S77" s="67">
        <f t="shared" si="48"/>
        <v>-7.5405607876333322E-4</v>
      </c>
      <c r="T77" s="67">
        <f t="shared" si="48"/>
        <v>-7.6365772599670768E-4</v>
      </c>
      <c r="U77" s="67">
        <f t="shared" si="48"/>
        <v>-7.7443132079235699E-4</v>
      </c>
      <c r="V77" s="67">
        <f t="shared" si="48"/>
        <v>-7.8249100010514318E-4</v>
      </c>
      <c r="W77" s="67">
        <f t="shared" si="48"/>
        <v>-7.2716510667891288E-4</v>
      </c>
      <c r="X77" s="67">
        <f t="shared" si="48"/>
        <v>-7.8409784098703564E-4</v>
      </c>
      <c r="Y77" s="67">
        <f t="shared" si="48"/>
        <v>-9.3903397016059751E-4</v>
      </c>
      <c r="Z77" s="67">
        <f t="shared" si="48"/>
        <v>-3.5808108093350117E-4</v>
      </c>
      <c r="AA77" s="67">
        <f t="shared" si="48"/>
        <v>-2.0732738622471377E-2</v>
      </c>
      <c r="AB77" s="67">
        <f t="shared" si="48"/>
        <v>-9.4962900364292281E-5</v>
      </c>
      <c r="AC77" s="67">
        <f t="shared" si="48"/>
        <v>-8.5956223079313105E-4</v>
      </c>
      <c r="AD77" s="67">
        <f t="shared" si="48"/>
        <v>-1.09733879543867E-3</v>
      </c>
      <c r="AE77" s="67">
        <f t="shared" ref="AE77:AF77" si="49">(AE46-AE14)/AE14</f>
        <v>-8.5878974549368511E-4</v>
      </c>
      <c r="AF77" s="67">
        <f t="shared" si="49"/>
        <v>-8.8305595327588195E-4</v>
      </c>
      <c r="AG77" s="67">
        <f t="shared" ref="AG77:AH77" si="50">(AG46-AG14)/AG14</f>
        <v>-8.9453927895187968E-4</v>
      </c>
      <c r="AH77" s="67">
        <f t="shared" si="50"/>
        <v>-9.0182889184849113E-4</v>
      </c>
      <c r="AI77" s="67">
        <f t="shared" ref="AI77:AJ77" si="51">(AI46-AI14)/AI14</f>
        <v>-1.0541958911345908E-3</v>
      </c>
      <c r="AJ77" s="67">
        <f t="shared" si="51"/>
        <v>1.4903842278335886E-3</v>
      </c>
      <c r="AK77" s="17"/>
      <c r="AL77" s="66"/>
    </row>
    <row r="78" spans="2:38" x14ac:dyDescent="0.25">
      <c r="B78" s="49" t="s">
        <v>58</v>
      </c>
      <c r="C78" s="67">
        <f t="shared" ref="C78:AD78" si="52">(C47-C15)/C15</f>
        <v>-2.0370101620709E-2</v>
      </c>
      <c r="D78" s="67">
        <f t="shared" si="52"/>
        <v>-6.292133737567901E-3</v>
      </c>
      <c r="E78" s="67">
        <f t="shared" si="52"/>
        <v>-5.1123483425591719E-2</v>
      </c>
      <c r="F78" s="67">
        <f t="shared" si="52"/>
        <v>-5.150712993719922E-2</v>
      </c>
      <c r="G78" s="67">
        <f t="shared" si="52"/>
        <v>-5.1440542276404107E-2</v>
      </c>
      <c r="H78" s="67">
        <f t="shared" si="52"/>
        <v>-1.52624626401896E-2</v>
      </c>
      <c r="I78" s="67">
        <f t="shared" si="52"/>
        <v>-3.7484263514729395E-2</v>
      </c>
      <c r="J78" s="67">
        <f t="shared" si="52"/>
        <v>-2.4737653003033002E-3</v>
      </c>
      <c r="K78" s="67">
        <f t="shared" si="52"/>
        <v>7.0454986081649133E-3</v>
      </c>
      <c r="L78" s="67">
        <f t="shared" si="52"/>
        <v>3.6108747190327799E-2</v>
      </c>
      <c r="M78" s="67">
        <f t="shared" si="52"/>
        <v>2.1366281256668774E-2</v>
      </c>
      <c r="N78" s="67">
        <f t="shared" si="52"/>
        <v>3.1504528872386348E-2</v>
      </c>
      <c r="O78" s="67">
        <f t="shared" si="52"/>
        <v>1.3894293316654614E-2</v>
      </c>
      <c r="P78" s="67">
        <f t="shared" si="52"/>
        <v>2.0116791643929242E-2</v>
      </c>
      <c r="Q78" s="67">
        <f t="shared" si="52"/>
        <v>9.0315391424118638E-2</v>
      </c>
      <c r="R78" s="67">
        <f t="shared" si="52"/>
        <v>0.12536354353456375</v>
      </c>
      <c r="S78" s="67">
        <f t="shared" si="52"/>
        <v>0.19437514670005879</v>
      </c>
      <c r="T78" s="67">
        <f t="shared" si="52"/>
        <v>0.12910637566416758</v>
      </c>
      <c r="U78" s="67">
        <f t="shared" si="52"/>
        <v>8.4141208350824226E-2</v>
      </c>
      <c r="V78" s="67">
        <f t="shared" si="52"/>
        <v>5.1647947598909574E-2</v>
      </c>
      <c r="W78" s="67">
        <f t="shared" si="52"/>
        <v>-6.2067386623473338E-2</v>
      </c>
      <c r="X78" s="67">
        <f t="shared" si="52"/>
        <v>-6.9228421120310954E-2</v>
      </c>
      <c r="Y78" s="67">
        <f t="shared" si="52"/>
        <v>-5.2359546469270608E-2</v>
      </c>
      <c r="Z78" s="67">
        <f t="shared" si="52"/>
        <v>-2.3875548439067962E-2</v>
      </c>
      <c r="AA78" s="67">
        <f t="shared" si="52"/>
        <v>-0.41642568355671866</v>
      </c>
      <c r="AB78" s="67">
        <f t="shared" si="52"/>
        <v>-1.4602834049908494E-2</v>
      </c>
      <c r="AC78" s="67">
        <f t="shared" si="52"/>
        <v>-0.13851018781506708</v>
      </c>
      <c r="AD78" s="67">
        <f t="shared" si="52"/>
        <v>-7.2312190941727791E-2</v>
      </c>
      <c r="AE78" s="67">
        <f t="shared" ref="AE78:AF78" si="53">(AE47-AE15)/AE15</f>
        <v>-0.11289135409570412</v>
      </c>
      <c r="AF78" s="67">
        <f t="shared" si="53"/>
        <v>-0.11410548661083644</v>
      </c>
      <c r="AG78" s="67">
        <f t="shared" ref="AG78:AH78" si="54">(AG47-AG15)/AG15</f>
        <v>-3.9759221764079235E-2</v>
      </c>
      <c r="AH78" s="67">
        <f t="shared" si="54"/>
        <v>-3.6589367864345315E-2</v>
      </c>
      <c r="AI78" s="67">
        <f t="shared" ref="AI78:AJ78" si="55">(AI47-AI15)/AI15</f>
        <v>-4.6688517616034434E-3</v>
      </c>
      <c r="AJ78" s="67">
        <f t="shared" si="55"/>
        <v>0.683552987982604</v>
      </c>
      <c r="AK78" s="17"/>
      <c r="AL78" s="66"/>
    </row>
    <row r="79" spans="2:38" x14ac:dyDescent="0.25">
      <c r="B79" s="50" t="s">
        <v>59</v>
      </c>
      <c r="C79" s="67">
        <f t="shared" ref="C79:AD79" si="56">(C48-C16)/C16</f>
        <v>-1.0930932289809705E-2</v>
      </c>
      <c r="D79" s="67">
        <f t="shared" si="56"/>
        <v>-8.2994453868322614E-3</v>
      </c>
      <c r="E79" s="67">
        <f t="shared" si="56"/>
        <v>-6.6071666805878814E-3</v>
      </c>
      <c r="F79" s="67">
        <f t="shared" si="56"/>
        <v>-8.5241787643679841E-3</v>
      </c>
      <c r="G79" s="67">
        <f t="shared" si="56"/>
        <v>-9.4335620171961173E-3</v>
      </c>
      <c r="H79" s="67">
        <f t="shared" si="56"/>
        <v>-1.0878442956745735E-2</v>
      </c>
      <c r="I79" s="67">
        <f t="shared" si="56"/>
        <v>-1.2272137873880795E-2</v>
      </c>
      <c r="J79" s="67">
        <f t="shared" si="56"/>
        <v>-8.0848122724775789E-3</v>
      </c>
      <c r="K79" s="67">
        <f t="shared" si="56"/>
        <v>-5.4738914999835145E-3</v>
      </c>
      <c r="L79" s="67">
        <f t="shared" si="56"/>
        <v>-4.7884825413974175E-3</v>
      </c>
      <c r="M79" s="67">
        <f t="shared" si="56"/>
        <v>-1.2261470878911445E-2</v>
      </c>
      <c r="N79" s="67">
        <f t="shared" si="56"/>
        <v>-4.9594118725751297E-3</v>
      </c>
      <c r="O79" s="67">
        <f t="shared" si="56"/>
        <v>7.3823675630465616E-3</v>
      </c>
      <c r="P79" s="67">
        <f t="shared" si="56"/>
        <v>4.9517691079379762E-3</v>
      </c>
      <c r="Q79" s="67">
        <f t="shared" si="56"/>
        <v>5.2262875929311191E-2</v>
      </c>
      <c r="R79" s="67">
        <f t="shared" si="56"/>
        <v>-1.9247125057506666E-2</v>
      </c>
      <c r="S79" s="67">
        <f t="shared" si="56"/>
        <v>4.5065683993836862E-2</v>
      </c>
      <c r="T79" s="67">
        <f t="shared" si="56"/>
        <v>-3.5741566102659966E-2</v>
      </c>
      <c r="U79" s="67">
        <f t="shared" si="56"/>
        <v>5.0156193677676895E-2</v>
      </c>
      <c r="V79" s="67">
        <f t="shared" si="56"/>
        <v>5.9256998938958673E-2</v>
      </c>
      <c r="W79" s="67">
        <f t="shared" si="56"/>
        <v>-4.5298236583251545E-3</v>
      </c>
      <c r="X79" s="67">
        <f t="shared" si="56"/>
        <v>8.9720319510780341E-2</v>
      </c>
      <c r="Y79" s="67">
        <f t="shared" si="56"/>
        <v>3.9082946740479463E-2</v>
      </c>
      <c r="Z79" s="67">
        <f t="shared" si="56"/>
        <v>-3.768136618508551E-2</v>
      </c>
      <c r="AA79" s="67">
        <f t="shared" si="56"/>
        <v>-0.15530423079123448</v>
      </c>
      <c r="AB79" s="67">
        <f t="shared" si="56"/>
        <v>-0.17661463824160678</v>
      </c>
      <c r="AC79" s="67">
        <f t="shared" si="56"/>
        <v>-2.1322222150323197E-2</v>
      </c>
      <c r="AD79" s="67">
        <f t="shared" si="56"/>
        <v>1.8570307449682611E-3</v>
      </c>
      <c r="AE79" s="67">
        <f t="shared" ref="AE79:AF79" si="57">(AE48-AE16)/AE16</f>
        <v>-6.695737399466579E-3</v>
      </c>
      <c r="AF79" s="67">
        <f t="shared" si="57"/>
        <v>-7.5704763074744231E-3</v>
      </c>
      <c r="AG79" s="67">
        <f t="shared" ref="AG79:AH79" si="58">(AG48-AG16)/AG16</f>
        <v>-6.9036695625791311E-3</v>
      </c>
      <c r="AH79" s="67">
        <f t="shared" si="58"/>
        <v>-1.0286000106895196E-2</v>
      </c>
      <c r="AI79" s="67">
        <f t="shared" ref="AI79:AJ79" si="59">(AI48-AI16)/AI16</f>
        <v>-1.5316471923662265E-2</v>
      </c>
      <c r="AJ79" s="67">
        <f t="shared" si="59"/>
        <v>1.2704556054092608E-2</v>
      </c>
      <c r="AK79" s="17"/>
      <c r="AL79" s="66"/>
    </row>
    <row r="80" spans="2:38" x14ac:dyDescent="0.25">
      <c r="B80" s="49" t="s">
        <v>60</v>
      </c>
      <c r="C80" s="67">
        <f t="shared" ref="C80:AD80" si="60">(C49-C17)/C17</f>
        <v>-1.8409023228608528E-2</v>
      </c>
      <c r="D80" s="67">
        <f t="shared" si="60"/>
        <v>-1.420819324473584E-2</v>
      </c>
      <c r="E80" s="67">
        <f t="shared" si="60"/>
        <v>-1.083084929925021E-2</v>
      </c>
      <c r="F80" s="67">
        <f t="shared" si="60"/>
        <v>-1.3266456485704693E-2</v>
      </c>
      <c r="G80" s="67">
        <f t="shared" si="60"/>
        <v>-1.5807391972296331E-2</v>
      </c>
      <c r="H80" s="67">
        <f t="shared" si="60"/>
        <v>-1.7090254818632217E-2</v>
      </c>
      <c r="I80" s="67">
        <f t="shared" si="60"/>
        <v>-1.9519968278370468E-2</v>
      </c>
      <c r="J80" s="67">
        <f t="shared" si="60"/>
        <v>-1.2889916567486467E-2</v>
      </c>
      <c r="K80" s="67">
        <f t="shared" si="60"/>
        <v>-8.8964543910489951E-3</v>
      </c>
      <c r="L80" s="67">
        <f t="shared" si="60"/>
        <v>-7.7693446528918995E-3</v>
      </c>
      <c r="M80" s="67">
        <f t="shared" si="60"/>
        <v>-2.1948709030222426E-2</v>
      </c>
      <c r="N80" s="67">
        <f t="shared" si="60"/>
        <v>-5.587165808644233E-3</v>
      </c>
      <c r="O80" s="67">
        <f t="shared" si="60"/>
        <v>2.142927749492634E-2</v>
      </c>
      <c r="P80" s="67">
        <f t="shared" si="60"/>
        <v>1.5491471986737108E-2</v>
      </c>
      <c r="Q80" s="67">
        <f t="shared" si="60"/>
        <v>0.10265056784108816</v>
      </c>
      <c r="R80" s="67">
        <f t="shared" si="60"/>
        <v>-2.2910368320637503E-2</v>
      </c>
      <c r="S80" s="67">
        <f t="shared" si="60"/>
        <v>9.7499920980376756E-2</v>
      </c>
      <c r="T80" s="67">
        <f t="shared" si="60"/>
        <v>-5.307767407448781E-2</v>
      </c>
      <c r="U80" s="67">
        <f t="shared" si="60"/>
        <v>0.11222821664945197</v>
      </c>
      <c r="V80" s="67">
        <f t="shared" si="60"/>
        <v>0.13229423625005934</v>
      </c>
      <c r="W80" s="67">
        <f t="shared" si="60"/>
        <v>-5.2118867991593682E-4</v>
      </c>
      <c r="X80" s="67">
        <f t="shared" si="60"/>
        <v>0.16319775812840465</v>
      </c>
      <c r="Y80" s="67">
        <f t="shared" si="60"/>
        <v>8.2784623360595902E-2</v>
      </c>
      <c r="Z80" s="67">
        <f t="shared" si="60"/>
        <v>-5.8338017248257476E-2</v>
      </c>
      <c r="AA80" s="67">
        <f t="shared" si="60"/>
        <v>-0.20647756070780438</v>
      </c>
      <c r="AB80" s="67">
        <f t="shared" si="60"/>
        <v>-0.26951631829010586</v>
      </c>
      <c r="AC80" s="67">
        <f t="shared" si="60"/>
        <v>-3.1110682151888773E-2</v>
      </c>
      <c r="AD80" s="67">
        <f t="shared" si="60"/>
        <v>6.5409526622155082E-3</v>
      </c>
      <c r="AE80" s="67">
        <f t="shared" ref="AE80:AF80" si="61">(AE49-AE17)/AE17</f>
        <v>7.117310684263727E-4</v>
      </c>
      <c r="AF80" s="67">
        <f t="shared" si="61"/>
        <v>-4.7266329870019382E-4</v>
      </c>
      <c r="AG80" s="67">
        <f t="shared" ref="AG80:AH80" si="62">(AG49-AG17)/AG17</f>
        <v>-2.8772422651318456E-4</v>
      </c>
      <c r="AH80" s="67">
        <f t="shared" si="62"/>
        <v>-1.6887273988746724E-4</v>
      </c>
      <c r="AI80" s="67">
        <f t="shared" ref="AI80:AJ80" si="63">(AI49-AI17)/AI17</f>
        <v>-1.2666894164746344E-3</v>
      </c>
      <c r="AJ80" s="67">
        <f t="shared" si="63"/>
        <v>6.5490935807391445E-2</v>
      </c>
      <c r="AK80" s="17"/>
      <c r="AL80" s="66"/>
    </row>
    <row r="81" spans="2:38" x14ac:dyDescent="0.25">
      <c r="B81" s="49" t="s">
        <v>61</v>
      </c>
      <c r="C81" s="67">
        <f t="shared" ref="C81:AD81" si="64">(C50-C18)/C18</f>
        <v>-4.7169136274705986E-3</v>
      </c>
      <c r="D81" s="67">
        <f t="shared" si="64"/>
        <v>-3.6917403616914457E-3</v>
      </c>
      <c r="E81" s="67">
        <f t="shared" si="64"/>
        <v>-3.4513420097347369E-3</v>
      </c>
      <c r="F81" s="67">
        <f t="shared" si="64"/>
        <v>-3.7827342460304541E-3</v>
      </c>
      <c r="G81" s="67">
        <f t="shared" si="64"/>
        <v>-3.5178237321960245E-3</v>
      </c>
      <c r="H81" s="67">
        <f t="shared" si="64"/>
        <v>-3.9516705294582299E-3</v>
      </c>
      <c r="I81" s="67">
        <f t="shared" si="64"/>
        <v>-4.5681128505307856E-3</v>
      </c>
      <c r="J81" s="67">
        <f t="shared" si="64"/>
        <v>-3.3313364620505643E-3</v>
      </c>
      <c r="K81" s="67">
        <f t="shared" si="64"/>
        <v>-2.411050387889445E-3</v>
      </c>
      <c r="L81" s="67">
        <f t="shared" si="64"/>
        <v>-2.1218055352679338E-3</v>
      </c>
      <c r="M81" s="67">
        <f t="shared" si="64"/>
        <v>-3.9180954499622445E-3</v>
      </c>
      <c r="N81" s="67">
        <f t="shared" si="64"/>
        <v>-4.3125183400822198E-3</v>
      </c>
      <c r="O81" s="67">
        <f t="shared" si="64"/>
        <v>-8.1986997917922275E-3</v>
      </c>
      <c r="P81" s="67">
        <f t="shared" si="64"/>
        <v>-9.6976970355446626E-3</v>
      </c>
      <c r="Q81" s="67">
        <f t="shared" si="64"/>
        <v>-1.0295329639810029E-2</v>
      </c>
      <c r="R81" s="67">
        <f t="shared" si="64"/>
        <v>-1.4890351561096617E-2</v>
      </c>
      <c r="S81" s="67">
        <f t="shared" si="64"/>
        <v>-1.341452639107138E-2</v>
      </c>
      <c r="T81" s="67">
        <f t="shared" si="64"/>
        <v>-1.5294009734854067E-2</v>
      </c>
      <c r="U81" s="67">
        <f t="shared" si="64"/>
        <v>-1.3823021896452613E-2</v>
      </c>
      <c r="V81" s="67">
        <f t="shared" si="64"/>
        <v>-1.0837273482885622E-2</v>
      </c>
      <c r="W81" s="67">
        <f t="shared" si="64"/>
        <v>-1.0464478945413047E-2</v>
      </c>
      <c r="X81" s="67">
        <f t="shared" si="64"/>
        <v>-6.5640683277202001E-3</v>
      </c>
      <c r="Y81" s="67">
        <f t="shared" si="64"/>
        <v>-7.2691709314382635E-3</v>
      </c>
      <c r="Z81" s="67">
        <f t="shared" si="64"/>
        <v>-9.8115225021222219E-3</v>
      </c>
      <c r="AA81" s="67">
        <f t="shared" si="64"/>
        <v>-6.7483913909920923E-2</v>
      </c>
      <c r="AB81" s="67">
        <f t="shared" si="64"/>
        <v>-5.8530597224157E-3</v>
      </c>
      <c r="AC81" s="67">
        <f t="shared" si="64"/>
        <v>-8.2769613162675428E-3</v>
      </c>
      <c r="AD81" s="67">
        <f t="shared" si="64"/>
        <v>-5.5840016677662458E-3</v>
      </c>
      <c r="AE81" s="67">
        <f t="shared" ref="AE81:AF81" si="65">(AE50-AE18)/AE18</f>
        <v>-1.4980827557805429E-2</v>
      </c>
      <c r="AF81" s="67">
        <f t="shared" si="65"/>
        <v>-1.5385712311771018E-2</v>
      </c>
      <c r="AG81" s="67">
        <f t="shared" ref="AG81:AH81" si="66">(AG50-AG18)/AG18</f>
        <v>-1.4725158027733333E-2</v>
      </c>
      <c r="AH81" s="67">
        <f t="shared" si="66"/>
        <v>-1.8280281086390002E-2</v>
      </c>
      <c r="AI81" s="67">
        <f t="shared" ref="AI81:AJ81" si="67">(AI50-AI18)/AI18</f>
        <v>-2.3745633099827839E-2</v>
      </c>
      <c r="AJ81" s="67">
        <f t="shared" si="67"/>
        <v>-2.0376621756793882E-2</v>
      </c>
      <c r="AK81" s="17"/>
      <c r="AL81" s="66"/>
    </row>
    <row r="82" spans="2:38" x14ac:dyDescent="0.25">
      <c r="B82" s="49" t="s">
        <v>62</v>
      </c>
      <c r="C82" s="67">
        <f t="shared" ref="C82:AD82" si="68">(C51-C19)/C19</f>
        <v>-2.9048474805464363E-2</v>
      </c>
      <c r="D82" s="67">
        <f t="shared" si="68"/>
        <v>-2.2118327752603729E-2</v>
      </c>
      <c r="E82" s="67">
        <f t="shared" si="68"/>
        <v>-1.6144745577499765E-2</v>
      </c>
      <c r="F82" s="67">
        <f t="shared" si="68"/>
        <v>-2.6207904192263903E-2</v>
      </c>
      <c r="G82" s="67">
        <f t="shared" si="68"/>
        <v>-2.8492085541722133E-2</v>
      </c>
      <c r="H82" s="67">
        <f t="shared" si="68"/>
        <v>-3.3733813128927578E-2</v>
      </c>
      <c r="I82" s="67">
        <f t="shared" si="68"/>
        <v>-3.5597895342126006E-2</v>
      </c>
      <c r="J82" s="67">
        <f t="shared" si="68"/>
        <v>-2.5690828574390628E-2</v>
      </c>
      <c r="K82" s="67">
        <f t="shared" si="68"/>
        <v>-1.659860033660664E-2</v>
      </c>
      <c r="L82" s="67">
        <f t="shared" si="68"/>
        <v>-1.4242282107494807E-2</v>
      </c>
      <c r="M82" s="67">
        <f t="shared" si="68"/>
        <v>-2.7168965973711191E-2</v>
      </c>
      <c r="N82" s="67">
        <f t="shared" si="68"/>
        <v>-3.582846912791152E-16</v>
      </c>
      <c r="O82" s="67">
        <f t="shared" si="68"/>
        <v>0</v>
      </c>
      <c r="P82" s="67">
        <f t="shared" si="68"/>
        <v>0</v>
      </c>
      <c r="Q82" s="67">
        <f t="shared" si="68"/>
        <v>-1.7181342456100051E-16</v>
      </c>
      <c r="R82" s="67">
        <f t="shared" si="68"/>
        <v>0</v>
      </c>
      <c r="S82" s="67">
        <f t="shared" si="68"/>
        <v>0</v>
      </c>
      <c r="T82" s="67">
        <f t="shared" si="68"/>
        <v>-2.3107097314383455E-16</v>
      </c>
      <c r="U82" s="67">
        <f t="shared" si="68"/>
        <v>-5.250787072996444E-16</v>
      </c>
      <c r="V82" s="67">
        <f t="shared" si="68"/>
        <v>1.4286566289283386E-14</v>
      </c>
      <c r="W82" s="67">
        <f t="shared" si="68"/>
        <v>6.029914121802564E-15</v>
      </c>
      <c r="X82" s="67">
        <f t="shared" si="68"/>
        <v>8.6907268072693474E-15</v>
      </c>
      <c r="Y82" s="67">
        <f t="shared" si="68"/>
        <v>-1.6160443823610218E-2</v>
      </c>
      <c r="Z82" s="67">
        <f t="shared" si="68"/>
        <v>-4.2280069775627094E-2</v>
      </c>
      <c r="AA82" s="67">
        <f t="shared" si="68"/>
        <v>-0.48262491793307766</v>
      </c>
      <c r="AB82" s="67">
        <f t="shared" si="68"/>
        <v>4.0215976242769555E-2</v>
      </c>
      <c r="AC82" s="67">
        <f t="shared" si="68"/>
        <v>1.6897878592900425E-14</v>
      </c>
      <c r="AD82" s="67">
        <f t="shared" si="68"/>
        <v>1.2903764757769588E-2</v>
      </c>
      <c r="AE82" s="67">
        <f t="shared" ref="AE82:AF82" si="69">(AE51-AE19)/AE19</f>
        <v>1.2113251406122738E-14</v>
      </c>
      <c r="AF82" s="67">
        <f t="shared" si="69"/>
        <v>1.3978645277335794E-14</v>
      </c>
      <c r="AG82" s="67">
        <f t="shared" ref="AG82:AH82" si="70">(AG51-AG19)/AG19</f>
        <v>1.5953615596053966E-14</v>
      </c>
      <c r="AH82" s="67">
        <f t="shared" si="70"/>
        <v>2.0105154334082584E-14</v>
      </c>
      <c r="AI82" s="67">
        <f t="shared" ref="AI82:AJ82" si="71">(AI51-AI19)/AI19</f>
        <v>2.0705519497140736E-14</v>
      </c>
      <c r="AJ82" s="67">
        <f t="shared" si="71"/>
        <v>0.18034277600206247</v>
      </c>
      <c r="AK82" s="17"/>
      <c r="AL82" s="66"/>
    </row>
    <row r="83" spans="2:38" x14ac:dyDescent="0.25">
      <c r="B83" s="50" t="s">
        <v>63</v>
      </c>
      <c r="C83" s="67">
        <f t="shared" ref="C83:AD83" si="72">(C52-C20)/C20</f>
        <v>-1.7685834171076994E-2</v>
      </c>
      <c r="D83" s="67">
        <f t="shared" si="72"/>
        <v>-2.031301310362281E-2</v>
      </c>
      <c r="E83" s="67">
        <f t="shared" si="72"/>
        <v>-1.7255817326115259E-2</v>
      </c>
      <c r="F83" s="67">
        <f t="shared" si="72"/>
        <v>-2.0328112050185344E-2</v>
      </c>
      <c r="G83" s="67">
        <f t="shared" si="72"/>
        <v>-1.4135190075236935E-2</v>
      </c>
      <c r="H83" s="67">
        <f t="shared" si="72"/>
        <v>-4.7044074772804493E-4</v>
      </c>
      <c r="I83" s="67">
        <f t="shared" si="72"/>
        <v>-4.1209291777915733E-4</v>
      </c>
      <c r="J83" s="67">
        <f t="shared" si="72"/>
        <v>-3.7126940229963872E-4</v>
      </c>
      <c r="K83" s="67">
        <f t="shared" si="72"/>
        <v>-3.3508966510371625E-4</v>
      </c>
      <c r="L83" s="67">
        <f t="shared" si="72"/>
        <v>-3.0534358412030515E-4</v>
      </c>
      <c r="M83" s="67">
        <f t="shared" si="72"/>
        <v>-0.11204385138517614</v>
      </c>
      <c r="N83" s="67">
        <f t="shared" si="72"/>
        <v>-9.0404592074275356E-2</v>
      </c>
      <c r="O83" s="67">
        <f t="shared" si="72"/>
        <v>-0.18243286145286675</v>
      </c>
      <c r="P83" s="67">
        <f t="shared" si="72"/>
        <v>-0.15421195202688098</v>
      </c>
      <c r="Q83" s="67">
        <f t="shared" si="72"/>
        <v>9.1133411025129396E-3</v>
      </c>
      <c r="R83" s="67">
        <f t="shared" si="72"/>
        <v>-0.13462615672852521</v>
      </c>
      <c r="S83" s="67">
        <f t="shared" si="72"/>
        <v>0.12078942871884779</v>
      </c>
      <c r="T83" s="67">
        <f t="shared" si="72"/>
        <v>-0.29928249520984646</v>
      </c>
      <c r="U83" s="67">
        <f t="shared" si="72"/>
        <v>-0.28342703891425097</v>
      </c>
      <c r="V83" s="67">
        <f t="shared" si="72"/>
        <v>-9.9611489449128333E-3</v>
      </c>
      <c r="W83" s="67">
        <f t="shared" si="72"/>
        <v>0.17028024685170587</v>
      </c>
      <c r="X83" s="67">
        <f t="shared" si="72"/>
        <v>-2.2273563417882316E-3</v>
      </c>
      <c r="Y83" s="67">
        <f t="shared" si="72"/>
        <v>-0.78340241353894347</v>
      </c>
      <c r="Z83" s="67">
        <f t="shared" si="72"/>
        <v>-8.2285002403342314E-2</v>
      </c>
      <c r="AA83" s="67">
        <f t="shared" si="72"/>
        <v>-9.1466418788151371E-2</v>
      </c>
      <c r="AB83" s="67">
        <f t="shared" si="72"/>
        <v>1.0901827867191771</v>
      </c>
      <c r="AC83" s="67">
        <f t="shared" si="72"/>
        <v>-0.8474701438124993</v>
      </c>
      <c r="AD83" s="67">
        <f t="shared" si="72"/>
        <v>-6.7588286599950947E-2</v>
      </c>
      <c r="AE83" s="67">
        <f t="shared" ref="AE83:AF83" si="73">(AE52-AE20)/AE20</f>
        <v>-0.12539520118681155</v>
      </c>
      <c r="AF83" s="67">
        <f t="shared" si="73"/>
        <v>-6.4698388309368637E-2</v>
      </c>
      <c r="AG83" s="67">
        <f t="shared" ref="AG83:AH83" si="74">(AG52-AG20)/AG20</f>
        <v>-0.16086152628538866</v>
      </c>
      <c r="AH83" s="67">
        <f t="shared" si="74"/>
        <v>-0.14783005030501892</v>
      </c>
      <c r="AI83" s="67">
        <f t="shared" ref="AI83:AJ83" si="75">(AI52-AI20)/AI20</f>
        <v>0.18643038900142783</v>
      </c>
      <c r="AJ83" s="67">
        <f t="shared" si="75"/>
        <v>2.85778228970246E-2</v>
      </c>
      <c r="AK83" s="17"/>
      <c r="AL83" s="66"/>
    </row>
    <row r="84" spans="2:38" x14ac:dyDescent="0.25">
      <c r="B84" s="49" t="s">
        <v>64</v>
      </c>
      <c r="C84" s="67">
        <f t="shared" ref="C84:AD84" si="76">(C53-C21)/C21</f>
        <v>-1.8240163662235905E-2</v>
      </c>
      <c r="D84" s="67">
        <f t="shared" si="76"/>
        <v>-2.0796850204198532E-2</v>
      </c>
      <c r="E84" s="67">
        <f t="shared" si="76"/>
        <v>-1.7551036696303937E-2</v>
      </c>
      <c r="F84" s="67">
        <f t="shared" si="76"/>
        <v>-2.0526885921668556E-2</v>
      </c>
      <c r="G84" s="67">
        <f t="shared" si="76"/>
        <v>-1.4184869548620672E-2</v>
      </c>
      <c r="H84" s="67">
        <f t="shared" si="76"/>
        <v>9.0842809890092737E-14</v>
      </c>
      <c r="I84" s="67">
        <f t="shared" si="76"/>
        <v>9.0827919658010633E-14</v>
      </c>
      <c r="J84" s="67">
        <f t="shared" si="76"/>
        <v>9.0717770608345272E-14</v>
      </c>
      <c r="K84" s="67">
        <f t="shared" si="76"/>
        <v>9.0776385335223722E-14</v>
      </c>
      <c r="L84" s="67">
        <f t="shared" si="76"/>
        <v>9.0598604218548372E-14</v>
      </c>
      <c r="M84" s="67">
        <f t="shared" si="76"/>
        <v>-0.11392488826656906</v>
      </c>
      <c r="N84" s="67">
        <f t="shared" si="76"/>
        <v>-9.1896506246714582E-2</v>
      </c>
      <c r="O84" s="67">
        <f t="shared" si="76"/>
        <v>-0.19225660517988674</v>
      </c>
      <c r="P84" s="67">
        <f t="shared" si="76"/>
        <v>-0.1622408034306756</v>
      </c>
      <c r="Q84" s="67">
        <f t="shared" si="76"/>
        <v>1.8390202661830602E-2</v>
      </c>
      <c r="R84" s="67">
        <f t="shared" si="76"/>
        <v>-0.1416102095274398</v>
      </c>
      <c r="S84" s="67">
        <f t="shared" si="76"/>
        <v>0.13330752706219087</v>
      </c>
      <c r="T84" s="67">
        <f t="shared" si="76"/>
        <v>-0.30921626277531328</v>
      </c>
      <c r="U84" s="67">
        <f t="shared" si="76"/>
        <v>-0.29518279900350924</v>
      </c>
      <c r="V84" s="67">
        <f t="shared" si="76"/>
        <v>-1.5919344012452132E-2</v>
      </c>
      <c r="W84" s="67">
        <f t="shared" si="76"/>
        <v>0.19089491288541763</v>
      </c>
      <c r="X84" s="67">
        <f t="shared" si="76"/>
        <v>-2.1173434117639726E-2</v>
      </c>
      <c r="Y84" s="67">
        <f t="shared" si="76"/>
        <v>-0.8102623055759941</v>
      </c>
      <c r="Z84" s="67">
        <f t="shared" si="76"/>
        <v>-0.1083670320242678</v>
      </c>
      <c r="AA84" s="67">
        <f t="shared" si="76"/>
        <v>-0.12005984362361914</v>
      </c>
      <c r="AB84" s="67">
        <f t="shared" si="76"/>
        <v>1.1945921545299043</v>
      </c>
      <c r="AC84" s="67">
        <f t="shared" si="76"/>
        <v>-0.86316409355309154</v>
      </c>
      <c r="AD84" s="67">
        <f t="shared" si="76"/>
        <v>-8.5302010589770452E-2</v>
      </c>
      <c r="AE84" s="67">
        <f t="shared" ref="AE84:AF84" si="77">(AE53-AE21)/AE21</f>
        <v>-0.12967572713716025</v>
      </c>
      <c r="AF84" s="67">
        <f t="shared" si="77"/>
        <v>-7.5365677378455731E-2</v>
      </c>
      <c r="AG84" s="67">
        <f t="shared" ref="AG84:AH84" si="78">(AG53-AG21)/AG21</f>
        <v>-0.17772712594343695</v>
      </c>
      <c r="AH84" s="67">
        <f t="shared" si="78"/>
        <v>-0.16509743652900893</v>
      </c>
      <c r="AI84" s="67">
        <f t="shared" ref="AI84:AJ84" si="79">(AI53-AI21)/AI21</f>
        <v>0.1979673371505189</v>
      </c>
      <c r="AJ84" s="67">
        <f t="shared" si="79"/>
        <v>2.4043815681610785E-2</v>
      </c>
      <c r="AK84" s="17"/>
      <c r="AL84" s="66"/>
    </row>
    <row r="85" spans="2:38" x14ac:dyDescent="0.25">
      <c r="B85" s="49" t="s">
        <v>65</v>
      </c>
      <c r="C85" s="67" t="s">
        <v>74</v>
      </c>
      <c r="D85" s="67" t="s">
        <v>74</v>
      </c>
      <c r="E85" s="67" t="s">
        <v>74</v>
      </c>
      <c r="F85" s="67" t="s">
        <v>74</v>
      </c>
      <c r="G85" s="67" t="s">
        <v>74</v>
      </c>
      <c r="H85" s="67" t="s">
        <v>74</v>
      </c>
      <c r="I85" s="67" t="s">
        <v>74</v>
      </c>
      <c r="J85" s="67" t="s">
        <v>74</v>
      </c>
      <c r="K85" s="67" t="s">
        <v>74</v>
      </c>
      <c r="L85" s="67" t="s">
        <v>74</v>
      </c>
      <c r="M85" s="67" t="s">
        <v>74</v>
      </c>
      <c r="N85" s="67" t="s">
        <v>74</v>
      </c>
      <c r="O85" s="67" t="s">
        <v>74</v>
      </c>
      <c r="P85" s="67" t="s">
        <v>74</v>
      </c>
      <c r="Q85" s="67" t="s">
        <v>74</v>
      </c>
      <c r="R85" s="67" t="s">
        <v>74</v>
      </c>
      <c r="S85" s="67" t="s">
        <v>74</v>
      </c>
      <c r="T85" s="67" t="s">
        <v>74</v>
      </c>
      <c r="U85" s="67" t="s">
        <v>74</v>
      </c>
      <c r="V85" s="67" t="s">
        <v>74</v>
      </c>
      <c r="W85" s="67" t="s">
        <v>74</v>
      </c>
      <c r="X85" s="67" t="s">
        <v>74</v>
      </c>
      <c r="Y85" s="67" t="s">
        <v>74</v>
      </c>
      <c r="Z85" s="67" t="s">
        <v>74</v>
      </c>
      <c r="AA85" s="67" t="s">
        <v>74</v>
      </c>
      <c r="AB85" s="67" t="s">
        <v>74</v>
      </c>
      <c r="AC85" s="67" t="s">
        <v>74</v>
      </c>
      <c r="AD85" s="67" t="s">
        <v>74</v>
      </c>
      <c r="AE85" s="67" t="s">
        <v>74</v>
      </c>
      <c r="AF85" s="67" t="s">
        <v>74</v>
      </c>
      <c r="AG85" s="67" t="s">
        <v>74</v>
      </c>
      <c r="AH85" s="67" t="s">
        <v>74</v>
      </c>
      <c r="AI85" s="67" t="s">
        <v>74</v>
      </c>
      <c r="AJ85" s="67" t="s">
        <v>74</v>
      </c>
      <c r="AK85" s="17"/>
      <c r="AL85" s="66"/>
    </row>
    <row r="86" spans="2:38" x14ac:dyDescent="0.25">
      <c r="B86" s="49" t="s">
        <v>66</v>
      </c>
      <c r="C86" s="67">
        <f t="shared" ref="C86:AD86" si="80">(C55-C23)/C23</f>
        <v>-3.3974252716176155E-3</v>
      </c>
      <c r="D86" s="67">
        <f t="shared" si="80"/>
        <v>-7.783422103942797E-3</v>
      </c>
      <c r="E86" s="67">
        <f t="shared" si="80"/>
        <v>-9.7165649442636122E-3</v>
      </c>
      <c r="F86" s="67">
        <f t="shared" si="80"/>
        <v>-1.5226820296869968E-2</v>
      </c>
      <c r="G86" s="67">
        <f t="shared" si="80"/>
        <v>-1.2886089311795934E-2</v>
      </c>
      <c r="H86" s="67">
        <f t="shared" si="80"/>
        <v>-1.173974187581152E-2</v>
      </c>
      <c r="I86" s="67">
        <f t="shared" si="80"/>
        <v>-1.0299025954944127E-2</v>
      </c>
      <c r="J86" s="67">
        <f t="shared" si="80"/>
        <v>-9.2884593192919841E-3</v>
      </c>
      <c r="K86" s="67">
        <f t="shared" si="80"/>
        <v>-8.3910804995719051E-3</v>
      </c>
      <c r="L86" s="67">
        <f t="shared" si="80"/>
        <v>-7.6520309488014235E-3</v>
      </c>
      <c r="M86" s="67">
        <f t="shared" si="80"/>
        <v>-4.0581486204063773E-2</v>
      </c>
      <c r="N86" s="67">
        <f t="shared" si="80"/>
        <v>-4.5708392553697165E-2</v>
      </c>
      <c r="O86" s="67">
        <f t="shared" si="80"/>
        <v>9.3074469070110882E-2</v>
      </c>
      <c r="P86" s="67">
        <f t="shared" si="80"/>
        <v>5.1483677768292234E-2</v>
      </c>
      <c r="Q86" s="67">
        <f t="shared" si="80"/>
        <v>-0.22254306185403194</v>
      </c>
      <c r="R86" s="67">
        <f t="shared" si="80"/>
        <v>1.7353497587448048E-2</v>
      </c>
      <c r="S86" s="67">
        <f t="shared" si="80"/>
        <v>-0.2410156803112872</v>
      </c>
      <c r="T86" s="67">
        <f t="shared" si="80"/>
        <v>0.37399586982805516</v>
      </c>
      <c r="U86" s="67">
        <f t="shared" si="80"/>
        <v>0.57376097512373525</v>
      </c>
      <c r="V86" s="67">
        <f t="shared" si="80"/>
        <v>5.8117181297855348E-2</v>
      </c>
      <c r="W86" s="67">
        <f t="shared" si="80"/>
        <v>-0.13760047535389708</v>
      </c>
      <c r="X86" s="67">
        <f t="shared" si="80"/>
        <v>0.10487383649321928</v>
      </c>
      <c r="Y86" s="67">
        <f t="shared" si="80"/>
        <v>0.11104034702456266</v>
      </c>
      <c r="Z86" s="67">
        <f t="shared" si="80"/>
        <v>0.10631030829200709</v>
      </c>
      <c r="AA86" s="67">
        <f t="shared" si="80"/>
        <v>0.12413438626764367</v>
      </c>
      <c r="AB86" s="67">
        <f t="shared" si="80"/>
        <v>0.12559349831736635</v>
      </c>
      <c r="AC86" s="67">
        <f t="shared" si="80"/>
        <v>0.12494315033406146</v>
      </c>
      <c r="AD86" s="67">
        <f t="shared" si="80"/>
        <v>0.10063445928733442</v>
      </c>
      <c r="AE86" s="67">
        <f t="shared" ref="AE86:AF86" si="81">(AE55-AE23)/AE23</f>
        <v>3.1790708658247492E-2</v>
      </c>
      <c r="AF86" s="67">
        <f t="shared" si="81"/>
        <v>2.9122748560833713E-2</v>
      </c>
      <c r="AG86" s="67">
        <f t="shared" ref="AG86:AH86" si="82">(AG55-AG23)/AG23</f>
        <v>-1.6047265152133714E-3</v>
      </c>
      <c r="AH86" s="67">
        <f t="shared" si="82"/>
        <v>1.7178614613215046E-2</v>
      </c>
      <c r="AI86" s="67">
        <f t="shared" ref="AI86:AJ86" si="83">(AI55-AI23)/AI23</f>
        <v>1.3195472045847133E-2</v>
      </c>
      <c r="AJ86" s="67">
        <f t="shared" si="83"/>
        <v>6.4270970432568075E-2</v>
      </c>
      <c r="AK86" s="17"/>
      <c r="AL86" s="66"/>
    </row>
    <row r="87" spans="2:38" x14ac:dyDescent="0.25">
      <c r="B87" s="50" t="s">
        <v>67</v>
      </c>
      <c r="C87" s="67">
        <f t="shared" ref="C87:AD87" si="84">(C56-C24)/C24</f>
        <v>-0.63664040933874211</v>
      </c>
      <c r="D87" s="67">
        <f t="shared" si="84"/>
        <v>-0.62689937116554884</v>
      </c>
      <c r="E87" s="67">
        <f t="shared" si="84"/>
        <v>-0.61909478053928502</v>
      </c>
      <c r="F87" s="67">
        <f t="shared" si="84"/>
        <v>-0.70123101185740511</v>
      </c>
      <c r="G87" s="67">
        <f t="shared" si="84"/>
        <v>-0.75148494688100531</v>
      </c>
      <c r="H87" s="67">
        <f t="shared" si="84"/>
        <v>-0.56716593816370264</v>
      </c>
      <c r="I87" s="67">
        <f t="shared" si="84"/>
        <v>-0.62559623451793434</v>
      </c>
      <c r="J87" s="67">
        <f t="shared" si="84"/>
        <v>-0.61782514527009913</v>
      </c>
      <c r="K87" s="67">
        <f t="shared" si="84"/>
        <v>-0.60970029680056659</v>
      </c>
      <c r="L87" s="67">
        <f t="shared" si="84"/>
        <v>-0.60175798272998837</v>
      </c>
      <c r="M87" s="67">
        <f t="shared" si="84"/>
        <v>-0.57656167364790278</v>
      </c>
      <c r="N87" s="67">
        <f t="shared" si="84"/>
        <v>-0.59312801408180693</v>
      </c>
      <c r="O87" s="67">
        <f t="shared" si="84"/>
        <v>-0.93005135339322575</v>
      </c>
      <c r="P87" s="67">
        <f t="shared" si="84"/>
        <v>1.4222653343516753</v>
      </c>
      <c r="Q87" s="67">
        <f t="shared" si="84"/>
        <v>0.27253338473764988</v>
      </c>
      <c r="R87" s="67">
        <f t="shared" si="84"/>
        <v>1.4156251564513376</v>
      </c>
      <c r="S87" s="67">
        <f t="shared" si="84"/>
        <v>-0.9910641270185746</v>
      </c>
      <c r="T87" s="67">
        <f t="shared" si="84"/>
        <v>-0.28950597693535357</v>
      </c>
      <c r="U87" s="67">
        <f t="shared" si="84"/>
        <v>1.5031729602716988</v>
      </c>
      <c r="V87" s="67">
        <f t="shared" si="84"/>
        <v>-0.19917687843679324</v>
      </c>
      <c r="W87" s="67">
        <f t="shared" si="84"/>
        <v>-0.19928016171704638</v>
      </c>
      <c r="X87" s="67">
        <f t="shared" si="84"/>
        <v>-0.19938356707224569</v>
      </c>
      <c r="Y87" s="67">
        <f t="shared" si="84"/>
        <v>-0.1994870947189481</v>
      </c>
      <c r="Z87" s="67">
        <f t="shared" si="84"/>
        <v>-0.18830860896408239</v>
      </c>
      <c r="AA87" s="67">
        <f t="shared" si="84"/>
        <v>-0.17679667685963632</v>
      </c>
      <c r="AB87" s="67">
        <f t="shared" si="84"/>
        <v>-0.17966063840162233</v>
      </c>
      <c r="AC87" s="67">
        <f t="shared" si="84"/>
        <v>-0.18263423569415577</v>
      </c>
      <c r="AD87" s="67">
        <f t="shared" si="84"/>
        <v>-0.18572388706212081</v>
      </c>
      <c r="AE87" s="67">
        <f t="shared" ref="AE87:AF87" si="85">(AE56-AE24)/AE24</f>
        <v>-0.19072208504045887</v>
      </c>
      <c r="AF87" s="67">
        <f t="shared" si="85"/>
        <v>-0.19595150014519389</v>
      </c>
      <c r="AG87" s="67">
        <f t="shared" ref="AG87:AH87" si="86">(AG56-AG24)/AG24</f>
        <v>-0.20881019040347049</v>
      </c>
      <c r="AH87" s="67">
        <f t="shared" si="86"/>
        <v>-0.24587461117569065</v>
      </c>
      <c r="AI87" s="67">
        <f t="shared" ref="AI87:AJ87" si="87">(AI56-AI24)/AI24</f>
        <v>-0.21007249438376832</v>
      </c>
      <c r="AJ87" s="67">
        <f t="shared" si="87"/>
        <v>-0.44713435625309106</v>
      </c>
      <c r="AK87" s="17"/>
      <c r="AL87" s="66"/>
    </row>
    <row r="88" spans="2:38" x14ac:dyDescent="0.25">
      <c r="B88" s="49" t="s">
        <v>68</v>
      </c>
      <c r="C88" s="67">
        <f t="shared" ref="C88:AD88" si="88">(C57-C25)/C25</f>
        <v>-0.63625895235550334</v>
      </c>
      <c r="D88" s="67">
        <f t="shared" si="88"/>
        <v>-0.62952400620156701</v>
      </c>
      <c r="E88" s="67">
        <f t="shared" si="88"/>
        <v>-0.62293014847724582</v>
      </c>
      <c r="F88" s="67">
        <f t="shared" si="88"/>
        <v>-0.70575662579143872</v>
      </c>
      <c r="G88" s="67">
        <f t="shared" si="88"/>
        <v>-0.75644060965765958</v>
      </c>
      <c r="H88" s="67">
        <f t="shared" si="88"/>
        <v>-0.5687730624559566</v>
      </c>
      <c r="I88" s="67">
        <f t="shared" si="88"/>
        <v>-0.62842532332709267</v>
      </c>
      <c r="J88" s="67">
        <f t="shared" si="88"/>
        <v>-0.62185434138593076</v>
      </c>
      <c r="K88" s="67">
        <f t="shared" si="88"/>
        <v>-0.61486882286139954</v>
      </c>
      <c r="L88" s="67">
        <f t="shared" si="88"/>
        <v>-0.60800698021705424</v>
      </c>
      <c r="M88" s="67">
        <f t="shared" si="88"/>
        <v>-0.58265649856445401</v>
      </c>
      <c r="N88" s="67">
        <f t="shared" si="88"/>
        <v>-0.60108768458799744</v>
      </c>
      <c r="O88" s="67">
        <f t="shared" si="88"/>
        <v>-0.94116819401756857</v>
      </c>
      <c r="P88" s="67">
        <f t="shared" si="88"/>
        <v>1.4252629578372964</v>
      </c>
      <c r="Q88" s="67">
        <f t="shared" si="88"/>
        <v>0.25617657913013248</v>
      </c>
      <c r="R88" s="67">
        <f t="shared" si="88"/>
        <v>1.4026308928059752</v>
      </c>
      <c r="S88" s="67">
        <f t="shared" si="88"/>
        <v>-0.99262421705425763</v>
      </c>
      <c r="T88" s="67">
        <f t="shared" si="88"/>
        <v>-0.37733314425605585</v>
      </c>
      <c r="U88" s="67">
        <f t="shared" si="88"/>
        <v>1.5444830383289307</v>
      </c>
      <c r="V88" s="67">
        <f t="shared" si="88"/>
        <v>-0.28319020365696818</v>
      </c>
      <c r="W88" s="67">
        <f t="shared" si="88"/>
        <v>-0.28333591306255823</v>
      </c>
      <c r="X88" s="67">
        <f t="shared" si="88"/>
        <v>-0.2834817724885958</v>
      </c>
      <c r="Y88" s="67">
        <f t="shared" si="88"/>
        <v>-0.28362778216688922</v>
      </c>
      <c r="Z88" s="67">
        <f t="shared" si="88"/>
        <v>-0.2728042417727442</v>
      </c>
      <c r="AA88" s="67">
        <f t="shared" si="88"/>
        <v>-0.26163231089091865</v>
      </c>
      <c r="AB88" s="67">
        <f t="shared" si="88"/>
        <v>-0.26591192654323254</v>
      </c>
      <c r="AC88" s="67">
        <f t="shared" si="88"/>
        <v>-0.27033387690173266</v>
      </c>
      <c r="AD88" s="67">
        <f t="shared" si="88"/>
        <v>-0.27490538285894728</v>
      </c>
      <c r="AE88" s="67">
        <f t="shared" ref="AE88:AF88" si="89">(AE57-AE25)/AE25</f>
        <v>-0.28134182357879595</v>
      </c>
      <c r="AF88" s="67">
        <f t="shared" si="89"/>
        <v>-0.28802051084426633</v>
      </c>
      <c r="AG88" s="67">
        <f t="shared" ref="AG88:AH88" si="90">(AG57-AG25)/AG25</f>
        <v>-0.30070035244512999</v>
      </c>
      <c r="AH88" s="67">
        <f t="shared" si="90"/>
        <v>-0.33626049160972926</v>
      </c>
      <c r="AI88" s="67">
        <f t="shared" ref="AI88:AJ88" si="91">(AI57-AI25)/AI25</f>
        <v>-0.30528107433018831</v>
      </c>
      <c r="AJ88" s="67">
        <f t="shared" si="91"/>
        <v>-0.51417880207533984</v>
      </c>
      <c r="AK88" s="17"/>
      <c r="AL88" s="66"/>
    </row>
    <row r="89" spans="2:38" x14ac:dyDescent="0.25">
      <c r="B89" s="49" t="s">
        <v>69</v>
      </c>
      <c r="C89" s="67" t="s">
        <v>74</v>
      </c>
      <c r="D89" s="67" t="s">
        <v>74</v>
      </c>
      <c r="E89" s="67" t="s">
        <v>74</v>
      </c>
      <c r="F89" s="67" t="s">
        <v>74</v>
      </c>
      <c r="G89" s="67" t="s">
        <v>74</v>
      </c>
      <c r="H89" s="67" t="s">
        <v>74</v>
      </c>
      <c r="I89" s="67" t="s">
        <v>74</v>
      </c>
      <c r="J89" s="67" t="s">
        <v>74</v>
      </c>
      <c r="K89" s="67" t="s">
        <v>74</v>
      </c>
      <c r="L89" s="67" t="s">
        <v>74</v>
      </c>
      <c r="M89" s="67" t="s">
        <v>74</v>
      </c>
      <c r="N89" s="67" t="s">
        <v>74</v>
      </c>
      <c r="O89" s="67" t="s">
        <v>74</v>
      </c>
      <c r="P89" s="67" t="s">
        <v>74</v>
      </c>
      <c r="Q89" s="67" t="s">
        <v>74</v>
      </c>
      <c r="R89" s="67" t="s">
        <v>74</v>
      </c>
      <c r="S89" s="67" t="s">
        <v>74</v>
      </c>
      <c r="T89" s="67" t="s">
        <v>74</v>
      </c>
      <c r="U89" s="67" t="s">
        <v>74</v>
      </c>
      <c r="V89" s="67" t="s">
        <v>74</v>
      </c>
      <c r="W89" s="67" t="s">
        <v>74</v>
      </c>
      <c r="X89" s="67" t="s">
        <v>74</v>
      </c>
      <c r="Y89" s="67" t="s">
        <v>74</v>
      </c>
      <c r="Z89" s="67" t="s">
        <v>74</v>
      </c>
      <c r="AA89" s="67" t="s">
        <v>74</v>
      </c>
      <c r="AB89" s="67" t="s">
        <v>74</v>
      </c>
      <c r="AC89" s="67" t="s">
        <v>74</v>
      </c>
      <c r="AD89" s="67" t="s">
        <v>74</v>
      </c>
      <c r="AE89" s="67" t="s">
        <v>74</v>
      </c>
      <c r="AF89" s="67" t="s">
        <v>74</v>
      </c>
      <c r="AG89" s="67" t="s">
        <v>74</v>
      </c>
      <c r="AH89" s="67" t="s">
        <v>74</v>
      </c>
      <c r="AI89" s="67" t="s">
        <v>74</v>
      </c>
      <c r="AJ89" s="67" t="s">
        <v>74</v>
      </c>
      <c r="AK89" s="17"/>
      <c r="AL89" s="66"/>
    </row>
    <row r="90" spans="2:38" x14ac:dyDescent="0.25">
      <c r="B90" s="49" t="s">
        <v>70</v>
      </c>
      <c r="C90" s="67">
        <f t="shared" ref="C90:AD90" si="92">(C59-C27)/C27</f>
        <v>-0.78153846153846118</v>
      </c>
      <c r="D90" s="67">
        <f t="shared" si="92"/>
        <v>-0.12307692307692482</v>
      </c>
      <c r="E90" s="67">
        <f t="shared" si="92"/>
        <v>-0.12307692307692475</v>
      </c>
      <c r="F90" s="67">
        <f t="shared" si="92"/>
        <v>-0.12307692307692154</v>
      </c>
      <c r="G90" s="67">
        <f t="shared" si="92"/>
        <v>-0.12307692307692214</v>
      </c>
      <c r="H90" s="67">
        <f t="shared" si="92"/>
        <v>-0.12307692307692414</v>
      </c>
      <c r="I90" s="67">
        <f t="shared" si="92"/>
        <v>-0.12307692307692319</v>
      </c>
      <c r="J90" s="67">
        <f t="shared" si="92"/>
        <v>-0.12307692307692232</v>
      </c>
      <c r="K90" s="67">
        <f t="shared" si="92"/>
        <v>-0.12307692307692324</v>
      </c>
      <c r="L90" s="67">
        <f t="shared" si="92"/>
        <v>-0.12307692307692293</v>
      </c>
      <c r="M90" s="67">
        <f t="shared" si="92"/>
        <v>4.492249155926499E-2</v>
      </c>
      <c r="N90" s="67">
        <f t="shared" si="92"/>
        <v>0.17088543540156648</v>
      </c>
      <c r="O90" s="67">
        <f t="shared" si="92"/>
        <v>4.0686241306158027E-2</v>
      </c>
      <c r="P90" s="67">
        <f t="shared" si="92"/>
        <v>1.1595897826023349</v>
      </c>
      <c r="Q90" s="67">
        <f t="shared" si="92"/>
        <v>1.5190331696829309</v>
      </c>
      <c r="R90" s="67">
        <f t="shared" si="92"/>
        <v>2.3280772684607651</v>
      </c>
      <c r="S90" s="67">
        <f t="shared" si="92"/>
        <v>1.1049691212866501</v>
      </c>
      <c r="T90" s="67">
        <f t="shared" si="92"/>
        <v>1.1049691212866501</v>
      </c>
      <c r="U90" s="67">
        <f t="shared" si="92"/>
        <v>0.7749379349486849</v>
      </c>
      <c r="V90" s="67">
        <f t="shared" si="92"/>
        <v>0.7749379349486849</v>
      </c>
      <c r="W90" s="67">
        <f t="shared" si="92"/>
        <v>0.77626725313443101</v>
      </c>
      <c r="X90" s="67">
        <f t="shared" si="92"/>
        <v>0.7776005126948522</v>
      </c>
      <c r="Y90" s="67">
        <f t="shared" si="92"/>
        <v>0.77893773118499732</v>
      </c>
      <c r="Z90" s="67">
        <f t="shared" si="92"/>
        <v>0.7802789262643286</v>
      </c>
      <c r="AA90" s="67">
        <f t="shared" si="92"/>
        <v>0.78162411569748846</v>
      </c>
      <c r="AB90" s="67">
        <f t="shared" si="92"/>
        <v>0.82433257131300841</v>
      </c>
      <c r="AC90" s="67">
        <f t="shared" si="92"/>
        <v>0.87127311016613296</v>
      </c>
      <c r="AD90" s="67">
        <f t="shared" si="92"/>
        <v>0.92310757495478757</v>
      </c>
      <c r="AE90" s="67">
        <f t="shared" ref="AE90:AF90" si="93">(AE59-AE27)/AE27</f>
        <v>0.98064340283993423</v>
      </c>
      <c r="AF90" s="67">
        <f t="shared" si="93"/>
        <v>1.0448759908389402</v>
      </c>
      <c r="AG90" s="67">
        <f t="shared" ref="AG90:AH90" si="94">(AG59-AG27)/AG27</f>
        <v>1.0445130950006749</v>
      </c>
      <c r="AH90" s="67">
        <f t="shared" si="94"/>
        <v>1.0441097364174279</v>
      </c>
      <c r="AI90" s="67">
        <f t="shared" ref="AI90:AJ90" si="95">(AI59-AI27)/AI27</f>
        <v>1.1647967338154537</v>
      </c>
      <c r="AJ90" s="67">
        <f t="shared" si="95"/>
        <v>0.53375264875046113</v>
      </c>
      <c r="AK90" s="17"/>
      <c r="AL90" s="66"/>
    </row>
    <row r="91" spans="2:38" x14ac:dyDescent="0.25">
      <c r="B91" s="50" t="s">
        <v>73</v>
      </c>
      <c r="C91" s="67">
        <f t="shared" ref="C91:AD91" si="96">(C60-C28)/C28</f>
        <v>8.3944548056123363E-6</v>
      </c>
      <c r="D91" s="67">
        <f t="shared" si="96"/>
        <v>6.257597172736105E-6</v>
      </c>
      <c r="E91" s="67">
        <f t="shared" si="96"/>
        <v>7.7669363573209338E-6</v>
      </c>
      <c r="F91" s="67">
        <f t="shared" si="96"/>
        <v>-6.2061317488397791E-6</v>
      </c>
      <c r="G91" s="67">
        <f t="shared" si="96"/>
        <v>-5.2377612788989353E-6</v>
      </c>
      <c r="H91" s="67">
        <f t="shared" si="96"/>
        <v>4.9050539708842518E-3</v>
      </c>
      <c r="I91" s="67">
        <f t="shared" si="96"/>
        <v>-2.8009637115584532E-2</v>
      </c>
      <c r="J91" s="67">
        <f t="shared" si="96"/>
        <v>-9.5371504222267842E-3</v>
      </c>
      <c r="K91" s="67">
        <f t="shared" si="96"/>
        <v>3.3851459048347033E-3</v>
      </c>
      <c r="L91" s="67">
        <f t="shared" si="96"/>
        <v>0.19346873416255256</v>
      </c>
      <c r="M91" s="67">
        <f t="shared" si="96"/>
        <v>-7.846061174583939E-3</v>
      </c>
      <c r="N91" s="67">
        <f t="shared" si="96"/>
        <v>-4.2917839637642501E-2</v>
      </c>
      <c r="O91" s="67">
        <f t="shared" si="96"/>
        <v>-4.0017817273415669E-2</v>
      </c>
      <c r="P91" s="67">
        <f t="shared" si="96"/>
        <v>-4.9336458294630049E-2</v>
      </c>
      <c r="Q91" s="67">
        <f t="shared" si="96"/>
        <v>-6.3838711312121182E-2</v>
      </c>
      <c r="R91" s="67">
        <f t="shared" si="96"/>
        <v>-5.824330122486443E-2</v>
      </c>
      <c r="S91" s="67">
        <f t="shared" si="96"/>
        <v>-2.3240843986438407E-2</v>
      </c>
      <c r="T91" s="67">
        <f t="shared" si="96"/>
        <v>7.1302744632548432E-3</v>
      </c>
      <c r="U91" s="67">
        <f t="shared" si="96"/>
        <v>1.3669408903529015E-2</v>
      </c>
      <c r="V91" s="67">
        <f t="shared" si="96"/>
        <v>-5.7923798672355146E-3</v>
      </c>
      <c r="W91" s="67">
        <f t="shared" si="96"/>
        <v>2.4052491543498405E-2</v>
      </c>
      <c r="X91" s="67">
        <f t="shared" si="96"/>
        <v>9.8938915750676551E-3</v>
      </c>
      <c r="Y91" s="67">
        <f t="shared" si="96"/>
        <v>1.0449528918217385E-2</v>
      </c>
      <c r="Z91" s="67">
        <f t="shared" si="96"/>
        <v>1.5941722655417032E-2</v>
      </c>
      <c r="AA91" s="67">
        <f t="shared" si="96"/>
        <v>-1.5672105517249024E-3</v>
      </c>
      <c r="AB91" s="67">
        <f t="shared" si="96"/>
        <v>2.4991189565695529E-2</v>
      </c>
      <c r="AC91" s="67">
        <f t="shared" si="96"/>
        <v>-1.4986128618306681E-2</v>
      </c>
      <c r="AD91" s="67">
        <f t="shared" si="96"/>
        <v>-4.526728989196478E-3</v>
      </c>
      <c r="AE91" s="67">
        <f t="shared" ref="AE91:AF91" si="97">(AE60-AE28)/AE28</f>
        <v>-3.0050171295270566E-3</v>
      </c>
      <c r="AF91" s="67">
        <f t="shared" si="97"/>
        <v>4.5274976392944899E-3</v>
      </c>
      <c r="AG91" s="67">
        <f t="shared" ref="AG91:AH91" si="98">(AG60-AG28)/AG28</f>
        <v>2.2164389695748337E-2</v>
      </c>
      <c r="AH91" s="67">
        <f t="shared" si="98"/>
        <v>1.4314277608665984E-2</v>
      </c>
      <c r="AI91" s="67">
        <f t="shared" ref="AI91:AJ91" si="99">(AI60-AI28)/AI28</f>
        <v>6.7887786575682604E-2</v>
      </c>
      <c r="AJ91" s="67">
        <f t="shared" si="99"/>
        <v>5.5332847934522422E-2</v>
      </c>
      <c r="AK91" s="17"/>
      <c r="AL91" s="66"/>
    </row>
    <row r="92" spans="2:38" x14ac:dyDescent="0.25">
      <c r="B92" s="50" t="s">
        <v>72</v>
      </c>
      <c r="C92" s="67" t="s">
        <v>74</v>
      </c>
      <c r="D92" s="67" t="s">
        <v>74</v>
      </c>
      <c r="E92" s="67" t="s">
        <v>74</v>
      </c>
      <c r="F92" s="67" t="s">
        <v>74</v>
      </c>
      <c r="G92" s="67" t="s">
        <v>74</v>
      </c>
      <c r="H92" s="67" t="s">
        <v>74</v>
      </c>
      <c r="I92" s="67" t="s">
        <v>74</v>
      </c>
      <c r="J92" s="67" t="s">
        <v>74</v>
      </c>
      <c r="K92" s="67" t="s">
        <v>74</v>
      </c>
      <c r="L92" s="67" t="s">
        <v>74</v>
      </c>
      <c r="M92" s="67" t="s">
        <v>74</v>
      </c>
      <c r="N92" s="67" t="s">
        <v>74</v>
      </c>
      <c r="O92" s="67" t="s">
        <v>74</v>
      </c>
      <c r="P92" s="67" t="s">
        <v>74</v>
      </c>
      <c r="Q92" s="67" t="s">
        <v>74</v>
      </c>
      <c r="R92" s="67" t="s">
        <v>74</v>
      </c>
      <c r="S92" s="67" t="s">
        <v>74</v>
      </c>
      <c r="T92" s="67" t="s">
        <v>74</v>
      </c>
      <c r="U92" s="67" t="s">
        <v>74</v>
      </c>
      <c r="V92" s="67" t="s">
        <v>74</v>
      </c>
      <c r="W92" s="67" t="s">
        <v>74</v>
      </c>
      <c r="X92" s="67" t="s">
        <v>74</v>
      </c>
      <c r="Y92" s="67" t="s">
        <v>74</v>
      </c>
      <c r="Z92" s="67" t="s">
        <v>74</v>
      </c>
      <c r="AA92" s="67" t="s">
        <v>74</v>
      </c>
      <c r="AB92" s="67" t="s">
        <v>74</v>
      </c>
      <c r="AC92" s="67" t="s">
        <v>74</v>
      </c>
      <c r="AD92" s="67" t="s">
        <v>74</v>
      </c>
      <c r="AE92" s="67" t="s">
        <v>74</v>
      </c>
      <c r="AF92" s="67" t="s">
        <v>74</v>
      </c>
      <c r="AG92" s="67" t="s">
        <v>74</v>
      </c>
      <c r="AH92" s="67" t="s">
        <v>74</v>
      </c>
      <c r="AI92" s="67" t="s">
        <v>74</v>
      </c>
      <c r="AJ92" s="67" t="s">
        <v>74</v>
      </c>
      <c r="AK92" s="17"/>
      <c r="AL92" s="66"/>
    </row>
    <row r="93" spans="2:38" ht="18" x14ac:dyDescent="0.35">
      <c r="B93" s="47" t="s">
        <v>104</v>
      </c>
      <c r="C93" s="65">
        <f>(C62-C30)/C30</f>
        <v>0.23963353210753338</v>
      </c>
      <c r="D93" s="65">
        <f t="shared" ref="D93:AD93" si="100">(D62-D30)/D30</f>
        <v>0.20113330510020963</v>
      </c>
      <c r="E93" s="65">
        <f t="shared" si="100"/>
        <v>0.23503028716120772</v>
      </c>
      <c r="F93" s="65">
        <f t="shared" si="100"/>
        <v>0.20440673943662341</v>
      </c>
      <c r="G93" s="65">
        <f t="shared" si="100"/>
        <v>0.137920407549526</v>
      </c>
      <c r="H93" s="65">
        <f t="shared" si="100"/>
        <v>8.5985872641932887E-2</v>
      </c>
      <c r="I93" s="65">
        <f t="shared" si="100"/>
        <v>0.13770633432542223</v>
      </c>
      <c r="J93" s="65">
        <f t="shared" si="100"/>
        <v>0.18553668533965348</v>
      </c>
      <c r="K93" s="65">
        <f t="shared" si="100"/>
        <v>0.16198322769669968</v>
      </c>
      <c r="L93" s="65">
        <f t="shared" si="100"/>
        <v>6.4005929145544052E-2</v>
      </c>
      <c r="M93" s="65">
        <f t="shared" si="100"/>
        <v>5.6221584419652394E-2</v>
      </c>
      <c r="N93" s="65">
        <f t="shared" si="100"/>
        <v>0.13395842000113126</v>
      </c>
      <c r="O93" s="65">
        <f t="shared" si="100"/>
        <v>0.10897616034707379</v>
      </c>
      <c r="P93" s="65">
        <f t="shared" si="100"/>
        <v>2.3142659188410082E-2</v>
      </c>
      <c r="Q93" s="65">
        <f t="shared" si="100"/>
        <v>6.3530362051975556E-2</v>
      </c>
      <c r="R93" s="65">
        <f t="shared" si="100"/>
        <v>-4.8332097028827683E-3</v>
      </c>
      <c r="S93" s="65">
        <f t="shared" si="100"/>
        <v>-0.28039603997086854</v>
      </c>
      <c r="T93" s="65">
        <f t="shared" si="100"/>
        <v>-0.22070411304719742</v>
      </c>
      <c r="U93" s="65">
        <f t="shared" si="100"/>
        <v>-0.29222932315040517</v>
      </c>
      <c r="V93" s="65">
        <f t="shared" si="100"/>
        <v>-0.24178038178908592</v>
      </c>
      <c r="W93" s="65">
        <f t="shared" si="100"/>
        <v>-0.18174572020132676</v>
      </c>
      <c r="X93" s="65">
        <f t="shared" si="100"/>
        <v>-0.17497797905022242</v>
      </c>
      <c r="Y93" s="65">
        <f t="shared" si="100"/>
        <v>-0.11303086047095266</v>
      </c>
      <c r="Z93" s="65">
        <f t="shared" si="100"/>
        <v>-0.19853843145051603</v>
      </c>
      <c r="AA93" s="65">
        <f t="shared" si="100"/>
        <v>-0.31961706227724701</v>
      </c>
      <c r="AB93" s="65">
        <f t="shared" si="100"/>
        <v>-0.23854355840861433</v>
      </c>
      <c r="AC93" s="65">
        <f t="shared" si="100"/>
        <v>-0.10249977325334983</v>
      </c>
      <c r="AD93" s="65">
        <f t="shared" si="100"/>
        <v>-0.21332304363011739</v>
      </c>
      <c r="AE93" s="65">
        <f t="shared" ref="AE93:AF93" si="101">(AE62-AE30)/AE30</f>
        <v>-0.24963335476226817</v>
      </c>
      <c r="AF93" s="65">
        <f t="shared" si="101"/>
        <v>-0.29605844983306689</v>
      </c>
      <c r="AG93" s="65">
        <f t="shared" ref="AG93:AH93" si="102">(AG62-AG30)/AG30</f>
        <v>-0.31619706130691899</v>
      </c>
      <c r="AH93" s="65">
        <f t="shared" si="102"/>
        <v>-0.33255813431282766</v>
      </c>
      <c r="AI93" s="65">
        <f t="shared" ref="AI93:AJ93" si="103">(AI62-AI30)/AI30</f>
        <v>-0.32454140911509122</v>
      </c>
      <c r="AJ93" s="65">
        <f t="shared" si="103"/>
        <v>-0.23868792875968675</v>
      </c>
      <c r="AK93" s="18"/>
      <c r="AL93" s="72">
        <f>AVERAGE(C93:AJ93)</f>
        <v>-6.7668362587648537E-2</v>
      </c>
    </row>
    <row r="94" spans="2:38" x14ac:dyDescent="0.25">
      <c r="AL94" s="66"/>
    </row>
    <row r="95" spans="2:38" x14ac:dyDescent="0.25">
      <c r="C95" s="83">
        <f>C62-C30</f>
        <v>1221.8798276362413</v>
      </c>
      <c r="D95" s="83">
        <f t="shared" ref="D95:AJ95" si="104">D62-D30</f>
        <v>1009.4769850452067</v>
      </c>
      <c r="E95" s="83">
        <f t="shared" si="104"/>
        <v>1131.7641578352777</v>
      </c>
      <c r="F95" s="83">
        <f t="shared" si="104"/>
        <v>1039.5423712119073</v>
      </c>
      <c r="G95" s="83">
        <f t="shared" si="104"/>
        <v>721.12747202815171</v>
      </c>
      <c r="H95" s="83">
        <f t="shared" si="104"/>
        <v>535.57977443097388</v>
      </c>
      <c r="I95" s="83">
        <f t="shared" si="104"/>
        <v>821.88303635322882</v>
      </c>
      <c r="J95" s="83">
        <f t="shared" si="104"/>
        <v>974.07056849255332</v>
      </c>
      <c r="K95" s="83">
        <f t="shared" si="104"/>
        <v>848.15437544838369</v>
      </c>
      <c r="L95" s="83">
        <f t="shared" si="104"/>
        <v>337.75990267274392</v>
      </c>
      <c r="M95" s="83">
        <f t="shared" si="104"/>
        <v>332.4543974968883</v>
      </c>
      <c r="N95" s="83">
        <f t="shared" si="104"/>
        <v>969.20275489083542</v>
      </c>
      <c r="O95" s="83">
        <f t="shared" si="104"/>
        <v>742.32678772598865</v>
      </c>
      <c r="P95" s="83">
        <f t="shared" si="104"/>
        <v>171.3460424933819</v>
      </c>
      <c r="Q95" s="83">
        <f t="shared" si="104"/>
        <v>386.76205100320658</v>
      </c>
      <c r="R95" s="83">
        <f t="shared" si="104"/>
        <v>-30.147998869331786</v>
      </c>
      <c r="S95" s="83">
        <f t="shared" si="104"/>
        <v>-1732.1741398940267</v>
      </c>
      <c r="T95" s="83">
        <f t="shared" si="104"/>
        <v>-1144.1610987421309</v>
      </c>
      <c r="U95" s="83">
        <f t="shared" si="104"/>
        <v>-1306.3204573933544</v>
      </c>
      <c r="V95" s="83">
        <f t="shared" si="104"/>
        <v>-978.78362238076761</v>
      </c>
      <c r="W95" s="83">
        <f t="shared" si="104"/>
        <v>-931.15188612641487</v>
      </c>
      <c r="X95" s="83">
        <f t="shared" si="104"/>
        <v>-734.93511252833923</v>
      </c>
      <c r="Y95" s="83">
        <f t="shared" si="104"/>
        <v>-368.49329971269935</v>
      </c>
      <c r="Z95" s="83">
        <f t="shared" si="104"/>
        <v>-777.12979181631772</v>
      </c>
      <c r="AA95" s="83">
        <f t="shared" si="104"/>
        <v>-1387.7962831541095</v>
      </c>
      <c r="AB95" s="83">
        <f t="shared" si="104"/>
        <v>-942.66185739290768</v>
      </c>
      <c r="AC95" s="83">
        <f t="shared" si="104"/>
        <v>-308.71319681785144</v>
      </c>
      <c r="AD95" s="83">
        <f t="shared" si="104"/>
        <v>-1085.9520305504698</v>
      </c>
      <c r="AE95" s="83">
        <f t="shared" si="104"/>
        <v>-997.53140735644229</v>
      </c>
      <c r="AF95" s="83">
        <f t="shared" si="104"/>
        <v>-1221.6720333025569</v>
      </c>
      <c r="AG95" s="83">
        <f t="shared" si="104"/>
        <v>-1488.2223070439895</v>
      </c>
      <c r="AH95" s="83">
        <f t="shared" si="104"/>
        <v>-1430.9652151739874</v>
      </c>
      <c r="AI95" s="83">
        <f t="shared" si="104"/>
        <v>-1186.2806848027017</v>
      </c>
      <c r="AJ95" s="83">
        <f t="shared" si="104"/>
        <v>-929.58038425127597</v>
      </c>
      <c r="AK95" s="78"/>
      <c r="AL95" s="84">
        <f>SUM(C95:AJ95)</f>
        <v>-7739.3423025447064</v>
      </c>
    </row>
    <row r="121" spans="2:36" x14ac:dyDescent="0.25">
      <c r="B121" s="48" t="s">
        <v>124</v>
      </c>
    </row>
    <row r="128" spans="2:36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2:39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2:39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2:39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2:39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2:39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L133" s="71"/>
      <c r="AM133" s="71"/>
    </row>
    <row r="134" spans="2:39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2:39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2:39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2:39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2:39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AM98"/>
  <sheetViews>
    <sheetView zoomScale="75" zoomScaleNormal="75" workbookViewId="0">
      <pane ySplit="1" topLeftCell="A2" activePane="bottomLeft" state="frozen"/>
      <selection activeCell="B38" sqref="B38"/>
      <selection pane="bottomLeft"/>
    </sheetView>
  </sheetViews>
  <sheetFormatPr defaultColWidth="9.140625" defaultRowHeight="15" x14ac:dyDescent="0.2"/>
  <cols>
    <col min="1" max="1" width="4.28515625" style="5" customWidth="1"/>
    <col min="2" max="2" width="51.42578125" style="5" customWidth="1"/>
    <col min="3" max="19" width="8.140625" style="5" bestFit="1" customWidth="1"/>
    <col min="20" max="20" width="8.5703125" style="5" bestFit="1" customWidth="1"/>
    <col min="21" max="21" width="7.42578125" style="5" bestFit="1" customWidth="1"/>
    <col min="22" max="22" width="8.5703125" style="5" bestFit="1" customWidth="1"/>
    <col min="23" max="27" width="7.42578125" style="5" bestFit="1" customWidth="1"/>
    <col min="28" max="29" width="8.140625" style="5" bestFit="1" customWidth="1"/>
    <col min="30" max="35" width="7.42578125" style="5" bestFit="1" customWidth="1"/>
    <col min="36" max="36" width="8.5703125" style="5" customWidth="1"/>
    <col min="37" max="38" width="8.140625" style="5" customWidth="1"/>
    <col min="39" max="16384" width="9.140625" style="5"/>
  </cols>
  <sheetData>
    <row r="1" spans="2:37" ht="15.75" customHeight="1" x14ac:dyDescent="0.2">
      <c r="B1" s="19" t="s">
        <v>115</v>
      </c>
    </row>
    <row r="2" spans="2:37" ht="18" x14ac:dyDescent="0.2">
      <c r="B2" s="10" t="s">
        <v>118</v>
      </c>
    </row>
    <row r="3" spans="2:37" ht="20.25" customHeight="1" x14ac:dyDescent="0.2">
      <c r="B3" s="4" t="s">
        <v>46</v>
      </c>
      <c r="C3" s="4">
        <v>1990</v>
      </c>
      <c r="D3" s="4">
        <v>1991</v>
      </c>
      <c r="E3" s="4">
        <v>1992</v>
      </c>
      <c r="F3" s="4">
        <v>1993</v>
      </c>
      <c r="G3" s="4">
        <v>1994</v>
      </c>
      <c r="H3" s="4">
        <v>1995</v>
      </c>
      <c r="I3" s="4">
        <v>1996</v>
      </c>
      <c r="J3" s="4">
        <v>1997</v>
      </c>
      <c r="K3" s="4">
        <v>1998</v>
      </c>
      <c r="L3" s="4">
        <v>1999</v>
      </c>
      <c r="M3" s="4">
        <v>2000</v>
      </c>
      <c r="N3" s="4">
        <v>2001</v>
      </c>
      <c r="O3" s="4">
        <v>2002</v>
      </c>
      <c r="P3" s="4">
        <v>2003</v>
      </c>
      <c r="Q3" s="4">
        <v>2004</v>
      </c>
      <c r="R3" s="4">
        <v>2005</v>
      </c>
      <c r="S3" s="4">
        <v>2006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4">
        <v>2015</v>
      </c>
      <c r="AC3" s="4">
        <v>2016</v>
      </c>
      <c r="AD3" s="4">
        <v>2017</v>
      </c>
      <c r="AE3" s="4">
        <v>2018</v>
      </c>
      <c r="AF3" s="4">
        <v>2019</v>
      </c>
      <c r="AG3" s="4">
        <v>2020</v>
      </c>
      <c r="AH3" s="4">
        <v>2021</v>
      </c>
      <c r="AI3" s="4">
        <v>2022</v>
      </c>
      <c r="AJ3" s="4">
        <v>2023</v>
      </c>
      <c r="AK3" s="4"/>
    </row>
    <row r="4" spans="2:37" x14ac:dyDescent="0.2">
      <c r="B4" s="9" t="s">
        <v>86</v>
      </c>
      <c r="C4" s="25">
        <f>SUM(C5,C6)</f>
        <v>1476.2440052032957</v>
      </c>
      <c r="D4" s="25">
        <f t="shared" ref="D4:AA4" si="0">SUM(D5,D6)</f>
        <v>1566.4053883747695</v>
      </c>
      <c r="E4" s="25">
        <f t="shared" si="0"/>
        <v>1636.804891871742</v>
      </c>
      <c r="F4" s="25">
        <f t="shared" si="0"/>
        <v>1691.858702032943</v>
      </c>
      <c r="G4" s="25">
        <f t="shared" si="0"/>
        <v>1742.7939278700369</v>
      </c>
      <c r="H4" s="25">
        <f t="shared" si="0"/>
        <v>1783.8901811031583</v>
      </c>
      <c r="I4" s="25">
        <f t="shared" si="0"/>
        <v>1648.4939639728798</v>
      </c>
      <c r="J4" s="25">
        <f t="shared" si="0"/>
        <v>1358.2515075538265</v>
      </c>
      <c r="K4" s="25">
        <f t="shared" si="0"/>
        <v>1415.0371160350153</v>
      </c>
      <c r="L4" s="25">
        <f t="shared" si="0"/>
        <v>1412.6418846823149</v>
      </c>
      <c r="M4" s="25">
        <f t="shared" si="0"/>
        <v>1420.343384163272</v>
      </c>
      <c r="N4" s="25">
        <f t="shared" si="0"/>
        <v>1528.2075427926054</v>
      </c>
      <c r="O4" s="25">
        <f t="shared" si="0"/>
        <v>1610.1605965103292</v>
      </c>
      <c r="P4" s="25">
        <f t="shared" si="0"/>
        <v>1631.9913947418349</v>
      </c>
      <c r="Q4" s="25">
        <f t="shared" si="0"/>
        <v>1340.5454230073749</v>
      </c>
      <c r="R4" s="25">
        <f t="shared" si="0"/>
        <v>1139.9008157076044</v>
      </c>
      <c r="S4" s="25">
        <f t="shared" si="0"/>
        <v>1191.3427119488676</v>
      </c>
      <c r="T4" s="25">
        <f t="shared" si="0"/>
        <v>709.15973069248855</v>
      </c>
      <c r="U4" s="25">
        <f t="shared" si="0"/>
        <v>541.10970781237768</v>
      </c>
      <c r="V4" s="25">
        <f t="shared" si="0"/>
        <v>342.34383782634109</v>
      </c>
      <c r="W4" s="25">
        <f t="shared" si="0"/>
        <v>336.72052701883962</v>
      </c>
      <c r="X4" s="25">
        <f t="shared" si="0"/>
        <v>450.18350022271829</v>
      </c>
      <c r="Y4" s="25">
        <f t="shared" si="0"/>
        <v>356.6509759445176</v>
      </c>
      <c r="Z4" s="25">
        <f t="shared" si="0"/>
        <v>525.47088927375557</v>
      </c>
      <c r="AA4" s="25">
        <f t="shared" si="0"/>
        <v>721.72063474715685</v>
      </c>
      <c r="AB4" s="25">
        <f>SUM(AB5,AB6)</f>
        <v>792.53795256874412</v>
      </c>
      <c r="AC4" s="25">
        <f>SUM(AC5,AC6)</f>
        <v>803.18733060244085</v>
      </c>
      <c r="AD4" s="25">
        <f t="shared" ref="AD4:AE4" si="1">SUM(AD5,AD6)</f>
        <v>756.02578439837566</v>
      </c>
      <c r="AE4" s="25">
        <f t="shared" si="1"/>
        <v>713.96760321026557</v>
      </c>
      <c r="AF4" s="25">
        <f t="shared" ref="AF4:AG4" si="2">SUM(AF5,AF6)</f>
        <v>664.63308625081095</v>
      </c>
      <c r="AG4" s="25">
        <f t="shared" si="2"/>
        <v>643.7723715185648</v>
      </c>
      <c r="AH4" s="25">
        <f t="shared" ref="AH4:AI4" si="3">SUM(AH5,AH6)</f>
        <v>589.55825493957548</v>
      </c>
      <c r="AI4" s="25">
        <f t="shared" si="3"/>
        <v>634.1460278567971</v>
      </c>
      <c r="AJ4" s="25">
        <f t="shared" ref="AJ4" si="4">SUM(AJ5,AJ6)</f>
        <v>593.98153771833097</v>
      </c>
      <c r="AK4" s="25"/>
    </row>
    <row r="5" spans="2:37" x14ac:dyDescent="0.2">
      <c r="B5" s="43" t="s">
        <v>87</v>
      </c>
      <c r="C5" s="25" t="s">
        <v>74</v>
      </c>
      <c r="D5" s="25" t="s">
        <v>74</v>
      </c>
      <c r="E5" s="25" t="s">
        <v>74</v>
      </c>
      <c r="F5" s="25" t="s">
        <v>74</v>
      </c>
      <c r="G5" s="25" t="s">
        <v>74</v>
      </c>
      <c r="H5" s="25" t="s">
        <v>74</v>
      </c>
      <c r="I5" s="25" t="s">
        <v>74</v>
      </c>
      <c r="J5" s="25" t="s">
        <v>74</v>
      </c>
      <c r="K5" s="25" t="s">
        <v>74</v>
      </c>
      <c r="L5" s="25">
        <v>1412.6418846823149</v>
      </c>
      <c r="M5" s="25">
        <v>1420.343384163272</v>
      </c>
      <c r="N5" s="25">
        <v>1528.2075427926054</v>
      </c>
      <c r="O5" s="25">
        <v>1610.1605965103292</v>
      </c>
      <c r="P5" s="25">
        <v>1631.9913947418349</v>
      </c>
      <c r="Q5" s="25">
        <v>1340.5454230073749</v>
      </c>
      <c r="R5" s="25">
        <v>1139.9008157076044</v>
      </c>
      <c r="S5" s="25">
        <v>1191.3427119488676</v>
      </c>
      <c r="T5" s="25">
        <v>709.15973069248855</v>
      </c>
      <c r="U5" s="25">
        <v>541.10970781237768</v>
      </c>
      <c r="V5" s="25">
        <v>342.34383782634109</v>
      </c>
      <c r="W5" s="25">
        <v>336.72052701883962</v>
      </c>
      <c r="X5" s="25">
        <v>450.18350022271829</v>
      </c>
      <c r="Y5" s="25">
        <v>356.6509759445176</v>
      </c>
      <c r="Z5" s="25">
        <v>525.47088927375557</v>
      </c>
      <c r="AA5" s="25">
        <v>721.72063474715685</v>
      </c>
      <c r="AB5" s="25">
        <v>792.53795256874412</v>
      </c>
      <c r="AC5" s="25">
        <v>803.18733060244085</v>
      </c>
      <c r="AD5" s="25">
        <v>756.02578439837566</v>
      </c>
      <c r="AE5" s="25">
        <v>713.96760321026557</v>
      </c>
      <c r="AF5" s="25">
        <v>664.63308625081095</v>
      </c>
      <c r="AG5" s="25">
        <v>643.7723715185648</v>
      </c>
      <c r="AH5" s="25">
        <v>589.55825493957548</v>
      </c>
      <c r="AI5" s="25">
        <v>634.1460278567971</v>
      </c>
      <c r="AJ5" s="25">
        <v>593.98153771833097</v>
      </c>
      <c r="AK5" s="25"/>
    </row>
    <row r="6" spans="2:37" x14ac:dyDescent="0.2">
      <c r="B6" s="43" t="s">
        <v>88</v>
      </c>
      <c r="C6" s="25">
        <v>1476.2440052032957</v>
      </c>
      <c r="D6" s="25">
        <v>1566.4053883747695</v>
      </c>
      <c r="E6" s="25">
        <v>1636.804891871742</v>
      </c>
      <c r="F6" s="25">
        <v>1691.858702032943</v>
      </c>
      <c r="G6" s="25">
        <v>1742.7939278700369</v>
      </c>
      <c r="H6" s="25">
        <v>1783.8901811031583</v>
      </c>
      <c r="I6" s="25">
        <v>1648.4939639728798</v>
      </c>
      <c r="J6" s="25">
        <v>1358.2515075538265</v>
      </c>
      <c r="K6" s="25">
        <v>1415.0371160350153</v>
      </c>
      <c r="L6" s="25" t="s">
        <v>143</v>
      </c>
      <c r="M6" s="25" t="s">
        <v>143</v>
      </c>
      <c r="N6" s="25" t="s">
        <v>143</v>
      </c>
      <c r="O6" s="25" t="s">
        <v>143</v>
      </c>
      <c r="P6" s="25" t="s">
        <v>143</v>
      </c>
      <c r="Q6" s="25" t="s">
        <v>143</v>
      </c>
      <c r="R6" s="25" t="s">
        <v>143</v>
      </c>
      <c r="S6" s="25" t="s">
        <v>143</v>
      </c>
      <c r="T6" s="25" t="s">
        <v>143</v>
      </c>
      <c r="U6" s="25" t="s">
        <v>143</v>
      </c>
      <c r="V6" s="25" t="s">
        <v>143</v>
      </c>
      <c r="W6" s="25" t="s">
        <v>143</v>
      </c>
      <c r="X6" s="25" t="s">
        <v>143</v>
      </c>
      <c r="Y6" s="25" t="s">
        <v>143</v>
      </c>
      <c r="Z6" s="25" t="s">
        <v>143</v>
      </c>
      <c r="AA6" s="25" t="s">
        <v>143</v>
      </c>
      <c r="AB6" s="25" t="s">
        <v>143</v>
      </c>
      <c r="AC6" s="25" t="s">
        <v>143</v>
      </c>
      <c r="AD6" s="25" t="s">
        <v>143</v>
      </c>
      <c r="AE6" s="25" t="s">
        <v>143</v>
      </c>
      <c r="AF6" s="25" t="s">
        <v>143</v>
      </c>
      <c r="AG6" s="25" t="s">
        <v>143</v>
      </c>
      <c r="AH6" s="25" t="s">
        <v>143</v>
      </c>
      <c r="AI6" s="25" t="s">
        <v>143</v>
      </c>
      <c r="AJ6" s="25" t="s">
        <v>143</v>
      </c>
      <c r="AK6" s="25"/>
    </row>
    <row r="7" spans="2:37" x14ac:dyDescent="0.2">
      <c r="B7" s="9" t="s">
        <v>89</v>
      </c>
      <c r="C7" s="25" t="str">
        <f>IF(SUM(C8,C9)=0,"NO",(SUM(C8,C9)))</f>
        <v>NO</v>
      </c>
      <c r="D7" s="25" t="str">
        <f t="shared" ref="D7:AE7" si="5">IF(SUM(D8,D9)=0,"NO",(SUM(D8,D9)))</f>
        <v>NO</v>
      </c>
      <c r="E7" s="25" t="str">
        <f t="shared" si="5"/>
        <v>NO</v>
      </c>
      <c r="F7" s="25" t="str">
        <f t="shared" si="5"/>
        <v>NO</v>
      </c>
      <c r="G7" s="25" t="str">
        <f t="shared" si="5"/>
        <v>NO</v>
      </c>
      <c r="H7" s="25" t="str">
        <f t="shared" si="5"/>
        <v>NO</v>
      </c>
      <c r="I7" s="25" t="str">
        <f t="shared" si="5"/>
        <v>NO</v>
      </c>
      <c r="J7" s="25" t="str">
        <f t="shared" si="5"/>
        <v>NO</v>
      </c>
      <c r="K7" s="25" t="str">
        <f t="shared" si="5"/>
        <v>NO</v>
      </c>
      <c r="L7" s="25" t="str">
        <f t="shared" si="5"/>
        <v>NO</v>
      </c>
      <c r="M7" s="25" t="str">
        <f t="shared" si="5"/>
        <v>NO</v>
      </c>
      <c r="N7" s="25">
        <f t="shared" si="5"/>
        <v>3.9041147999999999</v>
      </c>
      <c r="O7" s="25">
        <f t="shared" si="5"/>
        <v>5.9726827999999994</v>
      </c>
      <c r="P7" s="25">
        <f t="shared" si="5"/>
        <v>8.3072848000000015</v>
      </c>
      <c r="Q7" s="25">
        <f t="shared" si="5"/>
        <v>34.960379600000003</v>
      </c>
      <c r="R7" s="25">
        <f t="shared" si="5"/>
        <v>47.649235599999997</v>
      </c>
      <c r="S7" s="25">
        <f t="shared" si="5"/>
        <v>38.1917708</v>
      </c>
      <c r="T7" s="25">
        <f t="shared" si="5"/>
        <v>37.751190399999999</v>
      </c>
      <c r="U7" s="25">
        <f t="shared" si="5"/>
        <v>49.80138920000001</v>
      </c>
      <c r="V7" s="25">
        <f t="shared" si="5"/>
        <v>49.124275600000004</v>
      </c>
      <c r="W7" s="25">
        <f t="shared" si="5"/>
        <v>50.026312400000002</v>
      </c>
      <c r="X7" s="25">
        <f t="shared" si="5"/>
        <v>49.850344800000009</v>
      </c>
      <c r="Y7" s="25">
        <f t="shared" si="5"/>
        <v>45.309498799999993</v>
      </c>
      <c r="Z7" s="25">
        <f t="shared" si="5"/>
        <v>45.739387999999998</v>
      </c>
      <c r="AA7" s="25">
        <f t="shared" si="5"/>
        <v>42.4878316</v>
      </c>
      <c r="AB7" s="25">
        <f t="shared" si="5"/>
        <v>41.596695200000006</v>
      </c>
      <c r="AC7" s="25">
        <f t="shared" si="5"/>
        <v>40.990482400000005</v>
      </c>
      <c r="AD7" s="25">
        <f t="shared" si="5"/>
        <v>46.863633920362396</v>
      </c>
      <c r="AE7" s="25">
        <f t="shared" si="5"/>
        <v>45.793105543440078</v>
      </c>
      <c r="AF7" s="25">
        <f t="shared" ref="AF7:AG7" si="6">IF(SUM(AF8,AF9)=0,"NO",(SUM(AF8,AF9)))</f>
        <v>49.312999257317337</v>
      </c>
      <c r="AG7" s="25">
        <f t="shared" si="6"/>
        <v>48.144307363679999</v>
      </c>
      <c r="AH7" s="25">
        <f t="shared" ref="AH7:AI7" si="7">IF(SUM(AH8,AH9)=0,"NO",(SUM(AH8,AH9)))</f>
        <v>43.259350754436866</v>
      </c>
      <c r="AI7" s="25">
        <f t="shared" si="7"/>
        <v>38.968717775753049</v>
      </c>
      <c r="AJ7" s="25">
        <f t="shared" ref="AJ7" si="8">IF(SUM(AJ8,AJ9)=0,"NO",(SUM(AJ8,AJ9)))</f>
        <v>50.162345013201239</v>
      </c>
      <c r="AK7" s="25"/>
    </row>
    <row r="8" spans="2:37" x14ac:dyDescent="0.2">
      <c r="B8" s="43" t="s">
        <v>112</v>
      </c>
      <c r="C8" s="25" t="s">
        <v>74</v>
      </c>
      <c r="D8" s="25" t="s">
        <v>74</v>
      </c>
      <c r="E8" s="25" t="s">
        <v>74</v>
      </c>
      <c r="F8" s="25" t="s">
        <v>74</v>
      </c>
      <c r="G8" s="25" t="s">
        <v>74</v>
      </c>
      <c r="H8" s="25" t="s">
        <v>74</v>
      </c>
      <c r="I8" s="25" t="s">
        <v>74</v>
      </c>
      <c r="J8" s="25" t="s">
        <v>74</v>
      </c>
      <c r="K8" s="25" t="s">
        <v>74</v>
      </c>
      <c r="L8" s="25" t="s">
        <v>74</v>
      </c>
      <c r="M8" s="25" t="s">
        <v>74</v>
      </c>
      <c r="N8" s="25">
        <v>3.9041147999999999</v>
      </c>
      <c r="O8" s="25">
        <v>5.9726827999999994</v>
      </c>
      <c r="P8" s="25">
        <v>8.3072848000000015</v>
      </c>
      <c r="Q8" s="25">
        <v>34.960379600000003</v>
      </c>
      <c r="R8" s="25">
        <v>47.649235599999997</v>
      </c>
      <c r="S8" s="25">
        <v>38.1917708</v>
      </c>
      <c r="T8" s="25">
        <v>37.751190399999999</v>
      </c>
      <c r="U8" s="25">
        <v>49.80138920000001</v>
      </c>
      <c r="V8" s="25">
        <v>49.124275600000004</v>
      </c>
      <c r="W8" s="25">
        <v>49.965048400000001</v>
      </c>
      <c r="X8" s="25">
        <v>49.73308080000001</v>
      </c>
      <c r="Y8" s="25">
        <v>45.155364399999996</v>
      </c>
      <c r="Z8" s="25">
        <v>45.479346399999997</v>
      </c>
      <c r="AA8" s="25">
        <v>42.039518000000001</v>
      </c>
      <c r="AB8" s="25">
        <v>40.592749600000005</v>
      </c>
      <c r="AC8" s="25">
        <v>40.108796000000005</v>
      </c>
      <c r="AD8" s="25">
        <v>44.732789120362398</v>
      </c>
      <c r="AE8" s="25">
        <v>42.901687276040391</v>
      </c>
      <c r="AF8" s="25">
        <v>45.497805399517809</v>
      </c>
      <c r="AG8" s="25">
        <v>43.423929084000001</v>
      </c>
      <c r="AH8" s="25">
        <v>37.917194031963277</v>
      </c>
      <c r="AI8" s="25">
        <v>34.928991590153046</v>
      </c>
      <c r="AJ8" s="25">
        <v>45.488312867759547</v>
      </c>
      <c r="AK8" s="25"/>
    </row>
    <row r="9" spans="2:37" x14ac:dyDescent="0.2">
      <c r="B9" s="43" t="s">
        <v>111</v>
      </c>
      <c r="C9" s="25" t="s">
        <v>74</v>
      </c>
      <c r="D9" s="25" t="s">
        <v>74</v>
      </c>
      <c r="E9" s="25" t="s">
        <v>74</v>
      </c>
      <c r="F9" s="25" t="s">
        <v>74</v>
      </c>
      <c r="G9" s="25" t="s">
        <v>74</v>
      </c>
      <c r="H9" s="25" t="s">
        <v>74</v>
      </c>
      <c r="I9" s="25" t="s">
        <v>74</v>
      </c>
      <c r="J9" s="25" t="s">
        <v>74</v>
      </c>
      <c r="K9" s="25" t="s">
        <v>74</v>
      </c>
      <c r="L9" s="25" t="s">
        <v>74</v>
      </c>
      <c r="M9" s="25" t="s">
        <v>74</v>
      </c>
      <c r="N9" s="25" t="s">
        <v>74</v>
      </c>
      <c r="O9" s="25" t="s">
        <v>74</v>
      </c>
      <c r="P9" s="25" t="s">
        <v>74</v>
      </c>
      <c r="Q9" s="25" t="s">
        <v>74</v>
      </c>
      <c r="R9" s="25" t="s">
        <v>74</v>
      </c>
      <c r="S9" s="25" t="s">
        <v>74</v>
      </c>
      <c r="T9" s="25" t="s">
        <v>74</v>
      </c>
      <c r="U9" s="25" t="s">
        <v>74</v>
      </c>
      <c r="V9" s="25" t="s">
        <v>74</v>
      </c>
      <c r="W9" s="25">
        <v>6.1264000000000006E-2</v>
      </c>
      <c r="X9" s="25">
        <v>0.11726399999999999</v>
      </c>
      <c r="Y9" s="25">
        <v>0.1541344</v>
      </c>
      <c r="Z9" s="25">
        <v>0.26004160000000004</v>
      </c>
      <c r="AA9" s="25">
        <v>0.44831360000000009</v>
      </c>
      <c r="AB9" s="25">
        <v>1.0039456000000002</v>
      </c>
      <c r="AC9" s="25">
        <v>0.88168640000000009</v>
      </c>
      <c r="AD9" s="25">
        <v>2.1308448000000002</v>
      </c>
      <c r="AE9" s="25">
        <v>2.8914182673996884</v>
      </c>
      <c r="AF9" s="25">
        <v>3.8151938577995255</v>
      </c>
      <c r="AG9" s="25">
        <v>4.7203782796800002</v>
      </c>
      <c r="AH9" s="25">
        <v>5.3421567224735913</v>
      </c>
      <c r="AI9" s="25">
        <v>4.0397261856000002</v>
      </c>
      <c r="AJ9" s="25">
        <v>4.6740321454416911</v>
      </c>
      <c r="AK9" s="25"/>
    </row>
    <row r="10" spans="2:37" x14ac:dyDescent="0.2">
      <c r="B10" s="9" t="s">
        <v>90</v>
      </c>
      <c r="C10" s="25">
        <f t="shared" ref="C10:X10" si="9">SUM(C11:C12)</f>
        <v>97.740765061882584</v>
      </c>
      <c r="D10" s="25">
        <f t="shared" si="9"/>
        <v>97.88913255185517</v>
      </c>
      <c r="E10" s="25">
        <f t="shared" si="9"/>
        <v>98.674091582228982</v>
      </c>
      <c r="F10" s="25">
        <f t="shared" si="9"/>
        <v>99.486071387791299</v>
      </c>
      <c r="G10" s="25">
        <f t="shared" si="9"/>
        <v>100.14640441176329</v>
      </c>
      <c r="H10" s="25">
        <f t="shared" si="9"/>
        <v>100.61466015448265</v>
      </c>
      <c r="I10" s="25">
        <f t="shared" si="9"/>
        <v>100.63183666576825</v>
      </c>
      <c r="J10" s="25">
        <f t="shared" si="9"/>
        <v>84.748430635606638</v>
      </c>
      <c r="K10" s="25">
        <f t="shared" si="9"/>
        <v>66.715771321119604</v>
      </c>
      <c r="L10" s="25">
        <f t="shared" si="9"/>
        <v>74.599152005657402</v>
      </c>
      <c r="M10" s="25">
        <f t="shared" si="9"/>
        <v>79.602870990238046</v>
      </c>
      <c r="N10" s="25">
        <f t="shared" si="9"/>
        <v>88.811286706276107</v>
      </c>
      <c r="O10" s="25">
        <f t="shared" si="9"/>
        <v>115.03357663120157</v>
      </c>
      <c r="P10" s="25">
        <f t="shared" si="9"/>
        <v>162.09788443672096</v>
      </c>
      <c r="Q10" s="25">
        <f t="shared" si="9"/>
        <v>149.46809786056201</v>
      </c>
      <c r="R10" s="25">
        <f t="shared" si="9"/>
        <v>132.57234476718929</v>
      </c>
      <c r="S10" s="25">
        <f t="shared" si="9"/>
        <v>130.19005777336207</v>
      </c>
      <c r="T10" s="25">
        <f t="shared" si="9"/>
        <v>83.934111990741059</v>
      </c>
      <c r="U10" s="25">
        <f t="shared" si="9"/>
        <v>69.023804958287926</v>
      </c>
      <c r="V10" s="25">
        <f t="shared" si="9"/>
        <v>70.514412189651139</v>
      </c>
      <c r="W10" s="25">
        <f t="shared" si="9"/>
        <v>62.072527439734159</v>
      </c>
      <c r="X10" s="25">
        <f t="shared" si="9"/>
        <v>45.013958102736098</v>
      </c>
      <c r="Y10" s="25">
        <f t="shared" ref="Y10:AC10" si="10">SUM(Y11:Y12)</f>
        <v>48.286182233922169</v>
      </c>
      <c r="Z10" s="25">
        <f t="shared" si="10"/>
        <v>45.127691648505653</v>
      </c>
      <c r="AA10" s="25">
        <f t="shared" si="10"/>
        <v>41.651772593635812</v>
      </c>
      <c r="AB10" s="25">
        <f t="shared" si="10"/>
        <v>42.393890563800774</v>
      </c>
      <c r="AC10" s="25">
        <f t="shared" si="10"/>
        <v>25.030907769237675</v>
      </c>
      <c r="AD10" s="25">
        <f t="shared" ref="AD10:AE10" si="11">SUM(AD11:AD12)</f>
        <v>27.449305898653076</v>
      </c>
      <c r="AE10" s="25">
        <f t="shared" si="11"/>
        <v>23.899295638180405</v>
      </c>
      <c r="AF10" s="25">
        <f t="shared" ref="AF10:AG10" si="12">SUM(AF11:AF12)</f>
        <v>32.524203919874395</v>
      </c>
      <c r="AG10" s="25">
        <f t="shared" si="12"/>
        <v>31.188413817965913</v>
      </c>
      <c r="AH10" s="25">
        <f t="shared" ref="AH10:AI10" si="13">SUM(AH11:AH12)</f>
        <v>34.611180998377193</v>
      </c>
      <c r="AI10" s="25">
        <f t="shared" si="13"/>
        <v>36.374321164242211</v>
      </c>
      <c r="AJ10" s="25">
        <f t="shared" ref="AJ10" si="14">SUM(AJ11:AJ12)</f>
        <v>36.55320974616933</v>
      </c>
      <c r="AK10" s="25"/>
    </row>
    <row r="11" spans="2:37" x14ac:dyDescent="0.2">
      <c r="B11" s="43" t="s">
        <v>91</v>
      </c>
      <c r="C11" s="25">
        <v>83.712470677119995</v>
      </c>
      <c r="D11" s="25">
        <v>83.712470677119995</v>
      </c>
      <c r="E11" s="25">
        <v>83.712470677119995</v>
      </c>
      <c r="F11" s="25">
        <v>83.712470677119995</v>
      </c>
      <c r="G11" s="25">
        <v>83.712470677119995</v>
      </c>
      <c r="H11" s="25">
        <v>83.712470677119995</v>
      </c>
      <c r="I11" s="25">
        <v>83.712470677119995</v>
      </c>
      <c r="J11" s="25">
        <v>70.091245517760001</v>
      </c>
      <c r="K11" s="25">
        <v>52.922100358400002</v>
      </c>
      <c r="L11" s="25">
        <v>56.059540312533336</v>
      </c>
      <c r="M11" s="25">
        <v>59.196980266666664</v>
      </c>
      <c r="N11" s="25">
        <v>63.610115145546658</v>
      </c>
      <c r="O11" s="25">
        <v>64.613503961066669</v>
      </c>
      <c r="P11" s="25">
        <v>97.14520446661335</v>
      </c>
      <c r="Q11" s="25">
        <v>110.74275083386665</v>
      </c>
      <c r="R11" s="25">
        <v>107.23088997954669</v>
      </c>
      <c r="S11" s="25">
        <v>103.71902912522668</v>
      </c>
      <c r="T11" s="25">
        <v>82.786976902933333</v>
      </c>
      <c r="U11" s="25">
        <v>61.854924680640011</v>
      </c>
      <c r="V11" s="25">
        <v>63.275652207040011</v>
      </c>
      <c r="W11" s="25">
        <v>53.97827319732194</v>
      </c>
      <c r="X11" s="25">
        <v>37.338495303199998</v>
      </c>
      <c r="Y11" s="25">
        <v>44.779555722720012</v>
      </c>
      <c r="Z11" s="25">
        <v>42.755018997600004</v>
      </c>
      <c r="AA11" s="25">
        <v>38.836178903946674</v>
      </c>
      <c r="AB11" s="25">
        <v>39.342313085226671</v>
      </c>
      <c r="AC11" s="25">
        <v>22.163349411840006</v>
      </c>
      <c r="AD11" s="25">
        <v>24.389599847218662</v>
      </c>
      <c r="AE11" s="25">
        <v>20.266086194293337</v>
      </c>
      <c r="AF11" s="25">
        <v>27.568033710186672</v>
      </c>
      <c r="AG11" s="25">
        <v>28.269062109598611</v>
      </c>
      <c r="AH11" s="25">
        <v>31.943122097879478</v>
      </c>
      <c r="AI11" s="25">
        <v>35.333351508815362</v>
      </c>
      <c r="AJ11" s="25">
        <v>35.518188160000001</v>
      </c>
      <c r="AK11" s="25"/>
    </row>
    <row r="12" spans="2:37" x14ac:dyDescent="0.2">
      <c r="B12" s="43" t="s">
        <v>92</v>
      </c>
      <c r="C12" s="25">
        <v>14.028294384762585</v>
      </c>
      <c r="D12" s="25">
        <v>14.176661874735178</v>
      </c>
      <c r="E12" s="25">
        <v>14.961620905108983</v>
      </c>
      <c r="F12" s="25">
        <v>15.77360071067131</v>
      </c>
      <c r="G12" s="25">
        <v>16.43393373464329</v>
      </c>
      <c r="H12" s="25">
        <v>16.902189477362658</v>
      </c>
      <c r="I12" s="25">
        <v>16.919365988648245</v>
      </c>
      <c r="J12" s="25">
        <v>14.657185117846636</v>
      </c>
      <c r="K12" s="25">
        <v>13.793670962719608</v>
      </c>
      <c r="L12" s="25">
        <v>18.539611693124066</v>
      </c>
      <c r="M12" s="25">
        <v>20.405890723571375</v>
      </c>
      <c r="N12" s="25">
        <v>25.201171560729446</v>
      </c>
      <c r="O12" s="25">
        <v>50.4200726701349</v>
      </c>
      <c r="P12" s="25">
        <v>64.95267997010761</v>
      </c>
      <c r="Q12" s="25">
        <v>38.725347026695374</v>
      </c>
      <c r="R12" s="25">
        <v>25.341454787642618</v>
      </c>
      <c r="S12" s="25">
        <v>26.471028648135384</v>
      </c>
      <c r="T12" s="25">
        <v>1.1471350878077275</v>
      </c>
      <c r="U12" s="25">
        <v>7.1688802776479168</v>
      </c>
      <c r="V12" s="25">
        <v>7.2387599826111284</v>
      </c>
      <c r="W12" s="25">
        <v>8.0942542424122212</v>
      </c>
      <c r="X12" s="25">
        <v>7.6754627995361018</v>
      </c>
      <c r="Y12" s="25">
        <v>3.506626511202156</v>
      </c>
      <c r="Z12" s="25">
        <v>2.3726726509056464</v>
      </c>
      <c r="AA12" s="25">
        <v>2.815593689689138</v>
      </c>
      <c r="AB12" s="25">
        <v>3.0515774785741026</v>
      </c>
      <c r="AC12" s="25">
        <v>2.8675583573976695</v>
      </c>
      <c r="AD12" s="25">
        <v>3.0597060514344152</v>
      </c>
      <c r="AE12" s="25">
        <v>3.6332094438870666</v>
      </c>
      <c r="AF12" s="25">
        <v>4.9561702096877269</v>
      </c>
      <c r="AG12" s="25">
        <v>2.9193517083673028</v>
      </c>
      <c r="AH12" s="25">
        <v>2.6680589004977189</v>
      </c>
      <c r="AI12" s="25">
        <v>1.0409696554268459</v>
      </c>
      <c r="AJ12" s="25">
        <v>1.0350215861693322</v>
      </c>
      <c r="AK12" s="25"/>
    </row>
    <row r="13" spans="2:37" x14ac:dyDescent="0.2">
      <c r="B13" s="9" t="s">
        <v>93</v>
      </c>
      <c r="C13" s="25">
        <f>C14</f>
        <v>135.25319522288586</v>
      </c>
      <c r="D13" s="25">
        <f t="shared" ref="D13:AJ13" si="15">D14</f>
        <v>135.43145080529615</v>
      </c>
      <c r="E13" s="25">
        <f t="shared" si="15"/>
        <v>137.13203332185168</v>
      </c>
      <c r="F13" s="25">
        <f t="shared" si="15"/>
        <v>137.29062266307653</v>
      </c>
      <c r="G13" s="25">
        <f t="shared" si="15"/>
        <v>135.94524665740758</v>
      </c>
      <c r="H13" s="25">
        <f t="shared" si="15"/>
        <v>135.25570228818248</v>
      </c>
      <c r="I13" s="25">
        <f t="shared" si="15"/>
        <v>135.33735543540018</v>
      </c>
      <c r="J13" s="25">
        <f t="shared" si="15"/>
        <v>134.08108593492943</v>
      </c>
      <c r="K13" s="25">
        <f t="shared" si="15"/>
        <v>144.94266515134387</v>
      </c>
      <c r="L13" s="25">
        <f t="shared" si="15"/>
        <v>143.62100195313579</v>
      </c>
      <c r="M13" s="25">
        <f t="shared" si="15"/>
        <v>143.43835361549452</v>
      </c>
      <c r="N13" s="25">
        <f t="shared" si="15"/>
        <v>146.04544138813282</v>
      </c>
      <c r="O13" s="25">
        <f t="shared" si="15"/>
        <v>149.81283750782927</v>
      </c>
      <c r="P13" s="25">
        <f t="shared" si="15"/>
        <v>133.48896372238977</v>
      </c>
      <c r="Q13" s="25">
        <f t="shared" si="15"/>
        <v>131.83371366921926</v>
      </c>
      <c r="R13" s="25">
        <f t="shared" si="15"/>
        <v>134.26355949648877</v>
      </c>
      <c r="S13" s="25">
        <f t="shared" si="15"/>
        <v>129.45114586871648</v>
      </c>
      <c r="T13" s="25">
        <f t="shared" si="15"/>
        <v>131.6594100388397</v>
      </c>
      <c r="U13" s="25">
        <f t="shared" si="15"/>
        <v>140.4207827114636</v>
      </c>
      <c r="V13" s="25">
        <f t="shared" si="15"/>
        <v>141.99278491419452</v>
      </c>
      <c r="W13" s="25">
        <f t="shared" si="15"/>
        <v>140.05549064460226</v>
      </c>
      <c r="X13" s="25">
        <f t="shared" si="15"/>
        <v>138.68233915787044</v>
      </c>
      <c r="Y13" s="25">
        <f t="shared" si="15"/>
        <v>139.31065521508137</v>
      </c>
      <c r="Z13" s="25">
        <f t="shared" si="15"/>
        <v>138.72129108451219</v>
      </c>
      <c r="AA13" s="25">
        <f t="shared" si="15"/>
        <v>143.38580313823721</v>
      </c>
      <c r="AB13" s="25">
        <f t="shared" si="15"/>
        <v>143.90487879949171</v>
      </c>
      <c r="AC13" s="25">
        <f t="shared" si="15"/>
        <v>146.68235046084251</v>
      </c>
      <c r="AD13" s="25">
        <f t="shared" si="15"/>
        <v>148.63364408006458</v>
      </c>
      <c r="AE13" s="25">
        <f t="shared" si="15"/>
        <v>150.39397026824633</v>
      </c>
      <c r="AF13" s="25">
        <f t="shared" si="15"/>
        <v>152.44807531924437</v>
      </c>
      <c r="AG13" s="25">
        <f t="shared" si="15"/>
        <v>156.18737412884335</v>
      </c>
      <c r="AH13" s="25">
        <f t="shared" si="15"/>
        <v>157.45019550060857</v>
      </c>
      <c r="AI13" s="25">
        <f t="shared" si="15"/>
        <v>160.76748693978982</v>
      </c>
      <c r="AJ13" s="25">
        <f t="shared" si="15"/>
        <v>163.73198014883783</v>
      </c>
      <c r="AK13" s="25"/>
    </row>
    <row r="14" spans="2:37" x14ac:dyDescent="0.2">
      <c r="B14" s="43" t="s">
        <v>94</v>
      </c>
      <c r="C14" s="25">
        <v>135.25319522288586</v>
      </c>
      <c r="D14" s="25">
        <v>135.43145080529615</v>
      </c>
      <c r="E14" s="25">
        <v>137.13203332185168</v>
      </c>
      <c r="F14" s="25">
        <v>137.29062266307653</v>
      </c>
      <c r="G14" s="25">
        <v>135.94524665740758</v>
      </c>
      <c r="H14" s="25">
        <v>135.25570228818248</v>
      </c>
      <c r="I14" s="25">
        <v>135.33735543540018</v>
      </c>
      <c r="J14" s="25">
        <v>134.08108593492943</v>
      </c>
      <c r="K14" s="25">
        <v>144.94266515134387</v>
      </c>
      <c r="L14" s="25">
        <v>143.62100195313579</v>
      </c>
      <c r="M14" s="25">
        <v>143.43835361549452</v>
      </c>
      <c r="N14" s="25">
        <v>146.04544138813282</v>
      </c>
      <c r="O14" s="25">
        <v>149.81283750782927</v>
      </c>
      <c r="P14" s="25">
        <v>133.48896372238977</v>
      </c>
      <c r="Q14" s="25">
        <v>131.83371366921926</v>
      </c>
      <c r="R14" s="25">
        <v>134.26355949648877</v>
      </c>
      <c r="S14" s="25">
        <v>129.45114586871648</v>
      </c>
      <c r="T14" s="25">
        <v>131.6594100388397</v>
      </c>
      <c r="U14" s="25">
        <v>140.4207827114636</v>
      </c>
      <c r="V14" s="25">
        <v>141.99278491419452</v>
      </c>
      <c r="W14" s="25">
        <v>140.05549064460226</v>
      </c>
      <c r="X14" s="25">
        <v>138.68233915787044</v>
      </c>
      <c r="Y14" s="25">
        <v>139.31065521508137</v>
      </c>
      <c r="Z14" s="25">
        <v>138.72129108451219</v>
      </c>
      <c r="AA14" s="25">
        <v>143.38580313823721</v>
      </c>
      <c r="AB14" s="25">
        <v>143.90487879949171</v>
      </c>
      <c r="AC14" s="25">
        <v>146.68235046084251</v>
      </c>
      <c r="AD14" s="25">
        <v>148.63364408006458</v>
      </c>
      <c r="AE14" s="25">
        <v>150.39397026824633</v>
      </c>
      <c r="AF14" s="25">
        <v>152.44807531924437</v>
      </c>
      <c r="AG14" s="25">
        <v>156.18737412884335</v>
      </c>
      <c r="AH14" s="25">
        <v>157.45019550060857</v>
      </c>
      <c r="AI14" s="25">
        <v>160.76748693978982</v>
      </c>
      <c r="AJ14" s="25">
        <v>163.73198014883783</v>
      </c>
      <c r="AK14" s="25"/>
    </row>
    <row r="15" spans="2:37" x14ac:dyDescent="0.2">
      <c r="B15" s="43" t="s">
        <v>95</v>
      </c>
      <c r="C15" s="25" t="s">
        <v>143</v>
      </c>
      <c r="D15" s="25" t="s">
        <v>143</v>
      </c>
      <c r="E15" s="25" t="s">
        <v>143</v>
      </c>
      <c r="F15" s="25" t="s">
        <v>143</v>
      </c>
      <c r="G15" s="25" t="s">
        <v>143</v>
      </c>
      <c r="H15" s="25" t="s">
        <v>143</v>
      </c>
      <c r="I15" s="25" t="s">
        <v>143</v>
      </c>
      <c r="J15" s="25" t="s">
        <v>143</v>
      </c>
      <c r="K15" s="25" t="s">
        <v>143</v>
      </c>
      <c r="L15" s="25" t="s">
        <v>143</v>
      </c>
      <c r="M15" s="25" t="s">
        <v>143</v>
      </c>
      <c r="N15" s="25" t="s">
        <v>143</v>
      </c>
      <c r="O15" s="25" t="s">
        <v>143</v>
      </c>
      <c r="P15" s="25" t="s">
        <v>143</v>
      </c>
      <c r="Q15" s="25" t="s">
        <v>143</v>
      </c>
      <c r="R15" s="25" t="s">
        <v>143</v>
      </c>
      <c r="S15" s="25" t="s">
        <v>143</v>
      </c>
      <c r="T15" s="25" t="s">
        <v>143</v>
      </c>
      <c r="U15" s="25" t="s">
        <v>143</v>
      </c>
      <c r="V15" s="25" t="s">
        <v>143</v>
      </c>
      <c r="W15" s="25" t="s">
        <v>143</v>
      </c>
      <c r="X15" s="25" t="s">
        <v>143</v>
      </c>
      <c r="Y15" s="25" t="s">
        <v>143</v>
      </c>
      <c r="Z15" s="25" t="s">
        <v>143</v>
      </c>
      <c r="AA15" s="25" t="s">
        <v>143</v>
      </c>
      <c r="AB15" s="25" t="s">
        <v>143</v>
      </c>
      <c r="AC15" s="25" t="s">
        <v>143</v>
      </c>
      <c r="AD15" s="25" t="s">
        <v>143</v>
      </c>
      <c r="AE15" s="25" t="s">
        <v>143</v>
      </c>
      <c r="AF15" s="25" t="s">
        <v>143</v>
      </c>
      <c r="AG15" s="25" t="s">
        <v>143</v>
      </c>
      <c r="AH15" s="25" t="s">
        <v>143</v>
      </c>
      <c r="AI15" s="25" t="s">
        <v>143</v>
      </c>
      <c r="AJ15" s="25" t="s">
        <v>143</v>
      </c>
      <c r="AK15" s="25"/>
    </row>
    <row r="16" spans="2:37" ht="18" x14ac:dyDescent="0.2">
      <c r="B16" s="8" t="s">
        <v>108</v>
      </c>
      <c r="C16" s="26">
        <f>SUM(C4,C7,C10,C13)</f>
        <v>1709.237965488064</v>
      </c>
      <c r="D16" s="26">
        <f t="shared" ref="D16:AH16" si="16">SUM(D4,D7,D10,D13)</f>
        <v>1799.7259717319209</v>
      </c>
      <c r="E16" s="26">
        <f t="shared" si="16"/>
        <v>1872.6110167758227</v>
      </c>
      <c r="F16" s="26">
        <f t="shared" si="16"/>
        <v>1928.635396083811</v>
      </c>
      <c r="G16" s="26">
        <f t="shared" si="16"/>
        <v>1978.8855789392078</v>
      </c>
      <c r="H16" s="26">
        <f t="shared" si="16"/>
        <v>2019.7605435458233</v>
      </c>
      <c r="I16" s="26">
        <f t="shared" si="16"/>
        <v>1884.4631560740484</v>
      </c>
      <c r="J16" s="26">
        <f t="shared" si="16"/>
        <v>1577.0810241243626</v>
      </c>
      <c r="K16" s="26">
        <f t="shared" si="16"/>
        <v>1626.6955525074786</v>
      </c>
      <c r="L16" s="26">
        <f t="shared" si="16"/>
        <v>1630.862038641108</v>
      </c>
      <c r="M16" s="26">
        <f t="shared" si="16"/>
        <v>1643.3846087690044</v>
      </c>
      <c r="N16" s="26">
        <f t="shared" si="16"/>
        <v>1766.9683856870142</v>
      </c>
      <c r="O16" s="26">
        <f t="shared" si="16"/>
        <v>1880.9796934493602</v>
      </c>
      <c r="P16" s="26">
        <f t="shared" si="16"/>
        <v>1935.8855277009457</v>
      </c>
      <c r="Q16" s="26">
        <f t="shared" si="16"/>
        <v>1656.8076141371562</v>
      </c>
      <c r="R16" s="26">
        <f t="shared" si="16"/>
        <v>1454.3859555712827</v>
      </c>
      <c r="S16" s="26">
        <f t="shared" si="16"/>
        <v>1489.1756863909463</v>
      </c>
      <c r="T16" s="26">
        <f t="shared" si="16"/>
        <v>962.50444312206935</v>
      </c>
      <c r="U16" s="26">
        <f t="shared" si="16"/>
        <v>800.35568468212921</v>
      </c>
      <c r="V16" s="26">
        <f t="shared" si="16"/>
        <v>603.97531053018679</v>
      </c>
      <c r="W16" s="26">
        <f t="shared" si="16"/>
        <v>588.87485750317603</v>
      </c>
      <c r="X16" s="26">
        <f t="shared" si="16"/>
        <v>683.73014228332477</v>
      </c>
      <c r="Y16" s="26">
        <f t="shared" si="16"/>
        <v>589.55731219352106</v>
      </c>
      <c r="Z16" s="26">
        <f t="shared" si="16"/>
        <v>755.05926000677346</v>
      </c>
      <c r="AA16" s="26">
        <f t="shared" si="16"/>
        <v>949.24604207902985</v>
      </c>
      <c r="AB16" s="26">
        <f t="shared" si="16"/>
        <v>1020.4334171320367</v>
      </c>
      <c r="AC16" s="26">
        <f t="shared" si="16"/>
        <v>1015.8910712325211</v>
      </c>
      <c r="AD16" s="26">
        <f t="shared" si="16"/>
        <v>978.97236829745566</v>
      </c>
      <c r="AE16" s="26">
        <f t="shared" si="16"/>
        <v>934.05397466013244</v>
      </c>
      <c r="AF16" s="26">
        <f t="shared" si="16"/>
        <v>898.91836474724698</v>
      </c>
      <c r="AG16" s="26">
        <f t="shared" si="16"/>
        <v>879.29246682905409</v>
      </c>
      <c r="AH16" s="26">
        <f t="shared" si="16"/>
        <v>824.87898219299814</v>
      </c>
      <c r="AI16" s="26">
        <f t="shared" ref="AI16:AJ16" si="17">SUM(AI4,AI7,AI10,AI13)</f>
        <v>870.25655373658219</v>
      </c>
      <c r="AJ16" s="26">
        <f t="shared" si="17"/>
        <v>844.42907262653932</v>
      </c>
      <c r="AK16" s="26"/>
    </row>
    <row r="17" spans="2:37" x14ac:dyDescent="0.2">
      <c r="B17" s="20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2:37" x14ac:dyDescent="0.2">
      <c r="B18" s="19" t="s">
        <v>117</v>
      </c>
    </row>
    <row r="19" spans="2:37" ht="18" x14ac:dyDescent="0.2">
      <c r="B19" s="10" t="s">
        <v>131</v>
      </c>
      <c r="AE19" s="56"/>
      <c r="AF19" s="56"/>
      <c r="AG19" s="56"/>
      <c r="AH19" s="56"/>
      <c r="AI19" s="56"/>
      <c r="AJ19" s="56"/>
    </row>
    <row r="20" spans="2:37" x14ac:dyDescent="0.2">
      <c r="B20" s="4" t="s">
        <v>46</v>
      </c>
      <c r="C20" s="4">
        <v>1990</v>
      </c>
      <c r="D20" s="4">
        <v>1991</v>
      </c>
      <c r="E20" s="4">
        <v>1992</v>
      </c>
      <c r="F20" s="4">
        <v>1993</v>
      </c>
      <c r="G20" s="4">
        <v>1994</v>
      </c>
      <c r="H20" s="4">
        <v>1995</v>
      </c>
      <c r="I20" s="4">
        <v>1996</v>
      </c>
      <c r="J20" s="4">
        <v>1997</v>
      </c>
      <c r="K20" s="4">
        <v>1998</v>
      </c>
      <c r="L20" s="4">
        <v>1999</v>
      </c>
      <c r="M20" s="4">
        <v>2000</v>
      </c>
      <c r="N20" s="4">
        <v>2001</v>
      </c>
      <c r="O20" s="4">
        <v>2002</v>
      </c>
      <c r="P20" s="4">
        <v>2003</v>
      </c>
      <c r="Q20" s="4">
        <v>2004</v>
      </c>
      <c r="R20" s="4">
        <v>2005</v>
      </c>
      <c r="S20" s="4">
        <v>2006</v>
      </c>
      <c r="T20" s="4">
        <v>2007</v>
      </c>
      <c r="U20" s="4">
        <v>2008</v>
      </c>
      <c r="V20" s="4">
        <v>2009</v>
      </c>
      <c r="W20" s="4">
        <v>2010</v>
      </c>
      <c r="X20" s="4">
        <v>2011</v>
      </c>
      <c r="Y20" s="4">
        <v>2012</v>
      </c>
      <c r="Z20" s="4">
        <v>2013</v>
      </c>
      <c r="AA20" s="4">
        <v>2014</v>
      </c>
      <c r="AB20" s="4">
        <v>2015</v>
      </c>
      <c r="AC20" s="4">
        <v>2016</v>
      </c>
      <c r="AD20" s="4">
        <v>2017</v>
      </c>
      <c r="AE20" s="4">
        <v>2018</v>
      </c>
      <c r="AF20" s="4">
        <v>2019</v>
      </c>
      <c r="AG20" s="4">
        <v>2020</v>
      </c>
      <c r="AH20" s="4">
        <v>2021</v>
      </c>
      <c r="AI20" s="4">
        <v>2022</v>
      </c>
      <c r="AJ20" s="4">
        <v>2023</v>
      </c>
      <c r="AK20" s="4"/>
    </row>
    <row r="21" spans="2:37" x14ac:dyDescent="0.2">
      <c r="B21" s="9" t="s">
        <v>86</v>
      </c>
      <c r="C21" s="25">
        <f>SUM(C22,C23)</f>
        <v>1476.2440052032957</v>
      </c>
      <c r="D21" s="25">
        <f t="shared" ref="D21:AH21" si="18">SUM(D22,D23)</f>
        <v>1566.4053883747695</v>
      </c>
      <c r="E21" s="25">
        <f t="shared" si="18"/>
        <v>1636.804891871742</v>
      </c>
      <c r="F21" s="25">
        <f t="shared" si="18"/>
        <v>1691.858702032943</v>
      </c>
      <c r="G21" s="25">
        <f t="shared" si="18"/>
        <v>1742.7939278700369</v>
      </c>
      <c r="H21" s="25">
        <f t="shared" si="18"/>
        <v>1783.8901811031583</v>
      </c>
      <c r="I21" s="25">
        <f t="shared" si="18"/>
        <v>1648.4623349545939</v>
      </c>
      <c r="J21" s="25">
        <f t="shared" si="18"/>
        <v>1358.1527343397249</v>
      </c>
      <c r="K21" s="25">
        <f t="shared" si="18"/>
        <v>1414.9422289801573</v>
      </c>
      <c r="L21" s="25">
        <f t="shared" si="18"/>
        <v>1412.537929922556</v>
      </c>
      <c r="M21" s="25">
        <f t="shared" si="18"/>
        <v>1420.2367306818162</v>
      </c>
      <c r="N21" s="25">
        <f t="shared" si="18"/>
        <v>1528.0990541803956</v>
      </c>
      <c r="O21" s="25">
        <f t="shared" si="18"/>
        <v>1610.0739135694294</v>
      </c>
      <c r="P21" s="25">
        <f t="shared" si="18"/>
        <v>1631.9172338696078</v>
      </c>
      <c r="Q21" s="25">
        <f t="shared" si="18"/>
        <v>1340.4552857027031</v>
      </c>
      <c r="R21" s="25">
        <f t="shared" si="18"/>
        <v>1139.7880884758854</v>
      </c>
      <c r="S21" s="25">
        <f t="shared" si="18"/>
        <v>1191.2278376327124</v>
      </c>
      <c r="T21" s="25">
        <f t="shared" si="18"/>
        <v>708.99528198119185</v>
      </c>
      <c r="U21" s="25">
        <f t="shared" si="18"/>
        <v>540.93260898724952</v>
      </c>
      <c r="V21" s="25">
        <f t="shared" si="18"/>
        <v>342.15331319283058</v>
      </c>
      <c r="W21" s="25">
        <f t="shared" si="18"/>
        <v>336.5209219157008</v>
      </c>
      <c r="X21" s="25">
        <f t="shared" si="18"/>
        <v>449.98575791706236</v>
      </c>
      <c r="Y21" s="25">
        <f t="shared" si="18"/>
        <v>356.45668877291683</v>
      </c>
      <c r="Z21" s="25">
        <f t="shared" si="18"/>
        <v>525.3000661606543</v>
      </c>
      <c r="AA21" s="25">
        <f t="shared" si="18"/>
        <v>721.54404316658156</v>
      </c>
      <c r="AB21" s="25">
        <f t="shared" si="18"/>
        <v>792.34928466402675</v>
      </c>
      <c r="AC21" s="25">
        <f t="shared" si="18"/>
        <v>803.00803713759967</v>
      </c>
      <c r="AD21" s="25">
        <f t="shared" si="18"/>
        <v>755.84955540806982</v>
      </c>
      <c r="AE21" s="25">
        <f t="shared" si="18"/>
        <v>713.81602356686324</v>
      </c>
      <c r="AF21" s="25">
        <f t="shared" si="18"/>
        <v>664.48948116698216</v>
      </c>
      <c r="AG21" s="25">
        <f t="shared" si="18"/>
        <v>643.63993385548952</v>
      </c>
      <c r="AH21" s="25">
        <f t="shared" si="18"/>
        <v>589.42534621307095</v>
      </c>
      <c r="AI21" s="25">
        <f t="shared" ref="AI21:AJ21" si="19">SUM(AI22,AI23)</f>
        <v>634.02948442666207</v>
      </c>
      <c r="AJ21" s="25">
        <f t="shared" si="19"/>
        <v>593.87082029161513</v>
      </c>
      <c r="AK21" s="25"/>
    </row>
    <row r="22" spans="2:37" x14ac:dyDescent="0.2">
      <c r="B22" s="43" t="s">
        <v>87</v>
      </c>
      <c r="C22" s="25" t="s">
        <v>74</v>
      </c>
      <c r="D22" s="25" t="s">
        <v>74</v>
      </c>
      <c r="E22" s="25" t="s">
        <v>74</v>
      </c>
      <c r="F22" s="25" t="s">
        <v>74</v>
      </c>
      <c r="G22" s="25" t="s">
        <v>74</v>
      </c>
      <c r="H22" s="25" t="s">
        <v>74</v>
      </c>
      <c r="I22" s="25" t="s">
        <v>74</v>
      </c>
      <c r="J22" s="25" t="s">
        <v>74</v>
      </c>
      <c r="K22" s="25" t="s">
        <v>74</v>
      </c>
      <c r="L22" s="25">
        <v>1412.537929922556</v>
      </c>
      <c r="M22" s="25">
        <v>1420.2367306818162</v>
      </c>
      <c r="N22" s="25">
        <v>1528.0990541803956</v>
      </c>
      <c r="O22" s="25">
        <v>1610.0739135694294</v>
      </c>
      <c r="P22" s="25">
        <v>1631.9172338696078</v>
      </c>
      <c r="Q22" s="25">
        <v>1340.4552857027031</v>
      </c>
      <c r="R22" s="25">
        <v>1139.7880884758854</v>
      </c>
      <c r="S22" s="25">
        <v>1191.2278376327124</v>
      </c>
      <c r="T22" s="25">
        <v>708.99528198119185</v>
      </c>
      <c r="U22" s="25">
        <v>540.93260898724952</v>
      </c>
      <c r="V22" s="25">
        <v>342.15331319283058</v>
      </c>
      <c r="W22" s="25">
        <v>336.5209219157008</v>
      </c>
      <c r="X22" s="25">
        <v>449.98575791706236</v>
      </c>
      <c r="Y22" s="25">
        <v>356.45668877291683</v>
      </c>
      <c r="Z22" s="25">
        <v>525.3000661606543</v>
      </c>
      <c r="AA22" s="25">
        <v>721.54404316658156</v>
      </c>
      <c r="AB22" s="25">
        <v>792.34928466402675</v>
      </c>
      <c r="AC22" s="25">
        <v>803.00803713759967</v>
      </c>
      <c r="AD22" s="25">
        <v>755.84955540806982</v>
      </c>
      <c r="AE22" s="25">
        <v>713.81602356686324</v>
      </c>
      <c r="AF22" s="25">
        <v>664.48948116698216</v>
      </c>
      <c r="AG22" s="25">
        <v>643.63993385548952</v>
      </c>
      <c r="AH22" s="25">
        <v>589.42534621307095</v>
      </c>
      <c r="AI22" s="25">
        <v>634.02948442666207</v>
      </c>
      <c r="AJ22" s="25">
        <v>593.87082029161513</v>
      </c>
      <c r="AK22" s="25"/>
    </row>
    <row r="23" spans="2:37" x14ac:dyDescent="0.2">
      <c r="B23" s="43" t="s">
        <v>88</v>
      </c>
      <c r="C23" s="25">
        <v>1476.2440052032957</v>
      </c>
      <c r="D23" s="25">
        <v>1566.4053883747695</v>
      </c>
      <c r="E23" s="25">
        <v>1636.804891871742</v>
      </c>
      <c r="F23" s="25">
        <v>1691.858702032943</v>
      </c>
      <c r="G23" s="25">
        <v>1742.7939278700369</v>
      </c>
      <c r="H23" s="25">
        <v>1783.8901811031583</v>
      </c>
      <c r="I23" s="25">
        <v>1648.4623349545939</v>
      </c>
      <c r="J23" s="25">
        <v>1358.1527343397249</v>
      </c>
      <c r="K23" s="25">
        <v>1414.9422289801573</v>
      </c>
      <c r="L23" s="25" t="s">
        <v>143</v>
      </c>
      <c r="M23" s="25" t="s">
        <v>143</v>
      </c>
      <c r="N23" s="25" t="s">
        <v>143</v>
      </c>
      <c r="O23" s="25" t="s">
        <v>143</v>
      </c>
      <c r="P23" s="25" t="s">
        <v>143</v>
      </c>
      <c r="Q23" s="25" t="s">
        <v>143</v>
      </c>
      <c r="R23" s="25" t="s">
        <v>143</v>
      </c>
      <c r="S23" s="25" t="s">
        <v>143</v>
      </c>
      <c r="T23" s="25" t="s">
        <v>143</v>
      </c>
      <c r="U23" s="25" t="s">
        <v>143</v>
      </c>
      <c r="V23" s="25" t="s">
        <v>143</v>
      </c>
      <c r="W23" s="25" t="s">
        <v>143</v>
      </c>
      <c r="X23" s="25" t="s">
        <v>143</v>
      </c>
      <c r="Y23" s="25" t="s">
        <v>143</v>
      </c>
      <c r="Z23" s="25" t="s">
        <v>143</v>
      </c>
      <c r="AA23" s="25" t="s">
        <v>143</v>
      </c>
      <c r="AB23" s="25" t="s">
        <v>143</v>
      </c>
      <c r="AC23" s="25" t="s">
        <v>143</v>
      </c>
      <c r="AD23" s="25" t="s">
        <v>143</v>
      </c>
      <c r="AE23" s="25" t="s">
        <v>143</v>
      </c>
      <c r="AF23" s="25" t="s">
        <v>143</v>
      </c>
      <c r="AG23" s="25" t="s">
        <v>143</v>
      </c>
      <c r="AH23" s="25" t="s">
        <v>143</v>
      </c>
      <c r="AI23" s="25" t="s">
        <v>143</v>
      </c>
      <c r="AJ23" s="25" t="s">
        <v>143</v>
      </c>
      <c r="AK23" s="25"/>
    </row>
    <row r="24" spans="2:37" x14ac:dyDescent="0.2">
      <c r="B24" s="9" t="s">
        <v>89</v>
      </c>
      <c r="C24" s="25" t="str">
        <f>IF(SUM(C25,C26)=0,"NO",(SUM(C25,C26)))</f>
        <v>NO</v>
      </c>
      <c r="D24" s="25" t="str">
        <f t="shared" ref="D24:AH24" si="20">IF(SUM(D25,D26)=0,"NO",(SUM(D25,D26)))</f>
        <v>NO</v>
      </c>
      <c r="E24" s="25" t="str">
        <f t="shared" si="20"/>
        <v>NO</v>
      </c>
      <c r="F24" s="25" t="str">
        <f t="shared" si="20"/>
        <v>NO</v>
      </c>
      <c r="G24" s="25" t="str">
        <f t="shared" si="20"/>
        <v>NO</v>
      </c>
      <c r="H24" s="25" t="str">
        <f t="shared" si="20"/>
        <v>NO</v>
      </c>
      <c r="I24" s="25" t="str">
        <f t="shared" si="20"/>
        <v>NO</v>
      </c>
      <c r="J24" s="25" t="str">
        <f t="shared" si="20"/>
        <v>NO</v>
      </c>
      <c r="K24" s="25" t="str">
        <f t="shared" si="20"/>
        <v>NO</v>
      </c>
      <c r="L24" s="25" t="str">
        <f t="shared" si="20"/>
        <v>NO</v>
      </c>
      <c r="M24" s="25" t="str">
        <f t="shared" si="20"/>
        <v>NO</v>
      </c>
      <c r="N24" s="25">
        <f t="shared" si="20"/>
        <v>3.9041147999999999</v>
      </c>
      <c r="O24" s="25">
        <f t="shared" si="20"/>
        <v>5.9726827999999994</v>
      </c>
      <c r="P24" s="25">
        <f t="shared" si="20"/>
        <v>8.3072848000000015</v>
      </c>
      <c r="Q24" s="25">
        <f t="shared" si="20"/>
        <v>34.960379600000003</v>
      </c>
      <c r="R24" s="25">
        <f t="shared" si="20"/>
        <v>47.649235599999997</v>
      </c>
      <c r="S24" s="25">
        <f t="shared" si="20"/>
        <v>38.1917708</v>
      </c>
      <c r="T24" s="25">
        <f t="shared" si="20"/>
        <v>37.751190399999999</v>
      </c>
      <c r="U24" s="25">
        <f t="shared" si="20"/>
        <v>49.80138920000001</v>
      </c>
      <c r="V24" s="25">
        <f t="shared" si="20"/>
        <v>49.124275600000004</v>
      </c>
      <c r="W24" s="25">
        <f t="shared" si="20"/>
        <v>50.026312400000002</v>
      </c>
      <c r="X24" s="25">
        <f t="shared" si="20"/>
        <v>49.850344800000009</v>
      </c>
      <c r="Y24" s="25">
        <f t="shared" si="20"/>
        <v>45.309498799999993</v>
      </c>
      <c r="Z24" s="25">
        <f t="shared" si="20"/>
        <v>45.739387999999998</v>
      </c>
      <c r="AA24" s="25">
        <f t="shared" si="20"/>
        <v>42.4878316</v>
      </c>
      <c r="AB24" s="25">
        <f t="shared" si="20"/>
        <v>41.596695200000006</v>
      </c>
      <c r="AC24" s="25">
        <f t="shared" si="20"/>
        <v>40.990482400000005</v>
      </c>
      <c r="AD24" s="25">
        <f t="shared" si="20"/>
        <v>46.863633920362396</v>
      </c>
      <c r="AE24" s="25">
        <f t="shared" si="20"/>
        <v>45.793105543440078</v>
      </c>
      <c r="AF24" s="25">
        <f t="shared" si="20"/>
        <v>49.312999257317337</v>
      </c>
      <c r="AG24" s="25">
        <f t="shared" si="20"/>
        <v>48.144307363679999</v>
      </c>
      <c r="AH24" s="25">
        <f t="shared" si="20"/>
        <v>43.259350754436866</v>
      </c>
      <c r="AI24" s="25">
        <f t="shared" ref="AI24:AJ24" si="21">IF(SUM(AI25,AI26)=0,"NO",(SUM(AI25,AI26)))</f>
        <v>38.968717775753049</v>
      </c>
      <c r="AJ24" s="25">
        <f t="shared" si="21"/>
        <v>50.162345013201239</v>
      </c>
      <c r="AK24" s="25"/>
    </row>
    <row r="25" spans="2:37" x14ac:dyDescent="0.25">
      <c r="B25" s="58" t="s">
        <v>112</v>
      </c>
      <c r="C25" s="25" t="s">
        <v>74</v>
      </c>
      <c r="D25" s="25" t="s">
        <v>74</v>
      </c>
      <c r="E25" s="25" t="s">
        <v>74</v>
      </c>
      <c r="F25" s="25" t="s">
        <v>74</v>
      </c>
      <c r="G25" s="25" t="s">
        <v>74</v>
      </c>
      <c r="H25" s="25" t="s">
        <v>74</v>
      </c>
      <c r="I25" s="25" t="s">
        <v>74</v>
      </c>
      <c r="J25" s="25" t="s">
        <v>74</v>
      </c>
      <c r="K25" s="25" t="s">
        <v>74</v>
      </c>
      <c r="L25" s="25" t="s">
        <v>74</v>
      </c>
      <c r="M25" s="25" t="s">
        <v>74</v>
      </c>
      <c r="N25" s="25">
        <v>3.9041147999999999</v>
      </c>
      <c r="O25" s="25">
        <v>5.9726827999999994</v>
      </c>
      <c r="P25" s="25">
        <v>8.3072848000000015</v>
      </c>
      <c r="Q25" s="25">
        <v>34.960379600000003</v>
      </c>
      <c r="R25" s="25">
        <v>47.649235599999997</v>
      </c>
      <c r="S25" s="25">
        <v>38.1917708</v>
      </c>
      <c r="T25" s="25">
        <v>37.751190399999999</v>
      </c>
      <c r="U25" s="25">
        <v>49.80138920000001</v>
      </c>
      <c r="V25" s="25">
        <v>49.124275600000004</v>
      </c>
      <c r="W25" s="25">
        <v>49.965048400000001</v>
      </c>
      <c r="X25" s="25">
        <v>49.73308080000001</v>
      </c>
      <c r="Y25" s="25">
        <v>45.155364399999996</v>
      </c>
      <c r="Z25" s="25">
        <v>45.479346399999997</v>
      </c>
      <c r="AA25" s="25">
        <v>42.039518000000001</v>
      </c>
      <c r="AB25" s="25">
        <v>40.592749600000005</v>
      </c>
      <c r="AC25" s="25">
        <v>40.108796000000005</v>
      </c>
      <c r="AD25" s="25">
        <v>44.732789120362398</v>
      </c>
      <c r="AE25" s="25">
        <v>42.901687276040391</v>
      </c>
      <c r="AF25" s="25">
        <v>45.497805399517809</v>
      </c>
      <c r="AG25" s="25">
        <v>43.423929084000001</v>
      </c>
      <c r="AH25" s="25">
        <v>37.917194031963277</v>
      </c>
      <c r="AI25" s="25">
        <v>34.928991590153046</v>
      </c>
      <c r="AJ25" s="25">
        <v>45.488312867759547</v>
      </c>
      <c r="AK25" s="25"/>
    </row>
    <row r="26" spans="2:37" x14ac:dyDescent="0.25">
      <c r="B26" s="58" t="s">
        <v>111</v>
      </c>
      <c r="C26" s="25" t="s">
        <v>74</v>
      </c>
      <c r="D26" s="25" t="s">
        <v>74</v>
      </c>
      <c r="E26" s="25" t="s">
        <v>74</v>
      </c>
      <c r="F26" s="25" t="s">
        <v>74</v>
      </c>
      <c r="G26" s="25" t="s">
        <v>74</v>
      </c>
      <c r="H26" s="25" t="s">
        <v>74</v>
      </c>
      <c r="I26" s="25" t="s">
        <v>74</v>
      </c>
      <c r="J26" s="25" t="s">
        <v>74</v>
      </c>
      <c r="K26" s="25" t="s">
        <v>74</v>
      </c>
      <c r="L26" s="25" t="s">
        <v>74</v>
      </c>
      <c r="M26" s="25" t="s">
        <v>74</v>
      </c>
      <c r="N26" s="25" t="s">
        <v>74</v>
      </c>
      <c r="O26" s="25" t="s">
        <v>74</v>
      </c>
      <c r="P26" s="25" t="s">
        <v>74</v>
      </c>
      <c r="Q26" s="25" t="s">
        <v>74</v>
      </c>
      <c r="R26" s="25" t="s">
        <v>74</v>
      </c>
      <c r="S26" s="25" t="s">
        <v>74</v>
      </c>
      <c r="T26" s="25" t="s">
        <v>74</v>
      </c>
      <c r="U26" s="25" t="s">
        <v>74</v>
      </c>
      <c r="V26" s="25" t="s">
        <v>74</v>
      </c>
      <c r="W26" s="25">
        <v>6.1264000000000006E-2</v>
      </c>
      <c r="X26" s="25">
        <v>0.11726399999999999</v>
      </c>
      <c r="Y26" s="25">
        <v>0.1541344</v>
      </c>
      <c r="Z26" s="25">
        <v>0.26004160000000004</v>
      </c>
      <c r="AA26" s="25">
        <v>0.44831360000000009</v>
      </c>
      <c r="AB26" s="25">
        <v>1.0039456000000002</v>
      </c>
      <c r="AC26" s="25">
        <v>0.88168640000000009</v>
      </c>
      <c r="AD26" s="25">
        <v>2.1308448000000002</v>
      </c>
      <c r="AE26" s="25">
        <v>2.8914182673996884</v>
      </c>
      <c r="AF26" s="25">
        <v>3.8151938577995255</v>
      </c>
      <c r="AG26" s="25">
        <v>4.7203782796800002</v>
      </c>
      <c r="AH26" s="25">
        <v>5.3421567224735913</v>
      </c>
      <c r="AI26" s="25">
        <v>4.0397261856000002</v>
      </c>
      <c r="AJ26" s="25">
        <v>4.6740321454416911</v>
      </c>
      <c r="AK26" s="25"/>
    </row>
    <row r="27" spans="2:37" x14ac:dyDescent="0.2">
      <c r="B27" s="9" t="s">
        <v>90</v>
      </c>
      <c r="C27" s="25">
        <f t="shared" ref="C27:AH27" si="22">SUM(C28:C29)</f>
        <v>97.740765061882584</v>
      </c>
      <c r="D27" s="25">
        <f t="shared" si="22"/>
        <v>97.88913255185517</v>
      </c>
      <c r="E27" s="25">
        <f t="shared" si="22"/>
        <v>98.674091582228982</v>
      </c>
      <c r="F27" s="25">
        <f t="shared" si="22"/>
        <v>99.486071387791299</v>
      </c>
      <c r="G27" s="25">
        <f t="shared" si="22"/>
        <v>100.14640441176329</v>
      </c>
      <c r="H27" s="25">
        <f t="shared" si="22"/>
        <v>100.61466015448265</v>
      </c>
      <c r="I27" s="25">
        <f t="shared" si="22"/>
        <v>100.63183666576825</v>
      </c>
      <c r="J27" s="25">
        <f t="shared" si="22"/>
        <v>84.748430635606638</v>
      </c>
      <c r="K27" s="25">
        <f t="shared" si="22"/>
        <v>66.715771321119604</v>
      </c>
      <c r="L27" s="25">
        <f t="shared" si="22"/>
        <v>74.599152005657402</v>
      </c>
      <c r="M27" s="25">
        <f t="shared" si="22"/>
        <v>79.602870990238046</v>
      </c>
      <c r="N27" s="25">
        <f t="shared" si="22"/>
        <v>88.811286706276107</v>
      </c>
      <c r="O27" s="25">
        <f t="shared" si="22"/>
        <v>115.03357663120157</v>
      </c>
      <c r="P27" s="25">
        <f t="shared" si="22"/>
        <v>162.09788443672096</v>
      </c>
      <c r="Q27" s="25">
        <f t="shared" si="22"/>
        <v>149.46809786056201</v>
      </c>
      <c r="R27" s="25">
        <f t="shared" si="22"/>
        <v>132.57234476718929</v>
      </c>
      <c r="S27" s="25">
        <f t="shared" si="22"/>
        <v>130.19005777336207</v>
      </c>
      <c r="T27" s="25">
        <f t="shared" si="22"/>
        <v>83.934111990741059</v>
      </c>
      <c r="U27" s="25">
        <f t="shared" si="22"/>
        <v>69.023804958287926</v>
      </c>
      <c r="V27" s="25">
        <f t="shared" si="22"/>
        <v>70.514412189651139</v>
      </c>
      <c r="W27" s="25">
        <f t="shared" si="22"/>
        <v>62.072527439734159</v>
      </c>
      <c r="X27" s="25">
        <f t="shared" si="22"/>
        <v>45.013958102736098</v>
      </c>
      <c r="Y27" s="25">
        <f t="shared" si="22"/>
        <v>48.286182233922169</v>
      </c>
      <c r="Z27" s="25">
        <f t="shared" si="22"/>
        <v>45.127691648505653</v>
      </c>
      <c r="AA27" s="25">
        <f t="shared" si="22"/>
        <v>41.651772593635812</v>
      </c>
      <c r="AB27" s="25">
        <f t="shared" si="22"/>
        <v>42.393890563800774</v>
      </c>
      <c r="AC27" s="25">
        <f t="shared" si="22"/>
        <v>25.030907769237675</v>
      </c>
      <c r="AD27" s="25">
        <f t="shared" si="22"/>
        <v>27.449305898653076</v>
      </c>
      <c r="AE27" s="25">
        <f t="shared" si="22"/>
        <v>23.899295638180405</v>
      </c>
      <c r="AF27" s="25">
        <f t="shared" si="22"/>
        <v>32.524203919874395</v>
      </c>
      <c r="AG27" s="25">
        <f t="shared" si="22"/>
        <v>31.188413817965913</v>
      </c>
      <c r="AH27" s="25">
        <f t="shared" si="22"/>
        <v>34.611180998377193</v>
      </c>
      <c r="AI27" s="25">
        <f t="shared" ref="AI27:AJ27" si="23">SUM(AI28:AI29)</f>
        <v>36.358605251132751</v>
      </c>
      <c r="AJ27" s="25">
        <f t="shared" si="23"/>
        <v>35.031490509845803</v>
      </c>
      <c r="AK27" s="25"/>
    </row>
    <row r="28" spans="2:37" x14ac:dyDescent="0.2">
      <c r="B28" s="43" t="s">
        <v>91</v>
      </c>
      <c r="C28" s="25">
        <v>83.712470677119995</v>
      </c>
      <c r="D28" s="25">
        <v>83.712470677119995</v>
      </c>
      <c r="E28" s="25">
        <v>83.712470677119995</v>
      </c>
      <c r="F28" s="25">
        <v>83.712470677119995</v>
      </c>
      <c r="G28" s="25">
        <v>83.712470677119995</v>
      </c>
      <c r="H28" s="25">
        <v>83.712470677119995</v>
      </c>
      <c r="I28" s="25">
        <v>83.712470677119995</v>
      </c>
      <c r="J28" s="25">
        <v>70.091245517760001</v>
      </c>
      <c r="K28" s="25">
        <v>52.922100358400002</v>
      </c>
      <c r="L28" s="25">
        <v>56.059540312533336</v>
      </c>
      <c r="M28" s="25">
        <v>59.196980266666664</v>
      </c>
      <c r="N28" s="25">
        <v>63.610115145546658</v>
      </c>
      <c r="O28" s="25">
        <v>64.613503961066669</v>
      </c>
      <c r="P28" s="25">
        <v>97.14520446661335</v>
      </c>
      <c r="Q28" s="25">
        <v>110.74275083386665</v>
      </c>
      <c r="R28" s="25">
        <v>107.23088997954669</v>
      </c>
      <c r="S28" s="25">
        <v>103.71902912522668</v>
      </c>
      <c r="T28" s="25">
        <v>82.786976902933333</v>
      </c>
      <c r="U28" s="25">
        <v>61.854924680640011</v>
      </c>
      <c r="V28" s="25">
        <v>63.275652207040011</v>
      </c>
      <c r="W28" s="25">
        <v>53.97827319732194</v>
      </c>
      <c r="X28" s="25">
        <v>37.338495303199998</v>
      </c>
      <c r="Y28" s="25">
        <v>44.779555722720012</v>
      </c>
      <c r="Z28" s="25">
        <v>42.755018997600004</v>
      </c>
      <c r="AA28" s="25">
        <v>38.836178903946674</v>
      </c>
      <c r="AB28" s="25">
        <v>39.342313085226671</v>
      </c>
      <c r="AC28" s="25">
        <v>22.163349411840006</v>
      </c>
      <c r="AD28" s="25">
        <v>24.389599847218662</v>
      </c>
      <c r="AE28" s="25">
        <v>20.266086194293337</v>
      </c>
      <c r="AF28" s="25">
        <v>27.568033710186672</v>
      </c>
      <c r="AG28" s="25">
        <v>28.269062109598611</v>
      </c>
      <c r="AH28" s="25">
        <v>31.943122097879478</v>
      </c>
      <c r="AI28" s="25">
        <v>35.333351508815362</v>
      </c>
      <c r="AJ28" s="25">
        <v>34.338398262983361</v>
      </c>
      <c r="AK28" s="25"/>
    </row>
    <row r="29" spans="2:37" x14ac:dyDescent="0.2">
      <c r="B29" s="43" t="s">
        <v>92</v>
      </c>
      <c r="C29" s="25">
        <v>14.028294384762585</v>
      </c>
      <c r="D29" s="25">
        <v>14.176661874735178</v>
      </c>
      <c r="E29" s="25">
        <v>14.961620905108983</v>
      </c>
      <c r="F29" s="25">
        <v>15.77360071067131</v>
      </c>
      <c r="G29" s="25">
        <v>16.43393373464329</v>
      </c>
      <c r="H29" s="25">
        <v>16.902189477362658</v>
      </c>
      <c r="I29" s="25">
        <v>16.919365988648245</v>
      </c>
      <c r="J29" s="25">
        <v>14.657185117846636</v>
      </c>
      <c r="K29" s="25">
        <v>13.793670962719608</v>
      </c>
      <c r="L29" s="25">
        <v>18.539611693124066</v>
      </c>
      <c r="M29" s="25">
        <v>20.405890723571375</v>
      </c>
      <c r="N29" s="25">
        <v>25.201171560729446</v>
      </c>
      <c r="O29" s="25">
        <v>50.4200726701349</v>
      </c>
      <c r="P29" s="25">
        <v>64.95267997010761</v>
      </c>
      <c r="Q29" s="25">
        <v>38.725347026695374</v>
      </c>
      <c r="R29" s="25">
        <v>25.341454787642618</v>
      </c>
      <c r="S29" s="25">
        <v>26.471028648135384</v>
      </c>
      <c r="T29" s="25">
        <v>1.1471350878077275</v>
      </c>
      <c r="U29" s="25">
        <v>7.1688802776479168</v>
      </c>
      <c r="V29" s="25">
        <v>7.2387599826111284</v>
      </c>
      <c r="W29" s="25">
        <v>8.0942542424122212</v>
      </c>
      <c r="X29" s="25">
        <v>7.6754627995361018</v>
      </c>
      <c r="Y29" s="25">
        <v>3.506626511202156</v>
      </c>
      <c r="Z29" s="25">
        <v>2.3726726509056464</v>
      </c>
      <c r="AA29" s="25">
        <v>2.815593689689138</v>
      </c>
      <c r="AB29" s="25">
        <v>3.0515774785741026</v>
      </c>
      <c r="AC29" s="25">
        <v>2.8675583573976695</v>
      </c>
      <c r="AD29" s="25">
        <v>3.0597060514344152</v>
      </c>
      <c r="AE29" s="25">
        <v>3.6332094438870666</v>
      </c>
      <c r="AF29" s="25">
        <v>4.9561702096877269</v>
      </c>
      <c r="AG29" s="25">
        <v>2.9193517083673028</v>
      </c>
      <c r="AH29" s="25">
        <v>2.6680589004977189</v>
      </c>
      <c r="AI29" s="25">
        <v>1.0252537423173873</v>
      </c>
      <c r="AJ29" s="25">
        <v>0.69309224686243931</v>
      </c>
      <c r="AK29" s="25"/>
    </row>
    <row r="30" spans="2:37" x14ac:dyDescent="0.2">
      <c r="B30" s="9" t="s">
        <v>93</v>
      </c>
      <c r="C30" s="25">
        <f>C31</f>
        <v>135.25319522288586</v>
      </c>
      <c r="D30" s="25">
        <f t="shared" ref="D30:AJ30" si="24">D31</f>
        <v>135.43145080529615</v>
      </c>
      <c r="E30" s="25">
        <f t="shared" si="24"/>
        <v>137.13203332185168</v>
      </c>
      <c r="F30" s="25">
        <f t="shared" si="24"/>
        <v>137.29062266307653</v>
      </c>
      <c r="G30" s="25">
        <f t="shared" si="24"/>
        <v>135.94524665740758</v>
      </c>
      <c r="H30" s="25">
        <f t="shared" si="24"/>
        <v>135.25570228818248</v>
      </c>
      <c r="I30" s="25">
        <f t="shared" si="24"/>
        <v>135.33735543540018</v>
      </c>
      <c r="J30" s="25">
        <f t="shared" si="24"/>
        <v>134.08108593492943</v>
      </c>
      <c r="K30" s="25">
        <f t="shared" si="24"/>
        <v>144.94266515134387</v>
      </c>
      <c r="L30" s="25">
        <f t="shared" si="24"/>
        <v>143.62100195313579</v>
      </c>
      <c r="M30" s="25">
        <f t="shared" si="24"/>
        <v>143.43835361549452</v>
      </c>
      <c r="N30" s="25">
        <f t="shared" si="24"/>
        <v>146.04544138813282</v>
      </c>
      <c r="O30" s="25">
        <f t="shared" si="24"/>
        <v>149.81283750782927</v>
      </c>
      <c r="P30" s="25">
        <f t="shared" si="24"/>
        <v>133.48896372238977</v>
      </c>
      <c r="Q30" s="25">
        <f t="shared" si="24"/>
        <v>131.83371366921926</v>
      </c>
      <c r="R30" s="25">
        <f t="shared" si="24"/>
        <v>134.26355949648877</v>
      </c>
      <c r="S30" s="25">
        <f t="shared" si="24"/>
        <v>129.45114586871648</v>
      </c>
      <c r="T30" s="25">
        <f t="shared" si="24"/>
        <v>131.6594100388397</v>
      </c>
      <c r="U30" s="25">
        <f t="shared" si="24"/>
        <v>140.4207827114636</v>
      </c>
      <c r="V30" s="25">
        <f t="shared" si="24"/>
        <v>141.99278491419452</v>
      </c>
      <c r="W30" s="25">
        <f t="shared" si="24"/>
        <v>145.69092117405938</v>
      </c>
      <c r="X30" s="25">
        <f t="shared" si="24"/>
        <v>143.57773312381335</v>
      </c>
      <c r="Y30" s="25">
        <f t="shared" si="24"/>
        <v>144.21728475702423</v>
      </c>
      <c r="Z30" s="25">
        <f t="shared" si="24"/>
        <v>148.47423418563005</v>
      </c>
      <c r="AA30" s="25">
        <f t="shared" si="24"/>
        <v>144.00236874692294</v>
      </c>
      <c r="AB30" s="25">
        <f t="shared" si="24"/>
        <v>149.4850276198917</v>
      </c>
      <c r="AC30" s="25">
        <f t="shared" si="24"/>
        <v>150.26509350387198</v>
      </c>
      <c r="AD30" s="25">
        <f t="shared" si="24"/>
        <v>157.91319912572345</v>
      </c>
      <c r="AE30" s="25">
        <f t="shared" si="24"/>
        <v>159.86810890437488</v>
      </c>
      <c r="AF30" s="25">
        <f t="shared" si="24"/>
        <v>162.06495927331579</v>
      </c>
      <c r="AG30" s="25">
        <f t="shared" si="24"/>
        <v>165.94273655711476</v>
      </c>
      <c r="AH30" s="25">
        <f t="shared" si="24"/>
        <v>167.29244638328001</v>
      </c>
      <c r="AI30" s="25">
        <f t="shared" si="24"/>
        <v>170.82172237750405</v>
      </c>
      <c r="AJ30" s="25">
        <f t="shared" si="24"/>
        <v>173.97550829078068</v>
      </c>
      <c r="AK30" s="25"/>
    </row>
    <row r="31" spans="2:37" x14ac:dyDescent="0.2">
      <c r="B31" s="43" t="s">
        <v>94</v>
      </c>
      <c r="C31" s="25">
        <v>135.25319522288586</v>
      </c>
      <c r="D31" s="25">
        <v>135.43145080529615</v>
      </c>
      <c r="E31" s="25">
        <v>137.13203332185168</v>
      </c>
      <c r="F31" s="25">
        <v>137.29062266307653</v>
      </c>
      <c r="G31" s="25">
        <v>135.94524665740758</v>
      </c>
      <c r="H31" s="25">
        <v>135.25570228818248</v>
      </c>
      <c r="I31" s="25">
        <v>135.33735543540018</v>
      </c>
      <c r="J31" s="25">
        <v>134.08108593492943</v>
      </c>
      <c r="K31" s="25">
        <v>144.94266515134387</v>
      </c>
      <c r="L31" s="25">
        <v>143.62100195313579</v>
      </c>
      <c r="M31" s="25">
        <v>143.43835361549452</v>
      </c>
      <c r="N31" s="25">
        <v>146.04544138813282</v>
      </c>
      <c r="O31" s="25">
        <v>149.81283750782927</v>
      </c>
      <c r="P31" s="25">
        <v>133.48896372238977</v>
      </c>
      <c r="Q31" s="25">
        <v>131.83371366921926</v>
      </c>
      <c r="R31" s="25">
        <v>134.26355949648877</v>
      </c>
      <c r="S31" s="25">
        <v>129.45114586871648</v>
      </c>
      <c r="T31" s="25">
        <v>131.6594100388397</v>
      </c>
      <c r="U31" s="25">
        <v>140.4207827114636</v>
      </c>
      <c r="V31" s="25">
        <v>141.99278491419452</v>
      </c>
      <c r="W31" s="25">
        <v>145.69092117405938</v>
      </c>
      <c r="X31" s="25">
        <v>143.57773312381335</v>
      </c>
      <c r="Y31" s="25">
        <v>144.21728475702423</v>
      </c>
      <c r="Z31" s="25">
        <v>148.47423418563005</v>
      </c>
      <c r="AA31" s="25">
        <v>144.00236874692294</v>
      </c>
      <c r="AB31" s="25">
        <v>149.4850276198917</v>
      </c>
      <c r="AC31" s="25">
        <v>150.26509350387198</v>
      </c>
      <c r="AD31" s="25">
        <v>157.91319912572345</v>
      </c>
      <c r="AE31" s="25">
        <v>159.86810890437488</v>
      </c>
      <c r="AF31" s="25">
        <v>162.06495927331579</v>
      </c>
      <c r="AG31" s="25">
        <v>165.94273655711476</v>
      </c>
      <c r="AH31" s="25">
        <v>167.29244638328001</v>
      </c>
      <c r="AI31" s="25">
        <v>170.82172237750405</v>
      </c>
      <c r="AJ31" s="25">
        <v>173.97550829078068</v>
      </c>
      <c r="AK31" s="25"/>
    </row>
    <row r="32" spans="2:37" x14ac:dyDescent="0.2">
      <c r="B32" s="43" t="s">
        <v>95</v>
      </c>
      <c r="C32" s="25" t="s">
        <v>143</v>
      </c>
      <c r="D32" s="25" t="s">
        <v>143</v>
      </c>
      <c r="E32" s="25" t="s">
        <v>143</v>
      </c>
      <c r="F32" s="25" t="s">
        <v>143</v>
      </c>
      <c r="G32" s="25" t="s">
        <v>143</v>
      </c>
      <c r="H32" s="25" t="s">
        <v>143</v>
      </c>
      <c r="I32" s="25" t="s">
        <v>143</v>
      </c>
      <c r="J32" s="25" t="s">
        <v>143</v>
      </c>
      <c r="K32" s="25" t="s">
        <v>143</v>
      </c>
      <c r="L32" s="25" t="s">
        <v>143</v>
      </c>
      <c r="M32" s="25" t="s">
        <v>143</v>
      </c>
      <c r="N32" s="25" t="s">
        <v>143</v>
      </c>
      <c r="O32" s="25" t="s">
        <v>143</v>
      </c>
      <c r="P32" s="25" t="s">
        <v>143</v>
      </c>
      <c r="Q32" s="25" t="s">
        <v>143</v>
      </c>
      <c r="R32" s="25" t="s">
        <v>143</v>
      </c>
      <c r="S32" s="25" t="s">
        <v>143</v>
      </c>
      <c r="T32" s="25" t="s">
        <v>143</v>
      </c>
      <c r="U32" s="25" t="s">
        <v>143</v>
      </c>
      <c r="V32" s="25" t="s">
        <v>143</v>
      </c>
      <c r="W32" s="25" t="s">
        <v>143</v>
      </c>
      <c r="X32" s="25" t="s">
        <v>143</v>
      </c>
      <c r="Y32" s="25" t="s">
        <v>143</v>
      </c>
      <c r="Z32" s="25" t="s">
        <v>143</v>
      </c>
      <c r="AA32" s="25" t="s">
        <v>143</v>
      </c>
      <c r="AB32" s="25" t="s">
        <v>143</v>
      </c>
      <c r="AC32" s="25" t="s">
        <v>143</v>
      </c>
      <c r="AD32" s="25" t="s">
        <v>143</v>
      </c>
      <c r="AE32" s="25" t="s">
        <v>143</v>
      </c>
      <c r="AF32" s="25" t="s">
        <v>143</v>
      </c>
      <c r="AG32" s="25" t="s">
        <v>143</v>
      </c>
      <c r="AH32" s="25" t="s">
        <v>143</v>
      </c>
      <c r="AI32" s="25" t="s">
        <v>143</v>
      </c>
      <c r="AJ32" s="25" t="s">
        <v>143</v>
      </c>
      <c r="AK32" s="25"/>
    </row>
    <row r="33" spans="2:38" ht="18" x14ac:dyDescent="0.2">
      <c r="B33" s="8" t="s">
        <v>108</v>
      </c>
      <c r="C33" s="26">
        <f>SUM(C21,C24,C27,C30)</f>
        <v>1709.237965488064</v>
      </c>
      <c r="D33" s="26">
        <f t="shared" ref="D33:AH33" si="25">SUM(D21,D24,D27,D30)</f>
        <v>1799.7259717319209</v>
      </c>
      <c r="E33" s="26">
        <f t="shared" si="25"/>
        <v>1872.6110167758227</v>
      </c>
      <c r="F33" s="26">
        <f t="shared" si="25"/>
        <v>1928.635396083811</v>
      </c>
      <c r="G33" s="26">
        <f t="shared" si="25"/>
        <v>1978.8855789392078</v>
      </c>
      <c r="H33" s="26">
        <f t="shared" si="25"/>
        <v>2019.7605435458233</v>
      </c>
      <c r="I33" s="26">
        <f t="shared" si="25"/>
        <v>1884.4315270557624</v>
      </c>
      <c r="J33" s="26">
        <f t="shared" si="25"/>
        <v>1576.982250910261</v>
      </c>
      <c r="K33" s="26">
        <f t="shared" si="25"/>
        <v>1626.6006654526207</v>
      </c>
      <c r="L33" s="26">
        <f t="shared" si="25"/>
        <v>1630.7580838813492</v>
      </c>
      <c r="M33" s="26">
        <f t="shared" si="25"/>
        <v>1643.2779552875486</v>
      </c>
      <c r="N33" s="26">
        <f t="shared" si="25"/>
        <v>1766.8598970748044</v>
      </c>
      <c r="O33" s="26">
        <f t="shared" si="25"/>
        <v>1880.8930105084603</v>
      </c>
      <c r="P33" s="26">
        <f t="shared" si="25"/>
        <v>1935.8113668287185</v>
      </c>
      <c r="Q33" s="26">
        <f t="shared" si="25"/>
        <v>1656.7174768324844</v>
      </c>
      <c r="R33" s="26">
        <f t="shared" si="25"/>
        <v>1454.2732283395637</v>
      </c>
      <c r="S33" s="26">
        <f t="shared" si="25"/>
        <v>1489.0608120747911</v>
      </c>
      <c r="T33" s="26">
        <f t="shared" si="25"/>
        <v>962.33999441077265</v>
      </c>
      <c r="U33" s="26">
        <f t="shared" si="25"/>
        <v>800.17858585700105</v>
      </c>
      <c r="V33" s="26">
        <f t="shared" si="25"/>
        <v>603.78478589667623</v>
      </c>
      <c r="W33" s="26">
        <f t="shared" si="25"/>
        <v>594.31068292949431</v>
      </c>
      <c r="X33" s="26">
        <f t="shared" si="25"/>
        <v>688.42779394361185</v>
      </c>
      <c r="Y33" s="26">
        <f t="shared" si="25"/>
        <v>594.26965456386324</v>
      </c>
      <c r="Z33" s="26">
        <f t="shared" si="25"/>
        <v>764.64137999478999</v>
      </c>
      <c r="AA33" s="26">
        <f t="shared" si="25"/>
        <v>949.68601610714029</v>
      </c>
      <c r="AB33" s="26">
        <f t="shared" si="25"/>
        <v>1025.8248980477192</v>
      </c>
      <c r="AC33" s="26">
        <f t="shared" si="25"/>
        <v>1019.2945208107094</v>
      </c>
      <c r="AD33" s="26">
        <f t="shared" si="25"/>
        <v>988.0756943528088</v>
      </c>
      <c r="AE33" s="26">
        <f t="shared" si="25"/>
        <v>943.3765336528586</v>
      </c>
      <c r="AF33" s="26">
        <f t="shared" si="25"/>
        <v>908.39164361748965</v>
      </c>
      <c r="AG33" s="26">
        <f t="shared" si="25"/>
        <v>888.9153915942502</v>
      </c>
      <c r="AH33" s="26">
        <f t="shared" si="25"/>
        <v>834.58832434916496</v>
      </c>
      <c r="AI33" s="26">
        <f t="shared" ref="AI33:AJ33" si="26">SUM(AI21,AI24,AI27,AI30)</f>
        <v>880.17852983105195</v>
      </c>
      <c r="AJ33" s="26">
        <f t="shared" si="26"/>
        <v>853.04016410544284</v>
      </c>
      <c r="AK33" s="26"/>
    </row>
    <row r="34" spans="2:38" x14ac:dyDescent="0.2">
      <c r="B34" s="20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</row>
    <row r="35" spans="2:38" x14ac:dyDescent="0.2">
      <c r="B35" s="8" t="s">
        <v>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</row>
    <row r="37" spans="2:38" x14ac:dyDescent="0.2">
      <c r="B37" s="4" t="s">
        <v>46</v>
      </c>
      <c r="C37" s="4">
        <v>1990</v>
      </c>
      <c r="D37" s="4">
        <v>1991</v>
      </c>
      <c r="E37" s="4">
        <v>1992</v>
      </c>
      <c r="F37" s="4">
        <v>1993</v>
      </c>
      <c r="G37" s="4">
        <v>1994</v>
      </c>
      <c r="H37" s="4">
        <v>1995</v>
      </c>
      <c r="I37" s="4">
        <v>1996</v>
      </c>
      <c r="J37" s="4">
        <v>1997</v>
      </c>
      <c r="K37" s="4">
        <v>1998</v>
      </c>
      <c r="L37" s="4">
        <v>1999</v>
      </c>
      <c r="M37" s="4">
        <v>2000</v>
      </c>
      <c r="N37" s="4">
        <v>2001</v>
      </c>
      <c r="O37" s="4">
        <v>2002</v>
      </c>
      <c r="P37" s="4">
        <v>2003</v>
      </c>
      <c r="Q37" s="4">
        <v>2004</v>
      </c>
      <c r="R37" s="4">
        <v>2005</v>
      </c>
      <c r="S37" s="4">
        <v>2006</v>
      </c>
      <c r="T37" s="4">
        <v>2007</v>
      </c>
      <c r="U37" s="4">
        <v>2008</v>
      </c>
      <c r="V37" s="4">
        <v>2009</v>
      </c>
      <c r="W37" s="4">
        <v>2010</v>
      </c>
      <c r="X37" s="4">
        <v>2011</v>
      </c>
      <c r="Y37" s="4">
        <v>2012</v>
      </c>
      <c r="Z37" s="4">
        <v>2013</v>
      </c>
      <c r="AA37" s="4">
        <v>2014</v>
      </c>
      <c r="AB37" s="4">
        <v>2015</v>
      </c>
      <c r="AC37" s="4">
        <v>2016</v>
      </c>
      <c r="AD37" s="4">
        <v>2017</v>
      </c>
      <c r="AE37" s="4">
        <v>2018</v>
      </c>
      <c r="AF37" s="4">
        <v>2019</v>
      </c>
      <c r="AG37" s="4">
        <v>2020</v>
      </c>
      <c r="AH37" s="4">
        <v>2021</v>
      </c>
      <c r="AI37" s="4">
        <v>2022</v>
      </c>
      <c r="AJ37" s="4">
        <v>2023</v>
      </c>
      <c r="AK37" s="4"/>
    </row>
    <row r="38" spans="2:38" x14ac:dyDescent="0.2">
      <c r="B38" s="9" t="s">
        <v>86</v>
      </c>
      <c r="C38" s="23">
        <f>IFERROR((C21-C4)/C4,"NA")</f>
        <v>0</v>
      </c>
      <c r="D38" s="23">
        <f t="shared" ref="D38:AH38" si="27">IFERROR((D21-D4)/D4,"NA")</f>
        <v>0</v>
      </c>
      <c r="E38" s="23">
        <f t="shared" si="27"/>
        <v>0</v>
      </c>
      <c r="F38" s="23">
        <f t="shared" si="27"/>
        <v>0</v>
      </c>
      <c r="G38" s="23">
        <f t="shared" si="27"/>
        <v>0</v>
      </c>
      <c r="H38" s="23">
        <f t="shared" si="27"/>
        <v>0</v>
      </c>
      <c r="I38" s="23">
        <f t="shared" si="27"/>
        <v>-1.9186614556771509E-5</v>
      </c>
      <c r="J38" s="23">
        <f t="shared" si="27"/>
        <v>-7.2720857331844116E-5</v>
      </c>
      <c r="K38" s="23">
        <f t="shared" si="27"/>
        <v>-6.7056230386267453E-5</v>
      </c>
      <c r="L38" s="23">
        <f t="shared" si="27"/>
        <v>-7.3588898139044894E-5</v>
      </c>
      <c r="M38" s="23">
        <f t="shared" si="27"/>
        <v>-7.5089927298588216E-5</v>
      </c>
      <c r="N38" s="23">
        <f t="shared" si="27"/>
        <v>-7.099075823928368E-5</v>
      </c>
      <c r="O38" s="23">
        <f t="shared" si="27"/>
        <v>-5.383496595790342E-5</v>
      </c>
      <c r="P38" s="23">
        <f t="shared" si="27"/>
        <v>-4.5441950531161303E-5</v>
      </c>
      <c r="Q38" s="23">
        <f t="shared" si="27"/>
        <v>-6.7239276733761934E-5</v>
      </c>
      <c r="R38" s="23">
        <f t="shared" si="27"/>
        <v>-9.8892140584167477E-5</v>
      </c>
      <c r="S38" s="23">
        <f t="shared" si="27"/>
        <v>-9.6424240483512414E-5</v>
      </c>
      <c r="T38" s="23">
        <f t="shared" si="27"/>
        <v>-2.3189234269706363E-4</v>
      </c>
      <c r="U38" s="23">
        <f t="shared" si="27"/>
        <v>-3.2728820527751776E-4</v>
      </c>
      <c r="V38" s="23">
        <f t="shared" si="27"/>
        <v>-5.5653005095757731E-4</v>
      </c>
      <c r="W38" s="23">
        <f t="shared" si="27"/>
        <v>-5.9279160942764264E-4</v>
      </c>
      <c r="X38" s="23">
        <f t="shared" si="27"/>
        <v>-4.3924823001755366E-4</v>
      </c>
      <c r="Y38" s="23">
        <f t="shared" si="27"/>
        <v>-5.4475435286902821E-4</v>
      </c>
      <c r="Z38" s="23">
        <f t="shared" si="27"/>
        <v>-3.2508577846694761E-4</v>
      </c>
      <c r="AA38" s="23">
        <f t="shared" si="27"/>
        <v>-2.4468135186013783E-4</v>
      </c>
      <c r="AB38" s="23">
        <f t="shared" si="27"/>
        <v>-2.3805535634711201E-4</v>
      </c>
      <c r="AC38" s="23">
        <f t="shared" si="27"/>
        <v>-2.232274564225245E-4</v>
      </c>
      <c r="AD38" s="23">
        <f t="shared" si="27"/>
        <v>-2.3309917987265823E-4</v>
      </c>
      <c r="AE38" s="23">
        <f t="shared" si="27"/>
        <v>-2.1230605243258916E-4</v>
      </c>
      <c r="AF38" s="23">
        <f t="shared" si="27"/>
        <v>-2.1606670928596601E-4</v>
      </c>
      <c r="AG38" s="23">
        <f t="shared" si="27"/>
        <v>-2.0572125946144353E-4</v>
      </c>
      <c r="AH38" s="23">
        <f t="shared" si="27"/>
        <v>-2.2543781787627847E-4</v>
      </c>
      <c r="AI38" s="23">
        <f t="shared" ref="AI38:AJ38" si="28">IFERROR((AI21-AI4)/AI4,"NA")</f>
        <v>-1.8378011532914088E-4</v>
      </c>
      <c r="AJ38" s="23">
        <f t="shared" si="28"/>
        <v>-1.8639876778180238E-4</v>
      </c>
      <c r="AK38" s="23"/>
      <c r="AL38" s="28"/>
    </row>
    <row r="39" spans="2:38" x14ac:dyDescent="0.2">
      <c r="B39" s="43" t="s">
        <v>87</v>
      </c>
      <c r="C39" s="23" t="str">
        <f t="shared" ref="C39:AH39" si="29">IFERROR((C22-C5)/C5,"NA")</f>
        <v>NA</v>
      </c>
      <c r="D39" s="23" t="str">
        <f t="shared" si="29"/>
        <v>NA</v>
      </c>
      <c r="E39" s="23" t="str">
        <f t="shared" si="29"/>
        <v>NA</v>
      </c>
      <c r="F39" s="23" t="str">
        <f t="shared" si="29"/>
        <v>NA</v>
      </c>
      <c r="G39" s="23" t="str">
        <f t="shared" si="29"/>
        <v>NA</v>
      </c>
      <c r="H39" s="23" t="str">
        <f t="shared" si="29"/>
        <v>NA</v>
      </c>
      <c r="I39" s="23" t="str">
        <f t="shared" si="29"/>
        <v>NA</v>
      </c>
      <c r="J39" s="23" t="str">
        <f t="shared" si="29"/>
        <v>NA</v>
      </c>
      <c r="K39" s="23" t="str">
        <f t="shared" si="29"/>
        <v>NA</v>
      </c>
      <c r="L39" s="23">
        <f t="shared" si="29"/>
        <v>-7.3588898139044894E-5</v>
      </c>
      <c r="M39" s="23">
        <f t="shared" si="29"/>
        <v>-7.5089927298588216E-5</v>
      </c>
      <c r="N39" s="23">
        <f t="shared" si="29"/>
        <v>-7.099075823928368E-5</v>
      </c>
      <c r="O39" s="23">
        <f t="shared" si="29"/>
        <v>-5.383496595790342E-5</v>
      </c>
      <c r="P39" s="23">
        <f t="shared" si="29"/>
        <v>-4.5441950531161303E-5</v>
      </c>
      <c r="Q39" s="23">
        <f t="shared" si="29"/>
        <v>-6.7239276733761934E-5</v>
      </c>
      <c r="R39" s="23">
        <f t="shared" si="29"/>
        <v>-9.8892140584167477E-5</v>
      </c>
      <c r="S39" s="23">
        <f t="shared" si="29"/>
        <v>-9.6424240483512414E-5</v>
      </c>
      <c r="T39" s="23">
        <f t="shared" si="29"/>
        <v>-2.3189234269706363E-4</v>
      </c>
      <c r="U39" s="23">
        <f t="shared" si="29"/>
        <v>-3.2728820527751776E-4</v>
      </c>
      <c r="V39" s="23">
        <f t="shared" si="29"/>
        <v>-5.5653005095757731E-4</v>
      </c>
      <c r="W39" s="23">
        <f t="shared" si="29"/>
        <v>-5.9279160942764264E-4</v>
      </c>
      <c r="X39" s="23">
        <f t="shared" si="29"/>
        <v>-4.3924823001755366E-4</v>
      </c>
      <c r="Y39" s="23">
        <f t="shared" si="29"/>
        <v>-5.4475435286902821E-4</v>
      </c>
      <c r="Z39" s="23">
        <f t="shared" si="29"/>
        <v>-3.2508577846694761E-4</v>
      </c>
      <c r="AA39" s="23">
        <f t="shared" si="29"/>
        <v>-2.4468135186013783E-4</v>
      </c>
      <c r="AB39" s="23">
        <f t="shared" si="29"/>
        <v>-2.3805535634711201E-4</v>
      </c>
      <c r="AC39" s="23">
        <f t="shared" si="29"/>
        <v>-2.232274564225245E-4</v>
      </c>
      <c r="AD39" s="23">
        <f t="shared" si="29"/>
        <v>-2.3309917987265823E-4</v>
      </c>
      <c r="AE39" s="23">
        <f t="shared" si="29"/>
        <v>-2.1230605243258916E-4</v>
      </c>
      <c r="AF39" s="23">
        <f t="shared" si="29"/>
        <v>-2.1606670928596601E-4</v>
      </c>
      <c r="AG39" s="23">
        <f t="shared" si="29"/>
        <v>-2.0572125946144353E-4</v>
      </c>
      <c r="AH39" s="23">
        <f t="shared" si="29"/>
        <v>-2.2543781787627847E-4</v>
      </c>
      <c r="AI39" s="23">
        <f t="shared" ref="AI39:AJ39" si="30">IFERROR((AI22-AI5)/AI5,"NA")</f>
        <v>-1.8378011532914088E-4</v>
      </c>
      <c r="AJ39" s="23">
        <f t="shared" si="30"/>
        <v>-1.8639876778180238E-4</v>
      </c>
      <c r="AK39" s="23"/>
      <c r="AL39" s="28"/>
    </row>
    <row r="40" spans="2:38" x14ac:dyDescent="0.2">
      <c r="B40" s="43" t="s">
        <v>88</v>
      </c>
      <c r="C40" s="23">
        <f t="shared" ref="C40:AH40" si="31">IFERROR((C23-C6)/C6,"NA")</f>
        <v>0</v>
      </c>
      <c r="D40" s="23">
        <f t="shared" si="31"/>
        <v>0</v>
      </c>
      <c r="E40" s="23">
        <f t="shared" si="31"/>
        <v>0</v>
      </c>
      <c r="F40" s="23">
        <f t="shared" si="31"/>
        <v>0</v>
      </c>
      <c r="G40" s="23">
        <f t="shared" si="31"/>
        <v>0</v>
      </c>
      <c r="H40" s="23">
        <f t="shared" si="31"/>
        <v>0</v>
      </c>
      <c r="I40" s="23">
        <f t="shared" si="31"/>
        <v>-1.9186614556771509E-5</v>
      </c>
      <c r="J40" s="23">
        <f t="shared" si="31"/>
        <v>-7.2720857331844116E-5</v>
      </c>
      <c r="K40" s="23">
        <f t="shared" si="31"/>
        <v>-6.7056230386267453E-5</v>
      </c>
      <c r="L40" s="23" t="str">
        <f t="shared" si="31"/>
        <v>NA</v>
      </c>
      <c r="M40" s="23" t="str">
        <f t="shared" si="31"/>
        <v>NA</v>
      </c>
      <c r="N40" s="23" t="str">
        <f t="shared" si="31"/>
        <v>NA</v>
      </c>
      <c r="O40" s="23" t="str">
        <f t="shared" si="31"/>
        <v>NA</v>
      </c>
      <c r="P40" s="23" t="str">
        <f t="shared" si="31"/>
        <v>NA</v>
      </c>
      <c r="Q40" s="23" t="str">
        <f t="shared" si="31"/>
        <v>NA</v>
      </c>
      <c r="R40" s="23" t="str">
        <f t="shared" si="31"/>
        <v>NA</v>
      </c>
      <c r="S40" s="23" t="str">
        <f t="shared" si="31"/>
        <v>NA</v>
      </c>
      <c r="T40" s="23" t="str">
        <f t="shared" si="31"/>
        <v>NA</v>
      </c>
      <c r="U40" s="23" t="str">
        <f t="shared" si="31"/>
        <v>NA</v>
      </c>
      <c r="V40" s="23" t="str">
        <f t="shared" si="31"/>
        <v>NA</v>
      </c>
      <c r="W40" s="23" t="str">
        <f t="shared" si="31"/>
        <v>NA</v>
      </c>
      <c r="X40" s="23" t="str">
        <f t="shared" si="31"/>
        <v>NA</v>
      </c>
      <c r="Y40" s="23" t="str">
        <f t="shared" si="31"/>
        <v>NA</v>
      </c>
      <c r="Z40" s="23" t="str">
        <f t="shared" si="31"/>
        <v>NA</v>
      </c>
      <c r="AA40" s="23" t="str">
        <f t="shared" si="31"/>
        <v>NA</v>
      </c>
      <c r="AB40" s="23" t="str">
        <f t="shared" si="31"/>
        <v>NA</v>
      </c>
      <c r="AC40" s="23" t="str">
        <f t="shared" si="31"/>
        <v>NA</v>
      </c>
      <c r="AD40" s="23" t="str">
        <f t="shared" si="31"/>
        <v>NA</v>
      </c>
      <c r="AE40" s="23" t="str">
        <f t="shared" si="31"/>
        <v>NA</v>
      </c>
      <c r="AF40" s="23" t="str">
        <f t="shared" si="31"/>
        <v>NA</v>
      </c>
      <c r="AG40" s="23" t="str">
        <f t="shared" si="31"/>
        <v>NA</v>
      </c>
      <c r="AH40" s="23" t="str">
        <f t="shared" si="31"/>
        <v>NA</v>
      </c>
      <c r="AI40" s="23" t="str">
        <f t="shared" ref="AI40:AJ40" si="32">IFERROR((AI23-AI6)/AI6,"NA")</f>
        <v>NA</v>
      </c>
      <c r="AJ40" s="23" t="str">
        <f t="shared" si="32"/>
        <v>NA</v>
      </c>
      <c r="AK40" s="23"/>
      <c r="AL40" s="28"/>
    </row>
    <row r="41" spans="2:38" x14ac:dyDescent="0.2">
      <c r="B41" s="9" t="s">
        <v>89</v>
      </c>
      <c r="C41" s="23" t="str">
        <f t="shared" ref="C41:AH41" si="33">IFERROR((C24-C7)/C7,"NA")</f>
        <v>NA</v>
      </c>
      <c r="D41" s="23" t="str">
        <f t="shared" si="33"/>
        <v>NA</v>
      </c>
      <c r="E41" s="23" t="str">
        <f t="shared" si="33"/>
        <v>NA</v>
      </c>
      <c r="F41" s="23" t="str">
        <f t="shared" si="33"/>
        <v>NA</v>
      </c>
      <c r="G41" s="23" t="str">
        <f t="shared" si="33"/>
        <v>NA</v>
      </c>
      <c r="H41" s="23" t="str">
        <f t="shared" si="33"/>
        <v>NA</v>
      </c>
      <c r="I41" s="23" t="str">
        <f t="shared" si="33"/>
        <v>NA</v>
      </c>
      <c r="J41" s="23" t="str">
        <f t="shared" si="33"/>
        <v>NA</v>
      </c>
      <c r="K41" s="23" t="str">
        <f t="shared" si="33"/>
        <v>NA</v>
      </c>
      <c r="L41" s="23" t="str">
        <f t="shared" si="33"/>
        <v>NA</v>
      </c>
      <c r="M41" s="23" t="str">
        <f t="shared" si="33"/>
        <v>NA</v>
      </c>
      <c r="N41" s="23">
        <f t="shared" si="33"/>
        <v>0</v>
      </c>
      <c r="O41" s="23">
        <f t="shared" si="33"/>
        <v>0</v>
      </c>
      <c r="P41" s="23">
        <f t="shared" si="33"/>
        <v>0</v>
      </c>
      <c r="Q41" s="23">
        <f t="shared" si="33"/>
        <v>0</v>
      </c>
      <c r="R41" s="23">
        <f t="shared" si="33"/>
        <v>0</v>
      </c>
      <c r="S41" s="23">
        <f t="shared" si="33"/>
        <v>0</v>
      </c>
      <c r="T41" s="23">
        <f t="shared" si="33"/>
        <v>0</v>
      </c>
      <c r="U41" s="23">
        <f t="shared" si="33"/>
        <v>0</v>
      </c>
      <c r="V41" s="23">
        <f t="shared" si="33"/>
        <v>0</v>
      </c>
      <c r="W41" s="23">
        <f t="shared" si="33"/>
        <v>0</v>
      </c>
      <c r="X41" s="23">
        <f t="shared" si="33"/>
        <v>0</v>
      </c>
      <c r="Y41" s="23">
        <f t="shared" si="33"/>
        <v>0</v>
      </c>
      <c r="Z41" s="23">
        <f t="shared" si="33"/>
        <v>0</v>
      </c>
      <c r="AA41" s="23">
        <f t="shared" si="33"/>
        <v>0</v>
      </c>
      <c r="AB41" s="23">
        <f t="shared" si="33"/>
        <v>0</v>
      </c>
      <c r="AC41" s="23">
        <f t="shared" si="33"/>
        <v>0</v>
      </c>
      <c r="AD41" s="23">
        <f t="shared" si="33"/>
        <v>0</v>
      </c>
      <c r="AE41" s="23">
        <f t="shared" si="33"/>
        <v>0</v>
      </c>
      <c r="AF41" s="23">
        <f t="shared" si="33"/>
        <v>0</v>
      </c>
      <c r="AG41" s="23">
        <f t="shared" si="33"/>
        <v>0</v>
      </c>
      <c r="AH41" s="23">
        <f t="shared" si="33"/>
        <v>0</v>
      </c>
      <c r="AI41" s="23">
        <f t="shared" ref="AI41:AJ41" si="34">IFERROR((AI24-AI7)/AI7,"NA")</f>
        <v>0</v>
      </c>
      <c r="AJ41" s="23">
        <f t="shared" si="34"/>
        <v>0</v>
      </c>
      <c r="AK41" s="23"/>
      <c r="AL41" s="28"/>
    </row>
    <row r="42" spans="2:38" x14ac:dyDescent="0.25">
      <c r="B42" s="58" t="s">
        <v>112</v>
      </c>
      <c r="C42" s="23" t="str">
        <f t="shared" ref="C42:AH42" si="35">IFERROR((C25-C8)/C8,"NA")</f>
        <v>NA</v>
      </c>
      <c r="D42" s="23" t="str">
        <f t="shared" si="35"/>
        <v>NA</v>
      </c>
      <c r="E42" s="23" t="str">
        <f t="shared" si="35"/>
        <v>NA</v>
      </c>
      <c r="F42" s="23" t="str">
        <f t="shared" si="35"/>
        <v>NA</v>
      </c>
      <c r="G42" s="23" t="str">
        <f t="shared" si="35"/>
        <v>NA</v>
      </c>
      <c r="H42" s="23" t="str">
        <f t="shared" si="35"/>
        <v>NA</v>
      </c>
      <c r="I42" s="23" t="str">
        <f t="shared" si="35"/>
        <v>NA</v>
      </c>
      <c r="J42" s="23" t="str">
        <f t="shared" si="35"/>
        <v>NA</v>
      </c>
      <c r="K42" s="23" t="str">
        <f t="shared" si="35"/>
        <v>NA</v>
      </c>
      <c r="L42" s="23" t="str">
        <f t="shared" si="35"/>
        <v>NA</v>
      </c>
      <c r="M42" s="23" t="str">
        <f t="shared" si="35"/>
        <v>NA</v>
      </c>
      <c r="N42" s="23">
        <f t="shared" si="35"/>
        <v>0</v>
      </c>
      <c r="O42" s="23">
        <f t="shared" si="35"/>
        <v>0</v>
      </c>
      <c r="P42" s="23">
        <f t="shared" si="35"/>
        <v>0</v>
      </c>
      <c r="Q42" s="23">
        <f t="shared" si="35"/>
        <v>0</v>
      </c>
      <c r="R42" s="23">
        <f t="shared" si="35"/>
        <v>0</v>
      </c>
      <c r="S42" s="23">
        <f t="shared" si="35"/>
        <v>0</v>
      </c>
      <c r="T42" s="23">
        <f t="shared" si="35"/>
        <v>0</v>
      </c>
      <c r="U42" s="23">
        <f t="shared" si="35"/>
        <v>0</v>
      </c>
      <c r="V42" s="23">
        <f t="shared" si="35"/>
        <v>0</v>
      </c>
      <c r="W42" s="23">
        <f t="shared" si="35"/>
        <v>0</v>
      </c>
      <c r="X42" s="23">
        <f t="shared" si="35"/>
        <v>0</v>
      </c>
      <c r="Y42" s="23">
        <f t="shared" si="35"/>
        <v>0</v>
      </c>
      <c r="Z42" s="23">
        <f t="shared" si="35"/>
        <v>0</v>
      </c>
      <c r="AA42" s="23">
        <f t="shared" si="35"/>
        <v>0</v>
      </c>
      <c r="AB42" s="23">
        <f t="shared" si="35"/>
        <v>0</v>
      </c>
      <c r="AC42" s="23">
        <f t="shared" si="35"/>
        <v>0</v>
      </c>
      <c r="AD42" s="23">
        <f t="shared" si="35"/>
        <v>0</v>
      </c>
      <c r="AE42" s="23">
        <f t="shared" si="35"/>
        <v>0</v>
      </c>
      <c r="AF42" s="23">
        <f t="shared" si="35"/>
        <v>0</v>
      </c>
      <c r="AG42" s="23">
        <f t="shared" si="35"/>
        <v>0</v>
      </c>
      <c r="AH42" s="23">
        <f t="shared" si="35"/>
        <v>0</v>
      </c>
      <c r="AI42" s="23">
        <f t="shared" ref="AI42:AJ42" si="36">IFERROR((AI25-AI8)/AI8,"NA")</f>
        <v>0</v>
      </c>
      <c r="AJ42" s="23">
        <f t="shared" si="36"/>
        <v>0</v>
      </c>
      <c r="AK42" s="23"/>
      <c r="AL42" s="28"/>
    </row>
    <row r="43" spans="2:38" x14ac:dyDescent="0.25">
      <c r="B43" s="58" t="s">
        <v>111</v>
      </c>
      <c r="C43" s="23" t="str">
        <f t="shared" ref="C43:AH43" si="37">IFERROR((C26-C9)/C9,"NA")</f>
        <v>NA</v>
      </c>
      <c r="D43" s="23" t="str">
        <f t="shared" si="37"/>
        <v>NA</v>
      </c>
      <c r="E43" s="23" t="str">
        <f t="shared" si="37"/>
        <v>NA</v>
      </c>
      <c r="F43" s="23" t="str">
        <f t="shared" si="37"/>
        <v>NA</v>
      </c>
      <c r="G43" s="23" t="str">
        <f t="shared" si="37"/>
        <v>NA</v>
      </c>
      <c r="H43" s="23" t="str">
        <f t="shared" si="37"/>
        <v>NA</v>
      </c>
      <c r="I43" s="23" t="str">
        <f t="shared" si="37"/>
        <v>NA</v>
      </c>
      <c r="J43" s="23" t="str">
        <f t="shared" si="37"/>
        <v>NA</v>
      </c>
      <c r="K43" s="23" t="str">
        <f t="shared" si="37"/>
        <v>NA</v>
      </c>
      <c r="L43" s="23" t="str">
        <f t="shared" si="37"/>
        <v>NA</v>
      </c>
      <c r="M43" s="23" t="str">
        <f t="shared" si="37"/>
        <v>NA</v>
      </c>
      <c r="N43" s="23" t="str">
        <f t="shared" si="37"/>
        <v>NA</v>
      </c>
      <c r="O43" s="23" t="str">
        <f t="shared" si="37"/>
        <v>NA</v>
      </c>
      <c r="P43" s="23" t="str">
        <f t="shared" si="37"/>
        <v>NA</v>
      </c>
      <c r="Q43" s="23" t="str">
        <f t="shared" si="37"/>
        <v>NA</v>
      </c>
      <c r="R43" s="23" t="str">
        <f t="shared" si="37"/>
        <v>NA</v>
      </c>
      <c r="S43" s="23" t="str">
        <f t="shared" si="37"/>
        <v>NA</v>
      </c>
      <c r="T43" s="23" t="str">
        <f t="shared" si="37"/>
        <v>NA</v>
      </c>
      <c r="U43" s="23" t="str">
        <f t="shared" si="37"/>
        <v>NA</v>
      </c>
      <c r="V43" s="23" t="str">
        <f t="shared" si="37"/>
        <v>NA</v>
      </c>
      <c r="W43" s="23">
        <f t="shared" si="37"/>
        <v>0</v>
      </c>
      <c r="X43" s="23">
        <f t="shared" si="37"/>
        <v>0</v>
      </c>
      <c r="Y43" s="23">
        <f t="shared" si="37"/>
        <v>0</v>
      </c>
      <c r="Z43" s="23">
        <f t="shared" si="37"/>
        <v>0</v>
      </c>
      <c r="AA43" s="23">
        <f t="shared" si="37"/>
        <v>0</v>
      </c>
      <c r="AB43" s="23">
        <f t="shared" si="37"/>
        <v>0</v>
      </c>
      <c r="AC43" s="23">
        <f t="shared" si="37"/>
        <v>0</v>
      </c>
      <c r="AD43" s="23">
        <f t="shared" si="37"/>
        <v>0</v>
      </c>
      <c r="AE43" s="23">
        <f t="shared" si="37"/>
        <v>0</v>
      </c>
      <c r="AF43" s="23">
        <f t="shared" si="37"/>
        <v>0</v>
      </c>
      <c r="AG43" s="23">
        <f t="shared" si="37"/>
        <v>0</v>
      </c>
      <c r="AH43" s="23">
        <f t="shared" si="37"/>
        <v>0</v>
      </c>
      <c r="AI43" s="23">
        <f t="shared" ref="AI43:AJ43" si="38">IFERROR((AI26-AI9)/AI9,"NA")</f>
        <v>0</v>
      </c>
      <c r="AJ43" s="23">
        <f t="shared" si="38"/>
        <v>0</v>
      </c>
      <c r="AK43" s="23"/>
      <c r="AL43" s="28"/>
    </row>
    <row r="44" spans="2:38" x14ac:dyDescent="0.2">
      <c r="B44" s="9" t="s">
        <v>90</v>
      </c>
      <c r="C44" s="23">
        <f t="shared" ref="C44:AH44" si="39">IFERROR((C27-C10)/C10,"NA")</f>
        <v>0</v>
      </c>
      <c r="D44" s="23">
        <f t="shared" si="39"/>
        <v>0</v>
      </c>
      <c r="E44" s="23">
        <f t="shared" si="39"/>
        <v>0</v>
      </c>
      <c r="F44" s="23">
        <f t="shared" si="39"/>
        <v>0</v>
      </c>
      <c r="G44" s="23">
        <f t="shared" si="39"/>
        <v>0</v>
      </c>
      <c r="H44" s="23">
        <f t="shared" si="39"/>
        <v>0</v>
      </c>
      <c r="I44" s="23">
        <f t="shared" si="39"/>
        <v>0</v>
      </c>
      <c r="J44" s="23">
        <f t="shared" si="39"/>
        <v>0</v>
      </c>
      <c r="K44" s="23">
        <f t="shared" si="39"/>
        <v>0</v>
      </c>
      <c r="L44" s="23">
        <f t="shared" si="39"/>
        <v>0</v>
      </c>
      <c r="M44" s="23">
        <f t="shared" si="39"/>
        <v>0</v>
      </c>
      <c r="N44" s="23">
        <f t="shared" si="39"/>
        <v>0</v>
      </c>
      <c r="O44" s="23">
        <f t="shared" si="39"/>
        <v>0</v>
      </c>
      <c r="P44" s="23">
        <f t="shared" si="39"/>
        <v>0</v>
      </c>
      <c r="Q44" s="23">
        <f t="shared" si="39"/>
        <v>0</v>
      </c>
      <c r="R44" s="23">
        <f t="shared" si="39"/>
        <v>0</v>
      </c>
      <c r="S44" s="23">
        <f t="shared" si="39"/>
        <v>0</v>
      </c>
      <c r="T44" s="23">
        <f t="shared" si="39"/>
        <v>0</v>
      </c>
      <c r="U44" s="23">
        <f t="shared" si="39"/>
        <v>0</v>
      </c>
      <c r="V44" s="23">
        <f t="shared" si="39"/>
        <v>0</v>
      </c>
      <c r="W44" s="23">
        <f t="shared" si="39"/>
        <v>0</v>
      </c>
      <c r="X44" s="23">
        <f t="shared" si="39"/>
        <v>0</v>
      </c>
      <c r="Y44" s="23">
        <f t="shared" si="39"/>
        <v>0</v>
      </c>
      <c r="Z44" s="23">
        <f t="shared" si="39"/>
        <v>0</v>
      </c>
      <c r="AA44" s="23">
        <f t="shared" si="39"/>
        <v>0</v>
      </c>
      <c r="AB44" s="23">
        <f t="shared" si="39"/>
        <v>0</v>
      </c>
      <c r="AC44" s="23">
        <f t="shared" si="39"/>
        <v>0</v>
      </c>
      <c r="AD44" s="23">
        <f t="shared" si="39"/>
        <v>0</v>
      </c>
      <c r="AE44" s="23">
        <f t="shared" si="39"/>
        <v>0</v>
      </c>
      <c r="AF44" s="23">
        <f t="shared" si="39"/>
        <v>0</v>
      </c>
      <c r="AG44" s="23">
        <f t="shared" si="39"/>
        <v>0</v>
      </c>
      <c r="AH44" s="23">
        <f t="shared" si="39"/>
        <v>0</v>
      </c>
      <c r="AI44" s="23">
        <f t="shared" ref="AI44:AJ44" si="40">IFERROR((AI27-AI10)/AI10,"NA")</f>
        <v>-4.3206065725591387E-4</v>
      </c>
      <c r="AJ44" s="23">
        <f t="shared" si="40"/>
        <v>-4.1630249351303515E-2</v>
      </c>
      <c r="AK44" s="23"/>
      <c r="AL44" s="28"/>
    </row>
    <row r="45" spans="2:38" x14ac:dyDescent="0.2">
      <c r="B45" s="43" t="s">
        <v>91</v>
      </c>
      <c r="C45" s="23">
        <f t="shared" ref="C45:AH45" si="41">IFERROR((C28-C11)/C11,"NA")</f>
        <v>0</v>
      </c>
      <c r="D45" s="23">
        <f t="shared" si="41"/>
        <v>0</v>
      </c>
      <c r="E45" s="23">
        <f t="shared" si="41"/>
        <v>0</v>
      </c>
      <c r="F45" s="23">
        <f t="shared" si="41"/>
        <v>0</v>
      </c>
      <c r="G45" s="23">
        <f t="shared" si="41"/>
        <v>0</v>
      </c>
      <c r="H45" s="23">
        <f t="shared" si="41"/>
        <v>0</v>
      </c>
      <c r="I45" s="23">
        <f t="shared" si="41"/>
        <v>0</v>
      </c>
      <c r="J45" s="23">
        <f t="shared" si="41"/>
        <v>0</v>
      </c>
      <c r="K45" s="23">
        <f t="shared" si="41"/>
        <v>0</v>
      </c>
      <c r="L45" s="23">
        <f t="shared" si="41"/>
        <v>0</v>
      </c>
      <c r="M45" s="23">
        <f t="shared" si="41"/>
        <v>0</v>
      </c>
      <c r="N45" s="23">
        <f t="shared" si="41"/>
        <v>0</v>
      </c>
      <c r="O45" s="23">
        <f t="shared" si="41"/>
        <v>0</v>
      </c>
      <c r="P45" s="23">
        <f t="shared" si="41"/>
        <v>0</v>
      </c>
      <c r="Q45" s="23">
        <f t="shared" si="41"/>
        <v>0</v>
      </c>
      <c r="R45" s="23">
        <f t="shared" si="41"/>
        <v>0</v>
      </c>
      <c r="S45" s="23">
        <f t="shared" si="41"/>
        <v>0</v>
      </c>
      <c r="T45" s="23">
        <f t="shared" si="41"/>
        <v>0</v>
      </c>
      <c r="U45" s="23">
        <f t="shared" si="41"/>
        <v>0</v>
      </c>
      <c r="V45" s="23">
        <f t="shared" si="41"/>
        <v>0</v>
      </c>
      <c r="W45" s="23">
        <f t="shared" si="41"/>
        <v>0</v>
      </c>
      <c r="X45" s="23">
        <f t="shared" si="41"/>
        <v>0</v>
      </c>
      <c r="Y45" s="23">
        <f t="shared" si="41"/>
        <v>0</v>
      </c>
      <c r="Z45" s="23">
        <f t="shared" si="41"/>
        <v>0</v>
      </c>
      <c r="AA45" s="23">
        <f t="shared" si="41"/>
        <v>0</v>
      </c>
      <c r="AB45" s="23">
        <f t="shared" si="41"/>
        <v>0</v>
      </c>
      <c r="AC45" s="23">
        <f t="shared" si="41"/>
        <v>0</v>
      </c>
      <c r="AD45" s="23">
        <f t="shared" si="41"/>
        <v>0</v>
      </c>
      <c r="AE45" s="23">
        <f t="shared" si="41"/>
        <v>0</v>
      </c>
      <c r="AF45" s="23">
        <f t="shared" si="41"/>
        <v>0</v>
      </c>
      <c r="AG45" s="23">
        <f t="shared" si="41"/>
        <v>0</v>
      </c>
      <c r="AH45" s="23">
        <f t="shared" si="41"/>
        <v>0</v>
      </c>
      <c r="AI45" s="23">
        <f t="shared" ref="AI45:AJ45" si="42">IFERROR((AI28-AI11)/AI11,"NA")</f>
        <v>0</v>
      </c>
      <c r="AJ45" s="23">
        <f t="shared" si="42"/>
        <v>-3.3216500000000003E-2</v>
      </c>
      <c r="AK45" s="23"/>
      <c r="AL45" s="28"/>
    </row>
    <row r="46" spans="2:38" x14ac:dyDescent="0.2">
      <c r="B46" s="43" t="s">
        <v>92</v>
      </c>
      <c r="C46" s="23">
        <f t="shared" ref="C46:AH46" si="43">IFERROR((C29-C12)/C12,"NA")</f>
        <v>0</v>
      </c>
      <c r="D46" s="23">
        <f t="shared" si="43"/>
        <v>0</v>
      </c>
      <c r="E46" s="23">
        <f t="shared" si="43"/>
        <v>0</v>
      </c>
      <c r="F46" s="23">
        <f t="shared" si="43"/>
        <v>0</v>
      </c>
      <c r="G46" s="23">
        <f t="shared" si="43"/>
        <v>0</v>
      </c>
      <c r="H46" s="23">
        <f t="shared" si="43"/>
        <v>0</v>
      </c>
      <c r="I46" s="23">
        <f t="shared" si="43"/>
        <v>0</v>
      </c>
      <c r="J46" s="23">
        <f t="shared" si="43"/>
        <v>0</v>
      </c>
      <c r="K46" s="23">
        <f t="shared" si="43"/>
        <v>0</v>
      </c>
      <c r="L46" s="23">
        <f t="shared" si="43"/>
        <v>0</v>
      </c>
      <c r="M46" s="23">
        <f t="shared" si="43"/>
        <v>0</v>
      </c>
      <c r="N46" s="23">
        <f t="shared" si="43"/>
        <v>0</v>
      </c>
      <c r="O46" s="23">
        <f t="shared" si="43"/>
        <v>0</v>
      </c>
      <c r="P46" s="23">
        <f t="shared" si="43"/>
        <v>0</v>
      </c>
      <c r="Q46" s="23">
        <f t="shared" si="43"/>
        <v>0</v>
      </c>
      <c r="R46" s="23">
        <f t="shared" si="43"/>
        <v>0</v>
      </c>
      <c r="S46" s="23">
        <f t="shared" si="43"/>
        <v>0</v>
      </c>
      <c r="T46" s="23">
        <f t="shared" si="43"/>
        <v>0</v>
      </c>
      <c r="U46" s="23">
        <f t="shared" si="43"/>
        <v>0</v>
      </c>
      <c r="V46" s="23">
        <f t="shared" si="43"/>
        <v>0</v>
      </c>
      <c r="W46" s="23">
        <f t="shared" si="43"/>
        <v>0</v>
      </c>
      <c r="X46" s="23">
        <f t="shared" si="43"/>
        <v>0</v>
      </c>
      <c r="Y46" s="23">
        <f t="shared" si="43"/>
        <v>0</v>
      </c>
      <c r="Z46" s="23">
        <f t="shared" si="43"/>
        <v>0</v>
      </c>
      <c r="AA46" s="23">
        <f t="shared" si="43"/>
        <v>0</v>
      </c>
      <c r="AB46" s="23">
        <f t="shared" si="43"/>
        <v>0</v>
      </c>
      <c r="AC46" s="23">
        <f t="shared" si="43"/>
        <v>0</v>
      </c>
      <c r="AD46" s="23">
        <f t="shared" si="43"/>
        <v>0</v>
      </c>
      <c r="AE46" s="23">
        <f t="shared" si="43"/>
        <v>0</v>
      </c>
      <c r="AF46" s="23">
        <f t="shared" si="43"/>
        <v>0</v>
      </c>
      <c r="AG46" s="23">
        <f t="shared" si="43"/>
        <v>0</v>
      </c>
      <c r="AH46" s="23">
        <f t="shared" si="43"/>
        <v>0</v>
      </c>
      <c r="AI46" s="23">
        <f t="shared" ref="AI46:AJ46" si="44">IFERROR((AI29-AI12)/AI12,"NA")</f>
        <v>-1.5097378706024222E-2</v>
      </c>
      <c r="AJ46" s="23">
        <f t="shared" si="44"/>
        <v>-0.33035962136054653</v>
      </c>
      <c r="AK46" s="23"/>
      <c r="AL46" s="28"/>
    </row>
    <row r="47" spans="2:38" x14ac:dyDescent="0.2">
      <c r="B47" s="9" t="s">
        <v>93</v>
      </c>
      <c r="C47" s="23">
        <f t="shared" ref="C47:AH47" si="45">IFERROR((C30-C13)/C13,"NA")</f>
        <v>0</v>
      </c>
      <c r="D47" s="23">
        <f t="shared" si="45"/>
        <v>0</v>
      </c>
      <c r="E47" s="23">
        <f t="shared" si="45"/>
        <v>0</v>
      </c>
      <c r="F47" s="23">
        <f t="shared" si="45"/>
        <v>0</v>
      </c>
      <c r="G47" s="23">
        <f t="shared" si="45"/>
        <v>0</v>
      </c>
      <c r="H47" s="23">
        <f t="shared" si="45"/>
        <v>0</v>
      </c>
      <c r="I47" s="23">
        <f t="shared" si="45"/>
        <v>0</v>
      </c>
      <c r="J47" s="23">
        <f t="shared" si="45"/>
        <v>0</v>
      </c>
      <c r="K47" s="23">
        <f t="shared" si="45"/>
        <v>0</v>
      </c>
      <c r="L47" s="23">
        <f t="shared" si="45"/>
        <v>0</v>
      </c>
      <c r="M47" s="23">
        <f t="shared" si="45"/>
        <v>0</v>
      </c>
      <c r="N47" s="23">
        <f t="shared" si="45"/>
        <v>0</v>
      </c>
      <c r="O47" s="23">
        <f t="shared" si="45"/>
        <v>0</v>
      </c>
      <c r="P47" s="23">
        <f t="shared" si="45"/>
        <v>0</v>
      </c>
      <c r="Q47" s="23">
        <f t="shared" si="45"/>
        <v>0</v>
      </c>
      <c r="R47" s="23">
        <f t="shared" si="45"/>
        <v>0</v>
      </c>
      <c r="S47" s="23">
        <f t="shared" si="45"/>
        <v>0</v>
      </c>
      <c r="T47" s="23">
        <f t="shared" si="45"/>
        <v>0</v>
      </c>
      <c r="U47" s="23">
        <f t="shared" si="45"/>
        <v>0</v>
      </c>
      <c r="V47" s="23">
        <f t="shared" si="45"/>
        <v>0</v>
      </c>
      <c r="W47" s="23">
        <f t="shared" si="45"/>
        <v>4.0237126752547737E-2</v>
      </c>
      <c r="X47" s="23">
        <f t="shared" si="45"/>
        <v>3.5299332241361892E-2</v>
      </c>
      <c r="Y47" s="23">
        <f t="shared" si="45"/>
        <v>3.5220777149942546E-2</v>
      </c>
      <c r="Z47" s="23">
        <f t="shared" si="45"/>
        <v>7.030602890782027E-2</v>
      </c>
      <c r="AA47" s="23">
        <f t="shared" si="45"/>
        <v>4.3000464145763863E-3</v>
      </c>
      <c r="AB47" s="23">
        <f t="shared" si="45"/>
        <v>3.8776647928490476E-2</v>
      </c>
      <c r="AC47" s="23">
        <f t="shared" si="45"/>
        <v>2.4425181569379718E-2</v>
      </c>
      <c r="AD47" s="23">
        <f t="shared" si="45"/>
        <v>6.2432399495367573E-2</v>
      </c>
      <c r="AE47" s="23">
        <f t="shared" si="45"/>
        <v>6.2995468629694656E-2</v>
      </c>
      <c r="AF47" s="23">
        <f t="shared" si="45"/>
        <v>6.3083013241935187E-2</v>
      </c>
      <c r="AG47" s="23">
        <f t="shared" si="45"/>
        <v>6.2459353598095187E-2</v>
      </c>
      <c r="AH47" s="23">
        <f t="shared" si="45"/>
        <v>6.2510248725816245E-2</v>
      </c>
      <c r="AI47" s="23">
        <f t="shared" ref="AI47:AJ47" si="46">IFERROR((AI30-AI13)/AI13,"NA")</f>
        <v>6.2538984897361177E-2</v>
      </c>
      <c r="AJ47" s="23">
        <f t="shared" si="46"/>
        <v>6.2562781764632286E-2</v>
      </c>
      <c r="AK47" s="23"/>
      <c r="AL47" s="28"/>
    </row>
    <row r="48" spans="2:38" x14ac:dyDescent="0.2">
      <c r="B48" s="43" t="s">
        <v>94</v>
      </c>
      <c r="C48" s="23">
        <f t="shared" ref="C48:AH48" si="47">IFERROR((C31-C14)/C14,"NA")</f>
        <v>0</v>
      </c>
      <c r="D48" s="23">
        <f t="shared" si="47"/>
        <v>0</v>
      </c>
      <c r="E48" s="23">
        <f t="shared" si="47"/>
        <v>0</v>
      </c>
      <c r="F48" s="23">
        <f t="shared" si="47"/>
        <v>0</v>
      </c>
      <c r="G48" s="23">
        <f t="shared" si="47"/>
        <v>0</v>
      </c>
      <c r="H48" s="23">
        <f t="shared" si="47"/>
        <v>0</v>
      </c>
      <c r="I48" s="23">
        <f t="shared" si="47"/>
        <v>0</v>
      </c>
      <c r="J48" s="23">
        <f t="shared" si="47"/>
        <v>0</v>
      </c>
      <c r="K48" s="23">
        <f t="shared" si="47"/>
        <v>0</v>
      </c>
      <c r="L48" s="23">
        <f t="shared" si="47"/>
        <v>0</v>
      </c>
      <c r="M48" s="23">
        <f t="shared" si="47"/>
        <v>0</v>
      </c>
      <c r="N48" s="23">
        <f t="shared" si="47"/>
        <v>0</v>
      </c>
      <c r="O48" s="23">
        <f t="shared" si="47"/>
        <v>0</v>
      </c>
      <c r="P48" s="23">
        <f t="shared" si="47"/>
        <v>0</v>
      </c>
      <c r="Q48" s="23">
        <f t="shared" si="47"/>
        <v>0</v>
      </c>
      <c r="R48" s="23">
        <f t="shared" si="47"/>
        <v>0</v>
      </c>
      <c r="S48" s="23">
        <f t="shared" si="47"/>
        <v>0</v>
      </c>
      <c r="T48" s="23">
        <f t="shared" si="47"/>
        <v>0</v>
      </c>
      <c r="U48" s="23">
        <f t="shared" si="47"/>
        <v>0</v>
      </c>
      <c r="V48" s="23">
        <f t="shared" si="47"/>
        <v>0</v>
      </c>
      <c r="W48" s="23">
        <f t="shared" si="47"/>
        <v>4.0237126752547737E-2</v>
      </c>
      <c r="X48" s="23">
        <f t="shared" si="47"/>
        <v>3.5299332241361892E-2</v>
      </c>
      <c r="Y48" s="23">
        <f t="shared" si="47"/>
        <v>3.5220777149942546E-2</v>
      </c>
      <c r="Z48" s="23">
        <f t="shared" si="47"/>
        <v>7.030602890782027E-2</v>
      </c>
      <c r="AA48" s="23">
        <f t="shared" si="47"/>
        <v>4.3000464145763863E-3</v>
      </c>
      <c r="AB48" s="23">
        <f t="shared" si="47"/>
        <v>3.8776647928490476E-2</v>
      </c>
      <c r="AC48" s="23">
        <f t="shared" si="47"/>
        <v>2.4425181569379718E-2</v>
      </c>
      <c r="AD48" s="23">
        <f t="shared" si="47"/>
        <v>6.2432399495367573E-2</v>
      </c>
      <c r="AE48" s="23">
        <f t="shared" si="47"/>
        <v>6.2995468629694656E-2</v>
      </c>
      <c r="AF48" s="23">
        <f t="shared" si="47"/>
        <v>6.3083013241935187E-2</v>
      </c>
      <c r="AG48" s="23">
        <f t="shared" si="47"/>
        <v>6.2459353598095187E-2</v>
      </c>
      <c r="AH48" s="23">
        <f t="shared" si="47"/>
        <v>6.2510248725816245E-2</v>
      </c>
      <c r="AI48" s="23">
        <f t="shared" ref="AI48:AJ48" si="48">IFERROR((AI31-AI14)/AI14,"NA")</f>
        <v>6.2538984897361177E-2</v>
      </c>
      <c r="AJ48" s="23">
        <f t="shared" si="48"/>
        <v>6.2562781764632286E-2</v>
      </c>
      <c r="AK48" s="23"/>
      <c r="AL48" s="28"/>
    </row>
    <row r="49" spans="2:39" x14ac:dyDescent="0.2">
      <c r="B49" s="43" t="s">
        <v>95</v>
      </c>
      <c r="C49" s="23" t="str">
        <f t="shared" ref="C49:AH49" si="49">IFERROR((C32-C15)/C15,"NA")</f>
        <v>NA</v>
      </c>
      <c r="D49" s="23" t="str">
        <f t="shared" si="49"/>
        <v>NA</v>
      </c>
      <c r="E49" s="23" t="str">
        <f t="shared" si="49"/>
        <v>NA</v>
      </c>
      <c r="F49" s="23" t="str">
        <f t="shared" si="49"/>
        <v>NA</v>
      </c>
      <c r="G49" s="23" t="str">
        <f t="shared" si="49"/>
        <v>NA</v>
      </c>
      <c r="H49" s="23" t="str">
        <f t="shared" si="49"/>
        <v>NA</v>
      </c>
      <c r="I49" s="23" t="str">
        <f t="shared" si="49"/>
        <v>NA</v>
      </c>
      <c r="J49" s="23" t="str">
        <f t="shared" si="49"/>
        <v>NA</v>
      </c>
      <c r="K49" s="23" t="str">
        <f t="shared" si="49"/>
        <v>NA</v>
      </c>
      <c r="L49" s="23" t="str">
        <f t="shared" si="49"/>
        <v>NA</v>
      </c>
      <c r="M49" s="23" t="str">
        <f t="shared" si="49"/>
        <v>NA</v>
      </c>
      <c r="N49" s="23" t="str">
        <f t="shared" si="49"/>
        <v>NA</v>
      </c>
      <c r="O49" s="23" t="str">
        <f t="shared" si="49"/>
        <v>NA</v>
      </c>
      <c r="P49" s="23" t="str">
        <f t="shared" si="49"/>
        <v>NA</v>
      </c>
      <c r="Q49" s="23" t="str">
        <f t="shared" si="49"/>
        <v>NA</v>
      </c>
      <c r="R49" s="23" t="str">
        <f t="shared" si="49"/>
        <v>NA</v>
      </c>
      <c r="S49" s="23" t="str">
        <f t="shared" si="49"/>
        <v>NA</v>
      </c>
      <c r="T49" s="23" t="str">
        <f t="shared" si="49"/>
        <v>NA</v>
      </c>
      <c r="U49" s="23" t="str">
        <f t="shared" si="49"/>
        <v>NA</v>
      </c>
      <c r="V49" s="23" t="str">
        <f t="shared" si="49"/>
        <v>NA</v>
      </c>
      <c r="W49" s="23" t="str">
        <f t="shared" si="49"/>
        <v>NA</v>
      </c>
      <c r="X49" s="23" t="str">
        <f t="shared" si="49"/>
        <v>NA</v>
      </c>
      <c r="Y49" s="23" t="str">
        <f t="shared" si="49"/>
        <v>NA</v>
      </c>
      <c r="Z49" s="23" t="str">
        <f t="shared" si="49"/>
        <v>NA</v>
      </c>
      <c r="AA49" s="23" t="str">
        <f t="shared" si="49"/>
        <v>NA</v>
      </c>
      <c r="AB49" s="23" t="str">
        <f t="shared" si="49"/>
        <v>NA</v>
      </c>
      <c r="AC49" s="23" t="str">
        <f t="shared" si="49"/>
        <v>NA</v>
      </c>
      <c r="AD49" s="23" t="str">
        <f t="shared" si="49"/>
        <v>NA</v>
      </c>
      <c r="AE49" s="23" t="str">
        <f t="shared" si="49"/>
        <v>NA</v>
      </c>
      <c r="AF49" s="23" t="str">
        <f t="shared" si="49"/>
        <v>NA</v>
      </c>
      <c r="AG49" s="23" t="str">
        <f t="shared" si="49"/>
        <v>NA</v>
      </c>
      <c r="AH49" s="23" t="str">
        <f t="shared" si="49"/>
        <v>NA</v>
      </c>
      <c r="AI49" s="23" t="str">
        <f t="shared" ref="AI49:AJ49" si="50">IFERROR((AI32-AI15)/AI15,"NA")</f>
        <v>NA</v>
      </c>
      <c r="AJ49" s="23" t="str">
        <f t="shared" si="50"/>
        <v>NA</v>
      </c>
      <c r="AK49" s="23"/>
      <c r="AL49" s="36"/>
    </row>
    <row r="50" spans="2:39" ht="18" x14ac:dyDescent="0.2">
      <c r="B50" s="8" t="s">
        <v>108</v>
      </c>
      <c r="C50" s="64">
        <f t="shared" ref="C50:AA50" si="51">IFERROR((C33-C16)/C16,"NA")</f>
        <v>0</v>
      </c>
      <c r="D50" s="64">
        <f t="shared" si="51"/>
        <v>0</v>
      </c>
      <c r="E50" s="64">
        <f t="shared" si="51"/>
        <v>0</v>
      </c>
      <c r="F50" s="64">
        <f t="shared" si="51"/>
        <v>0</v>
      </c>
      <c r="G50" s="64">
        <f t="shared" si="51"/>
        <v>0</v>
      </c>
      <c r="H50" s="64">
        <f t="shared" si="51"/>
        <v>0</v>
      </c>
      <c r="I50" s="64">
        <f t="shared" si="51"/>
        <v>-1.6784100121015679E-5</v>
      </c>
      <c r="J50" s="64">
        <f t="shared" si="51"/>
        <v>-6.2630399193615015E-5</v>
      </c>
      <c r="K50" s="64">
        <f t="shared" si="51"/>
        <v>-5.8331170028527642E-5</v>
      </c>
      <c r="L50" s="64">
        <f t="shared" si="51"/>
        <v>-6.3742215647777332E-5</v>
      </c>
      <c r="M50" s="64">
        <f t="shared" si="51"/>
        <v>-6.4898673680375307E-5</v>
      </c>
      <c r="N50" s="64">
        <f t="shared" si="51"/>
        <v>-6.1398162575307326E-5</v>
      </c>
      <c r="O50" s="64">
        <f t="shared" si="51"/>
        <v>-4.6083932326207603E-5</v>
      </c>
      <c r="P50" s="64">
        <f t="shared" si="51"/>
        <v>-3.8308500769264353E-5</v>
      </c>
      <c r="Q50" s="64">
        <f t="shared" si="51"/>
        <v>-5.4404207164821108E-5</v>
      </c>
      <c r="R50" s="64">
        <f t="shared" si="51"/>
        <v>-7.7508471040401621E-5</v>
      </c>
      <c r="S50" s="64">
        <f t="shared" si="51"/>
        <v>-7.7139532430614809E-5</v>
      </c>
      <c r="T50" s="64">
        <f t="shared" si="51"/>
        <v>-1.7085501523845303E-4</v>
      </c>
      <c r="U50" s="64">
        <f t="shared" si="51"/>
        <v>-2.212751511829294E-4</v>
      </c>
      <c r="V50" s="64">
        <f t="shared" si="51"/>
        <v>-3.1545102951859917E-4</v>
      </c>
      <c r="W50" s="64">
        <f t="shared" si="51"/>
        <v>9.2308668931224604E-3</v>
      </c>
      <c r="X50" s="64">
        <f t="shared" si="51"/>
        <v>6.8706224426485227E-3</v>
      </c>
      <c r="Y50" s="64">
        <f t="shared" si="51"/>
        <v>7.9930182746938225E-3</v>
      </c>
      <c r="Z50" s="64">
        <f t="shared" si="51"/>
        <v>1.2690553570497991E-2</v>
      </c>
      <c r="AA50" s="64">
        <f t="shared" si="51"/>
        <v>4.6349840674269694E-4</v>
      </c>
      <c r="AB50" s="64">
        <f t="shared" ref="AB50:AC50" si="52">IFERROR((AB33-AB16)/AB16,"NA")</f>
        <v>5.2835205366318829E-3</v>
      </c>
      <c r="AC50" s="64">
        <f t="shared" si="52"/>
        <v>3.3502111344074609E-3</v>
      </c>
      <c r="AD50" s="64">
        <f t="shared" ref="AD50:AE50" si="53">IFERROR((AD33-AD16)/AD16,"NA")</f>
        <v>9.2988590384679159E-3</v>
      </c>
      <c r="AE50" s="64">
        <f t="shared" si="53"/>
        <v>9.9807497699672988E-3</v>
      </c>
      <c r="AF50" s="64">
        <f t="shared" ref="AF50:AH50" si="54">IFERROR((AF33-AF16)/AF16,"NA")</f>
        <v>1.0538530796293511E-2</v>
      </c>
      <c r="AG50" s="64">
        <f t="shared" si="54"/>
        <v>1.0943940870889918E-2</v>
      </c>
      <c r="AH50" s="64">
        <f t="shared" si="54"/>
        <v>1.177062619580131E-2</v>
      </c>
      <c r="AI50" s="64">
        <f t="shared" ref="AI50:AJ50" si="55">IFERROR((AI33-AI16)/AI16,"NA")</f>
        <v>1.1401208128646896E-2</v>
      </c>
      <c r="AJ50" s="64">
        <f t="shared" si="55"/>
        <v>1.0197530802817224E-2</v>
      </c>
      <c r="AK50" s="27"/>
      <c r="AL50" s="72">
        <f>AVERAGE(C50:AJ50)</f>
        <v>3.4907331264914998E-3</v>
      </c>
      <c r="AM50" s="5" t="s">
        <v>42</v>
      </c>
    </row>
    <row r="53" spans="2:39" x14ac:dyDescent="0.2">
      <c r="C53" s="77">
        <f t="shared" ref="C53:X53" si="56">C33-C16</f>
        <v>0</v>
      </c>
      <c r="D53" s="77">
        <f t="shared" si="56"/>
        <v>0</v>
      </c>
      <c r="E53" s="77">
        <f t="shared" si="56"/>
        <v>0</v>
      </c>
      <c r="F53" s="77">
        <f t="shared" si="56"/>
        <v>0</v>
      </c>
      <c r="G53" s="77">
        <f t="shared" si="56"/>
        <v>0</v>
      </c>
      <c r="H53" s="77">
        <f t="shared" si="56"/>
        <v>0</v>
      </c>
      <c r="I53" s="77">
        <f t="shared" si="56"/>
        <v>-3.1629018285912025E-2</v>
      </c>
      <c r="J53" s="77">
        <f t="shared" si="56"/>
        <v>-9.8773214101584017E-2</v>
      </c>
      <c r="K53" s="77">
        <f t="shared" si="56"/>
        <v>-9.4887054857963449E-2</v>
      </c>
      <c r="L53" s="77">
        <f t="shared" si="56"/>
        <v>-0.10395475975883528</v>
      </c>
      <c r="M53" s="77">
        <f t="shared" si="56"/>
        <v>-0.10665348145585085</v>
      </c>
      <c r="N53" s="77">
        <f t="shared" si="56"/>
        <v>-0.10848861220983963</v>
      </c>
      <c r="O53" s="77">
        <f t="shared" si="56"/>
        <v>-8.6682940899891037E-2</v>
      </c>
      <c r="P53" s="77">
        <f t="shared" si="56"/>
        <v>-7.4160872227139407E-2</v>
      </c>
      <c r="Q53" s="77">
        <f t="shared" si="56"/>
        <v>-9.0137304671770835E-2</v>
      </c>
      <c r="R53" s="77">
        <f t="shared" si="56"/>
        <v>-0.11272723171896359</v>
      </c>
      <c r="S53" s="77">
        <f t="shared" si="56"/>
        <v>-0.11487431615523747</v>
      </c>
      <c r="T53" s="77">
        <f t="shared" si="56"/>
        <v>-0.16444871129669991</v>
      </c>
      <c r="U53" s="77">
        <f t="shared" si="56"/>
        <v>-0.17709882512815511</v>
      </c>
      <c r="V53" s="77">
        <f t="shared" si="56"/>
        <v>-0.19052463351056304</v>
      </c>
      <c r="W53" s="77">
        <f t="shared" si="56"/>
        <v>5.4358254263182744</v>
      </c>
      <c r="X53" s="77">
        <f t="shared" si="56"/>
        <v>4.6976516602870788</v>
      </c>
      <c r="Y53" s="77">
        <f t="shared" ref="Y53:AC53" si="57">Y33-Y16</f>
        <v>4.7123423703421849</v>
      </c>
      <c r="Z53" s="77">
        <f t="shared" si="57"/>
        <v>9.5821199880165295</v>
      </c>
      <c r="AA53" s="77">
        <f t="shared" si="57"/>
        <v>0.4399740281104414</v>
      </c>
      <c r="AB53" s="77">
        <f t="shared" si="57"/>
        <v>5.391480915682564</v>
      </c>
      <c r="AC53" s="77">
        <f t="shared" si="57"/>
        <v>3.4034495781883152</v>
      </c>
      <c r="AD53" s="77">
        <f t="shared" ref="AD53:AE53" si="58">AD33-AD16</f>
        <v>9.1033260553531363</v>
      </c>
      <c r="AE53" s="77">
        <f t="shared" si="58"/>
        <v>9.3225589927261581</v>
      </c>
      <c r="AF53" s="77">
        <f t="shared" ref="AF53:AH53" si="59">AF33-AF16</f>
        <v>9.473278870242666</v>
      </c>
      <c r="AG53" s="77">
        <f t="shared" si="59"/>
        <v>9.6229247651961032</v>
      </c>
      <c r="AH53" s="77">
        <f t="shared" si="59"/>
        <v>9.7093421561668265</v>
      </c>
      <c r="AI53" s="77">
        <f t="shared" ref="AI53:AJ53" si="60">AI33-AI16</f>
        <v>9.9219760944697555</v>
      </c>
      <c r="AJ53" s="77">
        <f t="shared" si="60"/>
        <v>8.6110914789035178</v>
      </c>
      <c r="AK53" s="79"/>
      <c r="AL53" s="77">
        <f>SUM(C53:AJ53)</f>
        <v>97.872301403725146</v>
      </c>
      <c r="AM53" s="5" t="s">
        <v>43</v>
      </c>
    </row>
    <row r="81" spans="2:36" x14ac:dyDescent="0.2">
      <c r="B81" s="10" t="s">
        <v>123</v>
      </c>
    </row>
    <row r="85" spans="2:36" x14ac:dyDescent="0.2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</row>
    <row r="86" spans="2:36" x14ac:dyDescent="0.2"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</row>
    <row r="87" spans="2:36" x14ac:dyDescent="0.2"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</row>
    <row r="88" spans="2:36" x14ac:dyDescent="0.2"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</row>
    <row r="89" spans="2:36" x14ac:dyDescent="0.2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</row>
    <row r="90" spans="2:36" x14ac:dyDescent="0.2"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</row>
    <row r="91" spans="2:36" x14ac:dyDescent="0.2"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</row>
    <row r="92" spans="2:36" x14ac:dyDescent="0.2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</row>
    <row r="93" spans="2:36" x14ac:dyDescent="0.2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</row>
    <row r="94" spans="2:36" x14ac:dyDescent="0.2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</row>
    <row r="95" spans="2:36" x14ac:dyDescent="0.2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</row>
    <row r="96" spans="2:36" x14ac:dyDescent="0.2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</row>
    <row r="97" spans="3:36" x14ac:dyDescent="0.2"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</row>
    <row r="98" spans="3:36" x14ac:dyDescent="0.2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4955-6DA2-4CCC-B8C4-4F02D0788175}">
  <sheetPr>
    <tabColor rgb="FFFFC000"/>
  </sheetPr>
  <dimension ref="B1:AM125"/>
  <sheetViews>
    <sheetView zoomScale="75" zoomScaleNormal="75" workbookViewId="0">
      <pane ySplit="1" topLeftCell="A2" activePane="bottomLeft" state="frozen"/>
      <selection activeCell="B73" sqref="B73"/>
      <selection pane="bottomLeft" activeCell="AL51" sqref="AL51"/>
    </sheetView>
  </sheetViews>
  <sheetFormatPr defaultColWidth="9.140625" defaultRowHeight="15" x14ac:dyDescent="0.2"/>
  <cols>
    <col min="1" max="1" width="3.28515625" style="87" customWidth="1"/>
    <col min="2" max="2" width="41.85546875" style="87" customWidth="1"/>
    <col min="3" max="33" width="9.28515625" style="87" bestFit="1" customWidth="1"/>
    <col min="34" max="37" width="9.28515625" style="87" customWidth="1"/>
    <col min="38" max="38" width="12.5703125" style="87" bestFit="1" customWidth="1"/>
    <col min="39" max="16384" width="9.140625" style="87"/>
  </cols>
  <sheetData>
    <row r="1" spans="2:39" ht="15.75" customHeight="1" x14ac:dyDescent="0.2">
      <c r="B1" s="86" t="s">
        <v>115</v>
      </c>
    </row>
    <row r="2" spans="2:39" ht="15.75" customHeight="1" x14ac:dyDescent="0.2">
      <c r="B2" s="88" t="s">
        <v>120</v>
      </c>
      <c r="AM2" s="89"/>
    </row>
    <row r="4" spans="2:39" x14ac:dyDescent="0.2">
      <c r="B4" s="90" t="s">
        <v>4</v>
      </c>
      <c r="C4" s="90">
        <v>1990</v>
      </c>
      <c r="D4" s="90">
        <v>1991</v>
      </c>
      <c r="E4" s="90">
        <v>1992</v>
      </c>
      <c r="F4" s="90">
        <v>1993</v>
      </c>
      <c r="G4" s="90">
        <v>1994</v>
      </c>
      <c r="H4" s="90">
        <v>1995</v>
      </c>
      <c r="I4" s="90">
        <v>1996</v>
      </c>
      <c r="J4" s="90">
        <v>1997</v>
      </c>
      <c r="K4" s="90">
        <v>1998</v>
      </c>
      <c r="L4" s="90">
        <v>1999</v>
      </c>
      <c r="M4" s="90">
        <v>2000</v>
      </c>
      <c r="N4" s="90">
        <v>2001</v>
      </c>
      <c r="O4" s="90">
        <v>2002</v>
      </c>
      <c r="P4" s="90">
        <v>2003</v>
      </c>
      <c r="Q4" s="90">
        <v>2004</v>
      </c>
      <c r="R4" s="90">
        <v>2005</v>
      </c>
      <c r="S4" s="90">
        <v>2006</v>
      </c>
      <c r="T4" s="90">
        <v>2007</v>
      </c>
      <c r="U4" s="90">
        <v>2008</v>
      </c>
      <c r="V4" s="90">
        <v>2009</v>
      </c>
      <c r="W4" s="90">
        <v>2010</v>
      </c>
      <c r="X4" s="90">
        <v>2011</v>
      </c>
      <c r="Y4" s="90">
        <v>2012</v>
      </c>
      <c r="Z4" s="90">
        <v>2013</v>
      </c>
      <c r="AA4" s="90">
        <v>2014</v>
      </c>
      <c r="AB4" s="90">
        <v>2015</v>
      </c>
      <c r="AC4" s="90">
        <v>2016</v>
      </c>
      <c r="AD4" s="90">
        <v>2017</v>
      </c>
      <c r="AE4" s="90">
        <v>2018</v>
      </c>
      <c r="AF4" s="90">
        <v>2019</v>
      </c>
      <c r="AG4" s="90">
        <v>2020</v>
      </c>
      <c r="AH4" s="90">
        <v>2021</v>
      </c>
      <c r="AI4" s="90">
        <v>2022</v>
      </c>
      <c r="AJ4" s="90">
        <v>2023</v>
      </c>
      <c r="AK4" s="90"/>
    </row>
    <row r="5" spans="2:39" x14ac:dyDescent="0.2">
      <c r="B5" s="91" t="s">
        <v>5</v>
      </c>
      <c r="C5" s="92">
        <v>31067.507592430899</v>
      </c>
      <c r="D5" s="92">
        <v>31916.505768338273</v>
      </c>
      <c r="E5" s="92">
        <v>31797.56241519974</v>
      </c>
      <c r="F5" s="92">
        <v>31973.410939409041</v>
      </c>
      <c r="G5" s="92">
        <v>32932.458125921046</v>
      </c>
      <c r="H5" s="92">
        <v>33835.414721675523</v>
      </c>
      <c r="I5" s="92">
        <v>35441.268117729524</v>
      </c>
      <c r="J5" s="92">
        <v>36540.183032431436</v>
      </c>
      <c r="K5" s="92">
        <v>38744.371425889876</v>
      </c>
      <c r="L5" s="92">
        <v>40177.926713122397</v>
      </c>
      <c r="M5" s="92">
        <v>42483.518120257489</v>
      </c>
      <c r="N5" s="92">
        <v>44590.238774919111</v>
      </c>
      <c r="O5" s="92">
        <v>43365.864334576829</v>
      </c>
      <c r="P5" s="92">
        <v>44079.13269526037</v>
      </c>
      <c r="Q5" s="92">
        <v>43799.674831130935</v>
      </c>
      <c r="R5" s="92">
        <v>45702.287322714372</v>
      </c>
      <c r="S5" s="92">
        <v>45217.842483622007</v>
      </c>
      <c r="T5" s="92">
        <v>45151.848832434465</v>
      </c>
      <c r="U5" s="92">
        <v>45256.27972383226</v>
      </c>
      <c r="V5" s="92">
        <v>40789.084273674278</v>
      </c>
      <c r="W5" s="92">
        <v>40460.23261064593</v>
      </c>
      <c r="X5" s="92">
        <v>36914.42952463033</v>
      </c>
      <c r="Y5" s="92">
        <v>37002.2205794728</v>
      </c>
      <c r="Z5" s="92">
        <v>35854.053015173151</v>
      </c>
      <c r="AA5" s="92">
        <v>35194.089812318685</v>
      </c>
      <c r="AB5" s="92">
        <v>36860.097315310813</v>
      </c>
      <c r="AC5" s="92">
        <v>38370.500253465267</v>
      </c>
      <c r="AD5" s="92">
        <v>37025.722436145603</v>
      </c>
      <c r="AE5" s="92">
        <v>36749.859122489652</v>
      </c>
      <c r="AF5" s="92">
        <v>35133.87420045738</v>
      </c>
      <c r="AG5" s="92">
        <v>33054.407398503317</v>
      </c>
      <c r="AH5" s="92">
        <v>34887.384671442196</v>
      </c>
      <c r="AI5" s="92">
        <v>34201.927111914163</v>
      </c>
      <c r="AJ5" s="92">
        <v>31367.814622139478</v>
      </c>
      <c r="AK5" s="92"/>
    </row>
    <row r="6" spans="2:39" x14ac:dyDescent="0.2">
      <c r="B6" s="91" t="s">
        <v>12</v>
      </c>
      <c r="C6" s="92">
        <v>3198.2821845786652</v>
      </c>
      <c r="D6" s="92">
        <v>2923.4558328750186</v>
      </c>
      <c r="E6" s="92">
        <v>2849.1472705651122</v>
      </c>
      <c r="F6" s="92">
        <v>2847.1717856082591</v>
      </c>
      <c r="G6" s="92">
        <v>3124.1122454892343</v>
      </c>
      <c r="H6" s="92">
        <v>3108.0775232016817</v>
      </c>
      <c r="I6" s="92">
        <v>3283.0507041461569</v>
      </c>
      <c r="J6" s="92">
        <v>3717.4876260724232</v>
      </c>
      <c r="K6" s="92">
        <v>3511.5513725567416</v>
      </c>
      <c r="L6" s="92">
        <v>3639.3468990274423</v>
      </c>
      <c r="M6" s="92">
        <v>4407.0827032440757</v>
      </c>
      <c r="N6" s="92">
        <v>4483.9071088920509</v>
      </c>
      <c r="O6" s="92">
        <v>4000.205773649704</v>
      </c>
      <c r="P6" s="92">
        <v>3424.3392857979311</v>
      </c>
      <c r="Q6" s="92">
        <v>3620.3133807982567</v>
      </c>
      <c r="R6" s="92">
        <v>3898.2145304842779</v>
      </c>
      <c r="S6" s="92">
        <v>3830.9733497713391</v>
      </c>
      <c r="T6" s="92">
        <v>3892.3356376265701</v>
      </c>
      <c r="U6" s="92">
        <v>3643.4045275886033</v>
      </c>
      <c r="V6" s="92">
        <v>2801.2998295309981</v>
      </c>
      <c r="W6" s="92">
        <v>2581.7186180103099</v>
      </c>
      <c r="X6" s="92">
        <v>2458.6470978641732</v>
      </c>
      <c r="Y6" s="92">
        <v>2658.9327398386149</v>
      </c>
      <c r="Z6" s="92">
        <v>2607.5968629228287</v>
      </c>
      <c r="AA6" s="92">
        <v>3016.7992101140017</v>
      </c>
      <c r="AB6" s="92">
        <v>3200.7862435984921</v>
      </c>
      <c r="AC6" s="92">
        <v>3419.4901506843285</v>
      </c>
      <c r="AD6" s="92">
        <v>3437.7883286357655</v>
      </c>
      <c r="AE6" s="92">
        <v>3179.5792111422602</v>
      </c>
      <c r="AF6" s="92">
        <v>3136.5559378918742</v>
      </c>
      <c r="AG6" s="92">
        <v>2812.9583913539504</v>
      </c>
      <c r="AH6" s="92">
        <v>3234.736548590869</v>
      </c>
      <c r="AI6" s="92">
        <v>3013.1487432910285</v>
      </c>
      <c r="AJ6" s="92">
        <v>2830.6697641355913</v>
      </c>
      <c r="AK6" s="92"/>
    </row>
    <row r="7" spans="2:39" x14ac:dyDescent="0.2">
      <c r="B7" s="91" t="s">
        <v>8</v>
      </c>
      <c r="C7" s="92">
        <v>19759.886689205628</v>
      </c>
      <c r="D7" s="92">
        <v>19861.569707146929</v>
      </c>
      <c r="E7" s="92">
        <v>19976.955387965281</v>
      </c>
      <c r="F7" s="92">
        <v>20206.665891707329</v>
      </c>
      <c r="G7" s="92">
        <v>20239.073529337977</v>
      </c>
      <c r="H7" s="92">
        <v>20711.896802744435</v>
      </c>
      <c r="I7" s="92">
        <v>21137.38742105589</v>
      </c>
      <c r="J7" s="92">
        <v>21233.593575200295</v>
      </c>
      <c r="K7" s="92">
        <v>21657.275386956349</v>
      </c>
      <c r="L7" s="92">
        <v>21281.841031905409</v>
      </c>
      <c r="M7" s="92">
        <v>20321.864012181777</v>
      </c>
      <c r="N7" s="92">
        <v>20007.714185496952</v>
      </c>
      <c r="O7" s="92">
        <v>19693.962178561465</v>
      </c>
      <c r="P7" s="92">
        <v>19936.851725293636</v>
      </c>
      <c r="Q7" s="92">
        <v>19610.898489105377</v>
      </c>
      <c r="R7" s="92">
        <v>19095.011325377072</v>
      </c>
      <c r="S7" s="92">
        <v>18731.796382358625</v>
      </c>
      <c r="T7" s="92">
        <v>18648.386451078386</v>
      </c>
      <c r="U7" s="92">
        <v>18226.9175174907</v>
      </c>
      <c r="V7" s="92">
        <v>17958.902433829622</v>
      </c>
      <c r="W7" s="92">
        <v>18166.2098674302</v>
      </c>
      <c r="X7" s="92">
        <v>17779.507548735965</v>
      </c>
      <c r="Y7" s="92">
        <v>18108.060926589609</v>
      </c>
      <c r="Z7" s="92">
        <v>18791.009171626483</v>
      </c>
      <c r="AA7" s="92">
        <v>18934.766895322813</v>
      </c>
      <c r="AB7" s="92">
        <v>19345.035406923987</v>
      </c>
      <c r="AC7" s="92">
        <v>19909.308671642371</v>
      </c>
      <c r="AD7" s="92">
        <v>20498.138287685866</v>
      </c>
      <c r="AE7" s="92">
        <v>20731.901615100702</v>
      </c>
      <c r="AF7" s="92">
        <v>20603.579173410661</v>
      </c>
      <c r="AG7" s="92">
        <v>20872.004663937849</v>
      </c>
      <c r="AH7" s="92">
        <v>21280.680694547471</v>
      </c>
      <c r="AI7" s="92">
        <v>20875.10550923043</v>
      </c>
      <c r="AJ7" s="92">
        <v>19891.440587445435</v>
      </c>
      <c r="AK7" s="92"/>
    </row>
    <row r="8" spans="2:39" x14ac:dyDescent="0.2">
      <c r="B8" s="91" t="s">
        <v>6</v>
      </c>
      <c r="C8" s="92">
        <v>5098.9447768687851</v>
      </c>
      <c r="D8" s="92">
        <v>5018.9445698008876</v>
      </c>
      <c r="E8" s="92">
        <v>4815.395949889109</v>
      </c>
      <c r="F8" s="92">
        <v>5085.6557836362463</v>
      </c>
      <c r="G8" s="92">
        <v>5228.5770050165547</v>
      </c>
      <c r="H8" s="92">
        <v>6228.6993208633949</v>
      </c>
      <c r="I8" s="92">
        <v>5968.3758951102918</v>
      </c>
      <c r="J8" s="92">
        <v>5250.0119462897119</v>
      </c>
      <c r="K8" s="92">
        <v>5236.0878975974565</v>
      </c>
      <c r="L8" s="92">
        <v>5277.0080792312738</v>
      </c>
      <c r="M8" s="92">
        <v>5913.2901411912317</v>
      </c>
      <c r="N8" s="92">
        <v>7235.1045809151801</v>
      </c>
      <c r="O8" s="92">
        <v>6811.8243748276209</v>
      </c>
      <c r="P8" s="92">
        <v>7403.9001327187243</v>
      </c>
      <c r="Q8" s="92">
        <v>6087.8313921696681</v>
      </c>
      <c r="R8" s="92">
        <v>6237.677547954605</v>
      </c>
      <c r="S8" s="92">
        <v>6177.602658879754</v>
      </c>
      <c r="T8" s="92">
        <v>5184.144348483861</v>
      </c>
      <c r="U8" s="92">
        <v>4470.1896295768811</v>
      </c>
      <c r="V8" s="92">
        <v>4048.2362246670737</v>
      </c>
      <c r="W8" s="92">
        <v>5123.3757659312596</v>
      </c>
      <c r="X8" s="92">
        <v>4200.1520176263266</v>
      </c>
      <c r="Y8" s="92">
        <v>3260.1111005718731</v>
      </c>
      <c r="Z8" s="92">
        <v>3914.2550621627979</v>
      </c>
      <c r="AA8" s="92">
        <v>4342.0584058183613</v>
      </c>
      <c r="AB8" s="92">
        <v>3951.7384670498404</v>
      </c>
      <c r="AC8" s="92">
        <v>3011.8425789894777</v>
      </c>
      <c r="AD8" s="92">
        <v>5090.6433679492429</v>
      </c>
      <c r="AE8" s="92">
        <v>3995.9789126827463</v>
      </c>
      <c r="AF8" s="92">
        <v>4126.4559651070767</v>
      </c>
      <c r="AG8" s="92">
        <v>4706.6360147335545</v>
      </c>
      <c r="AH8" s="92">
        <v>4302.8973401159856</v>
      </c>
      <c r="AI8" s="92">
        <v>3655.2521542236491</v>
      </c>
      <c r="AJ8" s="92">
        <v>3894.5429250726856</v>
      </c>
      <c r="AK8" s="92"/>
    </row>
    <row r="9" spans="2:39" x14ac:dyDescent="0.2">
      <c r="B9" s="91" t="s">
        <v>9</v>
      </c>
      <c r="C9" s="92">
        <v>1709.2379654880642</v>
      </c>
      <c r="D9" s="92">
        <v>1799.7259717319212</v>
      </c>
      <c r="E9" s="92">
        <v>1872.6110167758216</v>
      </c>
      <c r="F9" s="92">
        <v>1928.6353960838107</v>
      </c>
      <c r="G9" s="92">
        <v>1978.8855789392067</v>
      </c>
      <c r="H9" s="92">
        <v>2019.7605435458236</v>
      </c>
      <c r="I9" s="92">
        <v>1884.4631560740465</v>
      </c>
      <c r="J9" s="92">
        <v>1577.0810241243637</v>
      </c>
      <c r="K9" s="92">
        <v>1626.6955525074784</v>
      </c>
      <c r="L9" s="92">
        <v>1630.8620386411069</v>
      </c>
      <c r="M9" s="92">
        <v>1643.3846087690051</v>
      </c>
      <c r="N9" s="92">
        <v>1766.9683856870138</v>
      </c>
      <c r="O9" s="92">
        <v>1880.9796934493595</v>
      </c>
      <c r="P9" s="92">
        <v>1935.8855277009447</v>
      </c>
      <c r="Q9" s="92">
        <v>1656.8076141371564</v>
      </c>
      <c r="R9" s="92">
        <v>1454.3859555712818</v>
      </c>
      <c r="S9" s="92">
        <v>1489.175686390945</v>
      </c>
      <c r="T9" s="92">
        <v>962.50444312206798</v>
      </c>
      <c r="U9" s="92">
        <v>800.35568468212887</v>
      </c>
      <c r="V9" s="92">
        <v>603.97531053018565</v>
      </c>
      <c r="W9" s="92">
        <v>588.87485750317614</v>
      </c>
      <c r="X9" s="92">
        <v>683.7301422833259</v>
      </c>
      <c r="Y9" s="92">
        <v>589.55731219351992</v>
      </c>
      <c r="Z9" s="92">
        <v>755.05926000677346</v>
      </c>
      <c r="AA9" s="92">
        <v>949.24604207902985</v>
      </c>
      <c r="AB9" s="92">
        <v>1020.4334171320354</v>
      </c>
      <c r="AC9" s="92">
        <v>1015.8910712325201</v>
      </c>
      <c r="AD9" s="92">
        <v>978.9723682974568</v>
      </c>
      <c r="AE9" s="92">
        <v>934.05397466013244</v>
      </c>
      <c r="AF9" s="92">
        <v>898.91836474724812</v>
      </c>
      <c r="AG9" s="92">
        <v>879.29246682905352</v>
      </c>
      <c r="AH9" s="92">
        <v>824.87898219299825</v>
      </c>
      <c r="AI9" s="92">
        <v>870.25655373658094</v>
      </c>
      <c r="AJ9" s="92">
        <v>844.42907262653807</v>
      </c>
      <c r="AK9" s="92"/>
    </row>
    <row r="10" spans="2:39" x14ac:dyDescent="0.2">
      <c r="B10" s="91" t="s">
        <v>10</v>
      </c>
      <c r="C10" s="92" t="s">
        <v>142</v>
      </c>
      <c r="D10" s="92" t="s">
        <v>142</v>
      </c>
      <c r="E10" s="92" t="s">
        <v>142</v>
      </c>
      <c r="F10" s="92" t="s">
        <v>142</v>
      </c>
      <c r="G10" s="92" t="s">
        <v>142</v>
      </c>
      <c r="H10" s="92" t="s">
        <v>142</v>
      </c>
      <c r="I10" s="92" t="s">
        <v>142</v>
      </c>
      <c r="J10" s="92" t="s">
        <v>142</v>
      </c>
      <c r="K10" s="92" t="s">
        <v>142</v>
      </c>
      <c r="L10" s="92" t="s">
        <v>142</v>
      </c>
      <c r="M10" s="92" t="s">
        <v>142</v>
      </c>
      <c r="N10" s="92" t="s">
        <v>142</v>
      </c>
      <c r="O10" s="92" t="s">
        <v>142</v>
      </c>
      <c r="P10" s="92" t="s">
        <v>142</v>
      </c>
      <c r="Q10" s="92" t="s">
        <v>142</v>
      </c>
      <c r="R10" s="92" t="s">
        <v>142</v>
      </c>
      <c r="S10" s="92" t="s">
        <v>142</v>
      </c>
      <c r="T10" s="92" t="s">
        <v>142</v>
      </c>
      <c r="U10" s="92" t="s">
        <v>142</v>
      </c>
      <c r="V10" s="92" t="s">
        <v>142</v>
      </c>
      <c r="W10" s="92" t="s">
        <v>142</v>
      </c>
      <c r="X10" s="92" t="s">
        <v>142</v>
      </c>
      <c r="Y10" s="92" t="s">
        <v>142</v>
      </c>
      <c r="Z10" s="92" t="s">
        <v>142</v>
      </c>
      <c r="AA10" s="92" t="s">
        <v>142</v>
      </c>
      <c r="AB10" s="92" t="s">
        <v>142</v>
      </c>
      <c r="AC10" s="92" t="s">
        <v>142</v>
      </c>
      <c r="AD10" s="92" t="s">
        <v>142</v>
      </c>
      <c r="AE10" s="92" t="s">
        <v>142</v>
      </c>
      <c r="AF10" s="92" t="s">
        <v>142</v>
      </c>
      <c r="AG10" s="92" t="s">
        <v>142</v>
      </c>
      <c r="AH10" s="92" t="s">
        <v>142</v>
      </c>
      <c r="AI10" s="92" t="s">
        <v>142</v>
      </c>
      <c r="AJ10" s="92" t="s">
        <v>142</v>
      </c>
      <c r="AK10" s="92"/>
    </row>
    <row r="11" spans="2:39" s="86" customFormat="1" x14ac:dyDescent="0.2">
      <c r="B11" s="93" t="s">
        <v>11</v>
      </c>
      <c r="C11" s="94">
        <v>55734.914431703262</v>
      </c>
      <c r="D11" s="94">
        <v>56501.257280092141</v>
      </c>
      <c r="E11" s="94">
        <v>56496.276090505955</v>
      </c>
      <c r="F11" s="94">
        <v>56955.884012808441</v>
      </c>
      <c r="G11" s="94">
        <v>58274.529479687459</v>
      </c>
      <c r="H11" s="94">
        <v>59675.149591167457</v>
      </c>
      <c r="I11" s="94">
        <v>61746.169399005623</v>
      </c>
      <c r="J11" s="94">
        <v>63068.345257828521</v>
      </c>
      <c r="K11" s="94">
        <v>65539.893737910446</v>
      </c>
      <c r="L11" s="94">
        <v>66729.976682696346</v>
      </c>
      <c r="M11" s="94">
        <v>68855.849444452339</v>
      </c>
      <c r="N11" s="94">
        <v>70848.82845499512</v>
      </c>
      <c r="O11" s="94">
        <v>68941.011980237352</v>
      </c>
      <c r="P11" s="94">
        <v>69376.209234052891</v>
      </c>
      <c r="Q11" s="94">
        <v>68687.694315171728</v>
      </c>
      <c r="R11" s="94">
        <v>70149.89913414701</v>
      </c>
      <c r="S11" s="94">
        <v>69269.787902142911</v>
      </c>
      <c r="T11" s="94">
        <v>68655.075364261502</v>
      </c>
      <c r="U11" s="94">
        <v>67926.957453593684</v>
      </c>
      <c r="V11" s="94">
        <v>62153.261847565074</v>
      </c>
      <c r="W11" s="94">
        <v>61797.035953589606</v>
      </c>
      <c r="X11" s="94">
        <v>57836.314313513794</v>
      </c>
      <c r="Y11" s="94">
        <v>58358.771558094544</v>
      </c>
      <c r="Z11" s="94">
        <v>58007.718309729244</v>
      </c>
      <c r="AA11" s="94">
        <v>58094.901959834533</v>
      </c>
      <c r="AB11" s="94">
        <v>60426.352382965328</v>
      </c>
      <c r="AC11" s="94">
        <v>62715.190147024485</v>
      </c>
      <c r="AD11" s="94">
        <v>61940.621420764706</v>
      </c>
      <c r="AE11" s="94">
        <v>61595.393923392745</v>
      </c>
      <c r="AF11" s="94">
        <v>59772.927676507163</v>
      </c>
      <c r="AG11" s="94">
        <v>57618.662920624178</v>
      </c>
      <c r="AH11" s="94">
        <v>60227.680896773527</v>
      </c>
      <c r="AI11" s="94">
        <v>58960.437918172203</v>
      </c>
      <c r="AJ11" s="94">
        <v>54934.354046347049</v>
      </c>
      <c r="AK11" s="94"/>
    </row>
    <row r="12" spans="2:39" s="86" customFormat="1" x14ac:dyDescent="0.2">
      <c r="B12" s="93" t="s">
        <v>13</v>
      </c>
      <c r="C12" s="94">
        <v>60833.859208572045</v>
      </c>
      <c r="D12" s="94">
        <v>61520.201849893027</v>
      </c>
      <c r="E12" s="94">
        <v>61311.672040395068</v>
      </c>
      <c r="F12" s="94">
        <v>62041.539796444689</v>
      </c>
      <c r="G12" s="94">
        <v>63503.106484704011</v>
      </c>
      <c r="H12" s="94">
        <v>65903.848912030851</v>
      </c>
      <c r="I12" s="94">
        <v>67714.545294115916</v>
      </c>
      <c r="J12" s="94">
        <v>68318.357204118234</v>
      </c>
      <c r="K12" s="94">
        <v>70775.981635507909</v>
      </c>
      <c r="L12" s="94">
        <v>72006.984761927626</v>
      </c>
      <c r="M12" s="94">
        <v>74769.13958564357</v>
      </c>
      <c r="N12" s="94">
        <v>78083.933035910304</v>
      </c>
      <c r="O12" s="94">
        <v>75752.836355064966</v>
      </c>
      <c r="P12" s="94">
        <v>76780.10936677162</v>
      </c>
      <c r="Q12" s="94">
        <v>74775.525707341396</v>
      </c>
      <c r="R12" s="94">
        <v>76387.576682101615</v>
      </c>
      <c r="S12" s="94">
        <v>75447.390561022665</v>
      </c>
      <c r="T12" s="94">
        <v>73839.219712745369</v>
      </c>
      <c r="U12" s="94">
        <v>72397.147083170566</v>
      </c>
      <c r="V12" s="94">
        <v>66201.498072232149</v>
      </c>
      <c r="W12" s="94">
        <v>66920.411719520867</v>
      </c>
      <c r="X12" s="94">
        <v>62036.466331140124</v>
      </c>
      <c r="Y12" s="94">
        <v>61618.882658666414</v>
      </c>
      <c r="Z12" s="94">
        <v>61921.97337189204</v>
      </c>
      <c r="AA12" s="94">
        <v>62436.960365652893</v>
      </c>
      <c r="AB12" s="94">
        <v>64378.090850015171</v>
      </c>
      <c r="AC12" s="94">
        <v>65727.03272601396</v>
      </c>
      <c r="AD12" s="94">
        <v>67031.264788713946</v>
      </c>
      <c r="AE12" s="94">
        <v>65591.37283607549</v>
      </c>
      <c r="AF12" s="94">
        <v>63899.383641614237</v>
      </c>
      <c r="AG12" s="94">
        <v>62325.298935357729</v>
      </c>
      <c r="AH12" s="94">
        <v>64530.578236889516</v>
      </c>
      <c r="AI12" s="94">
        <v>62615.690072395853</v>
      </c>
      <c r="AJ12" s="94">
        <v>58828.896971419737</v>
      </c>
      <c r="AK12" s="94"/>
    </row>
    <row r="13" spans="2:39" ht="16.5" customHeight="1" x14ac:dyDescent="0.2">
      <c r="B13" s="8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</row>
    <row r="14" spans="2:39" x14ac:dyDescent="0.2">
      <c r="B14" s="86" t="s">
        <v>117</v>
      </c>
    </row>
    <row r="15" spans="2:39" ht="18" x14ac:dyDescent="0.2">
      <c r="B15" s="88" t="s">
        <v>130</v>
      </c>
    </row>
    <row r="16" spans="2:39" x14ac:dyDescent="0.2">
      <c r="B16" s="91"/>
    </row>
    <row r="17" spans="2:38" x14ac:dyDescent="0.2">
      <c r="B17" s="90" t="s">
        <v>4</v>
      </c>
      <c r="C17" s="90">
        <v>1990</v>
      </c>
      <c r="D17" s="90">
        <v>1991</v>
      </c>
      <c r="E17" s="90">
        <v>1992</v>
      </c>
      <c r="F17" s="90">
        <v>1993</v>
      </c>
      <c r="G17" s="90">
        <v>1994</v>
      </c>
      <c r="H17" s="90">
        <v>1995</v>
      </c>
      <c r="I17" s="90">
        <v>1996</v>
      </c>
      <c r="J17" s="90">
        <v>1997</v>
      </c>
      <c r="K17" s="90">
        <v>1998</v>
      </c>
      <c r="L17" s="90">
        <v>1999</v>
      </c>
      <c r="M17" s="90">
        <v>2000</v>
      </c>
      <c r="N17" s="90">
        <v>2001</v>
      </c>
      <c r="O17" s="90">
        <v>2002</v>
      </c>
      <c r="P17" s="90">
        <v>2003</v>
      </c>
      <c r="Q17" s="90">
        <v>2004</v>
      </c>
      <c r="R17" s="90">
        <v>2005</v>
      </c>
      <c r="S17" s="90">
        <v>2006</v>
      </c>
      <c r="T17" s="90">
        <v>2007</v>
      </c>
      <c r="U17" s="90">
        <v>2008</v>
      </c>
      <c r="V17" s="90">
        <v>2009</v>
      </c>
      <c r="W17" s="90">
        <v>2010</v>
      </c>
      <c r="X17" s="90">
        <v>2011</v>
      </c>
      <c r="Y17" s="90">
        <v>2012</v>
      </c>
      <c r="Z17" s="90">
        <v>2013</v>
      </c>
      <c r="AA17" s="90">
        <v>2014</v>
      </c>
      <c r="AB17" s="90">
        <v>2015</v>
      </c>
      <c r="AC17" s="90">
        <v>2016</v>
      </c>
      <c r="AD17" s="90">
        <v>2017</v>
      </c>
      <c r="AE17" s="90">
        <v>2018</v>
      </c>
      <c r="AF17" s="90">
        <v>2019</v>
      </c>
      <c r="AG17" s="90">
        <v>2020</v>
      </c>
      <c r="AH17" s="90">
        <v>2021</v>
      </c>
      <c r="AI17" s="90">
        <v>2022</v>
      </c>
      <c r="AJ17" s="90">
        <v>2023</v>
      </c>
      <c r="AK17" s="90"/>
    </row>
    <row r="18" spans="2:38" x14ac:dyDescent="0.2">
      <c r="B18" s="91" t="s">
        <v>5</v>
      </c>
      <c r="C18" s="96">
        <v>31084.585789909335</v>
      </c>
      <c r="D18" s="96">
        <v>32133.369063288072</v>
      </c>
      <c r="E18" s="96">
        <v>32007.051500552203</v>
      </c>
      <c r="F18" s="96">
        <v>32171.77047215556</v>
      </c>
      <c r="G18" s="96">
        <v>33146.328205599391</v>
      </c>
      <c r="H18" s="96">
        <v>34041.172051976013</v>
      </c>
      <c r="I18" s="96">
        <v>35615.792881153197</v>
      </c>
      <c r="J18" s="96">
        <v>36711.488700110734</v>
      </c>
      <c r="K18" s="96">
        <v>38903.858961164296</v>
      </c>
      <c r="L18" s="96">
        <v>40332.746548600175</v>
      </c>
      <c r="M18" s="96">
        <v>42627.240811996904</v>
      </c>
      <c r="N18" s="96">
        <v>44725.833649112326</v>
      </c>
      <c r="O18" s="96">
        <v>43489.549673067275</v>
      </c>
      <c r="P18" s="96">
        <v>44189.015213569575</v>
      </c>
      <c r="Q18" s="96">
        <v>43895.911489287886</v>
      </c>
      <c r="R18" s="96">
        <v>45721.844160983084</v>
      </c>
      <c r="S18" s="96">
        <v>45240.618640872446</v>
      </c>
      <c r="T18" s="96">
        <v>45153.65745335105</v>
      </c>
      <c r="U18" s="96">
        <v>45241.507835299264</v>
      </c>
      <c r="V18" s="96">
        <v>40791.232372410988</v>
      </c>
      <c r="W18" s="96">
        <v>40450.166908086976</v>
      </c>
      <c r="X18" s="96">
        <v>36901.926765875163</v>
      </c>
      <c r="Y18" s="96">
        <v>36992.749545786231</v>
      </c>
      <c r="Z18" s="96">
        <v>35857.72302434883</v>
      </c>
      <c r="AA18" s="96">
        <v>35189.388219940527</v>
      </c>
      <c r="AB18" s="96">
        <v>36854.660234420189</v>
      </c>
      <c r="AC18" s="96">
        <v>38396.012657063678</v>
      </c>
      <c r="AD18" s="96">
        <v>37075.388740608127</v>
      </c>
      <c r="AE18" s="96">
        <v>36805.527885535914</v>
      </c>
      <c r="AF18" s="96">
        <v>35219.258888895907</v>
      </c>
      <c r="AG18" s="96">
        <v>33123.384639533891</v>
      </c>
      <c r="AH18" s="96">
        <v>34977.258343839414</v>
      </c>
      <c r="AI18" s="96">
        <v>34309.322693853574</v>
      </c>
      <c r="AJ18" s="96">
        <v>31451.139097630377</v>
      </c>
      <c r="AK18" s="96"/>
      <c r="AL18" s="97"/>
    </row>
    <row r="19" spans="2:38" x14ac:dyDescent="0.2">
      <c r="B19" s="91" t="s">
        <v>12</v>
      </c>
      <c r="C19" s="96">
        <v>3123.7666097779193</v>
      </c>
      <c r="D19" s="96">
        <v>2848.9138165458521</v>
      </c>
      <c r="E19" s="96">
        <v>2774.2712161089935</v>
      </c>
      <c r="F19" s="96">
        <v>2771.9335659659819</v>
      </c>
      <c r="G19" s="96">
        <v>3047.77073380396</v>
      </c>
      <c r="H19" s="96">
        <v>3031.3802687187117</v>
      </c>
      <c r="I19" s="96">
        <v>3207.6215973465582</v>
      </c>
      <c r="J19" s="96">
        <v>3642.6627406697585</v>
      </c>
      <c r="K19" s="96">
        <v>3436.8236508267382</v>
      </c>
      <c r="L19" s="96">
        <v>3566.4079812760679</v>
      </c>
      <c r="M19" s="96">
        <v>4337.3184514537243</v>
      </c>
      <c r="N19" s="96">
        <v>4408.7389899692653</v>
      </c>
      <c r="O19" s="96">
        <v>3914.1282783233742</v>
      </c>
      <c r="P19" s="96">
        <v>3328.856456104515</v>
      </c>
      <c r="Q19" s="96">
        <v>3523.5090222425342</v>
      </c>
      <c r="R19" s="96">
        <v>3804.2089313787374</v>
      </c>
      <c r="S19" s="96">
        <v>3727.4918782927184</v>
      </c>
      <c r="T19" s="96">
        <v>3781.5527149406516</v>
      </c>
      <c r="U19" s="96">
        <v>3520.6138828033486</v>
      </c>
      <c r="V19" s="96">
        <v>2675.2309705784605</v>
      </c>
      <c r="W19" s="96">
        <v>2445.5246141681992</v>
      </c>
      <c r="X19" s="96">
        <v>2319.6901082303903</v>
      </c>
      <c r="Y19" s="96">
        <v>2516.401725027848</v>
      </c>
      <c r="Z19" s="96">
        <v>2458.5659860150131</v>
      </c>
      <c r="AA19" s="96">
        <v>2870.8757917427524</v>
      </c>
      <c r="AB19" s="96">
        <v>3052.3813410578591</v>
      </c>
      <c r="AC19" s="96">
        <v>3265.8726093154723</v>
      </c>
      <c r="AD19" s="96">
        <v>3275.400926682772</v>
      </c>
      <c r="AE19" s="96">
        <v>3024.9048193245358</v>
      </c>
      <c r="AF19" s="96">
        <v>2969.7045328154645</v>
      </c>
      <c r="AG19" s="96">
        <v>2659.3559108369623</v>
      </c>
      <c r="AH19" s="96">
        <v>3061.601460630704</v>
      </c>
      <c r="AI19" s="96">
        <v>2842.5442782892424</v>
      </c>
      <c r="AJ19" s="96">
        <v>2649.0071905638251</v>
      </c>
      <c r="AK19" s="96"/>
      <c r="AL19" s="97"/>
    </row>
    <row r="20" spans="2:38" x14ac:dyDescent="0.2">
      <c r="B20" s="91" t="s">
        <v>8</v>
      </c>
      <c r="C20" s="96">
        <v>19759.886689205628</v>
      </c>
      <c r="D20" s="96">
        <v>19861.569707146933</v>
      </c>
      <c r="E20" s="96">
        <v>19976.955387965278</v>
      </c>
      <c r="F20" s="96">
        <v>20206.665891707329</v>
      </c>
      <c r="G20" s="96">
        <v>20239.07352933798</v>
      </c>
      <c r="H20" s="96">
        <v>20711.896802744435</v>
      </c>
      <c r="I20" s="96">
        <v>21137.38742105589</v>
      </c>
      <c r="J20" s="96">
        <v>21233.593575200299</v>
      </c>
      <c r="K20" s="96">
        <v>21657.275386956349</v>
      </c>
      <c r="L20" s="96">
        <v>21281.841031905406</v>
      </c>
      <c r="M20" s="96">
        <v>20321.864012181777</v>
      </c>
      <c r="N20" s="96">
        <v>20007.714185496952</v>
      </c>
      <c r="O20" s="96">
        <v>19693.962178561465</v>
      </c>
      <c r="P20" s="96">
        <v>19936.851725293636</v>
      </c>
      <c r="Q20" s="96">
        <v>19610.898489105377</v>
      </c>
      <c r="R20" s="96">
        <v>19095.011325377072</v>
      </c>
      <c r="S20" s="96">
        <v>18731.796382358625</v>
      </c>
      <c r="T20" s="96">
        <v>18648.386451078386</v>
      </c>
      <c r="U20" s="96">
        <v>18226.9175174907</v>
      </c>
      <c r="V20" s="96">
        <v>17958.902433829622</v>
      </c>
      <c r="W20" s="96">
        <v>18166.2098674302</v>
      </c>
      <c r="X20" s="96">
        <v>17779.507548735965</v>
      </c>
      <c r="Y20" s="96">
        <v>18108.060926589609</v>
      </c>
      <c r="Z20" s="96">
        <v>18781.120664828293</v>
      </c>
      <c r="AA20" s="96">
        <v>18923.212619899292</v>
      </c>
      <c r="AB20" s="96">
        <v>19344.651841078929</v>
      </c>
      <c r="AC20" s="96">
        <v>19911.953440397352</v>
      </c>
      <c r="AD20" s="96">
        <v>20502.839449261854</v>
      </c>
      <c r="AE20" s="96">
        <v>20728.185292157737</v>
      </c>
      <c r="AF20" s="96">
        <v>20600.645798055579</v>
      </c>
      <c r="AG20" s="96">
        <v>20878.095763223457</v>
      </c>
      <c r="AH20" s="96">
        <v>21266.640882579806</v>
      </c>
      <c r="AI20" s="96">
        <v>20873.826235475412</v>
      </c>
      <c r="AJ20" s="96">
        <v>19933.684751891407</v>
      </c>
      <c r="AK20" s="96"/>
      <c r="AL20" s="97"/>
    </row>
    <row r="21" spans="2:38" x14ac:dyDescent="0.2">
      <c r="B21" s="91" t="s">
        <v>47</v>
      </c>
      <c r="C21" s="96">
        <v>6320.8316182728468</v>
      </c>
      <c r="D21" s="96">
        <v>6028.4219307482472</v>
      </c>
      <c r="E21" s="96">
        <v>5947.1612349746702</v>
      </c>
      <c r="F21" s="96">
        <v>6125.1984218738053</v>
      </c>
      <c r="G21" s="96">
        <v>5949.7044813385301</v>
      </c>
      <c r="H21" s="96">
        <v>6764.27476786643</v>
      </c>
      <c r="I21" s="96">
        <v>6790.2579871452808</v>
      </c>
      <c r="J21" s="96">
        <v>6224.0865785845426</v>
      </c>
      <c r="K21" s="96">
        <v>6084.2173154739148</v>
      </c>
      <c r="L21" s="96">
        <v>5614.769504466276</v>
      </c>
      <c r="M21" s="96">
        <v>6245.741988528991</v>
      </c>
      <c r="N21" s="96">
        <v>8204.304175784473</v>
      </c>
      <c r="O21" s="96">
        <v>7554.1541209867564</v>
      </c>
      <c r="P21" s="96">
        <v>7575.2507147445122</v>
      </c>
      <c r="Q21" s="96">
        <v>6474.5921610661035</v>
      </c>
      <c r="R21" s="96">
        <v>6207.5285603228967</v>
      </c>
      <c r="S21" s="96">
        <v>4445.4243029157087</v>
      </c>
      <c r="T21" s="96">
        <v>4039.9792552596796</v>
      </c>
      <c r="U21" s="96">
        <v>3163.8690612712398</v>
      </c>
      <c r="V21" s="96">
        <v>3069.4506269745953</v>
      </c>
      <c r="W21" s="96">
        <v>4192.2253526605664</v>
      </c>
      <c r="X21" s="96">
        <v>3465.222624562733</v>
      </c>
      <c r="Y21" s="96">
        <v>2891.6190110080256</v>
      </c>
      <c r="Z21" s="96">
        <v>3137.1239178490932</v>
      </c>
      <c r="AA21" s="96">
        <v>2954.2631590614974</v>
      </c>
      <c r="AB21" s="96">
        <v>3009.0770354183974</v>
      </c>
      <c r="AC21" s="96">
        <v>2703.1295323832037</v>
      </c>
      <c r="AD21" s="96">
        <v>4004.6936496856633</v>
      </c>
      <c r="AE21" s="96">
        <v>2998.45465911463</v>
      </c>
      <c r="AF21" s="96">
        <v>2904.7835162398151</v>
      </c>
      <c r="AG21" s="96">
        <v>3218.4068466009708</v>
      </c>
      <c r="AH21" s="96">
        <v>2871.9372476716221</v>
      </c>
      <c r="AI21" s="96">
        <v>2468.9714694209679</v>
      </c>
      <c r="AJ21" s="96">
        <v>2964.9625408214233</v>
      </c>
      <c r="AK21" s="96"/>
    </row>
    <row r="22" spans="2:38" x14ac:dyDescent="0.2">
      <c r="B22" s="91" t="s">
        <v>9</v>
      </c>
      <c r="C22" s="96">
        <v>1709.237965488064</v>
      </c>
      <c r="D22" s="96">
        <v>1799.7259717319207</v>
      </c>
      <c r="E22" s="96">
        <v>1872.6110167758225</v>
      </c>
      <c r="F22" s="96">
        <v>1928.635396083811</v>
      </c>
      <c r="G22" s="96">
        <v>1978.8855789392078</v>
      </c>
      <c r="H22" s="96">
        <v>2019.7605435458236</v>
      </c>
      <c r="I22" s="96">
        <v>1884.4315270557622</v>
      </c>
      <c r="J22" s="96">
        <v>1576.9822509102612</v>
      </c>
      <c r="K22" s="96">
        <v>1626.6006654526207</v>
      </c>
      <c r="L22" s="96">
        <v>1630.7580838813492</v>
      </c>
      <c r="M22" s="96">
        <v>1643.2779552875486</v>
      </c>
      <c r="N22" s="96">
        <v>1766.8598970748044</v>
      </c>
      <c r="O22" s="96">
        <v>1880.8930105084601</v>
      </c>
      <c r="P22" s="96">
        <v>1935.8113668287183</v>
      </c>
      <c r="Q22" s="96">
        <v>1656.7174768324842</v>
      </c>
      <c r="R22" s="96">
        <v>1454.2732283395635</v>
      </c>
      <c r="S22" s="96">
        <v>1489.0608120747909</v>
      </c>
      <c r="T22" s="96">
        <v>962.33999441077265</v>
      </c>
      <c r="U22" s="96">
        <v>800.17858585700128</v>
      </c>
      <c r="V22" s="96">
        <v>603.78478589667623</v>
      </c>
      <c r="W22" s="96">
        <v>594.31068292949442</v>
      </c>
      <c r="X22" s="96">
        <v>688.42779394361196</v>
      </c>
      <c r="Y22" s="96">
        <v>594.26965456386324</v>
      </c>
      <c r="Z22" s="96">
        <v>764.64137999478999</v>
      </c>
      <c r="AA22" s="96">
        <v>949.68601610714029</v>
      </c>
      <c r="AB22" s="96">
        <v>1025.8248980477192</v>
      </c>
      <c r="AC22" s="96">
        <v>1019.2945208107093</v>
      </c>
      <c r="AD22" s="96">
        <v>988.0756943528088</v>
      </c>
      <c r="AE22" s="96">
        <v>943.37653365285871</v>
      </c>
      <c r="AF22" s="96">
        <v>908.39164361748976</v>
      </c>
      <c r="AG22" s="96">
        <v>888.9153915942502</v>
      </c>
      <c r="AH22" s="96">
        <v>834.58832434916485</v>
      </c>
      <c r="AI22" s="96">
        <v>880.17852983105195</v>
      </c>
      <c r="AJ22" s="96">
        <v>853.04016410544284</v>
      </c>
      <c r="AK22" s="96"/>
    </row>
    <row r="23" spans="2:38" x14ac:dyDescent="0.2">
      <c r="B23" s="91" t="s">
        <v>10</v>
      </c>
      <c r="C23" s="96" t="s">
        <v>142</v>
      </c>
      <c r="D23" s="96" t="s">
        <v>142</v>
      </c>
      <c r="E23" s="96" t="s">
        <v>142</v>
      </c>
      <c r="F23" s="96" t="s">
        <v>142</v>
      </c>
      <c r="G23" s="96" t="s">
        <v>142</v>
      </c>
      <c r="H23" s="96" t="s">
        <v>142</v>
      </c>
      <c r="I23" s="96" t="s">
        <v>142</v>
      </c>
      <c r="J23" s="96" t="s">
        <v>142</v>
      </c>
      <c r="K23" s="96" t="s">
        <v>142</v>
      </c>
      <c r="L23" s="96" t="s">
        <v>142</v>
      </c>
      <c r="M23" s="96" t="s">
        <v>142</v>
      </c>
      <c r="N23" s="96" t="s">
        <v>142</v>
      </c>
      <c r="O23" s="96" t="s">
        <v>142</v>
      </c>
      <c r="P23" s="96" t="s">
        <v>142</v>
      </c>
      <c r="Q23" s="96" t="s">
        <v>142</v>
      </c>
      <c r="R23" s="96" t="s">
        <v>142</v>
      </c>
      <c r="S23" s="96" t="s">
        <v>142</v>
      </c>
      <c r="T23" s="96" t="s">
        <v>142</v>
      </c>
      <c r="U23" s="96" t="s">
        <v>142</v>
      </c>
      <c r="V23" s="96" t="s">
        <v>142</v>
      </c>
      <c r="W23" s="96" t="s">
        <v>142</v>
      </c>
      <c r="X23" s="96" t="s">
        <v>142</v>
      </c>
      <c r="Y23" s="96" t="s">
        <v>142</v>
      </c>
      <c r="Z23" s="96" t="s">
        <v>142</v>
      </c>
      <c r="AA23" s="96" t="s">
        <v>142</v>
      </c>
      <c r="AB23" s="96" t="s">
        <v>142</v>
      </c>
      <c r="AC23" s="96" t="s">
        <v>142</v>
      </c>
      <c r="AD23" s="96" t="s">
        <v>142</v>
      </c>
      <c r="AE23" s="96" t="s">
        <v>142</v>
      </c>
      <c r="AF23" s="96" t="s">
        <v>142</v>
      </c>
      <c r="AG23" s="96" t="s">
        <v>142</v>
      </c>
      <c r="AH23" s="96" t="s">
        <v>142</v>
      </c>
      <c r="AI23" s="96" t="s">
        <v>142</v>
      </c>
      <c r="AJ23" s="96" t="s">
        <v>142</v>
      </c>
      <c r="AK23" s="96"/>
    </row>
    <row r="24" spans="2:38" x14ac:dyDescent="0.2">
      <c r="B24" s="93" t="s">
        <v>11</v>
      </c>
      <c r="C24" s="98">
        <v>55750.794370683841</v>
      </c>
      <c r="D24" s="98">
        <v>56716.880647918013</v>
      </c>
      <c r="E24" s="98">
        <v>56704.482328201753</v>
      </c>
      <c r="F24" s="98">
        <v>57152.92584323624</v>
      </c>
      <c r="G24" s="98">
        <v>58487.006090543771</v>
      </c>
      <c r="H24" s="98">
        <v>59879.288850557554</v>
      </c>
      <c r="I24" s="98">
        <v>61920.191058797303</v>
      </c>
      <c r="J24" s="98">
        <v>63239.934446871317</v>
      </c>
      <c r="K24" s="98">
        <v>65700.083639106844</v>
      </c>
      <c r="L24" s="98">
        <v>66885.14673504667</v>
      </c>
      <c r="M24" s="98">
        <v>68998.65138716466</v>
      </c>
      <c r="N24" s="98">
        <v>70981.579482178568</v>
      </c>
      <c r="O24" s="98">
        <v>69056.259704119831</v>
      </c>
      <c r="P24" s="98">
        <v>69468.715463028755</v>
      </c>
      <c r="Q24" s="98">
        <v>68767.733683259794</v>
      </c>
      <c r="R24" s="98">
        <v>70151.468664086322</v>
      </c>
      <c r="S24" s="98">
        <v>69266.773974823693</v>
      </c>
      <c r="T24" s="98">
        <v>68627.698642694915</v>
      </c>
      <c r="U24" s="98">
        <v>67869.054635730077</v>
      </c>
      <c r="V24" s="98">
        <v>62107.550242925063</v>
      </c>
      <c r="W24" s="98">
        <v>61734.564019610043</v>
      </c>
      <c r="X24" s="98">
        <v>57767.550223310165</v>
      </c>
      <c r="Y24" s="98">
        <v>58291.961360457542</v>
      </c>
      <c r="Z24" s="98">
        <v>57945.025109253285</v>
      </c>
      <c r="AA24" s="98">
        <v>58011.248768793688</v>
      </c>
      <c r="AB24" s="98">
        <v>60357.252621663385</v>
      </c>
      <c r="AC24" s="98">
        <v>62674.815498521653</v>
      </c>
      <c r="AD24" s="98">
        <v>61934.234395415668</v>
      </c>
      <c r="AE24" s="98">
        <v>61596.710721040414</v>
      </c>
      <c r="AF24" s="98">
        <v>59796.105500037229</v>
      </c>
      <c r="AG24" s="98">
        <v>57640.901232805001</v>
      </c>
      <c r="AH24" s="98">
        <v>60236.991983986656</v>
      </c>
      <c r="AI24" s="98">
        <v>59010.440005407458</v>
      </c>
      <c r="AJ24" s="98">
        <v>54992.300818624237</v>
      </c>
      <c r="AK24" s="98"/>
    </row>
    <row r="25" spans="2:38" x14ac:dyDescent="0.2">
      <c r="B25" s="93" t="s">
        <v>13</v>
      </c>
      <c r="C25" s="98">
        <v>62071.625988956686</v>
      </c>
      <c r="D25" s="98">
        <v>62745.302578666262</v>
      </c>
      <c r="E25" s="98">
        <v>62651.643563176425</v>
      </c>
      <c r="F25" s="98">
        <v>63278.124265110047</v>
      </c>
      <c r="G25" s="98">
        <v>64436.7105718823</v>
      </c>
      <c r="H25" s="98">
        <v>66643.563618423985</v>
      </c>
      <c r="I25" s="98">
        <v>68710.449045942587</v>
      </c>
      <c r="J25" s="98">
        <v>69464.021025455862</v>
      </c>
      <c r="K25" s="98">
        <v>71784.300954580758</v>
      </c>
      <c r="L25" s="98">
        <v>72499.916239512939</v>
      </c>
      <c r="M25" s="98">
        <v>75244.393375693646</v>
      </c>
      <c r="N25" s="98">
        <v>79185.883657963044</v>
      </c>
      <c r="O25" s="98">
        <v>76610.413825106589</v>
      </c>
      <c r="P25" s="98">
        <v>77043.966177773269</v>
      </c>
      <c r="Q25" s="98">
        <v>75242.325844325896</v>
      </c>
      <c r="R25" s="98">
        <v>76358.997224409221</v>
      </c>
      <c r="S25" s="98">
        <v>73712.198277739401</v>
      </c>
      <c r="T25" s="98">
        <v>72667.677897954592</v>
      </c>
      <c r="U25" s="98">
        <v>71032.923697001315</v>
      </c>
      <c r="V25" s="98">
        <v>65177.000869899661</v>
      </c>
      <c r="W25" s="98">
        <v>65926.789372270607</v>
      </c>
      <c r="X25" s="98">
        <v>61232.772847872897</v>
      </c>
      <c r="Y25" s="98">
        <v>61183.58037146557</v>
      </c>
      <c r="Z25" s="98">
        <v>61082.149027102379</v>
      </c>
      <c r="AA25" s="98">
        <v>60965.511927855187</v>
      </c>
      <c r="AB25" s="98">
        <v>63366.329657081784</v>
      </c>
      <c r="AC25" s="98">
        <v>65377.945030904855</v>
      </c>
      <c r="AD25" s="98">
        <v>65938.928045101333</v>
      </c>
      <c r="AE25" s="98">
        <v>64595.165380155042</v>
      </c>
      <c r="AF25" s="98">
        <v>62700.88901627704</v>
      </c>
      <c r="AG25" s="98">
        <v>60859.308079405972</v>
      </c>
      <c r="AH25" s="98">
        <v>63108.92923165828</v>
      </c>
      <c r="AI25" s="98">
        <v>61479.411474828426</v>
      </c>
      <c r="AJ25" s="98">
        <v>57957.263359445664</v>
      </c>
      <c r="AK25" s="98"/>
    </row>
    <row r="26" spans="2:38" x14ac:dyDescent="0.2">
      <c r="B26" s="8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</row>
    <row r="27" spans="2:38" x14ac:dyDescent="0.2">
      <c r="B27" s="93" t="s">
        <v>7</v>
      </c>
    </row>
    <row r="28" spans="2:38" x14ac:dyDescent="0.2">
      <c r="B28" s="88" t="s">
        <v>121</v>
      </c>
    </row>
    <row r="30" spans="2:38" x14ac:dyDescent="0.2">
      <c r="B30" s="90" t="s">
        <v>4</v>
      </c>
      <c r="C30" s="90">
        <v>1990</v>
      </c>
      <c r="D30" s="90">
        <v>1991</v>
      </c>
      <c r="E30" s="90">
        <v>1992</v>
      </c>
      <c r="F30" s="90">
        <v>1993</v>
      </c>
      <c r="G30" s="90">
        <v>1994</v>
      </c>
      <c r="H30" s="90">
        <v>1995</v>
      </c>
      <c r="I30" s="90">
        <v>1996</v>
      </c>
      <c r="J30" s="90">
        <v>1997</v>
      </c>
      <c r="K30" s="90">
        <v>1998</v>
      </c>
      <c r="L30" s="90">
        <v>1999</v>
      </c>
      <c r="M30" s="90">
        <v>2000</v>
      </c>
      <c r="N30" s="90">
        <v>2001</v>
      </c>
      <c r="O30" s="90">
        <v>2002</v>
      </c>
      <c r="P30" s="90">
        <v>2003</v>
      </c>
      <c r="Q30" s="90">
        <v>2004</v>
      </c>
      <c r="R30" s="90">
        <v>2005</v>
      </c>
      <c r="S30" s="90">
        <v>2006</v>
      </c>
      <c r="T30" s="90">
        <v>2007</v>
      </c>
      <c r="U30" s="90">
        <v>2008</v>
      </c>
      <c r="V30" s="90">
        <v>2009</v>
      </c>
      <c r="W30" s="90">
        <v>2010</v>
      </c>
      <c r="X30" s="90">
        <v>2011</v>
      </c>
      <c r="Y30" s="90">
        <v>2012</v>
      </c>
      <c r="Z30" s="90">
        <v>2013</v>
      </c>
      <c r="AA30" s="90">
        <v>2014</v>
      </c>
      <c r="AB30" s="90">
        <v>2015</v>
      </c>
      <c r="AC30" s="90">
        <v>2016</v>
      </c>
      <c r="AD30" s="90">
        <v>2017</v>
      </c>
      <c r="AE30" s="90">
        <v>2018</v>
      </c>
      <c r="AF30" s="90">
        <v>2019</v>
      </c>
      <c r="AG30" s="90">
        <v>2020</v>
      </c>
      <c r="AH30" s="90">
        <v>2021</v>
      </c>
      <c r="AI30" s="90">
        <v>2022</v>
      </c>
      <c r="AJ30" s="90">
        <v>2023</v>
      </c>
      <c r="AK30" s="90"/>
    </row>
    <row r="31" spans="2:38" x14ac:dyDescent="0.2">
      <c r="B31" s="91" t="s">
        <v>5</v>
      </c>
      <c r="C31" s="45">
        <f>IFERROR((C18-C5)/C5,"NA")</f>
        <v>5.4971250679271126E-4</v>
      </c>
      <c r="D31" s="45">
        <f t="shared" ref="D31:AJ38" si="0">IFERROR((D18-D5)/D5,"NA")</f>
        <v>6.7947066801069085E-3</v>
      </c>
      <c r="E31" s="45">
        <f t="shared" si="0"/>
        <v>6.5882120967965738E-3</v>
      </c>
      <c r="F31" s="45">
        <f t="shared" si="0"/>
        <v>6.2038902612679882E-3</v>
      </c>
      <c r="G31" s="45">
        <f t="shared" si="0"/>
        <v>6.4942033437221172E-3</v>
      </c>
      <c r="H31" s="45">
        <f t="shared" si="0"/>
        <v>6.0811233434853867E-3</v>
      </c>
      <c r="I31" s="45">
        <f t="shared" si="0"/>
        <v>4.9243374374735435E-3</v>
      </c>
      <c r="J31" s="45">
        <f t="shared" si="0"/>
        <v>4.6881447618161961E-3</v>
      </c>
      <c r="K31" s="45">
        <f t="shared" si="0"/>
        <v>4.1164052843001347E-3</v>
      </c>
      <c r="L31" s="45">
        <f t="shared" si="0"/>
        <v>3.8533555149129323E-3</v>
      </c>
      <c r="M31" s="45">
        <f t="shared" si="0"/>
        <v>3.3830223601675549E-3</v>
      </c>
      <c r="N31" s="45">
        <f t="shared" si="0"/>
        <v>3.040909354122677E-3</v>
      </c>
      <c r="O31" s="45">
        <f t="shared" si="0"/>
        <v>2.8521358997064504E-3</v>
      </c>
      <c r="P31" s="45">
        <f t="shared" si="0"/>
        <v>2.4928466507922026E-3</v>
      </c>
      <c r="Q31" s="45">
        <f t="shared" si="0"/>
        <v>2.1972002880841115E-3</v>
      </c>
      <c r="R31" s="45">
        <f t="shared" si="0"/>
        <v>4.2791815058658043E-4</v>
      </c>
      <c r="S31" s="45">
        <f t="shared" si="0"/>
        <v>5.0369845174917996E-4</v>
      </c>
      <c r="T31" s="45">
        <f t="shared" si="0"/>
        <v>4.0056408837143912E-5</v>
      </c>
      <c r="U31" s="45">
        <f t="shared" si="0"/>
        <v>-3.2640527730380296E-4</v>
      </c>
      <c r="V31" s="45">
        <f t="shared" si="0"/>
        <v>5.2663568573830115E-5</v>
      </c>
      <c r="W31" s="45">
        <f t="shared" si="0"/>
        <v>-2.4878014557694344E-4</v>
      </c>
      <c r="X31" s="45">
        <f t="shared" si="0"/>
        <v>-3.386957056135606E-4</v>
      </c>
      <c r="Y31" s="45">
        <f t="shared" si="0"/>
        <v>-2.5595852190077409E-4</v>
      </c>
      <c r="Z31" s="45">
        <f t="shared" si="0"/>
        <v>1.0235967392936521E-4</v>
      </c>
      <c r="AA31" s="45">
        <f t="shared" si="0"/>
        <v>-1.3359039552466508E-4</v>
      </c>
      <c r="AB31" s="45">
        <f t="shared" si="0"/>
        <v>-1.4750587455355867E-4</v>
      </c>
      <c r="AC31" s="45">
        <f t="shared" si="0"/>
        <v>6.6489629871603574E-4</v>
      </c>
      <c r="AD31" s="45">
        <f t="shared" si="0"/>
        <v>1.3414000104435E-3</v>
      </c>
      <c r="AE31" s="45">
        <f t="shared" si="0"/>
        <v>1.514802080212456E-3</v>
      </c>
      <c r="AF31" s="45">
        <f t="shared" si="0"/>
        <v>2.4302668117772209E-3</v>
      </c>
      <c r="AG31" s="45">
        <f t="shared" si="0"/>
        <v>2.0867789338645752E-3</v>
      </c>
      <c r="AH31" s="45">
        <f t="shared" si="0"/>
        <v>2.576108047181475E-3</v>
      </c>
      <c r="AI31" s="45">
        <f t="shared" si="0"/>
        <v>3.1400447579458023E-3</v>
      </c>
      <c r="AJ31" s="45">
        <f t="shared" si="0"/>
        <v>2.6563685259759409E-3</v>
      </c>
      <c r="AK31" s="45"/>
      <c r="AL31" s="32"/>
    </row>
    <row r="32" spans="2:38" x14ac:dyDescent="0.2">
      <c r="B32" s="91" t="s">
        <v>12</v>
      </c>
      <c r="C32" s="45">
        <f t="shared" ref="C32:AA38" si="1">IFERROR((C19-C6)/C6,"NA")</f>
        <v>-2.3298624230232674E-2</v>
      </c>
      <c r="D32" s="45">
        <f t="shared" si="1"/>
        <v>-2.5497910893991345E-2</v>
      </c>
      <c r="E32" s="45">
        <f t="shared" si="1"/>
        <v>-2.6280162920910531E-2</v>
      </c>
      <c r="F32" s="45">
        <f t="shared" si="1"/>
        <v>-2.642559891278343E-2</v>
      </c>
      <c r="G32" s="45">
        <f t="shared" si="1"/>
        <v>-2.4436225617533561E-2</v>
      </c>
      <c r="H32" s="45">
        <f t="shared" si="1"/>
        <v>-2.4676750792227004E-2</v>
      </c>
      <c r="I32" s="45">
        <f t="shared" si="1"/>
        <v>-2.2975309733821486E-2</v>
      </c>
      <c r="J32" s="45">
        <f t="shared" si="1"/>
        <v>-2.0127810211897919E-2</v>
      </c>
      <c r="K32" s="45">
        <f t="shared" si="1"/>
        <v>-2.1280543498241503E-2</v>
      </c>
      <c r="L32" s="45">
        <f t="shared" si="1"/>
        <v>-2.0041760177043365E-2</v>
      </c>
      <c r="M32" s="45">
        <f t="shared" si="1"/>
        <v>-1.5830030087476597E-2</v>
      </c>
      <c r="N32" s="45">
        <f t="shared" si="1"/>
        <v>-1.6763977731322648E-2</v>
      </c>
      <c r="O32" s="45">
        <f t="shared" si="1"/>
        <v>-2.1518266858505775E-2</v>
      </c>
      <c r="P32" s="45">
        <f t="shared" si="1"/>
        <v>-2.7883577450815277E-2</v>
      </c>
      <c r="Q32" s="45">
        <f t="shared" si="1"/>
        <v>-2.6739220717510854E-2</v>
      </c>
      <c r="R32" s="45">
        <f t="shared" si="1"/>
        <v>-2.4115039942109649E-2</v>
      </c>
      <c r="S32" s="45">
        <f t="shared" si="1"/>
        <v>-2.7011796227921363E-2</v>
      </c>
      <c r="T32" s="45">
        <f t="shared" si="1"/>
        <v>-2.8461811364620809E-2</v>
      </c>
      <c r="U32" s="45">
        <f t="shared" si="1"/>
        <v>-3.3702171651667792E-2</v>
      </c>
      <c r="V32" s="45">
        <f t="shared" si="1"/>
        <v>-4.5003700647654112E-2</v>
      </c>
      <c r="W32" s="45">
        <f t="shared" si="1"/>
        <v>-5.275323301773039E-2</v>
      </c>
      <c r="X32" s="45">
        <f t="shared" si="1"/>
        <v>-5.6517663618538397E-2</v>
      </c>
      <c r="Y32" s="45">
        <f t="shared" si="1"/>
        <v>-5.3604595812159546E-2</v>
      </c>
      <c r="Z32" s="45">
        <f t="shared" si="1"/>
        <v>-5.7152575625040593E-2</v>
      </c>
      <c r="AA32" s="45">
        <f t="shared" si="1"/>
        <v>-4.8370278632410189E-2</v>
      </c>
      <c r="AB32" s="45">
        <f t="shared" si="0"/>
        <v>-4.6365140076891978E-2</v>
      </c>
      <c r="AC32" s="45">
        <f t="shared" si="0"/>
        <v>-4.4924106986567361E-2</v>
      </c>
      <c r="AD32" s="45">
        <f t="shared" si="0"/>
        <v>-4.7236009442569289E-2</v>
      </c>
      <c r="AE32" s="45">
        <f t="shared" si="0"/>
        <v>-4.8646182889766042E-2</v>
      </c>
      <c r="AF32" s="45">
        <f t="shared" si="0"/>
        <v>-5.3195737101552544E-2</v>
      </c>
      <c r="AG32" s="45">
        <f t="shared" si="0"/>
        <v>-5.4605315524434504E-2</v>
      </c>
      <c r="AH32" s="45">
        <f t="shared" si="0"/>
        <v>-5.3523705983285395E-2</v>
      </c>
      <c r="AI32" s="45">
        <f t="shared" si="0"/>
        <v>-5.661999441004964E-2</v>
      </c>
      <c r="AJ32" s="45">
        <f t="shared" si="0"/>
        <v>-6.4176533721248458E-2</v>
      </c>
      <c r="AK32" s="45"/>
      <c r="AL32" s="32"/>
    </row>
    <row r="33" spans="2:39" x14ac:dyDescent="0.2">
      <c r="B33" s="91" t="s">
        <v>8</v>
      </c>
      <c r="C33" s="45">
        <f t="shared" si="1"/>
        <v>0</v>
      </c>
      <c r="D33" s="45">
        <f t="shared" si="1"/>
        <v>1.8316673156918877E-16</v>
      </c>
      <c r="E33" s="45">
        <f t="shared" si="1"/>
        <v>-1.8210877165413008E-16</v>
      </c>
      <c r="F33" s="45">
        <f t="shared" si="1"/>
        <v>0</v>
      </c>
      <c r="G33" s="45">
        <f t="shared" si="1"/>
        <v>1.7975026385561592E-16</v>
      </c>
      <c r="H33" s="45">
        <f t="shared" si="1"/>
        <v>0</v>
      </c>
      <c r="I33" s="45">
        <f t="shared" si="1"/>
        <v>0</v>
      </c>
      <c r="J33" s="45">
        <f t="shared" si="1"/>
        <v>1.7133128192397345E-16</v>
      </c>
      <c r="K33" s="45">
        <f t="shared" si="1"/>
        <v>0</v>
      </c>
      <c r="L33" s="45">
        <f t="shared" si="1"/>
        <v>-1.7094286164611938E-16</v>
      </c>
      <c r="M33" s="45">
        <f t="shared" si="1"/>
        <v>0</v>
      </c>
      <c r="N33" s="45">
        <f t="shared" si="1"/>
        <v>0</v>
      </c>
      <c r="O33" s="45">
        <f t="shared" si="1"/>
        <v>0</v>
      </c>
      <c r="P33" s="45">
        <f t="shared" si="1"/>
        <v>0</v>
      </c>
      <c r="Q33" s="45">
        <f t="shared" si="1"/>
        <v>0</v>
      </c>
      <c r="R33" s="45">
        <f t="shared" si="1"/>
        <v>0</v>
      </c>
      <c r="S33" s="45">
        <f t="shared" si="1"/>
        <v>0</v>
      </c>
      <c r="T33" s="45">
        <f t="shared" si="1"/>
        <v>0</v>
      </c>
      <c r="U33" s="45">
        <f t="shared" si="1"/>
        <v>0</v>
      </c>
      <c r="V33" s="45">
        <f t="shared" si="1"/>
        <v>0</v>
      </c>
      <c r="W33" s="45">
        <f t="shared" si="1"/>
        <v>0</v>
      </c>
      <c r="X33" s="45">
        <f t="shared" si="1"/>
        <v>0</v>
      </c>
      <c r="Y33" s="45">
        <f t="shared" si="1"/>
        <v>0</v>
      </c>
      <c r="Z33" s="45">
        <f t="shared" si="1"/>
        <v>-5.2623606895585114E-4</v>
      </c>
      <c r="AA33" s="45">
        <f t="shared" si="1"/>
        <v>-6.1021482268024455E-4</v>
      </c>
      <c r="AB33" s="45">
        <f t="shared" si="0"/>
        <v>-1.9827611425390551E-5</v>
      </c>
      <c r="AC33" s="45">
        <f t="shared" si="0"/>
        <v>1.3284081323967868E-4</v>
      </c>
      <c r="AD33" s="45">
        <f t="shared" si="0"/>
        <v>2.2934578301736278E-4</v>
      </c>
      <c r="AE33" s="45">
        <f t="shared" si="0"/>
        <v>-1.7925625019643302E-4</v>
      </c>
      <c r="AF33" s="45">
        <f t="shared" si="0"/>
        <v>-1.4237212526973896E-4</v>
      </c>
      <c r="AG33" s="45">
        <f t="shared" si="0"/>
        <v>2.9183106192631227E-4</v>
      </c>
      <c r="AH33" s="45">
        <f t="shared" si="0"/>
        <v>-6.5974449639019271E-4</v>
      </c>
      <c r="AI33" s="45">
        <f t="shared" si="0"/>
        <v>-6.1282265349666705E-5</v>
      </c>
      <c r="AJ33" s="45">
        <f t="shared" si="0"/>
        <v>2.1237357978302917E-3</v>
      </c>
      <c r="AK33" s="45"/>
      <c r="AL33" s="32"/>
    </row>
    <row r="34" spans="2:39" x14ac:dyDescent="0.2">
      <c r="B34" s="91" t="s">
        <v>102</v>
      </c>
      <c r="C34" s="45">
        <f t="shared" si="1"/>
        <v>0.23963523726460342</v>
      </c>
      <c r="D34" s="45">
        <f t="shared" si="1"/>
        <v>0.20113339506106714</v>
      </c>
      <c r="E34" s="45">
        <f t="shared" si="1"/>
        <v>0.2350305762730942</v>
      </c>
      <c r="F34" s="45">
        <f t="shared" si="1"/>
        <v>0.20440680267477432</v>
      </c>
      <c r="G34" s="45">
        <f t="shared" si="1"/>
        <v>0.13792040848400819</v>
      </c>
      <c r="H34" s="45">
        <f t="shared" si="1"/>
        <v>8.5985118146431255E-2</v>
      </c>
      <c r="I34" s="45">
        <f t="shared" si="1"/>
        <v>0.13770615431717897</v>
      </c>
      <c r="J34" s="45">
        <f t="shared" si="1"/>
        <v>0.18553760301121386</v>
      </c>
      <c r="K34" s="45">
        <f t="shared" si="1"/>
        <v>0.16197768915713137</v>
      </c>
      <c r="L34" s="45">
        <f t="shared" si="1"/>
        <v>6.4006236140575601E-2</v>
      </c>
      <c r="M34" s="45">
        <f t="shared" si="1"/>
        <v>5.6221128914669988E-2</v>
      </c>
      <c r="N34" s="45">
        <f t="shared" si="1"/>
        <v>0.13395792473074347</v>
      </c>
      <c r="O34" s="45">
        <f t="shared" si="1"/>
        <v>0.10897664198483109</v>
      </c>
      <c r="P34" s="45">
        <f t="shared" si="1"/>
        <v>2.3143286504982562E-2</v>
      </c>
      <c r="Q34" s="45">
        <f t="shared" si="1"/>
        <v>6.3530138070823944E-2</v>
      </c>
      <c r="R34" s="45">
        <f t="shared" si="1"/>
        <v>-4.833367451255054E-3</v>
      </c>
      <c r="S34" s="45">
        <f t="shared" si="1"/>
        <v>-0.28039653108381662</v>
      </c>
      <c r="T34" s="45">
        <f t="shared" si="1"/>
        <v>-0.22070471350953036</v>
      </c>
      <c r="U34" s="45">
        <f t="shared" si="1"/>
        <v>-0.29222934071127737</v>
      </c>
      <c r="V34" s="45">
        <f t="shared" si="1"/>
        <v>-0.24178075175763084</v>
      </c>
      <c r="W34" s="45">
        <f t="shared" si="1"/>
        <v>-0.18174548497155585</v>
      </c>
      <c r="X34" s="45">
        <f t="shared" si="1"/>
        <v>-0.17497685559460571</v>
      </c>
      <c r="Y34" s="45">
        <f t="shared" si="1"/>
        <v>-0.11303053122919901</v>
      </c>
      <c r="Z34" s="45">
        <f t="shared" si="1"/>
        <v>-0.19853870838051765</v>
      </c>
      <c r="AA34" s="45">
        <f t="shared" si="1"/>
        <v>-0.31961689987799735</v>
      </c>
      <c r="AB34" s="45">
        <f t="shared" si="0"/>
        <v>-0.23854347636906861</v>
      </c>
      <c r="AC34" s="45">
        <f t="shared" si="0"/>
        <v>-0.10249972849173687</v>
      </c>
      <c r="AD34" s="45">
        <f t="shared" si="0"/>
        <v>-0.2133226863034117</v>
      </c>
      <c r="AE34" s="45">
        <f t="shared" si="0"/>
        <v>-0.24963201142080527</v>
      </c>
      <c r="AF34" s="45">
        <f t="shared" si="0"/>
        <v>-0.2960585207251959</v>
      </c>
      <c r="AG34" s="45">
        <f t="shared" si="0"/>
        <v>-0.316198058119188</v>
      </c>
      <c r="AH34" s="45">
        <f t="shared" si="0"/>
        <v>-0.33255733970306428</v>
      </c>
      <c r="AI34" s="45">
        <f t="shared" si="0"/>
        <v>-0.32454140911508178</v>
      </c>
      <c r="AJ34" s="45">
        <f t="shared" si="0"/>
        <v>-0.23868792875967931</v>
      </c>
      <c r="AK34" s="45"/>
      <c r="AL34" s="32"/>
    </row>
    <row r="35" spans="2:39" x14ac:dyDescent="0.2">
      <c r="B35" s="91" t="s">
        <v>9</v>
      </c>
      <c r="C35" s="45">
        <f t="shared" si="1"/>
        <v>-1.330263427528692E-16</v>
      </c>
      <c r="D35" s="45">
        <f t="shared" si="1"/>
        <v>-2.5267588401185843E-16</v>
      </c>
      <c r="E35" s="45">
        <f t="shared" si="1"/>
        <v>4.8568266106799682E-16</v>
      </c>
      <c r="F35" s="45">
        <f t="shared" si="1"/>
        <v>1.1789355100758056E-16</v>
      </c>
      <c r="G35" s="45">
        <f t="shared" si="1"/>
        <v>5.7449929865353069E-16</v>
      </c>
      <c r="H35" s="45">
        <f t="shared" si="1"/>
        <v>0</v>
      </c>
      <c r="I35" s="45">
        <f t="shared" si="1"/>
        <v>-1.6784100120171096E-5</v>
      </c>
      <c r="J35" s="45">
        <f t="shared" si="1"/>
        <v>-6.2630399194191661E-5</v>
      </c>
      <c r="K35" s="45">
        <f t="shared" si="1"/>
        <v>-5.8331170028387875E-5</v>
      </c>
      <c r="L35" s="45">
        <f t="shared" si="1"/>
        <v>-6.3742215647080285E-5</v>
      </c>
      <c r="M35" s="45">
        <f t="shared" si="1"/>
        <v>-6.489867368079034E-5</v>
      </c>
      <c r="N35" s="45">
        <f t="shared" si="1"/>
        <v>-6.1398162575049977E-5</v>
      </c>
      <c r="O35" s="45">
        <f t="shared" si="1"/>
        <v>-4.6083932325965859E-5</v>
      </c>
      <c r="P35" s="45">
        <f t="shared" si="1"/>
        <v>-3.8308500768912014E-5</v>
      </c>
      <c r="Q35" s="45">
        <f t="shared" si="1"/>
        <v>-5.4404207165095574E-5</v>
      </c>
      <c r="R35" s="45">
        <f t="shared" si="1"/>
        <v>-7.7508471039932649E-5</v>
      </c>
      <c r="S35" s="45">
        <f t="shared" si="1"/>
        <v>-7.713953242985145E-5</v>
      </c>
      <c r="T35" s="45">
        <f t="shared" si="1"/>
        <v>-1.7085501523703589E-4</v>
      </c>
      <c r="U35" s="45">
        <f t="shared" si="1"/>
        <v>-2.2127515118221928E-4</v>
      </c>
      <c r="V35" s="45">
        <f t="shared" si="1"/>
        <v>-3.1545102951671742E-4</v>
      </c>
      <c r="W35" s="45">
        <f t="shared" si="1"/>
        <v>9.2308668931224587E-3</v>
      </c>
      <c r="X35" s="45">
        <f t="shared" si="1"/>
        <v>6.8706224426470152E-3</v>
      </c>
      <c r="Y35" s="45">
        <f>IFERROR((Y22-Y9)/Y9,"NA")</f>
        <v>7.9930182746957654E-3</v>
      </c>
      <c r="Z35" s="45">
        <f t="shared" si="1"/>
        <v>1.2690553570497991E-2</v>
      </c>
      <c r="AA35" s="45">
        <f t="shared" si="1"/>
        <v>4.6349840674269694E-4</v>
      </c>
      <c r="AB35" s="45">
        <f t="shared" si="0"/>
        <v>5.2835205366331146E-3</v>
      </c>
      <c r="AC35" s="45">
        <f t="shared" si="0"/>
        <v>3.3502111344083595E-3</v>
      </c>
      <c r="AD35" s="45">
        <f t="shared" si="0"/>
        <v>9.2988590384667433E-3</v>
      </c>
      <c r="AE35" s="45">
        <f t="shared" si="0"/>
        <v>9.9807497699674202E-3</v>
      </c>
      <c r="AF35" s="45">
        <f t="shared" si="0"/>
        <v>1.0538530796292359E-2</v>
      </c>
      <c r="AG35" s="45">
        <f t="shared" si="0"/>
        <v>1.0943940870890572E-2</v>
      </c>
      <c r="AH35" s="45">
        <f t="shared" si="0"/>
        <v>1.1770626195801033E-2</v>
      </c>
      <c r="AI35" s="45">
        <f t="shared" si="0"/>
        <v>1.140120812864835E-2</v>
      </c>
      <c r="AJ35" s="45">
        <f t="shared" si="0"/>
        <v>1.0197530802818721E-2</v>
      </c>
      <c r="AK35" s="45"/>
      <c r="AL35" s="32"/>
    </row>
    <row r="36" spans="2:39" x14ac:dyDescent="0.2">
      <c r="B36" s="91" t="s">
        <v>10</v>
      </c>
      <c r="C36" s="45" t="str">
        <f t="shared" si="1"/>
        <v>NA</v>
      </c>
      <c r="D36" s="45" t="str">
        <f t="shared" si="1"/>
        <v>NA</v>
      </c>
      <c r="E36" s="45" t="str">
        <f t="shared" si="1"/>
        <v>NA</v>
      </c>
      <c r="F36" s="45" t="str">
        <f t="shared" si="1"/>
        <v>NA</v>
      </c>
      <c r="G36" s="45" t="str">
        <f t="shared" si="1"/>
        <v>NA</v>
      </c>
      <c r="H36" s="45" t="str">
        <f t="shared" si="1"/>
        <v>NA</v>
      </c>
      <c r="I36" s="45" t="str">
        <f t="shared" si="1"/>
        <v>NA</v>
      </c>
      <c r="J36" s="45" t="str">
        <f t="shared" si="1"/>
        <v>NA</v>
      </c>
      <c r="K36" s="45" t="str">
        <f t="shared" si="1"/>
        <v>NA</v>
      </c>
      <c r="L36" s="45" t="str">
        <f t="shared" si="1"/>
        <v>NA</v>
      </c>
      <c r="M36" s="45" t="str">
        <f t="shared" si="1"/>
        <v>NA</v>
      </c>
      <c r="N36" s="45" t="str">
        <f t="shared" si="1"/>
        <v>NA</v>
      </c>
      <c r="O36" s="45" t="str">
        <f t="shared" si="1"/>
        <v>NA</v>
      </c>
      <c r="P36" s="45" t="str">
        <f t="shared" si="1"/>
        <v>NA</v>
      </c>
      <c r="Q36" s="45" t="str">
        <f t="shared" si="1"/>
        <v>NA</v>
      </c>
      <c r="R36" s="45" t="str">
        <f t="shared" si="1"/>
        <v>NA</v>
      </c>
      <c r="S36" s="45" t="str">
        <f t="shared" si="1"/>
        <v>NA</v>
      </c>
      <c r="T36" s="45" t="str">
        <f t="shared" si="1"/>
        <v>NA</v>
      </c>
      <c r="U36" s="45" t="str">
        <f t="shared" si="1"/>
        <v>NA</v>
      </c>
      <c r="V36" s="45" t="str">
        <f t="shared" si="1"/>
        <v>NA</v>
      </c>
      <c r="W36" s="45" t="str">
        <f t="shared" si="1"/>
        <v>NA</v>
      </c>
      <c r="X36" s="45" t="str">
        <f t="shared" si="1"/>
        <v>NA</v>
      </c>
      <c r="Y36" s="45" t="str">
        <f t="shared" si="1"/>
        <v>NA</v>
      </c>
      <c r="Z36" s="45" t="str">
        <f t="shared" si="1"/>
        <v>NA</v>
      </c>
      <c r="AA36" s="45" t="str">
        <f t="shared" si="1"/>
        <v>NA</v>
      </c>
      <c r="AB36" s="45" t="str">
        <f t="shared" si="0"/>
        <v>NA</v>
      </c>
      <c r="AC36" s="45" t="str">
        <f t="shared" si="0"/>
        <v>NA</v>
      </c>
      <c r="AD36" s="45" t="str">
        <f t="shared" si="0"/>
        <v>NA</v>
      </c>
      <c r="AE36" s="45" t="str">
        <f t="shared" si="0"/>
        <v>NA</v>
      </c>
      <c r="AF36" s="45" t="str">
        <f t="shared" si="0"/>
        <v>NA</v>
      </c>
      <c r="AG36" s="45" t="str">
        <f t="shared" si="0"/>
        <v>NA</v>
      </c>
      <c r="AH36" s="45" t="str">
        <f t="shared" si="0"/>
        <v>NA</v>
      </c>
      <c r="AI36" s="45" t="str">
        <f t="shared" si="0"/>
        <v>NA</v>
      </c>
      <c r="AJ36" s="45" t="str">
        <f t="shared" si="0"/>
        <v>NA</v>
      </c>
      <c r="AK36" s="45"/>
      <c r="AL36" s="32"/>
    </row>
    <row r="37" spans="2:39" x14ac:dyDescent="0.2">
      <c r="B37" s="93" t="s">
        <v>11</v>
      </c>
      <c r="C37" s="41">
        <f t="shared" si="1"/>
        <v>2.8491905195329704E-4</v>
      </c>
      <c r="D37" s="41">
        <f t="shared" si="1"/>
        <v>3.8162578711650333E-3</v>
      </c>
      <c r="E37" s="41">
        <f t="shared" si="1"/>
        <v>3.6853090522684347E-3</v>
      </c>
      <c r="F37" s="41">
        <f t="shared" si="1"/>
        <v>3.459551788951036E-3</v>
      </c>
      <c r="G37" s="41">
        <f t="shared" si="1"/>
        <v>3.6461317277623807E-3</v>
      </c>
      <c r="H37" s="41">
        <f t="shared" si="1"/>
        <v>3.4208420219915318E-3</v>
      </c>
      <c r="I37" s="41">
        <f t="shared" si="1"/>
        <v>2.8183393639716714E-3</v>
      </c>
      <c r="J37" s="41">
        <f t="shared" si="1"/>
        <v>2.7206863972936831E-3</v>
      </c>
      <c r="K37" s="41">
        <f t="shared" si="1"/>
        <v>2.444158695724871E-3</v>
      </c>
      <c r="L37" s="41">
        <f t="shared" si="1"/>
        <v>2.3253425231686171E-3</v>
      </c>
      <c r="M37" s="41">
        <f t="shared" si="1"/>
        <v>2.0739260914575384E-3</v>
      </c>
      <c r="N37" s="41">
        <f t="shared" si="1"/>
        <v>1.8737222629979519E-3</v>
      </c>
      <c r="O37" s="41">
        <f t="shared" si="1"/>
        <v>1.6716859902711672E-3</v>
      </c>
      <c r="P37" s="41">
        <f t="shared" si="1"/>
        <v>1.3333998786785577E-3</v>
      </c>
      <c r="Q37" s="41">
        <f t="shared" si="1"/>
        <v>1.165265028708163E-3</v>
      </c>
      <c r="R37" s="41">
        <f t="shared" si="1"/>
        <v>2.2373944348950638E-5</v>
      </c>
      <c r="S37" s="41">
        <f t="shared" si="1"/>
        <v>-4.3509983363538168E-5</v>
      </c>
      <c r="T37" s="41">
        <f t="shared" si="1"/>
        <v>-3.9875743229957376E-4</v>
      </c>
      <c r="U37" s="41">
        <f t="shared" si="1"/>
        <v>-8.5242766692686367E-4</v>
      </c>
      <c r="V37" s="41">
        <f t="shared" si="1"/>
        <v>-7.3546589963568109E-4</v>
      </c>
      <c r="W37" s="41">
        <f t="shared" si="1"/>
        <v>-1.0109212038337913E-3</v>
      </c>
      <c r="X37" s="41">
        <f t="shared" si="1"/>
        <v>-1.1889431582876994E-3</v>
      </c>
      <c r="Y37" s="41">
        <f t="shared" si="1"/>
        <v>-1.1448184369421482E-3</v>
      </c>
      <c r="Z37" s="41">
        <f t="shared" si="1"/>
        <v>-1.0807734264121742E-3</v>
      </c>
      <c r="AA37" s="41">
        <f t="shared" si="1"/>
        <v>-1.439940308336878E-3</v>
      </c>
      <c r="AB37" s="41">
        <f t="shared" si="0"/>
        <v>-1.1435368606069031E-3</v>
      </c>
      <c r="AC37" s="41">
        <f t="shared" si="0"/>
        <v>-6.4377782173952278E-4</v>
      </c>
      <c r="AD37" s="41">
        <f t="shared" si="0"/>
        <v>-1.0311529336542039E-4</v>
      </c>
      <c r="AE37" s="41">
        <f t="shared" si="0"/>
        <v>2.1378183721116998E-5</v>
      </c>
      <c r="AF37" s="41">
        <f t="shared" si="0"/>
        <v>3.8776456886142994E-4</v>
      </c>
      <c r="AG37" s="41">
        <f t="shared" si="0"/>
        <v>3.8595675521764619E-4</v>
      </c>
      <c r="AH37" s="41">
        <f t="shared" si="0"/>
        <v>1.5459813618073445E-4</v>
      </c>
      <c r="AI37" s="41">
        <f t="shared" si="0"/>
        <v>8.4806166644571588E-4</v>
      </c>
      <c r="AJ37" s="41">
        <f t="shared" si="0"/>
        <v>1.0548366915955592E-3</v>
      </c>
      <c r="AK37" s="41"/>
      <c r="AL37" s="33">
        <f>AVERAGE(C37:AJ37)</f>
        <v>8.7730941767602674E-4</v>
      </c>
      <c r="AM37" s="87" t="s">
        <v>42</v>
      </c>
    </row>
    <row r="38" spans="2:39" x14ac:dyDescent="0.2">
      <c r="B38" s="93" t="s">
        <v>13</v>
      </c>
      <c r="C38" s="41">
        <f t="shared" si="1"/>
        <v>2.0346675297072538E-2</v>
      </c>
      <c r="D38" s="41">
        <f t="shared" si="1"/>
        <v>1.9913795662804146E-2</v>
      </c>
      <c r="E38" s="41">
        <f t="shared" si="1"/>
        <v>2.1855080414354387E-2</v>
      </c>
      <c r="F38" s="41">
        <f t="shared" si="1"/>
        <v>1.9931556707369489E-2</v>
      </c>
      <c r="G38" s="41">
        <f t="shared" si="1"/>
        <v>1.4701707347232957E-2</v>
      </c>
      <c r="H38" s="41">
        <f t="shared" si="1"/>
        <v>1.1224150312988734E-2</v>
      </c>
      <c r="I38" s="41">
        <f t="shared" si="1"/>
        <v>1.470738299284142E-2</v>
      </c>
      <c r="J38" s="41">
        <f t="shared" si="1"/>
        <v>1.6769487268475589E-2</v>
      </c>
      <c r="K38" s="41">
        <f t="shared" si="1"/>
        <v>1.4246631353919376E-2</v>
      </c>
      <c r="L38" s="41">
        <f t="shared" si="1"/>
        <v>6.8456064257524799E-3</v>
      </c>
      <c r="M38" s="41">
        <f t="shared" si="1"/>
        <v>6.356282721505721E-3</v>
      </c>
      <c r="N38" s="41">
        <f t="shared" si="1"/>
        <v>1.4112386238868884E-2</v>
      </c>
      <c r="O38" s="41">
        <f t="shared" si="1"/>
        <v>1.1320730830751042E-2</v>
      </c>
      <c r="P38" s="41">
        <f t="shared" si="1"/>
        <v>3.4365255946853294E-3</v>
      </c>
      <c r="Q38" s="41">
        <f t="shared" si="1"/>
        <v>6.2426861271624671E-3</v>
      </c>
      <c r="R38" s="41">
        <f t="shared" si="1"/>
        <v>-3.7413750944518387E-4</v>
      </c>
      <c r="S38" s="41">
        <f t="shared" si="1"/>
        <v>-2.2998705062964662E-2</v>
      </c>
      <c r="T38" s="41">
        <f t="shared" si="1"/>
        <v>-1.5866118566100682E-2</v>
      </c>
      <c r="U38" s="41">
        <f t="shared" si="1"/>
        <v>-1.8843606980838867E-2</v>
      </c>
      <c r="V38" s="41">
        <f t="shared" si="1"/>
        <v>-1.5475438353595321E-2</v>
      </c>
      <c r="W38" s="41">
        <f t="shared" si="1"/>
        <v>-1.4847821788885053E-2</v>
      </c>
      <c r="X38" s="41">
        <f t="shared" si="1"/>
        <v>-1.2955178313626818E-2</v>
      </c>
      <c r="Y38" s="41">
        <f t="shared" si="1"/>
        <v>-7.0644300645984022E-3</v>
      </c>
      <c r="Z38" s="41">
        <f t="shared" si="1"/>
        <v>-1.3562622427192831E-2</v>
      </c>
      <c r="AA38" s="41">
        <f t="shared" si="1"/>
        <v>-2.3566945430725395E-2</v>
      </c>
      <c r="AB38" s="41">
        <f t="shared" si="0"/>
        <v>-1.5715924153304535E-2</v>
      </c>
      <c r="AC38" s="41">
        <f t="shared" si="0"/>
        <v>-5.311173814346563E-3</v>
      </c>
      <c r="AD38" s="41">
        <f t="shared" si="0"/>
        <v>-1.6295929176567327E-2</v>
      </c>
      <c r="AE38" s="41">
        <f t="shared" si="0"/>
        <v>-1.5188086677346243E-2</v>
      </c>
      <c r="AF38" s="41">
        <f t="shared" si="0"/>
        <v>-1.8755965347945564E-2</v>
      </c>
      <c r="AG38" s="41">
        <f t="shared" si="0"/>
        <v>-2.3521601676908872E-2</v>
      </c>
      <c r="AH38" s="41">
        <f t="shared" si="0"/>
        <v>-2.2030625543326333E-2</v>
      </c>
      <c r="AI38" s="41">
        <f t="shared" si="0"/>
        <v>-1.8146866963434708E-2</v>
      </c>
      <c r="AJ38" s="41">
        <f t="shared" si="0"/>
        <v>-1.48164194273017E-2</v>
      </c>
      <c r="AK38" s="41"/>
      <c r="AL38" s="33">
        <f>AVERAGE(C38:AJ38)</f>
        <v>-2.7449091759608976E-3</v>
      </c>
    </row>
    <row r="39" spans="2:39" x14ac:dyDescent="0.2">
      <c r="B39" s="89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32"/>
    </row>
    <row r="40" spans="2:39" x14ac:dyDescent="0.2">
      <c r="AL40" s="32"/>
    </row>
    <row r="41" spans="2:39" x14ac:dyDescent="0.2">
      <c r="B41" s="86" t="s">
        <v>97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32"/>
    </row>
    <row r="42" spans="2:39" x14ac:dyDescent="0.2"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32"/>
    </row>
    <row r="43" spans="2:39" x14ac:dyDescent="0.2">
      <c r="B43" s="90" t="s">
        <v>4</v>
      </c>
      <c r="C43" s="90">
        <v>1990</v>
      </c>
      <c r="D43" s="90">
        <v>1991</v>
      </c>
      <c r="E43" s="90">
        <v>1992</v>
      </c>
      <c r="F43" s="90">
        <v>1993</v>
      </c>
      <c r="G43" s="90">
        <v>1994</v>
      </c>
      <c r="H43" s="90">
        <v>1995</v>
      </c>
      <c r="I43" s="90">
        <v>1996</v>
      </c>
      <c r="J43" s="90">
        <v>1997</v>
      </c>
      <c r="K43" s="90">
        <v>1998</v>
      </c>
      <c r="L43" s="90">
        <v>1999</v>
      </c>
      <c r="M43" s="90">
        <v>2000</v>
      </c>
      <c r="N43" s="90">
        <v>2001</v>
      </c>
      <c r="O43" s="90">
        <v>2002</v>
      </c>
      <c r="P43" s="90">
        <v>2003</v>
      </c>
      <c r="Q43" s="90">
        <v>2004</v>
      </c>
      <c r="R43" s="90">
        <v>2005</v>
      </c>
      <c r="S43" s="90">
        <v>2006</v>
      </c>
      <c r="T43" s="90">
        <v>2007</v>
      </c>
      <c r="U43" s="90">
        <v>2008</v>
      </c>
      <c r="V43" s="90">
        <v>2009</v>
      </c>
      <c r="W43" s="90">
        <v>2010</v>
      </c>
      <c r="X43" s="90">
        <v>2011</v>
      </c>
      <c r="Y43" s="90">
        <v>2012</v>
      </c>
      <c r="Z43" s="90">
        <v>2013</v>
      </c>
      <c r="AA43" s="90">
        <v>2014</v>
      </c>
      <c r="AB43" s="90">
        <v>2015</v>
      </c>
      <c r="AC43" s="90">
        <v>2016</v>
      </c>
      <c r="AD43" s="90">
        <v>2017</v>
      </c>
      <c r="AE43" s="90">
        <v>2018</v>
      </c>
      <c r="AF43" s="90">
        <v>2019</v>
      </c>
      <c r="AG43" s="90">
        <v>2020</v>
      </c>
      <c r="AH43" s="90">
        <v>2021</v>
      </c>
      <c r="AI43" s="90">
        <v>2022</v>
      </c>
      <c r="AJ43" s="90">
        <v>2023</v>
      </c>
      <c r="AK43" s="90"/>
      <c r="AL43" s="32"/>
    </row>
    <row r="44" spans="2:39" x14ac:dyDescent="0.2">
      <c r="B44" s="91" t="s">
        <v>5</v>
      </c>
      <c r="C44" s="53">
        <f>IFERROR((C18-C5),"NA")</f>
        <v>17.078197478436778</v>
      </c>
      <c r="D44" s="53">
        <f t="shared" ref="D44:AJ51" si="2">IFERROR((D18-D5),"NA")</f>
        <v>216.86329494979873</v>
      </c>
      <c r="E44" s="53">
        <f t="shared" si="2"/>
        <v>209.48908535246301</v>
      </c>
      <c r="F44" s="53">
        <f t="shared" si="2"/>
        <v>198.35953274651911</v>
      </c>
      <c r="G44" s="53">
        <f t="shared" si="2"/>
        <v>213.87007967834506</v>
      </c>
      <c r="H44" s="53">
        <f t="shared" si="2"/>
        <v>205.75733030049014</v>
      </c>
      <c r="I44" s="53">
        <f t="shared" si="2"/>
        <v>174.52476342367299</v>
      </c>
      <c r="J44" s="53">
        <f t="shared" si="2"/>
        <v>171.30566767929849</v>
      </c>
      <c r="K44" s="53">
        <f t="shared" si="2"/>
        <v>159.48753527442022</v>
      </c>
      <c r="L44" s="53">
        <f t="shared" si="2"/>
        <v>154.81983547777781</v>
      </c>
      <c r="M44" s="53">
        <f t="shared" si="2"/>
        <v>143.72269173941459</v>
      </c>
      <c r="N44" s="53">
        <f t="shared" si="2"/>
        <v>135.59487419321522</v>
      </c>
      <c r="O44" s="53">
        <f t="shared" si="2"/>
        <v>123.68533849044616</v>
      </c>
      <c r="P44" s="53">
        <f t="shared" si="2"/>
        <v>109.8825183092049</v>
      </c>
      <c r="Q44" s="53">
        <f t="shared" si="2"/>
        <v>96.236658156951307</v>
      </c>
      <c r="R44" s="53">
        <f t="shared" si="2"/>
        <v>19.556838268712454</v>
      </c>
      <c r="S44" s="53">
        <f t="shared" si="2"/>
        <v>22.7761572504387</v>
      </c>
      <c r="T44" s="53">
        <f t="shared" si="2"/>
        <v>1.8086209165849141</v>
      </c>
      <c r="U44" s="53">
        <f t="shared" si="2"/>
        <v>-14.771888532995945</v>
      </c>
      <c r="V44" s="53">
        <f t="shared" si="2"/>
        <v>2.1480987367103808</v>
      </c>
      <c r="W44" s="53">
        <f t="shared" si="2"/>
        <v>-10.06570255895349</v>
      </c>
      <c r="X44" s="53">
        <f t="shared" si="2"/>
        <v>-12.502758755166724</v>
      </c>
      <c r="Y44" s="53">
        <f t="shared" si="2"/>
        <v>-9.4710336865682621</v>
      </c>
      <c r="Z44" s="53">
        <f t="shared" si="2"/>
        <v>3.6700091756792972</v>
      </c>
      <c r="AA44" s="53">
        <f t="shared" si="2"/>
        <v>-4.7015923781582387</v>
      </c>
      <c r="AB44" s="53">
        <f t="shared" si="2"/>
        <v>-5.4370808906242019</v>
      </c>
      <c r="AC44" s="53">
        <f t="shared" si="2"/>
        <v>25.512403598411765</v>
      </c>
      <c r="AD44" s="53">
        <f t="shared" si="2"/>
        <v>49.66630446252384</v>
      </c>
      <c r="AE44" s="53">
        <f t="shared" si="2"/>
        <v>55.668763046262029</v>
      </c>
      <c r="AF44" s="53">
        <f t="shared" si="2"/>
        <v>85.384688438527519</v>
      </c>
      <c r="AG44" s="53">
        <f t="shared" si="2"/>
        <v>68.977241030574078</v>
      </c>
      <c r="AH44" s="53">
        <f t="shared" si="2"/>
        <v>89.873672397217888</v>
      </c>
      <c r="AI44" s="53">
        <f t="shared" si="2"/>
        <v>107.39558193941048</v>
      </c>
      <c r="AJ44" s="53">
        <f t="shared" si="2"/>
        <v>83.324475490899204</v>
      </c>
      <c r="AK44" s="53"/>
      <c r="AL44" s="57"/>
    </row>
    <row r="45" spans="2:39" x14ac:dyDescent="0.2">
      <c r="B45" s="91" t="s">
        <v>12</v>
      </c>
      <c r="C45" s="53">
        <f t="shared" ref="C45:AA51" si="3">IFERROR((C19-C6),"NA")</f>
        <v>-74.515574800745981</v>
      </c>
      <c r="D45" s="53">
        <f t="shared" si="3"/>
        <v>-74.542016329166472</v>
      </c>
      <c r="E45" s="53">
        <f t="shared" si="3"/>
        <v>-74.876054456118709</v>
      </c>
      <c r="F45" s="53">
        <f t="shared" si="3"/>
        <v>-75.238219642277272</v>
      </c>
      <c r="G45" s="53">
        <f t="shared" si="3"/>
        <v>-76.341511685274327</v>
      </c>
      <c r="H45" s="53">
        <f t="shared" si="3"/>
        <v>-76.697254482970038</v>
      </c>
      <c r="I45" s="53">
        <f t="shared" si="3"/>
        <v>-75.429106799598685</v>
      </c>
      <c r="J45" s="53">
        <f t="shared" si="3"/>
        <v>-74.824885402664677</v>
      </c>
      <c r="K45" s="53">
        <f t="shared" si="3"/>
        <v>-74.727721730003395</v>
      </c>
      <c r="L45" s="53">
        <f t="shared" si="3"/>
        <v>-72.938917751374447</v>
      </c>
      <c r="M45" s="53">
        <f t="shared" si="3"/>
        <v>-69.764251790351409</v>
      </c>
      <c r="N45" s="53">
        <f t="shared" si="3"/>
        <v>-75.168118922785652</v>
      </c>
      <c r="O45" s="53">
        <f t="shared" si="3"/>
        <v>-86.077495326329881</v>
      </c>
      <c r="P45" s="53">
        <f t="shared" si="3"/>
        <v>-95.482829693416079</v>
      </c>
      <c r="Q45" s="53">
        <f t="shared" si="3"/>
        <v>-96.804358555722501</v>
      </c>
      <c r="R45" s="53">
        <f t="shared" si="3"/>
        <v>-94.005599105540568</v>
      </c>
      <c r="S45" s="53">
        <f t="shared" si="3"/>
        <v>-103.48147147862073</v>
      </c>
      <c r="T45" s="53">
        <f t="shared" si="3"/>
        <v>-110.78292268591849</v>
      </c>
      <c r="U45" s="53">
        <f t="shared" si="3"/>
        <v>-122.7906447852547</v>
      </c>
      <c r="V45" s="53">
        <f t="shared" si="3"/>
        <v>-126.06885895253754</v>
      </c>
      <c r="W45" s="53">
        <f t="shared" si="3"/>
        <v>-136.19400384211076</v>
      </c>
      <c r="X45" s="53">
        <f t="shared" si="3"/>
        <v>-138.956989633783</v>
      </c>
      <c r="Y45" s="53">
        <f t="shared" si="3"/>
        <v>-142.53101481076692</v>
      </c>
      <c r="Z45" s="53">
        <f t="shared" si="3"/>
        <v>-149.03087690781558</v>
      </c>
      <c r="AA45" s="53">
        <f t="shared" si="3"/>
        <v>-145.92341837124923</v>
      </c>
      <c r="AB45" s="53">
        <f t="shared" si="2"/>
        <v>-148.40490254063297</v>
      </c>
      <c r="AC45" s="53">
        <f t="shared" si="2"/>
        <v>-153.61754136885611</v>
      </c>
      <c r="AD45" s="53">
        <f t="shared" si="2"/>
        <v>-162.38740195299351</v>
      </c>
      <c r="AE45" s="53">
        <f t="shared" si="2"/>
        <v>-154.67439181772443</v>
      </c>
      <c r="AF45" s="53">
        <f t="shared" si="2"/>
        <v>-166.85140507640972</v>
      </c>
      <c r="AG45" s="53">
        <f t="shared" si="2"/>
        <v>-153.60248051698818</v>
      </c>
      <c r="AH45" s="53">
        <f t="shared" si="2"/>
        <v>-173.13508796016504</v>
      </c>
      <c r="AI45" s="53">
        <f t="shared" si="2"/>
        <v>-170.60446500178614</v>
      </c>
      <c r="AJ45" s="53">
        <f t="shared" si="2"/>
        <v>-181.66257357176619</v>
      </c>
      <c r="AK45" s="53"/>
      <c r="AL45" s="57"/>
    </row>
    <row r="46" spans="2:39" x14ac:dyDescent="0.2">
      <c r="B46" s="91" t="s">
        <v>8</v>
      </c>
      <c r="C46" s="53">
        <f t="shared" si="3"/>
        <v>0</v>
      </c>
      <c r="D46" s="53">
        <f t="shared" si="3"/>
        <v>3.637978807091713E-12</v>
      </c>
      <c r="E46" s="53">
        <f t="shared" si="3"/>
        <v>-3.637978807091713E-12</v>
      </c>
      <c r="F46" s="53">
        <f t="shared" si="3"/>
        <v>0</v>
      </c>
      <c r="G46" s="53">
        <f t="shared" si="3"/>
        <v>3.637978807091713E-12</v>
      </c>
      <c r="H46" s="53">
        <f t="shared" si="3"/>
        <v>0</v>
      </c>
      <c r="I46" s="53">
        <f t="shared" si="3"/>
        <v>0</v>
      </c>
      <c r="J46" s="53">
        <f t="shared" si="3"/>
        <v>3.637978807091713E-12</v>
      </c>
      <c r="K46" s="53">
        <f t="shared" si="3"/>
        <v>0</v>
      </c>
      <c r="L46" s="53">
        <f t="shared" si="3"/>
        <v>-3.637978807091713E-12</v>
      </c>
      <c r="M46" s="53">
        <f t="shared" si="3"/>
        <v>0</v>
      </c>
      <c r="N46" s="53">
        <f t="shared" si="3"/>
        <v>0</v>
      </c>
      <c r="O46" s="53">
        <f t="shared" si="3"/>
        <v>0</v>
      </c>
      <c r="P46" s="53">
        <f t="shared" si="3"/>
        <v>0</v>
      </c>
      <c r="Q46" s="53">
        <f t="shared" si="3"/>
        <v>0</v>
      </c>
      <c r="R46" s="53">
        <f>IFERROR((R20-R7),"NA")</f>
        <v>0</v>
      </c>
      <c r="S46" s="53">
        <f t="shared" si="3"/>
        <v>0</v>
      </c>
      <c r="T46" s="53">
        <f t="shared" si="3"/>
        <v>0</v>
      </c>
      <c r="U46" s="53">
        <f t="shared" si="3"/>
        <v>0</v>
      </c>
      <c r="V46" s="53">
        <f t="shared" si="3"/>
        <v>0</v>
      </c>
      <c r="W46" s="53">
        <f t="shared" si="3"/>
        <v>0</v>
      </c>
      <c r="X46" s="53">
        <f t="shared" si="3"/>
        <v>0</v>
      </c>
      <c r="Y46" s="53">
        <f t="shared" si="3"/>
        <v>0</v>
      </c>
      <c r="Z46" s="53">
        <f t="shared" si="3"/>
        <v>-9.8885067981900647</v>
      </c>
      <c r="AA46" s="53">
        <f t="shared" si="3"/>
        <v>-11.554275423521176</v>
      </c>
      <c r="AB46" s="53">
        <f t="shared" si="2"/>
        <v>-0.38356584505891078</v>
      </c>
      <c r="AC46" s="53">
        <f t="shared" si="2"/>
        <v>2.6447687549807597</v>
      </c>
      <c r="AD46" s="53">
        <f t="shared" si="2"/>
        <v>4.7011615759874985</v>
      </c>
      <c r="AE46" s="53">
        <f t="shared" si="2"/>
        <v>-3.7163229429643252</v>
      </c>
      <c r="AF46" s="53">
        <f t="shared" si="2"/>
        <v>-2.9333753550818074</v>
      </c>
      <c r="AG46" s="53">
        <f t="shared" si="2"/>
        <v>6.0910992856079247</v>
      </c>
      <c r="AH46" s="53">
        <f t="shared" si="2"/>
        <v>-14.039811967664718</v>
      </c>
      <c r="AI46" s="53">
        <f t="shared" si="2"/>
        <v>-1.2792737550189486</v>
      </c>
      <c r="AJ46" s="53">
        <f t="shared" si="2"/>
        <v>42.244164445972274</v>
      </c>
      <c r="AK46" s="53"/>
      <c r="AL46" s="57"/>
    </row>
    <row r="47" spans="2:39" x14ac:dyDescent="0.2">
      <c r="B47" s="91" t="s">
        <v>102</v>
      </c>
      <c r="C47" s="53">
        <f t="shared" si="3"/>
        <v>1221.8868414040617</v>
      </c>
      <c r="D47" s="53">
        <f t="shared" si="3"/>
        <v>1009.4773609473596</v>
      </c>
      <c r="E47" s="53">
        <f t="shared" si="3"/>
        <v>1131.7652850855611</v>
      </c>
      <c r="F47" s="53">
        <f t="shared" si="3"/>
        <v>1039.542638237559</v>
      </c>
      <c r="G47" s="53">
        <f t="shared" si="3"/>
        <v>721.12747632197534</v>
      </c>
      <c r="H47" s="53">
        <f t="shared" si="3"/>
        <v>535.57544700303515</v>
      </c>
      <c r="I47" s="53">
        <f t="shared" si="3"/>
        <v>821.882092034989</v>
      </c>
      <c r="J47" s="53">
        <f t="shared" si="3"/>
        <v>974.07463229483074</v>
      </c>
      <c r="K47" s="53">
        <f t="shared" si="3"/>
        <v>848.12941787645832</v>
      </c>
      <c r="L47" s="53">
        <f t="shared" si="3"/>
        <v>337.76142523500221</v>
      </c>
      <c r="M47" s="53">
        <f t="shared" si="3"/>
        <v>332.45184733775932</v>
      </c>
      <c r="N47" s="53">
        <f t="shared" si="3"/>
        <v>969.19959486929292</v>
      </c>
      <c r="O47" s="53">
        <f t="shared" si="3"/>
        <v>742.32974615913554</v>
      </c>
      <c r="P47" s="53">
        <f t="shared" si="3"/>
        <v>171.35058202578784</v>
      </c>
      <c r="Q47" s="53">
        <f t="shared" si="3"/>
        <v>386.76076889643537</v>
      </c>
      <c r="R47" s="53">
        <f t="shared" si="3"/>
        <v>-30.148987631708223</v>
      </c>
      <c r="S47" s="53">
        <f t="shared" si="3"/>
        <v>-1732.1783559640453</v>
      </c>
      <c r="T47" s="53">
        <f t="shared" si="3"/>
        <v>-1144.1650932241814</v>
      </c>
      <c r="U47" s="53">
        <f t="shared" si="3"/>
        <v>-1306.3205683056412</v>
      </c>
      <c r="V47" s="53">
        <f t="shared" si="3"/>
        <v>-978.7855976924784</v>
      </c>
      <c r="W47" s="53">
        <f t="shared" si="3"/>
        <v>-931.15041327069321</v>
      </c>
      <c r="X47" s="53">
        <f t="shared" si="3"/>
        <v>-734.92939306359358</v>
      </c>
      <c r="Y47" s="53">
        <f t="shared" si="3"/>
        <v>-368.49208956384746</v>
      </c>
      <c r="Z47" s="53">
        <f t="shared" si="3"/>
        <v>-777.13114431370468</v>
      </c>
      <c r="AA47" s="53">
        <f t="shared" si="3"/>
        <v>-1387.7952467568639</v>
      </c>
      <c r="AB47" s="53">
        <f t="shared" si="2"/>
        <v>-942.66143163144307</v>
      </c>
      <c r="AC47" s="53">
        <f t="shared" si="2"/>
        <v>-308.71304660627402</v>
      </c>
      <c r="AD47" s="53">
        <f t="shared" si="2"/>
        <v>-1085.9497182635796</v>
      </c>
      <c r="AE47" s="53">
        <f t="shared" si="2"/>
        <v>-997.52425356811636</v>
      </c>
      <c r="AF47" s="53">
        <f t="shared" si="2"/>
        <v>-1221.6724488672617</v>
      </c>
      <c r="AG47" s="53">
        <f t="shared" si="2"/>
        <v>-1488.2291681325837</v>
      </c>
      <c r="AH47" s="53">
        <f t="shared" si="2"/>
        <v>-1430.9600924443635</v>
      </c>
      <c r="AI47" s="53">
        <f t="shared" si="2"/>
        <v>-1186.2806848026812</v>
      </c>
      <c r="AJ47" s="53">
        <f t="shared" si="2"/>
        <v>-929.58038425126233</v>
      </c>
      <c r="AK47" s="53"/>
      <c r="AL47" s="57"/>
    </row>
    <row r="48" spans="2:39" x14ac:dyDescent="0.2">
      <c r="B48" s="91" t="s">
        <v>9</v>
      </c>
      <c r="C48" s="53">
        <f t="shared" si="3"/>
        <v>-2.2737367544323206E-13</v>
      </c>
      <c r="D48" s="53">
        <f t="shared" si="3"/>
        <v>-4.5474735088646412E-13</v>
      </c>
      <c r="E48" s="53">
        <f t="shared" si="3"/>
        <v>9.0949470177292824E-13</v>
      </c>
      <c r="F48" s="53">
        <f t="shared" si="3"/>
        <v>2.2737367544323206E-13</v>
      </c>
      <c r="G48" s="53">
        <f t="shared" si="3"/>
        <v>1.1368683772161603E-12</v>
      </c>
      <c r="H48" s="53">
        <f t="shared" si="3"/>
        <v>0</v>
      </c>
      <c r="I48" s="53">
        <f t="shared" si="3"/>
        <v>-3.1629018284320409E-2</v>
      </c>
      <c r="J48" s="53">
        <f t="shared" si="3"/>
        <v>-9.8773214102493512E-2</v>
      </c>
      <c r="K48" s="53">
        <f t="shared" si="3"/>
        <v>-9.4887054857736075E-2</v>
      </c>
      <c r="L48" s="53">
        <f t="shared" si="3"/>
        <v>-0.10395475975769841</v>
      </c>
      <c r="M48" s="53">
        <f t="shared" si="3"/>
        <v>-0.10665348145653297</v>
      </c>
      <c r="N48" s="53">
        <f t="shared" si="3"/>
        <v>-0.10848861220938488</v>
      </c>
      <c r="O48" s="53">
        <f t="shared" si="3"/>
        <v>-8.6682940899436289E-2</v>
      </c>
      <c r="P48" s="53">
        <f t="shared" si="3"/>
        <v>-7.4160872226457286E-2</v>
      </c>
      <c r="Q48" s="53">
        <f t="shared" si="3"/>
        <v>-9.0137304672225582E-2</v>
      </c>
      <c r="R48" s="53">
        <f t="shared" si="3"/>
        <v>-0.11272723171828147</v>
      </c>
      <c r="S48" s="53">
        <f t="shared" si="3"/>
        <v>-0.1148743161541006</v>
      </c>
      <c r="T48" s="53">
        <f t="shared" si="3"/>
        <v>-0.16444871129533567</v>
      </c>
      <c r="U48" s="53">
        <f t="shared" si="3"/>
        <v>-0.17709882512758668</v>
      </c>
      <c r="V48" s="53">
        <f t="shared" si="3"/>
        <v>-0.19052463350942617</v>
      </c>
      <c r="W48" s="53">
        <f t="shared" si="3"/>
        <v>5.4358254263182744</v>
      </c>
      <c r="X48" s="53">
        <f>IFERROR((X22-X9),"NA")</f>
        <v>4.6976516602860556</v>
      </c>
      <c r="Y48" s="53">
        <f t="shared" si="3"/>
        <v>4.7123423703433218</v>
      </c>
      <c r="Z48" s="53">
        <f t="shared" si="3"/>
        <v>9.5821199880165295</v>
      </c>
      <c r="AA48" s="53">
        <f t="shared" si="3"/>
        <v>0.4399740281104414</v>
      </c>
      <c r="AB48" s="53">
        <f t="shared" si="2"/>
        <v>5.3914809156838146</v>
      </c>
      <c r="AC48" s="53">
        <f t="shared" si="2"/>
        <v>3.4034495781892247</v>
      </c>
      <c r="AD48" s="53">
        <f t="shared" si="2"/>
        <v>9.1033260553519995</v>
      </c>
      <c r="AE48" s="53">
        <f t="shared" si="2"/>
        <v>9.3225589927262718</v>
      </c>
      <c r="AF48" s="53">
        <f t="shared" si="2"/>
        <v>9.4732788702416428</v>
      </c>
      <c r="AG48" s="53">
        <f t="shared" si="2"/>
        <v>9.6229247651966716</v>
      </c>
      <c r="AH48" s="53">
        <f t="shared" si="2"/>
        <v>9.7093421561665991</v>
      </c>
      <c r="AI48" s="53">
        <f t="shared" si="2"/>
        <v>9.921976094471006</v>
      </c>
      <c r="AJ48" s="53">
        <f t="shared" si="2"/>
        <v>8.6110914789047683</v>
      </c>
      <c r="AK48" s="53"/>
      <c r="AL48" s="57"/>
    </row>
    <row r="49" spans="2:39" x14ac:dyDescent="0.2">
      <c r="B49" s="91" t="s">
        <v>10</v>
      </c>
      <c r="C49" s="53" t="str">
        <f t="shared" si="3"/>
        <v>NA</v>
      </c>
      <c r="D49" s="53" t="str">
        <f t="shared" si="3"/>
        <v>NA</v>
      </c>
      <c r="E49" s="53" t="str">
        <f t="shared" si="3"/>
        <v>NA</v>
      </c>
      <c r="F49" s="53" t="str">
        <f t="shared" si="3"/>
        <v>NA</v>
      </c>
      <c r="G49" s="53" t="str">
        <f t="shared" si="3"/>
        <v>NA</v>
      </c>
      <c r="H49" s="53" t="str">
        <f t="shared" si="3"/>
        <v>NA</v>
      </c>
      <c r="I49" s="53" t="str">
        <f t="shared" si="3"/>
        <v>NA</v>
      </c>
      <c r="J49" s="53" t="str">
        <f t="shared" si="3"/>
        <v>NA</v>
      </c>
      <c r="K49" s="53" t="str">
        <f t="shared" si="3"/>
        <v>NA</v>
      </c>
      <c r="L49" s="53" t="str">
        <f t="shared" si="3"/>
        <v>NA</v>
      </c>
      <c r="M49" s="53" t="str">
        <f t="shared" si="3"/>
        <v>NA</v>
      </c>
      <c r="N49" s="53" t="str">
        <f t="shared" si="3"/>
        <v>NA</v>
      </c>
      <c r="O49" s="53" t="str">
        <f t="shared" si="3"/>
        <v>NA</v>
      </c>
      <c r="P49" s="53" t="str">
        <f t="shared" si="3"/>
        <v>NA</v>
      </c>
      <c r="Q49" s="53" t="str">
        <f t="shared" si="3"/>
        <v>NA</v>
      </c>
      <c r="R49" s="53" t="str">
        <f t="shared" si="3"/>
        <v>NA</v>
      </c>
      <c r="S49" s="53" t="str">
        <f t="shared" si="3"/>
        <v>NA</v>
      </c>
      <c r="T49" s="53" t="str">
        <f t="shared" si="3"/>
        <v>NA</v>
      </c>
      <c r="U49" s="53" t="str">
        <f t="shared" si="3"/>
        <v>NA</v>
      </c>
      <c r="V49" s="53" t="str">
        <f t="shared" si="3"/>
        <v>NA</v>
      </c>
      <c r="W49" s="53" t="str">
        <f t="shared" si="3"/>
        <v>NA</v>
      </c>
      <c r="X49" s="53" t="str">
        <f t="shared" si="3"/>
        <v>NA</v>
      </c>
      <c r="Y49" s="53" t="str">
        <f t="shared" si="3"/>
        <v>NA</v>
      </c>
      <c r="Z49" s="53" t="str">
        <f t="shared" si="3"/>
        <v>NA</v>
      </c>
      <c r="AA49" s="53" t="str">
        <f t="shared" si="3"/>
        <v>NA</v>
      </c>
      <c r="AB49" s="53" t="str">
        <f t="shared" si="2"/>
        <v>NA</v>
      </c>
      <c r="AC49" s="53" t="str">
        <f t="shared" si="2"/>
        <v>NA</v>
      </c>
      <c r="AD49" s="53" t="str">
        <f t="shared" si="2"/>
        <v>NA</v>
      </c>
      <c r="AE49" s="53" t="str">
        <f t="shared" si="2"/>
        <v>NA</v>
      </c>
      <c r="AF49" s="53" t="str">
        <f t="shared" si="2"/>
        <v>NA</v>
      </c>
      <c r="AG49" s="53" t="str">
        <f t="shared" si="2"/>
        <v>NA</v>
      </c>
      <c r="AH49" s="53" t="str">
        <f t="shared" si="2"/>
        <v>NA</v>
      </c>
      <c r="AI49" s="53" t="str">
        <f t="shared" si="2"/>
        <v>NA</v>
      </c>
      <c r="AJ49" s="53" t="str">
        <f t="shared" si="2"/>
        <v>NA</v>
      </c>
      <c r="AK49" s="53"/>
      <c r="AL49" s="57"/>
    </row>
    <row r="50" spans="2:39" x14ac:dyDescent="0.2">
      <c r="B50" s="93" t="s">
        <v>11</v>
      </c>
      <c r="C50" s="68">
        <f t="shared" si="3"/>
        <v>15.879938980579027</v>
      </c>
      <c r="D50" s="68">
        <f t="shared" si="3"/>
        <v>215.62336782587226</v>
      </c>
      <c r="E50" s="68">
        <f t="shared" si="3"/>
        <v>208.20623769579834</v>
      </c>
      <c r="F50" s="68">
        <f t="shared" si="3"/>
        <v>197.04183042779914</v>
      </c>
      <c r="G50" s="68">
        <f t="shared" si="3"/>
        <v>212.47661085631262</v>
      </c>
      <c r="H50" s="68">
        <f t="shared" si="3"/>
        <v>204.13925939009641</v>
      </c>
      <c r="I50" s="68">
        <f t="shared" si="3"/>
        <v>174.02165979168058</v>
      </c>
      <c r="J50" s="68">
        <f t="shared" si="3"/>
        <v>171.58918904279562</v>
      </c>
      <c r="K50" s="68">
        <f t="shared" si="3"/>
        <v>160.18990119639784</v>
      </c>
      <c r="L50" s="68">
        <f t="shared" si="3"/>
        <v>155.17005235032411</v>
      </c>
      <c r="M50" s="68">
        <f t="shared" si="3"/>
        <v>142.80194271232176</v>
      </c>
      <c r="N50" s="68">
        <f t="shared" si="3"/>
        <v>132.75102718344715</v>
      </c>
      <c r="O50" s="68">
        <f t="shared" si="3"/>
        <v>115.24772388247948</v>
      </c>
      <c r="P50" s="68">
        <f t="shared" si="3"/>
        <v>92.50622897586436</v>
      </c>
      <c r="Q50" s="68">
        <f t="shared" si="3"/>
        <v>80.039368088066112</v>
      </c>
      <c r="R50" s="68">
        <f t="shared" si="3"/>
        <v>1.5695299393119058</v>
      </c>
      <c r="S50" s="68">
        <f t="shared" si="3"/>
        <v>-3.0139273192180553</v>
      </c>
      <c r="T50" s="68">
        <f t="shared" si="3"/>
        <v>-27.376721566586639</v>
      </c>
      <c r="U50" s="68">
        <f t="shared" si="3"/>
        <v>-57.902817863607197</v>
      </c>
      <c r="V50" s="68">
        <f t="shared" si="3"/>
        <v>-45.711604640011501</v>
      </c>
      <c r="W50" s="68">
        <f t="shared" si="3"/>
        <v>-62.471933979562891</v>
      </c>
      <c r="X50" s="68">
        <f t="shared" si="3"/>
        <v>-68.764090203629166</v>
      </c>
      <c r="Y50" s="68">
        <f t="shared" si="3"/>
        <v>-66.810197637001693</v>
      </c>
      <c r="Z50" s="68">
        <f t="shared" si="3"/>
        <v>-62.693200475958292</v>
      </c>
      <c r="AA50" s="68">
        <f t="shared" si="3"/>
        <v>-83.653191040844831</v>
      </c>
      <c r="AB50" s="68">
        <f t="shared" si="2"/>
        <v>-69.099761301942635</v>
      </c>
      <c r="AC50" s="68">
        <f t="shared" si="2"/>
        <v>-40.374648502831405</v>
      </c>
      <c r="AD50" s="68">
        <f t="shared" si="2"/>
        <v>-6.3870253490385949</v>
      </c>
      <c r="AE50" s="68">
        <f t="shared" si="2"/>
        <v>1.3167976476688636</v>
      </c>
      <c r="AF50" s="68">
        <f t="shared" si="2"/>
        <v>23.177823530066235</v>
      </c>
      <c r="AG50" s="68">
        <f t="shared" si="2"/>
        <v>22.238312180823414</v>
      </c>
      <c r="AH50" s="68">
        <f t="shared" si="2"/>
        <v>9.3110872131292126</v>
      </c>
      <c r="AI50" s="68">
        <f t="shared" si="2"/>
        <v>50.002087235254294</v>
      </c>
      <c r="AJ50" s="68">
        <f t="shared" si="2"/>
        <v>57.946772277187847</v>
      </c>
      <c r="AK50" s="54"/>
      <c r="AL50" s="76">
        <f>AVERAGE(C50:AJ50)</f>
        <v>54.381989074795399</v>
      </c>
      <c r="AM50" s="87" t="s">
        <v>42</v>
      </c>
    </row>
    <row r="51" spans="2:39" x14ac:dyDescent="0.2">
      <c r="B51" s="93" t="s">
        <v>13</v>
      </c>
      <c r="C51" s="68">
        <f>IFERROR((C25-C12),"NA")</f>
        <v>1237.7667803846416</v>
      </c>
      <c r="D51" s="68">
        <f t="shared" si="3"/>
        <v>1225.1007287732355</v>
      </c>
      <c r="E51" s="68">
        <f t="shared" si="3"/>
        <v>1339.9715227813576</v>
      </c>
      <c r="F51" s="68">
        <f t="shared" si="3"/>
        <v>1236.5844686653581</v>
      </c>
      <c r="G51" s="68">
        <f t="shared" si="3"/>
        <v>933.60408717828977</v>
      </c>
      <c r="H51" s="68">
        <f t="shared" si="3"/>
        <v>739.71470639313338</v>
      </c>
      <c r="I51" s="68">
        <f t="shared" si="3"/>
        <v>995.90375182667049</v>
      </c>
      <c r="J51" s="68">
        <f t="shared" si="3"/>
        <v>1145.6638213376282</v>
      </c>
      <c r="K51" s="68">
        <f t="shared" si="3"/>
        <v>1008.3193190728489</v>
      </c>
      <c r="L51" s="68">
        <f t="shared" si="3"/>
        <v>492.93147758531268</v>
      </c>
      <c r="M51" s="68">
        <f t="shared" si="3"/>
        <v>475.25379005007562</v>
      </c>
      <c r="N51" s="68">
        <f t="shared" si="3"/>
        <v>1101.9506220527401</v>
      </c>
      <c r="O51" s="68">
        <f t="shared" si="3"/>
        <v>857.57747004162229</v>
      </c>
      <c r="P51" s="68">
        <f t="shared" si="3"/>
        <v>263.85681100164948</v>
      </c>
      <c r="Q51" s="68">
        <f t="shared" si="3"/>
        <v>466.80013698450057</v>
      </c>
      <c r="R51" s="68">
        <f t="shared" si="3"/>
        <v>-28.579457692394499</v>
      </c>
      <c r="S51" s="68">
        <f t="shared" si="3"/>
        <v>-1735.1922832832643</v>
      </c>
      <c r="T51" s="68">
        <f t="shared" si="3"/>
        <v>-1171.5418147907767</v>
      </c>
      <c r="U51" s="68">
        <f t="shared" si="3"/>
        <v>-1364.2233861692512</v>
      </c>
      <c r="V51" s="68">
        <f t="shared" si="3"/>
        <v>-1024.4972023324881</v>
      </c>
      <c r="W51" s="68">
        <f t="shared" si="3"/>
        <v>-993.62234725026065</v>
      </c>
      <c r="X51" s="68">
        <f t="shared" si="3"/>
        <v>-803.69348326722684</v>
      </c>
      <c r="Y51" s="68">
        <f t="shared" si="3"/>
        <v>-435.30228720084415</v>
      </c>
      <c r="Z51" s="68">
        <f t="shared" si="3"/>
        <v>-839.82434478966024</v>
      </c>
      <c r="AA51" s="68">
        <f t="shared" si="3"/>
        <v>-1471.448437797706</v>
      </c>
      <c r="AB51" s="68">
        <f t="shared" si="2"/>
        <v>-1011.7611929333871</v>
      </c>
      <c r="AC51" s="68">
        <f t="shared" si="2"/>
        <v>-349.08769510910497</v>
      </c>
      <c r="AD51" s="68">
        <f t="shared" si="2"/>
        <v>-1092.3367436126136</v>
      </c>
      <c r="AE51" s="68">
        <f t="shared" si="2"/>
        <v>-996.20745592044841</v>
      </c>
      <c r="AF51" s="68">
        <f t="shared" si="2"/>
        <v>-1198.4946253371963</v>
      </c>
      <c r="AG51" s="68">
        <f t="shared" si="2"/>
        <v>-1465.9908559517571</v>
      </c>
      <c r="AH51" s="68">
        <f t="shared" si="2"/>
        <v>-1421.6490052312365</v>
      </c>
      <c r="AI51" s="68">
        <f t="shared" si="2"/>
        <v>-1136.2785975674269</v>
      </c>
      <c r="AJ51" s="68">
        <f t="shared" si="2"/>
        <v>-871.63361197407357</v>
      </c>
      <c r="AK51" s="54"/>
      <c r="AL51" s="76">
        <f>AVERAGE(C51:AJ51)</f>
        <v>-173.24603923770744</v>
      </c>
    </row>
    <row r="82" spans="2:39" x14ac:dyDescent="0.2">
      <c r="B82" s="88" t="s">
        <v>140</v>
      </c>
    </row>
    <row r="89" spans="2:39" x14ac:dyDescent="0.2">
      <c r="B89" s="87" t="s">
        <v>116</v>
      </c>
      <c r="C89" s="101">
        <f t="shared" ref="C89:AJ89" si="4">SUM(C5:C9)</f>
        <v>60833.859208572045</v>
      </c>
      <c r="D89" s="101">
        <f t="shared" si="4"/>
        <v>61520.201849893027</v>
      </c>
      <c r="E89" s="101">
        <f t="shared" si="4"/>
        <v>61311.672040395068</v>
      </c>
      <c r="F89" s="101">
        <f t="shared" si="4"/>
        <v>62041.539796444689</v>
      </c>
      <c r="G89" s="101">
        <f t="shared" si="4"/>
        <v>63503.106484704011</v>
      </c>
      <c r="H89" s="101">
        <f t="shared" si="4"/>
        <v>65903.848912030851</v>
      </c>
      <c r="I89" s="101">
        <f t="shared" si="4"/>
        <v>67714.545294115916</v>
      </c>
      <c r="J89" s="101">
        <f t="shared" si="4"/>
        <v>68318.357204118234</v>
      </c>
      <c r="K89" s="101">
        <f t="shared" si="4"/>
        <v>70775.981635507909</v>
      </c>
      <c r="L89" s="101">
        <f t="shared" si="4"/>
        <v>72006.984761927626</v>
      </c>
      <c r="M89" s="101">
        <f t="shared" si="4"/>
        <v>74769.13958564357</v>
      </c>
      <c r="N89" s="101">
        <f t="shared" si="4"/>
        <v>78083.933035910304</v>
      </c>
      <c r="O89" s="101">
        <f t="shared" si="4"/>
        <v>75752.836355064966</v>
      </c>
      <c r="P89" s="101">
        <f t="shared" si="4"/>
        <v>76780.10936677162</v>
      </c>
      <c r="Q89" s="101">
        <f t="shared" si="4"/>
        <v>74775.525707341396</v>
      </c>
      <c r="R89" s="101">
        <f t="shared" si="4"/>
        <v>76387.576682101615</v>
      </c>
      <c r="S89" s="101">
        <f t="shared" si="4"/>
        <v>75447.390561022665</v>
      </c>
      <c r="T89" s="101">
        <f t="shared" si="4"/>
        <v>73839.219712745369</v>
      </c>
      <c r="U89" s="101">
        <f t="shared" si="4"/>
        <v>72397.147083170566</v>
      </c>
      <c r="V89" s="101">
        <f t="shared" si="4"/>
        <v>66201.498072232149</v>
      </c>
      <c r="W89" s="101">
        <f t="shared" si="4"/>
        <v>66920.411719520867</v>
      </c>
      <c r="X89" s="101">
        <f t="shared" si="4"/>
        <v>62036.466331140124</v>
      </c>
      <c r="Y89" s="101">
        <f t="shared" si="4"/>
        <v>61618.882658666414</v>
      </c>
      <c r="Z89" s="101">
        <f t="shared" si="4"/>
        <v>61921.97337189204</v>
      </c>
      <c r="AA89" s="101">
        <f t="shared" si="4"/>
        <v>62436.960365652893</v>
      </c>
      <c r="AB89" s="101">
        <f t="shared" si="4"/>
        <v>64378.090850015171</v>
      </c>
      <c r="AC89" s="101">
        <f t="shared" si="4"/>
        <v>65727.03272601396</v>
      </c>
      <c r="AD89" s="101">
        <f t="shared" si="4"/>
        <v>67031.264788713946</v>
      </c>
      <c r="AE89" s="101">
        <f t="shared" si="4"/>
        <v>65591.37283607549</v>
      </c>
      <c r="AF89" s="101">
        <f t="shared" si="4"/>
        <v>63899.383641614237</v>
      </c>
      <c r="AG89" s="101">
        <f t="shared" si="4"/>
        <v>62325.298935357729</v>
      </c>
      <c r="AH89" s="101">
        <f t="shared" si="4"/>
        <v>64530.578236889516</v>
      </c>
      <c r="AI89" s="101">
        <f t="shared" si="4"/>
        <v>62615.690072395853</v>
      </c>
      <c r="AJ89" s="101">
        <f t="shared" si="4"/>
        <v>58828.896971419737</v>
      </c>
      <c r="AK89" s="101"/>
      <c r="AL89" s="57"/>
      <c r="AM89" s="101"/>
    </row>
    <row r="90" spans="2:39" x14ac:dyDescent="0.2">
      <c r="AL90" s="57"/>
    </row>
    <row r="91" spans="2:39" x14ac:dyDescent="0.2">
      <c r="B91" s="87" t="s">
        <v>122</v>
      </c>
      <c r="C91" s="101">
        <f t="shared" ref="C91:AJ91" si="5">SUM(C18:C22)</f>
        <v>61998.308672653788</v>
      </c>
      <c r="D91" s="101">
        <f t="shared" si="5"/>
        <v>62672.000489461025</v>
      </c>
      <c r="E91" s="101">
        <f t="shared" si="5"/>
        <v>62578.050356376967</v>
      </c>
      <c r="F91" s="101">
        <f t="shared" si="5"/>
        <v>63204.203747786487</v>
      </c>
      <c r="G91" s="101">
        <f t="shared" si="5"/>
        <v>64361.762529019077</v>
      </c>
      <c r="H91" s="101">
        <f t="shared" si="5"/>
        <v>66568.484434851416</v>
      </c>
      <c r="I91" s="101">
        <f t="shared" si="5"/>
        <v>68635.491413756681</v>
      </c>
      <c r="J91" s="101">
        <f t="shared" si="5"/>
        <v>69388.813845475597</v>
      </c>
      <c r="K91" s="101">
        <f t="shared" si="5"/>
        <v>71708.775979873913</v>
      </c>
      <c r="L91" s="101">
        <f t="shared" si="5"/>
        <v>72426.523150129273</v>
      </c>
      <c r="M91" s="101">
        <f t="shared" si="5"/>
        <v>75175.443219448935</v>
      </c>
      <c r="N91" s="101">
        <f t="shared" si="5"/>
        <v>79113.450897437811</v>
      </c>
      <c r="O91" s="101">
        <f t="shared" si="5"/>
        <v>76532.687261447325</v>
      </c>
      <c r="P91" s="101">
        <f t="shared" si="5"/>
        <v>76965.785476540957</v>
      </c>
      <c r="Q91" s="101">
        <f t="shared" si="5"/>
        <v>75161.628638534385</v>
      </c>
      <c r="R91" s="101">
        <f t="shared" si="5"/>
        <v>76282.866206401348</v>
      </c>
      <c r="S91" s="101">
        <f t="shared" si="5"/>
        <v>73634.392016514292</v>
      </c>
      <c r="T91" s="101">
        <f t="shared" si="5"/>
        <v>72585.915869040531</v>
      </c>
      <c r="U91" s="101">
        <f t="shared" si="5"/>
        <v>70953.08688272156</v>
      </c>
      <c r="V91" s="101">
        <f t="shared" si="5"/>
        <v>65098.601189690344</v>
      </c>
      <c r="W91" s="101">
        <f t="shared" si="5"/>
        <v>65848.437425275435</v>
      </c>
      <c r="X91" s="101">
        <f t="shared" si="5"/>
        <v>61154.774841347862</v>
      </c>
      <c r="Y91" s="101">
        <f t="shared" si="5"/>
        <v>61103.100862975574</v>
      </c>
      <c r="Z91" s="101">
        <f t="shared" si="5"/>
        <v>60999.174973036017</v>
      </c>
      <c r="AA91" s="101">
        <f t="shared" si="5"/>
        <v>60887.425806751206</v>
      </c>
      <c r="AB91" s="101">
        <f t="shared" si="5"/>
        <v>63286.595350023097</v>
      </c>
      <c r="AC91" s="101">
        <f t="shared" si="5"/>
        <v>65296.262759970414</v>
      </c>
      <c r="AD91" s="101">
        <f t="shared" si="5"/>
        <v>65846.398460591226</v>
      </c>
      <c r="AE91" s="101">
        <f t="shared" si="5"/>
        <v>64500.449189785671</v>
      </c>
      <c r="AF91" s="101">
        <f t="shared" si="5"/>
        <v>62602.784379624252</v>
      </c>
      <c r="AG91" s="101">
        <f t="shared" si="5"/>
        <v>60768.158551789529</v>
      </c>
      <c r="AH91" s="101">
        <f t="shared" si="5"/>
        <v>63012.026259070713</v>
      </c>
      <c r="AI91" s="101">
        <f t="shared" si="5"/>
        <v>61374.843206870246</v>
      </c>
      <c r="AJ91" s="101">
        <f t="shared" si="5"/>
        <v>57851.833745012475</v>
      </c>
      <c r="AL91" s="57"/>
    </row>
    <row r="92" spans="2:39" x14ac:dyDescent="0.2"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L92" s="57"/>
    </row>
    <row r="93" spans="2:39" x14ac:dyDescent="0.2">
      <c r="C93" s="101">
        <f>C91-C89</f>
        <v>1164.4494640817429</v>
      </c>
      <c r="D93" s="101">
        <f t="shared" ref="D93:AJ93" si="6">D91-D89</f>
        <v>1151.7986395679982</v>
      </c>
      <c r="E93" s="101">
        <f t="shared" si="6"/>
        <v>1266.3783159818995</v>
      </c>
      <c r="F93" s="101">
        <f t="shared" si="6"/>
        <v>1162.6639513417977</v>
      </c>
      <c r="G93" s="101">
        <f t="shared" si="6"/>
        <v>858.65604431506654</v>
      </c>
      <c r="H93" s="101">
        <f t="shared" si="6"/>
        <v>664.6355228205648</v>
      </c>
      <c r="I93" s="101">
        <f t="shared" si="6"/>
        <v>920.94611964076466</v>
      </c>
      <c r="J93" s="101">
        <f t="shared" si="6"/>
        <v>1070.456641357363</v>
      </c>
      <c r="K93" s="101">
        <f t="shared" si="6"/>
        <v>932.79434436600422</v>
      </c>
      <c r="L93" s="101">
        <f t="shared" si="6"/>
        <v>419.53838820164674</v>
      </c>
      <c r="M93" s="101">
        <f t="shared" si="6"/>
        <v>406.30363380536437</v>
      </c>
      <c r="N93" s="101">
        <f t="shared" si="6"/>
        <v>1029.5178615275072</v>
      </c>
      <c r="O93" s="101">
        <f t="shared" si="6"/>
        <v>779.85090638235852</v>
      </c>
      <c r="P93" s="101">
        <f t="shared" si="6"/>
        <v>185.67610976933793</v>
      </c>
      <c r="Q93" s="101">
        <f t="shared" si="6"/>
        <v>386.10293119298876</v>
      </c>
      <c r="R93" s="101">
        <f t="shared" si="6"/>
        <v>-104.71047570026712</v>
      </c>
      <c r="S93" s="101">
        <f t="shared" si="6"/>
        <v>-1812.998544508373</v>
      </c>
      <c r="T93" s="101">
        <f t="shared" si="6"/>
        <v>-1253.3038437048381</v>
      </c>
      <c r="U93" s="101">
        <f t="shared" si="6"/>
        <v>-1444.0602004490065</v>
      </c>
      <c r="V93" s="101">
        <f t="shared" si="6"/>
        <v>-1102.8968825418051</v>
      </c>
      <c r="W93" s="101">
        <f t="shared" si="6"/>
        <v>-1071.9742942454322</v>
      </c>
      <c r="X93" s="101">
        <f t="shared" si="6"/>
        <v>-881.69148979226156</v>
      </c>
      <c r="Y93" s="101">
        <f t="shared" si="6"/>
        <v>-515.78179569084023</v>
      </c>
      <c r="Z93" s="101">
        <f t="shared" si="6"/>
        <v>-922.79839885602269</v>
      </c>
      <c r="AA93" s="101">
        <f t="shared" si="6"/>
        <v>-1549.534558901687</v>
      </c>
      <c r="AB93" s="101">
        <f t="shared" si="6"/>
        <v>-1091.4954999920737</v>
      </c>
      <c r="AC93" s="101">
        <f t="shared" si="6"/>
        <v>-430.76996604354645</v>
      </c>
      <c r="AD93" s="101">
        <f t="shared" si="6"/>
        <v>-1184.86632812272</v>
      </c>
      <c r="AE93" s="101">
        <f t="shared" si="6"/>
        <v>-1090.9236462898189</v>
      </c>
      <c r="AF93" s="101">
        <f t="shared" si="6"/>
        <v>-1296.5992619899844</v>
      </c>
      <c r="AG93" s="101">
        <f t="shared" si="6"/>
        <v>-1557.1403835681995</v>
      </c>
      <c r="AH93" s="101">
        <f t="shared" si="6"/>
        <v>-1518.5519778188027</v>
      </c>
      <c r="AI93" s="101">
        <f t="shared" si="6"/>
        <v>-1240.8468655256074</v>
      </c>
      <c r="AJ93" s="101">
        <f t="shared" si="6"/>
        <v>-977.06322640726285</v>
      </c>
      <c r="AL93" s="57">
        <f>AVERAGE(C93:AJ93)</f>
        <v>-254.35996369988661</v>
      </c>
    </row>
    <row r="94" spans="2:39" x14ac:dyDescent="0.2">
      <c r="C94" s="69">
        <f>(C91-C89)/C89</f>
        <v>1.9141469557099236E-2</v>
      </c>
      <c r="D94" s="69">
        <f t="shared" ref="D94:AJ94" si="7">(D91-D89)/D89</f>
        <v>1.8722283167703895E-2</v>
      </c>
      <c r="E94" s="69">
        <f t="shared" si="7"/>
        <v>2.0654767254553893E-2</v>
      </c>
      <c r="F94" s="69">
        <f t="shared" si="7"/>
        <v>1.8740088578659431E-2</v>
      </c>
      <c r="G94" s="69">
        <f t="shared" si="7"/>
        <v>1.3521480945532814E-2</v>
      </c>
      <c r="H94" s="69">
        <f t="shared" si="7"/>
        <v>1.008492726589804E-2</v>
      </c>
      <c r="I94" s="69">
        <f t="shared" si="7"/>
        <v>1.3600417984654039E-2</v>
      </c>
      <c r="J94" s="69">
        <f t="shared" si="7"/>
        <v>1.5668653128749935E-2</v>
      </c>
      <c r="K94" s="69">
        <f t="shared" si="7"/>
        <v>1.3179532417788842E-2</v>
      </c>
      <c r="L94" s="69">
        <f t="shared" si="7"/>
        <v>5.8263568400862961E-3</v>
      </c>
      <c r="M94" s="69">
        <f t="shared" si="7"/>
        <v>5.4341087252979276E-3</v>
      </c>
      <c r="N94" s="69">
        <f t="shared" si="7"/>
        <v>1.318475929041687E-2</v>
      </c>
      <c r="O94" s="69">
        <f t="shared" si="7"/>
        <v>1.0294676000342479E-2</v>
      </c>
      <c r="P94" s="69">
        <f t="shared" si="7"/>
        <v>2.4182839969969306E-3</v>
      </c>
      <c r="Q94" s="69">
        <f t="shared" si="7"/>
        <v>5.1634933695301529E-3</v>
      </c>
      <c r="R94" s="69">
        <f t="shared" si="7"/>
        <v>-1.3707788654696497E-3</v>
      </c>
      <c r="S94" s="69">
        <f t="shared" si="7"/>
        <v>-2.4029970168974898E-2</v>
      </c>
      <c r="T94" s="69">
        <f t="shared" si="7"/>
        <v>-1.6973416682631949E-2</v>
      </c>
      <c r="U94" s="69">
        <f t="shared" si="7"/>
        <v>-1.9946368864370522E-2</v>
      </c>
      <c r="V94" s="69">
        <f t="shared" si="7"/>
        <v>-1.6659696753968306E-2</v>
      </c>
      <c r="W94" s="69">
        <f t="shared" si="7"/>
        <v>-1.6018644636233377E-2</v>
      </c>
      <c r="X94" s="69">
        <f t="shared" si="7"/>
        <v>-1.4212471179224525E-2</v>
      </c>
      <c r="Y94" s="69">
        <f t="shared" si="7"/>
        <v>-8.3705152290407172E-3</v>
      </c>
      <c r="Z94" s="69">
        <f t="shared" si="7"/>
        <v>-1.4902599975518616E-2</v>
      </c>
      <c r="AA94" s="69">
        <f t="shared" si="7"/>
        <v>-2.4817584805971741E-2</v>
      </c>
      <c r="AB94" s="69">
        <f t="shared" si="7"/>
        <v>-1.6954455865039318E-2</v>
      </c>
      <c r="AC94" s="69">
        <f t="shared" si="7"/>
        <v>-6.5539238297768606E-3</v>
      </c>
      <c r="AD94" s="69">
        <f t="shared" si="7"/>
        <v>-1.7676323605969255E-2</v>
      </c>
      <c r="AE94" s="69">
        <f t="shared" si="7"/>
        <v>-1.6632120950055902E-2</v>
      </c>
      <c r="AF94" s="69">
        <f t="shared" si="7"/>
        <v>-2.0291263985613452E-2</v>
      </c>
      <c r="AG94" s="69">
        <f t="shared" si="7"/>
        <v>-2.4984082068875871E-2</v>
      </c>
      <c r="AH94" s="69">
        <f t="shared" si="7"/>
        <v>-2.3532285302701784E-2</v>
      </c>
      <c r="AI94" s="69">
        <f t="shared" si="7"/>
        <v>-1.9816868010093771E-2</v>
      </c>
      <c r="AJ94" s="69">
        <f t="shared" si="7"/>
        <v>-1.6608559342561526E-2</v>
      </c>
      <c r="AL94" s="70">
        <f>AVERAGE(C94:AJ94)</f>
        <v>-3.9622538705523895E-3</v>
      </c>
    </row>
    <row r="125" spans="2:2" x14ac:dyDescent="0.2">
      <c r="B125" s="88" t="s">
        <v>139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 10.2 total by gas</vt:lpstr>
      <vt:lpstr>Figure 10.1 Energy</vt:lpstr>
      <vt:lpstr>Figure 10.2 IPPU</vt:lpstr>
      <vt:lpstr>Figure 10.3 Agriculture</vt:lpstr>
      <vt:lpstr>Figure 10.4 LULUCF</vt:lpstr>
      <vt:lpstr>Figure 10.5 Waste</vt:lpstr>
      <vt:lpstr>T.10.3 total by sector &amp; F.10.6</vt:lpstr>
      <vt:lpstr>'T.10.3 total by sector &amp; F.10.6'!_Toc434941777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Hyde</dc:creator>
  <cp:lastModifiedBy>Paul Duffy</cp:lastModifiedBy>
  <dcterms:created xsi:type="dcterms:W3CDTF">2008-02-21T11:53:43Z</dcterms:created>
  <dcterms:modified xsi:type="dcterms:W3CDTF">2026-03-12T13:20:22Z</dcterms:modified>
</cp:coreProperties>
</file>