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theme/themeOverride1.xml" ContentType="application/vnd.openxmlformats-officedocument.themeOverrid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theme/themeOverride2.xml" ContentType="application/vnd.openxmlformats-officedocument.themeOverrid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theme/themeOverride3.xml" ContentType="application/vnd.openxmlformats-officedocument.themeOverride+xml"/>
  <Override PartName="/xl/drawings/drawing8.xml" ContentType="application/vnd.openxmlformats-officedocument.drawing+xml"/>
  <Override PartName="/xl/charts/chart16.xml" ContentType="application/vnd.openxmlformats-officedocument.drawingml.chart+xml"/>
  <Override PartName="/xl/theme/themeOverride4.xml" ContentType="application/vnd.openxmlformats-officedocument.themeOverride+xml"/>
  <Override PartName="/xl/charts/chart17.xml" ContentType="application/vnd.openxmlformats-officedocument.drawingml.chart+xml"/>
  <Override PartName="/xl/theme/themeOverride5.xml" ContentType="application/vnd.openxmlformats-officedocument.themeOverride+xml"/>
  <Override PartName="/xl/charts/chart18.xml" ContentType="application/vnd.openxmlformats-officedocument.drawingml.chart+xml"/>
  <Override PartName="/xl/theme/themeOverride6.xml" ContentType="application/vnd.openxmlformats-officedocument.themeOverrid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0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theme/themeOverride7.xml" ContentType="application/vnd.openxmlformats-officedocument.themeOverride+xml"/>
  <Override PartName="/xl/drawings/drawing11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theme/themeOverride8.xml" ContentType="application/vnd.openxmlformats-officedocument.themeOverride+xml"/>
  <Override PartName="/xl/drawings/drawing12.xml" ContentType="application/vnd.openxmlformats-officedocument.drawing+xml"/>
  <Override PartName="/xl/charts/chart26.xml" ContentType="application/vnd.openxmlformats-officedocument.drawingml.chart+xml"/>
  <Override PartName="/xl/theme/themeOverride9.xml" ContentType="application/vnd.openxmlformats-officedocument.themeOverride+xml"/>
  <Override PartName="/xl/charts/chart27.xml" ContentType="application/vnd.openxmlformats-officedocument.drawingml.chart+xml"/>
  <Override PartName="/xl/theme/themeOverride10.xml" ContentType="application/vnd.openxmlformats-officedocument.themeOverride+xml"/>
  <Override PartName="/xl/drawings/drawing13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theme/themeOverride11.xml" ContentType="application/vnd.openxmlformats-officedocument.themeOverride+xml"/>
  <Override PartName="/xl/drawings/drawing14.xml" ContentType="application/vnd.openxmlformats-officedocument.drawing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5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theme/themeOverride1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Air Emissions\Annual Inventory Compilation\2024data\Outputs\UNFCCC Reports\NID 2026\Annexes\Website Annexes\"/>
    </mc:Choice>
  </mc:AlternateContent>
  <xr:revisionPtr revIDLastSave="0" documentId="13_ncr:1_{B2553774-975C-43D9-A52D-701D91364963}" xr6:coauthVersionLast="47" xr6:coauthVersionMax="47" xr10:uidLastSave="{00000000-0000-0000-0000-000000000000}"/>
  <bookViews>
    <workbookView xWindow="-120" yWindow="-120" windowWidth="29040" windowHeight="15720" tabRatio="735" xr2:uid="{00000000-000D-0000-FFFF-FFFF00000000}"/>
  </bookViews>
  <sheets>
    <sheet name="Figure 2.1" sheetId="44" r:id="rId1"/>
    <sheet name="Figure 2.2" sheetId="45" r:id="rId2"/>
    <sheet name="Table 2.1" sheetId="38" r:id="rId3"/>
    <sheet name="Figure 2.3" sheetId="47" r:id="rId4"/>
    <sheet name="Inter change" sheetId="30" r:id="rId5"/>
    <sheet name="Total from CRT" sheetId="29" r:id="rId6"/>
    <sheet name="Table 2.2" sheetId="39" r:id="rId7"/>
    <sheet name="Figure 2.12" sheetId="40" r:id="rId8"/>
    <sheet name="TPER Fuels (total)" sheetId="31" r:id="rId9"/>
    <sheet name="Energy" sheetId="32" r:id="rId10"/>
    <sheet name="Road Transport" sheetId="33" r:id="rId11"/>
    <sheet name="IPPU" sheetId="34" r:id="rId12"/>
    <sheet name="Agriculture" sheetId="35" r:id="rId13"/>
    <sheet name="Fig 2.10 LULUCF" sheetId="36" r:id="rId14"/>
    <sheet name="Waste" sheetId="37" r:id="rId15"/>
    <sheet name="Fig 9.1 Indirect CO2" sheetId="50" r:id="rId16"/>
    <sheet name="Trends" sheetId="46" r:id="rId17"/>
  </sheets>
  <definedNames>
    <definedName name="___INPUT_DATA___" localSheetId="0">#REF!</definedName>
    <definedName name="___INPUT_DATA___" localSheetId="1">#REF!</definedName>
    <definedName name="___INPUT_DATA___" localSheetId="3">#REF!</definedName>
    <definedName name="___INPUT_DATA___">#REF!</definedName>
    <definedName name="_Toc435105885" localSheetId="8">'TPER Fuels (total)'!$B$35</definedName>
    <definedName name="Population" localSheetId="3">#REF!</definedName>
    <definedName name="Population">#REF!</definedName>
    <definedName name="_xlnm.Print_Area" localSheetId="10">'Road Transport'!$A$1:$U$33,'Road Transport'!$X$32</definedName>
    <definedName name="_xlnm.Print_Titles" localSheetId="8">'TPER Fuels (total)'!$B:$C,'TPER Fuels (total)'!$1:$1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25" i="34" l="1"/>
  <c r="AK25" i="34"/>
  <c r="AO20" i="46" l="1"/>
  <c r="AO14" i="46"/>
  <c r="AO8" i="46"/>
  <c r="AO24" i="46"/>
  <c r="AO17" i="46"/>
  <c r="AO11" i="46"/>
  <c r="AO5" i="46"/>
  <c r="AJ21" i="34"/>
  <c r="AK21" i="34"/>
  <c r="AO19" i="46"/>
  <c r="AO13" i="46"/>
  <c r="AO7" i="46"/>
  <c r="AO22" i="46"/>
  <c r="AO16" i="46"/>
  <c r="AO4" i="46"/>
  <c r="AO18" i="46"/>
  <c r="AO6" i="46"/>
  <c r="AO2" i="46"/>
  <c r="AJ14" i="32"/>
  <c r="AJ28" i="34"/>
  <c r="AK28" i="34"/>
  <c r="AK26" i="34"/>
  <c r="AO3" i="46"/>
  <c r="AJ26" i="34"/>
  <c r="AO21" i="46"/>
  <c r="AK24" i="34"/>
  <c r="AO23" i="46"/>
  <c r="AK27" i="32"/>
  <c r="AJ24" i="34"/>
  <c r="AO12" i="46"/>
  <c r="AK14" i="32"/>
  <c r="AJ27" i="32"/>
  <c r="AJ15" i="32"/>
  <c r="AK15" i="32"/>
  <c r="AK30" i="34" l="1"/>
  <c r="AJ30" i="34"/>
  <c r="AK17" i="50"/>
  <c r="AK18" i="50"/>
  <c r="AK19" i="50"/>
  <c r="AK20" i="50"/>
  <c r="AK21" i="50"/>
  <c r="AK22" i="50"/>
  <c r="AK23" i="50"/>
  <c r="AK24" i="50"/>
  <c r="C3" i="30"/>
  <c r="D3" i="30"/>
  <c r="E3" i="30"/>
  <c r="F3" i="30"/>
  <c r="G3" i="30"/>
  <c r="H3" i="30"/>
  <c r="I3" i="30"/>
  <c r="J3" i="30"/>
  <c r="K3" i="30"/>
  <c r="L3" i="30"/>
  <c r="M3" i="30"/>
  <c r="N3" i="30"/>
  <c r="O3" i="30"/>
  <c r="P3" i="30"/>
  <c r="Q3" i="30"/>
  <c r="R3" i="30"/>
  <c r="S3" i="30"/>
  <c r="T3" i="30"/>
  <c r="U3" i="30"/>
  <c r="V3" i="30"/>
  <c r="W3" i="30"/>
  <c r="X3" i="30"/>
  <c r="Y3" i="30"/>
  <c r="Z3" i="30"/>
  <c r="AA3" i="30"/>
  <c r="AB3" i="30"/>
  <c r="AC3" i="30"/>
  <c r="AD3" i="30"/>
  <c r="AE3" i="30"/>
  <c r="AF3" i="30"/>
  <c r="AG3" i="30"/>
  <c r="AH3" i="30"/>
  <c r="AI3" i="30"/>
  <c r="AJ3" i="30"/>
  <c r="AK3" i="30"/>
  <c r="C2" i="30"/>
  <c r="D2" i="30"/>
  <c r="E2" i="30"/>
  <c r="F2" i="30"/>
  <c r="G2" i="30"/>
  <c r="H2" i="30"/>
  <c r="I2" i="30"/>
  <c r="J2" i="30"/>
  <c r="K2" i="30"/>
  <c r="L2" i="30"/>
  <c r="M2" i="30"/>
  <c r="N2" i="30"/>
  <c r="O2" i="30"/>
  <c r="P2" i="30"/>
  <c r="Q2" i="30"/>
  <c r="R2" i="30"/>
  <c r="S2" i="30"/>
  <c r="T2" i="30"/>
  <c r="U2" i="30"/>
  <c r="V2" i="30"/>
  <c r="W2" i="30"/>
  <c r="X2" i="30"/>
  <c r="Y2" i="30"/>
  <c r="Z2" i="30"/>
  <c r="AA2" i="30"/>
  <c r="AB2" i="30"/>
  <c r="AC2" i="30"/>
  <c r="AD2" i="30"/>
  <c r="AE2" i="30"/>
  <c r="AF2" i="30"/>
  <c r="AG2" i="30"/>
  <c r="AH2" i="30"/>
  <c r="AI2" i="30"/>
  <c r="AJ2" i="30"/>
  <c r="AK2" i="30"/>
  <c r="AK7" i="37" l="1"/>
  <c r="AK8" i="31"/>
  <c r="AK9" i="31" s="1"/>
  <c r="AK12" i="50"/>
  <c r="AK8" i="35"/>
  <c r="AK16" i="50"/>
  <c r="AK26" i="50" s="1"/>
  <c r="M5" i="30"/>
  <c r="AK8" i="37" l="1"/>
  <c r="AK9" i="35"/>
  <c r="AK31" i="34"/>
  <c r="AJ31" i="34"/>
  <c r="AK19" i="32"/>
  <c r="AJ19" i="32"/>
  <c r="AK39" i="29"/>
  <c r="AK38" i="29"/>
  <c r="AK37" i="29"/>
  <c r="AK34" i="29"/>
  <c r="AM24" i="46"/>
  <c r="AQ24" i="46"/>
  <c r="AM23" i="46"/>
  <c r="AQ23" i="46"/>
  <c r="AM22" i="46"/>
  <c r="AM21" i="46"/>
  <c r="AQ21" i="46"/>
  <c r="AM20" i="46"/>
  <c r="AQ20" i="46"/>
  <c r="AM19" i="46"/>
  <c r="AQ19" i="46"/>
  <c r="AM18" i="46"/>
  <c r="AQ18" i="46"/>
  <c r="AM17" i="46"/>
  <c r="AQ17" i="46"/>
  <c r="AM16" i="46"/>
  <c r="AQ16" i="46"/>
  <c r="AM14" i="46"/>
  <c r="AQ14" i="46"/>
  <c r="AM13" i="46"/>
  <c r="AM12" i="46"/>
  <c r="AQ12" i="46"/>
  <c r="AM11" i="46"/>
  <c r="AQ11" i="46"/>
  <c r="AM8" i="46"/>
  <c r="AQ8" i="46"/>
  <c r="AM7" i="46"/>
  <c r="AQ7" i="46"/>
  <c r="AM6" i="46"/>
  <c r="AQ6" i="46"/>
  <c r="AM5" i="46"/>
  <c r="AQ5" i="46"/>
  <c r="AM4" i="46"/>
  <c r="AM3" i="46"/>
  <c r="AQ3" i="46"/>
  <c r="AL8" i="40"/>
  <c r="AL7" i="40"/>
  <c r="AL9" i="40"/>
  <c r="AN5" i="40" l="1"/>
  <c r="AQ2" i="46"/>
  <c r="AO7" i="47"/>
  <c r="M8" i="44"/>
  <c r="Y8" i="44"/>
  <c r="L28" i="34"/>
  <c r="X28" i="34"/>
  <c r="M28" i="34"/>
  <c r="Y28" i="34"/>
  <c r="Z28" i="34"/>
  <c r="N8" i="44"/>
  <c r="Z8" i="44"/>
  <c r="C8" i="44"/>
  <c r="O8" i="44"/>
  <c r="AA8" i="44"/>
  <c r="N28" i="34"/>
  <c r="D8" i="44"/>
  <c r="P8" i="44"/>
  <c r="AB8" i="44"/>
  <c r="AM2" i="46"/>
  <c r="C28" i="34"/>
  <c r="O28" i="34"/>
  <c r="AA28" i="34"/>
  <c r="E8" i="44"/>
  <c r="Q8" i="44"/>
  <c r="AC8" i="44"/>
  <c r="D28" i="34"/>
  <c r="AB28" i="34"/>
  <c r="F8" i="44"/>
  <c r="R8" i="44"/>
  <c r="AD8" i="44"/>
  <c r="C4" i="39" a="1"/>
  <c r="E28" i="34"/>
  <c r="Q28" i="34"/>
  <c r="AC28" i="34"/>
  <c r="AQ4" i="46"/>
  <c r="P28" i="34"/>
  <c r="F28" i="34"/>
  <c r="R28" i="34"/>
  <c r="AD28" i="34"/>
  <c r="G8" i="44"/>
  <c r="S8" i="44"/>
  <c r="AE8" i="44"/>
  <c r="AO5" i="47"/>
  <c r="G28" i="34"/>
  <c r="S28" i="34"/>
  <c r="AE28" i="34"/>
  <c r="H8" i="44"/>
  <c r="T8" i="44"/>
  <c r="AF8" i="44"/>
  <c r="H28" i="34"/>
  <c r="AF28" i="34"/>
  <c r="I8" i="44"/>
  <c r="U8" i="44"/>
  <c r="AG8" i="44"/>
  <c r="I28" i="34"/>
  <c r="U28" i="34"/>
  <c r="AG28" i="34"/>
  <c r="J8" i="44"/>
  <c r="V8" i="44"/>
  <c r="AH8" i="44"/>
  <c r="AN2" i="40"/>
  <c r="J28" i="34"/>
  <c r="V28" i="34"/>
  <c r="AH28" i="34"/>
  <c r="K8" i="44"/>
  <c r="W8" i="44"/>
  <c r="AI8" i="44"/>
  <c r="T28" i="34"/>
  <c r="K28" i="34"/>
  <c r="W28" i="34"/>
  <c r="AI28" i="34"/>
  <c r="L8" i="44"/>
  <c r="X8" i="44"/>
  <c r="AJ8" i="44"/>
  <c r="AK33" i="29"/>
  <c r="AN3" i="40"/>
  <c r="AN4" i="40"/>
  <c r="AK8" i="44"/>
  <c r="AL10" i="40"/>
  <c r="AK9" i="29"/>
  <c r="AK36" i="29"/>
  <c r="AO6" i="47"/>
  <c r="AO4" i="47"/>
  <c r="AK35" i="29"/>
  <c r="AK38" i="38"/>
  <c r="AK37" i="38"/>
  <c r="AK35" i="38"/>
  <c r="AK36" i="38"/>
  <c r="AK40" i="29" l="1"/>
  <c r="C4" i="39"/>
  <c r="AK5" i="45"/>
  <c r="AM6" i="31"/>
  <c r="AN6" i="31"/>
  <c r="AM5" i="31"/>
  <c r="AN5" i="31"/>
  <c r="AM4" i="31"/>
  <c r="AN4" i="31"/>
  <c r="AM3" i="31"/>
  <c r="AN3" i="31"/>
  <c r="AM2" i="31"/>
  <c r="AN2" i="31"/>
  <c r="AK27" i="29" l="1"/>
  <c r="AK29" i="29"/>
  <c r="D5" i="45" l="1"/>
  <c r="AJ16" i="50"/>
  <c r="AJ17" i="50"/>
  <c r="AJ18" i="50"/>
  <c r="AJ19" i="50"/>
  <c r="AJ21" i="50"/>
  <c r="AJ22" i="50"/>
  <c r="AJ23" i="50"/>
  <c r="AJ24" i="50"/>
  <c r="AK7" i="40"/>
  <c r="AK8" i="40"/>
  <c r="AK9" i="40"/>
  <c r="AK10" i="40"/>
  <c r="AP2" i="30"/>
  <c r="AP1" i="30"/>
  <c r="AJ8" i="31" l="1"/>
  <c r="AJ8" i="35"/>
  <c r="AJ39" i="29"/>
  <c r="AJ7" i="37"/>
  <c r="AJ9" i="35"/>
  <c r="AJ8" i="37"/>
  <c r="AJ35" i="29"/>
  <c r="AJ34" i="29"/>
  <c r="AJ38" i="29"/>
  <c r="AJ12" i="50"/>
  <c r="AJ37" i="29"/>
  <c r="AJ9" i="29"/>
  <c r="AJ20" i="50"/>
  <c r="AJ26" i="50" s="1"/>
  <c r="AJ36" i="29"/>
  <c r="AJ33" i="29"/>
  <c r="AJ36" i="38"/>
  <c r="AJ35" i="38"/>
  <c r="AJ38" i="38"/>
  <c r="AJ37" i="38"/>
  <c r="AJ9" i="31" l="1"/>
  <c r="AM8" i="31"/>
  <c r="AK10" i="30"/>
  <c r="AK5" i="30"/>
  <c r="AJ40" i="29"/>
  <c r="AJ29" i="29" l="1"/>
  <c r="AJ27" i="29"/>
  <c r="AJ5" i="45" l="1"/>
  <c r="AI16" i="50" l="1"/>
  <c r="AI17" i="50"/>
  <c r="AI18" i="50"/>
  <c r="AI19" i="50"/>
  <c r="AI20" i="50"/>
  <c r="AI21" i="50"/>
  <c r="AI22" i="50"/>
  <c r="AI23" i="50"/>
  <c r="AI24" i="50"/>
  <c r="AJ9" i="40"/>
  <c r="AJ8" i="40"/>
  <c r="AJ7" i="40"/>
  <c r="AJ10" i="40"/>
  <c r="AI38" i="38" l="1"/>
  <c r="AI26" i="50"/>
  <c r="AI8" i="31"/>
  <c r="AI12" i="50"/>
  <c r="AI37" i="38"/>
  <c r="AI36" i="38"/>
  <c r="AI35" i="38"/>
  <c r="AI9" i="31" l="1"/>
  <c r="AI5" i="45" l="1"/>
  <c r="AH24" i="50" l="1"/>
  <c r="AH23" i="50"/>
  <c r="AH21" i="50"/>
  <c r="AH20" i="50"/>
  <c r="AH19" i="50"/>
  <c r="AH17" i="50"/>
  <c r="AH16" i="50"/>
  <c r="AH18" i="50"/>
  <c r="AH22" i="50"/>
  <c r="AH37" i="38" l="1"/>
  <c r="AH12" i="50"/>
  <c r="AH26" i="50"/>
  <c r="AH38" i="38"/>
  <c r="AH35" i="38"/>
  <c r="AH5" i="45"/>
  <c r="AH36" i="38"/>
  <c r="AH8" i="31" l="1"/>
  <c r="AI7" i="40"/>
  <c r="AI8" i="40"/>
  <c r="AI9" i="40"/>
  <c r="AI10" i="40"/>
  <c r="AH9" i="31" l="1"/>
  <c r="E35" i="38" l="1"/>
  <c r="I35" i="38"/>
  <c r="M35" i="38"/>
  <c r="Q35" i="38"/>
  <c r="U35" i="38"/>
  <c r="Y35" i="38"/>
  <c r="AC35" i="38"/>
  <c r="AG35" i="38"/>
  <c r="F36" i="38"/>
  <c r="J36" i="38"/>
  <c r="N36" i="38"/>
  <c r="R36" i="38"/>
  <c r="V36" i="38"/>
  <c r="Z36" i="38"/>
  <c r="AD36" i="38"/>
  <c r="C37" i="38"/>
  <c r="E38" i="38"/>
  <c r="I38" i="38"/>
  <c r="M38" i="38"/>
  <c r="Q38" i="38"/>
  <c r="U38" i="38"/>
  <c r="Y38" i="38"/>
  <c r="AC38" i="38"/>
  <c r="AG38" i="38"/>
  <c r="F35" i="38"/>
  <c r="J35" i="38"/>
  <c r="N35" i="38"/>
  <c r="R35" i="38"/>
  <c r="V35" i="38"/>
  <c r="Z35" i="38"/>
  <c r="AD35" i="38"/>
  <c r="C36" i="38"/>
  <c r="G36" i="38"/>
  <c r="K36" i="38"/>
  <c r="O36" i="38"/>
  <c r="S36" i="38"/>
  <c r="W36" i="38"/>
  <c r="AA36" i="38"/>
  <c r="AE36" i="38"/>
  <c r="F38" i="38"/>
  <c r="J38" i="38"/>
  <c r="N38" i="38"/>
  <c r="R38" i="38"/>
  <c r="V38" i="38"/>
  <c r="Z38" i="38"/>
  <c r="AD38" i="38"/>
  <c r="C35" i="38"/>
  <c r="G35" i="38"/>
  <c r="K35" i="38"/>
  <c r="O35" i="38"/>
  <c r="S35" i="38"/>
  <c r="W35" i="38"/>
  <c r="AA35" i="38"/>
  <c r="AE35" i="38"/>
  <c r="D36" i="38"/>
  <c r="H36" i="38"/>
  <c r="L36" i="38"/>
  <c r="P36" i="38"/>
  <c r="T36" i="38"/>
  <c r="X36" i="38"/>
  <c r="AB36" i="38"/>
  <c r="AF36" i="38"/>
  <c r="C38" i="38"/>
  <c r="G38" i="38"/>
  <c r="K38" i="38"/>
  <c r="O38" i="38"/>
  <c r="S38" i="38"/>
  <c r="W38" i="38"/>
  <c r="AA38" i="38"/>
  <c r="AE38" i="38"/>
  <c r="D35" i="38"/>
  <c r="H35" i="38"/>
  <c r="L35" i="38"/>
  <c r="P35" i="38"/>
  <c r="T35" i="38"/>
  <c r="X35" i="38"/>
  <c r="AB35" i="38"/>
  <c r="AF35" i="38"/>
  <c r="E36" i="38"/>
  <c r="I36" i="38"/>
  <c r="M36" i="38"/>
  <c r="Q36" i="38"/>
  <c r="U36" i="38"/>
  <c r="Y36" i="38"/>
  <c r="AC36" i="38"/>
  <c r="AG36" i="38"/>
  <c r="D38" i="38"/>
  <c r="H38" i="38"/>
  <c r="L38" i="38"/>
  <c r="P38" i="38"/>
  <c r="T38" i="38"/>
  <c r="X38" i="38"/>
  <c r="AB38" i="38"/>
  <c r="AF38" i="38"/>
  <c r="AN35" i="38" l="1"/>
  <c r="AM35" i="38"/>
  <c r="AN36" i="38"/>
  <c r="AM36" i="38"/>
  <c r="AN38" i="38"/>
  <c r="AM38" i="38"/>
  <c r="AG17" i="50"/>
  <c r="AG18" i="50"/>
  <c r="AG22" i="50"/>
  <c r="AG16" i="50"/>
  <c r="AG19" i="50"/>
  <c r="AG20" i="50"/>
  <c r="AG21" i="50"/>
  <c r="AG23" i="50"/>
  <c r="AG24" i="50"/>
  <c r="AG26" i="50" l="1"/>
  <c r="AG12" i="50"/>
  <c r="AG8" i="31" l="1"/>
  <c r="AG9" i="31" l="1"/>
  <c r="AH9" i="40"/>
  <c r="AG9" i="40"/>
  <c r="AH7" i="40"/>
  <c r="AG7" i="40"/>
  <c r="AH10" i="40"/>
  <c r="AG10" i="40"/>
  <c r="AH8" i="40"/>
  <c r="AG8" i="40"/>
  <c r="AP4" i="30"/>
  <c r="AP3" i="30"/>
  <c r="AG5" i="45" l="1"/>
  <c r="AG37" i="38"/>
  <c r="AF5" i="45" l="1"/>
  <c r="AF7" i="40" l="1"/>
  <c r="AF8" i="40"/>
  <c r="AF9" i="40"/>
  <c r="AF10" i="40"/>
  <c r="AF16" i="50" l="1"/>
  <c r="AE17" i="50"/>
  <c r="AE19" i="50"/>
  <c r="AF19" i="50"/>
  <c r="AE20" i="50"/>
  <c r="AF20" i="50"/>
  <c r="AE21" i="50"/>
  <c r="AF21" i="50"/>
  <c r="AE22" i="50"/>
  <c r="AF22" i="50"/>
  <c r="AE23" i="50"/>
  <c r="AF23" i="50"/>
  <c r="AE24" i="50"/>
  <c r="AF24" i="50"/>
  <c r="AE16" i="50"/>
  <c r="AF17" i="50"/>
  <c r="AE5" i="45"/>
  <c r="AE37" i="38"/>
  <c r="AF37" i="38"/>
  <c r="AE8" i="31" l="1"/>
  <c r="AE9" i="31" s="1"/>
  <c r="AD5" i="45"/>
  <c r="AF8" i="31"/>
  <c r="AF12" i="50"/>
  <c r="AE12" i="50"/>
  <c r="AF18" i="50"/>
  <c r="AF26" i="50" s="1"/>
  <c r="AE18" i="50"/>
  <c r="AE26" i="50" s="1"/>
  <c r="AF9" i="31" l="1"/>
  <c r="AD24" i="50" l="1"/>
  <c r="AC24" i="50"/>
  <c r="AB24" i="50"/>
  <c r="AA24" i="50"/>
  <c r="Z24" i="50"/>
  <c r="Y24" i="50"/>
  <c r="X24" i="50"/>
  <c r="W24" i="50"/>
  <c r="V24" i="50"/>
  <c r="U24" i="50"/>
  <c r="T24" i="50"/>
  <c r="S24" i="50"/>
  <c r="R24" i="50"/>
  <c r="Q24" i="50"/>
  <c r="P24" i="50"/>
  <c r="O24" i="50"/>
  <c r="N24" i="50"/>
  <c r="M24" i="50"/>
  <c r="L24" i="50"/>
  <c r="K24" i="50"/>
  <c r="J24" i="50"/>
  <c r="I24" i="50"/>
  <c r="H24" i="50"/>
  <c r="G24" i="50"/>
  <c r="F24" i="50"/>
  <c r="E24" i="50"/>
  <c r="D24" i="50"/>
  <c r="C24" i="50"/>
  <c r="AD23" i="50"/>
  <c r="AC23" i="50"/>
  <c r="AB23" i="50"/>
  <c r="AA23" i="50"/>
  <c r="Z23" i="50"/>
  <c r="Y23" i="50"/>
  <c r="X23" i="50"/>
  <c r="W23" i="50"/>
  <c r="V23" i="50"/>
  <c r="U23" i="50"/>
  <c r="T23" i="50"/>
  <c r="S23" i="50"/>
  <c r="R23" i="50"/>
  <c r="Q23" i="50"/>
  <c r="P23" i="50"/>
  <c r="O23" i="50"/>
  <c r="N23" i="50"/>
  <c r="M23" i="50"/>
  <c r="L23" i="50"/>
  <c r="K23" i="50"/>
  <c r="J23" i="50"/>
  <c r="I23" i="50"/>
  <c r="H23" i="50"/>
  <c r="G23" i="50"/>
  <c r="F23" i="50"/>
  <c r="E23" i="50"/>
  <c r="D23" i="50"/>
  <c r="C23" i="50"/>
  <c r="AD22" i="50"/>
  <c r="AC22" i="50"/>
  <c r="AB22" i="50"/>
  <c r="AA22" i="50"/>
  <c r="Z22" i="50"/>
  <c r="Y22" i="50"/>
  <c r="X22" i="50"/>
  <c r="W22" i="50"/>
  <c r="V22" i="50"/>
  <c r="U22" i="50"/>
  <c r="T22" i="50"/>
  <c r="S22" i="50"/>
  <c r="R22" i="50"/>
  <c r="Q22" i="50"/>
  <c r="P22" i="50"/>
  <c r="O22" i="50"/>
  <c r="N22" i="50"/>
  <c r="M22" i="50"/>
  <c r="L22" i="50"/>
  <c r="K22" i="50"/>
  <c r="J22" i="50"/>
  <c r="I22" i="50"/>
  <c r="H22" i="50"/>
  <c r="G22" i="50"/>
  <c r="F22" i="50"/>
  <c r="E22" i="50"/>
  <c r="D22" i="50"/>
  <c r="C22" i="50"/>
  <c r="AD21" i="50"/>
  <c r="AC21" i="50"/>
  <c r="AB21" i="50"/>
  <c r="AA21" i="50"/>
  <c r="Z21" i="50"/>
  <c r="Y21" i="50"/>
  <c r="X21" i="50"/>
  <c r="W21" i="50"/>
  <c r="V21" i="50"/>
  <c r="U21" i="50"/>
  <c r="T21" i="50"/>
  <c r="S21" i="50"/>
  <c r="R21" i="50"/>
  <c r="Q21" i="50"/>
  <c r="P21" i="50"/>
  <c r="O21" i="50"/>
  <c r="N21" i="50"/>
  <c r="M21" i="50"/>
  <c r="L21" i="50"/>
  <c r="K21" i="50"/>
  <c r="J21" i="50"/>
  <c r="I21" i="50"/>
  <c r="H21" i="50"/>
  <c r="G21" i="50"/>
  <c r="F21" i="50"/>
  <c r="E21" i="50"/>
  <c r="D21" i="50"/>
  <c r="C21" i="50"/>
  <c r="AD20" i="50"/>
  <c r="AC20" i="50"/>
  <c r="AB20" i="50"/>
  <c r="AA20" i="50"/>
  <c r="Z20" i="50"/>
  <c r="Y20" i="50"/>
  <c r="X20" i="50"/>
  <c r="W20" i="50"/>
  <c r="V20" i="50"/>
  <c r="U20" i="50"/>
  <c r="T20" i="50"/>
  <c r="S20" i="50"/>
  <c r="R20" i="50"/>
  <c r="Q20" i="50"/>
  <c r="P20" i="50"/>
  <c r="O20" i="50"/>
  <c r="N20" i="50"/>
  <c r="M20" i="50"/>
  <c r="L20" i="50"/>
  <c r="K20" i="50"/>
  <c r="J20" i="50"/>
  <c r="I20" i="50"/>
  <c r="H20" i="50"/>
  <c r="G20" i="50"/>
  <c r="F20" i="50"/>
  <c r="E20" i="50"/>
  <c r="D20" i="50"/>
  <c r="C20" i="50"/>
  <c r="AD19" i="50"/>
  <c r="AC19" i="50"/>
  <c r="AB19" i="50"/>
  <c r="AA19" i="50"/>
  <c r="Z19" i="50"/>
  <c r="Y19" i="50"/>
  <c r="X19" i="50"/>
  <c r="W19" i="50"/>
  <c r="V19" i="50"/>
  <c r="U19" i="50"/>
  <c r="T19" i="50"/>
  <c r="S19" i="50"/>
  <c r="R19" i="50"/>
  <c r="Q19" i="50"/>
  <c r="P19" i="50"/>
  <c r="O19" i="50"/>
  <c r="N19" i="50"/>
  <c r="M19" i="50"/>
  <c r="L19" i="50"/>
  <c r="K19" i="50"/>
  <c r="J19" i="50"/>
  <c r="I19" i="50"/>
  <c r="H19" i="50"/>
  <c r="G19" i="50"/>
  <c r="F19" i="50"/>
  <c r="E19" i="50"/>
  <c r="D19" i="50"/>
  <c r="C19" i="50"/>
  <c r="AD18" i="50"/>
  <c r="AC18" i="50"/>
  <c r="AB18" i="50"/>
  <c r="AA18" i="50"/>
  <c r="Z18" i="50"/>
  <c r="Y18" i="50"/>
  <c r="X18" i="50"/>
  <c r="W18" i="50"/>
  <c r="V18" i="50"/>
  <c r="U18" i="50"/>
  <c r="T18" i="50"/>
  <c r="S18" i="50"/>
  <c r="R18" i="50"/>
  <c r="Q18" i="50"/>
  <c r="P18" i="50"/>
  <c r="O18" i="50"/>
  <c r="N18" i="50"/>
  <c r="M18" i="50"/>
  <c r="L18" i="50"/>
  <c r="K18" i="50"/>
  <c r="J18" i="50"/>
  <c r="I18" i="50"/>
  <c r="H18" i="50"/>
  <c r="G18" i="50"/>
  <c r="F18" i="50"/>
  <c r="E18" i="50"/>
  <c r="D18" i="50"/>
  <c r="C18" i="50"/>
  <c r="AD17" i="50"/>
  <c r="AC17" i="50"/>
  <c r="AB17" i="50"/>
  <c r="AA17" i="50"/>
  <c r="Z17" i="50"/>
  <c r="Y17" i="50"/>
  <c r="X17" i="50"/>
  <c r="W17" i="50"/>
  <c r="V17" i="50"/>
  <c r="U17" i="50"/>
  <c r="T17" i="50"/>
  <c r="S17" i="50"/>
  <c r="R17" i="50"/>
  <c r="Q17" i="50"/>
  <c r="P17" i="50"/>
  <c r="O17" i="50"/>
  <c r="N17" i="50"/>
  <c r="M17" i="50"/>
  <c r="L17" i="50"/>
  <c r="K17" i="50"/>
  <c r="J17" i="50"/>
  <c r="I17" i="50"/>
  <c r="H17" i="50"/>
  <c r="G17" i="50"/>
  <c r="F17" i="50"/>
  <c r="E17" i="50"/>
  <c r="D17" i="50"/>
  <c r="C17" i="50"/>
  <c r="AD16" i="50"/>
  <c r="AC12" i="50"/>
  <c r="AA16" i="50"/>
  <c r="Z16" i="50"/>
  <c r="W16" i="50"/>
  <c r="V16" i="50"/>
  <c r="S16" i="50"/>
  <c r="R16" i="50"/>
  <c r="Q12" i="50"/>
  <c r="O16" i="50"/>
  <c r="N16" i="50"/>
  <c r="K16" i="50"/>
  <c r="J16" i="50"/>
  <c r="G16" i="50"/>
  <c r="F16" i="50"/>
  <c r="E12" i="50"/>
  <c r="C16" i="50"/>
  <c r="D12" i="50" l="1"/>
  <c r="P12" i="50"/>
  <c r="AB12" i="50"/>
  <c r="L12" i="50"/>
  <c r="M12" i="50"/>
  <c r="Y12" i="50"/>
  <c r="X12" i="50"/>
  <c r="H12" i="50"/>
  <c r="T12" i="50"/>
  <c r="I12" i="50"/>
  <c r="U12" i="50"/>
  <c r="F26" i="50"/>
  <c r="J26" i="50"/>
  <c r="N26" i="50"/>
  <c r="R26" i="50"/>
  <c r="V26" i="50"/>
  <c r="Z26" i="50"/>
  <c r="AD26" i="50"/>
  <c r="C26" i="50"/>
  <c r="G26" i="50"/>
  <c r="K26" i="50"/>
  <c r="O26" i="50"/>
  <c r="S26" i="50"/>
  <c r="W26" i="50"/>
  <c r="AA26" i="50"/>
  <c r="F12" i="50"/>
  <c r="J12" i="50"/>
  <c r="N12" i="50"/>
  <c r="R12" i="50"/>
  <c r="V12" i="50"/>
  <c r="Z12" i="50"/>
  <c r="AD12" i="50"/>
  <c r="D16" i="50"/>
  <c r="D26" i="50" s="1"/>
  <c r="H16" i="50"/>
  <c r="H26" i="50" s="1"/>
  <c r="L16" i="50"/>
  <c r="L26" i="50" s="1"/>
  <c r="P16" i="50"/>
  <c r="P26" i="50" s="1"/>
  <c r="T16" i="50"/>
  <c r="T26" i="50" s="1"/>
  <c r="X16" i="50"/>
  <c r="X26" i="50" s="1"/>
  <c r="AB16" i="50"/>
  <c r="AB26" i="50" s="1"/>
  <c r="C12" i="50"/>
  <c r="G12" i="50"/>
  <c r="K12" i="50"/>
  <c r="O12" i="50"/>
  <c r="S12" i="50"/>
  <c r="W12" i="50"/>
  <c r="AA12" i="50"/>
  <c r="E16" i="50"/>
  <c r="E26" i="50" s="1"/>
  <c r="I16" i="50"/>
  <c r="I26" i="50" s="1"/>
  <c r="M16" i="50"/>
  <c r="M26" i="50" s="1"/>
  <c r="Q16" i="50"/>
  <c r="Q26" i="50" s="1"/>
  <c r="U16" i="50"/>
  <c r="U26" i="50" s="1"/>
  <c r="Y16" i="50"/>
  <c r="Y26" i="50" s="1"/>
  <c r="AC16" i="50"/>
  <c r="AC26" i="50" s="1"/>
  <c r="AC7" i="40" l="1"/>
  <c r="AD7" i="40"/>
  <c r="AE7" i="40"/>
  <c r="AC8" i="40"/>
  <c r="AD8" i="40"/>
  <c r="AE8" i="40"/>
  <c r="AC9" i="40"/>
  <c r="AD9" i="40"/>
  <c r="AE9" i="40"/>
  <c r="AC10" i="40"/>
  <c r="AD10" i="40"/>
  <c r="AE10" i="40"/>
  <c r="AC8" i="31" l="1"/>
  <c r="AC9" i="31" s="1"/>
  <c r="AD8" i="31"/>
  <c r="AD9" i="31" s="1"/>
  <c r="I37" i="38"/>
  <c r="E37" i="38"/>
  <c r="J37" i="38"/>
  <c r="F37" i="38"/>
  <c r="L37" i="38"/>
  <c r="H37" i="38"/>
  <c r="D37" i="38"/>
  <c r="K37" i="38"/>
  <c r="G37" i="38"/>
  <c r="M37" i="38" l="1"/>
  <c r="AB37" i="38" l="1"/>
  <c r="X37" i="38"/>
  <c r="T37" i="38"/>
  <c r="P37" i="38"/>
  <c r="Q37" i="38" l="1"/>
  <c r="U37" i="38"/>
  <c r="Y37" i="38"/>
  <c r="AC37" i="38"/>
  <c r="AD37" i="38"/>
  <c r="N37" i="38"/>
  <c r="R37" i="38"/>
  <c r="V37" i="38"/>
  <c r="Z37" i="38"/>
  <c r="O37" i="38"/>
  <c r="S37" i="38"/>
  <c r="W37" i="38"/>
  <c r="AA37" i="38"/>
  <c r="AN37" i="38" l="1"/>
  <c r="AM37" i="38"/>
  <c r="AC5" i="45" l="1"/>
  <c r="AN4" i="47" l="1"/>
  <c r="AN3" i="47" l="1"/>
  <c r="AN5" i="47" l="1"/>
  <c r="AN6" i="47"/>
  <c r="AN7" i="47"/>
  <c r="AA5" i="45" l="1"/>
  <c r="S5" i="45"/>
  <c r="G5" i="45"/>
  <c r="Y5" i="45"/>
  <c r="U5" i="45"/>
  <c r="Q5" i="45"/>
  <c r="M5" i="45"/>
  <c r="I5" i="45"/>
  <c r="E5" i="45"/>
  <c r="X5" i="45"/>
  <c r="P5" i="45"/>
  <c r="L5" i="45"/>
  <c r="Z5" i="45"/>
  <c r="V5" i="45"/>
  <c r="R5" i="45"/>
  <c r="N5" i="45"/>
  <c r="J5" i="45"/>
  <c r="F5" i="45"/>
  <c r="AB5" i="45"/>
  <c r="T5" i="45"/>
  <c r="H5" i="45"/>
  <c r="W5" i="45"/>
  <c r="O5" i="45"/>
  <c r="K5" i="45"/>
  <c r="D7" i="40"/>
  <c r="E7" i="40"/>
  <c r="F7" i="40"/>
  <c r="G7" i="40"/>
  <c r="H7" i="40"/>
  <c r="I7" i="40"/>
  <c r="J7" i="40"/>
  <c r="K7" i="40"/>
  <c r="L7" i="40"/>
  <c r="M7" i="40"/>
  <c r="N7" i="40"/>
  <c r="O7" i="40"/>
  <c r="P7" i="40"/>
  <c r="Q7" i="40"/>
  <c r="R7" i="40"/>
  <c r="S7" i="40"/>
  <c r="T7" i="40"/>
  <c r="U7" i="40"/>
  <c r="V7" i="40"/>
  <c r="W7" i="40"/>
  <c r="X7" i="40"/>
  <c r="Z7" i="40"/>
  <c r="AA7" i="40"/>
  <c r="AB7" i="40"/>
  <c r="E8" i="40"/>
  <c r="F8" i="40"/>
  <c r="G8" i="40"/>
  <c r="H8" i="40"/>
  <c r="I8" i="40"/>
  <c r="J8" i="40"/>
  <c r="K8" i="40"/>
  <c r="L8" i="40"/>
  <c r="M8" i="40"/>
  <c r="N8" i="40"/>
  <c r="O8" i="40"/>
  <c r="P8" i="40"/>
  <c r="Q8" i="40"/>
  <c r="R8" i="40"/>
  <c r="S8" i="40"/>
  <c r="T8" i="40"/>
  <c r="U8" i="40"/>
  <c r="V8" i="40"/>
  <c r="W8" i="40"/>
  <c r="X8" i="40"/>
  <c r="Y8" i="40"/>
  <c r="Z8" i="40"/>
  <c r="AA8" i="40"/>
  <c r="AB8" i="40"/>
  <c r="D9" i="40"/>
  <c r="E9" i="40"/>
  <c r="F9" i="40"/>
  <c r="G9" i="40"/>
  <c r="H9" i="40"/>
  <c r="I9" i="40"/>
  <c r="J9" i="40"/>
  <c r="K9" i="40"/>
  <c r="L9" i="40"/>
  <c r="M9" i="40"/>
  <c r="N9" i="40"/>
  <c r="O9" i="40"/>
  <c r="P9" i="40"/>
  <c r="Q9" i="40"/>
  <c r="R9" i="40"/>
  <c r="S9" i="40"/>
  <c r="T9" i="40"/>
  <c r="U9" i="40"/>
  <c r="V9" i="40"/>
  <c r="W9" i="40"/>
  <c r="X9" i="40"/>
  <c r="Y9" i="40"/>
  <c r="Z9" i="40"/>
  <c r="AA9" i="40"/>
  <c r="AB9" i="40"/>
  <c r="D10" i="40"/>
  <c r="E10" i="40"/>
  <c r="F10" i="40"/>
  <c r="G10" i="40"/>
  <c r="H10" i="40"/>
  <c r="I10" i="40"/>
  <c r="J10" i="40"/>
  <c r="K10" i="40"/>
  <c r="L10" i="40"/>
  <c r="M10" i="40"/>
  <c r="N10" i="40"/>
  <c r="O10" i="40"/>
  <c r="P10" i="40"/>
  <c r="Q10" i="40"/>
  <c r="R10" i="40"/>
  <c r="S10" i="40"/>
  <c r="T10" i="40"/>
  <c r="U10" i="40"/>
  <c r="V10" i="40"/>
  <c r="W10" i="40"/>
  <c r="X10" i="40"/>
  <c r="Y10" i="40"/>
  <c r="Z10" i="40"/>
  <c r="AA10" i="40"/>
  <c r="AB10" i="40"/>
  <c r="Y7" i="40"/>
  <c r="D8" i="40" l="1"/>
  <c r="Q8" i="31" l="1"/>
  <c r="Q9" i="31" s="1"/>
  <c r="I8" i="31"/>
  <c r="I9" i="31" s="1"/>
  <c r="Y8" i="31"/>
  <c r="Y9" i="31" s="1"/>
  <c r="N8" i="31"/>
  <c r="N9" i="31" s="1"/>
  <c r="Z8" i="31"/>
  <c r="Z9" i="31" s="1"/>
  <c r="R8" i="31"/>
  <c r="R9" i="31" s="1"/>
  <c r="J8" i="31"/>
  <c r="J9" i="31" s="1"/>
  <c r="V8" i="31"/>
  <c r="V9" i="31" s="1"/>
  <c r="U8" i="31"/>
  <c r="U9" i="31" s="1"/>
  <c r="M8" i="31"/>
  <c r="M9" i="31" s="1"/>
  <c r="F8" i="31"/>
  <c r="F9" i="31" s="1"/>
  <c r="AA8" i="31"/>
  <c r="AA9" i="31" s="1"/>
  <c r="W8" i="31"/>
  <c r="W9" i="31" s="1"/>
  <c r="S8" i="31"/>
  <c r="S9" i="31" s="1"/>
  <c r="O8" i="31"/>
  <c r="O9" i="31" s="1"/>
  <c r="K8" i="31"/>
  <c r="K9" i="31" s="1"/>
  <c r="G8" i="31"/>
  <c r="G9" i="31" s="1"/>
  <c r="D8" i="31"/>
  <c r="AN8" i="31" s="1"/>
  <c r="AB8" i="31"/>
  <c r="AB9" i="31" s="1"/>
  <c r="X8" i="31"/>
  <c r="X9" i="31" s="1"/>
  <c r="T8" i="31"/>
  <c r="T9" i="31" s="1"/>
  <c r="P8" i="31"/>
  <c r="P9" i="31" s="1"/>
  <c r="L8" i="31"/>
  <c r="L9" i="31" s="1"/>
  <c r="H8" i="31"/>
  <c r="H9" i="31" s="1"/>
  <c r="E8" i="31"/>
  <c r="E9" i="31" s="1"/>
  <c r="D9" i="31" l="1"/>
  <c r="N23" i="34" l="1"/>
  <c r="M23" i="34"/>
  <c r="L23" i="34"/>
  <c r="K23" i="34"/>
  <c r="J23" i="34"/>
  <c r="I23" i="34"/>
  <c r="H23" i="34"/>
  <c r="G23" i="34"/>
  <c r="F23" i="34"/>
  <c r="E23" i="34"/>
  <c r="D23" i="34"/>
  <c r="C23" i="34"/>
  <c r="AB21" i="34" l="1"/>
  <c r="P21" i="34"/>
  <c r="D21" i="34"/>
  <c r="F21" i="34"/>
  <c r="R21" i="34"/>
  <c r="AD21" i="34"/>
  <c r="E21" i="34"/>
  <c r="Q21" i="34"/>
  <c r="AC21" i="34"/>
  <c r="W21" i="34"/>
  <c r="AI21" i="34"/>
  <c r="G21" i="34"/>
  <c r="S21" i="34"/>
  <c r="AE21" i="34"/>
  <c r="H21" i="34"/>
  <c r="T21" i="34"/>
  <c r="AF21" i="34"/>
  <c r="I21" i="34"/>
  <c r="U21" i="34"/>
  <c r="AG21" i="34"/>
  <c r="J21" i="34"/>
  <c r="V21" i="34"/>
  <c r="AH21" i="34"/>
  <c r="K21" i="34"/>
  <c r="L21" i="34"/>
  <c r="X21" i="34"/>
  <c r="M21" i="34"/>
  <c r="Y21" i="34"/>
  <c r="N21" i="34"/>
  <c r="Z21" i="34"/>
  <c r="C21" i="34"/>
  <c r="O21" i="34"/>
  <c r="AA21" i="34"/>
  <c r="AI25" i="34" l="1"/>
  <c r="AG25" i="34"/>
  <c r="AH25" i="34"/>
  <c r="AF25" i="34" l="1"/>
  <c r="AB25" i="34" l="1"/>
  <c r="AD25" i="34"/>
  <c r="AC25" i="34"/>
  <c r="AE25" i="34" l="1"/>
  <c r="AA25" i="34"/>
  <c r="P25" i="34" l="1"/>
  <c r="X25" i="34"/>
  <c r="U25" i="34"/>
  <c r="G25" i="34"/>
  <c r="W25" i="34"/>
  <c r="D25" i="34"/>
  <c r="O25" i="34"/>
  <c r="H25" i="34"/>
  <c r="Q25" i="34"/>
  <c r="J25" i="34"/>
  <c r="Z25" i="34"/>
  <c r="F25" i="34"/>
  <c r="K25" i="34"/>
  <c r="E25" i="34"/>
  <c r="R25" i="34"/>
  <c r="I25" i="34"/>
  <c r="L25" i="34"/>
  <c r="S25" i="34"/>
  <c r="Y25" i="34"/>
  <c r="N25" i="34"/>
  <c r="V25" i="34"/>
  <c r="C25" i="34"/>
  <c r="T25" i="34"/>
  <c r="M25" i="34"/>
  <c r="P22" i="34" l="1"/>
  <c r="O22" i="34"/>
  <c r="N22" i="34"/>
  <c r="M22" i="34"/>
  <c r="L22" i="34"/>
  <c r="K22" i="34"/>
  <c r="J22" i="34"/>
  <c r="I22" i="34"/>
  <c r="H22" i="34"/>
  <c r="G22" i="34"/>
  <c r="F22" i="34"/>
  <c r="E22" i="34"/>
  <c r="D22" i="34"/>
  <c r="C22" i="34"/>
  <c r="AC27" i="32" l="1"/>
  <c r="Q27" i="32"/>
  <c r="O27" i="32"/>
  <c r="E27" i="32"/>
  <c r="C27" i="32"/>
  <c r="AA27" i="32" l="1"/>
  <c r="D27" i="32"/>
  <c r="P27" i="32"/>
  <c r="AB27" i="32"/>
  <c r="I27" i="32"/>
  <c r="U27" i="32"/>
  <c r="AD27" i="32"/>
  <c r="R27" i="32"/>
  <c r="AF27" i="32"/>
  <c r="AG27" i="32"/>
  <c r="AH27" i="32"/>
  <c r="H27" i="32"/>
  <c r="V27" i="32"/>
  <c r="J27" i="32"/>
  <c r="T27" i="32"/>
  <c r="N27" i="32"/>
  <c r="Z27" i="32"/>
  <c r="G27" i="32"/>
  <c r="S27" i="32"/>
  <c r="AE27" i="32"/>
  <c r="K27" i="32"/>
  <c r="W27" i="32"/>
  <c r="AI27" i="32"/>
  <c r="L27" i="32"/>
  <c r="X27" i="32"/>
  <c r="M27" i="32"/>
  <c r="Y27" i="32"/>
  <c r="F27" i="32"/>
  <c r="F26" i="34" l="1"/>
  <c r="D26" i="34"/>
  <c r="G26" i="34"/>
  <c r="E26" i="34" l="1"/>
  <c r="C26" i="34"/>
  <c r="H26" i="34"/>
  <c r="Z26" i="34"/>
  <c r="I26" i="34" l="1"/>
  <c r="Y26" i="34"/>
  <c r="AA26" i="34"/>
  <c r="J26" i="34"/>
  <c r="AB26" i="34" l="1"/>
  <c r="D9" i="29"/>
  <c r="AC26" i="34" l="1"/>
  <c r="E9" i="29"/>
  <c r="C9" i="29"/>
  <c r="AG26" i="34" l="1"/>
  <c r="AD26" i="34"/>
  <c r="AF26" i="34"/>
  <c r="F9" i="29"/>
  <c r="AE26" i="34"/>
  <c r="G9" i="29" l="1"/>
  <c r="L26" i="34"/>
  <c r="K26" i="34"/>
  <c r="AH26" i="34" l="1"/>
  <c r="M26" i="34" l="1"/>
  <c r="N26" i="34" l="1"/>
  <c r="AI26" i="34"/>
  <c r="O26" i="34" l="1"/>
  <c r="P26" i="34" l="1"/>
  <c r="Q26" i="34" l="1"/>
  <c r="R26" i="34" l="1"/>
  <c r="S26" i="34" l="1"/>
  <c r="T26" i="34" l="1"/>
  <c r="U26" i="34" l="1"/>
  <c r="V26" i="34" l="1"/>
  <c r="W26" i="34" l="1"/>
  <c r="X26" i="34" l="1"/>
  <c r="J9" i="29" l="1"/>
  <c r="H9" i="29"/>
  <c r="K9" i="29"/>
  <c r="I9" i="29" l="1"/>
  <c r="L9" i="29" l="1"/>
  <c r="M9" i="29" l="1"/>
  <c r="Y9" i="29" l="1"/>
  <c r="Z9" i="29"/>
  <c r="V9" i="29"/>
  <c r="O9" i="29"/>
  <c r="N9" i="29"/>
  <c r="P9" i="29" l="1"/>
  <c r="W9" i="29"/>
  <c r="U9" i="29"/>
  <c r="S9" i="29"/>
  <c r="AB9" i="29" l="1"/>
  <c r="Q9" i="29"/>
  <c r="AA9" i="29" l="1"/>
  <c r="AD9" i="29"/>
  <c r="X9" i="29"/>
  <c r="R9" i="29"/>
  <c r="AC9" i="29" l="1"/>
  <c r="T9" i="29"/>
  <c r="AE9" i="29" l="1"/>
  <c r="AF9" i="29" l="1"/>
  <c r="AG9" i="29" l="1"/>
  <c r="AH9" i="29" l="1"/>
  <c r="AI9" i="29" l="1"/>
  <c r="AH7" i="37" l="1"/>
  <c r="AG7" i="37" l="1"/>
  <c r="AI7" i="37" l="1"/>
  <c r="AE7" i="37" l="1"/>
  <c r="AF7" i="37"/>
  <c r="D7" i="37" l="1"/>
  <c r="C7" i="37"/>
  <c r="F7" i="37" l="1"/>
  <c r="E7" i="37"/>
  <c r="G7" i="37" l="1"/>
  <c r="H7" i="37"/>
  <c r="C8" i="37"/>
  <c r="I7" i="37" l="1"/>
  <c r="D8" i="37"/>
  <c r="E8" i="37" l="1"/>
  <c r="F8" i="37"/>
  <c r="J7" i="37" l="1"/>
  <c r="G8" i="37"/>
  <c r="H8" i="37"/>
  <c r="I8" i="37" l="1"/>
  <c r="K7" i="37"/>
  <c r="L7" i="37" l="1"/>
  <c r="M7" i="37" l="1"/>
  <c r="J8" i="37"/>
  <c r="K8" i="37" l="1"/>
  <c r="N7" i="37"/>
  <c r="L8" i="37" l="1"/>
  <c r="O7" i="37"/>
  <c r="P7" i="37" l="1"/>
  <c r="M8" i="37"/>
  <c r="Q7" i="37" l="1"/>
  <c r="N8" i="37"/>
  <c r="O8" i="37" l="1"/>
  <c r="R7" i="37"/>
  <c r="P8" i="37" l="1"/>
  <c r="S7" i="37"/>
  <c r="T7" i="37" l="1"/>
  <c r="Q8" i="37"/>
  <c r="U7" i="37" l="1"/>
  <c r="R8" i="37"/>
  <c r="V7" i="37" l="1"/>
  <c r="S8" i="37"/>
  <c r="T8" i="37" l="1"/>
  <c r="W7" i="37"/>
  <c r="X7" i="37" l="1"/>
  <c r="U8" i="37"/>
  <c r="Y7" i="37" l="1"/>
  <c r="V8" i="37"/>
  <c r="Z7" i="37" l="1"/>
  <c r="W8" i="37"/>
  <c r="AA7" i="37" l="1"/>
  <c r="AB7" i="37" l="1"/>
  <c r="AC7" i="37" l="1"/>
  <c r="AD7" i="37" l="1"/>
  <c r="Q24" i="34" l="1"/>
  <c r="Q30" i="34" l="1"/>
  <c r="AA24" i="34" l="1"/>
  <c r="W24" i="34"/>
  <c r="Z24" i="34"/>
  <c r="U24" i="34"/>
  <c r="T24" i="34"/>
  <c r="Y24" i="34"/>
  <c r="X24" i="34" l="1"/>
  <c r="Z30" i="34"/>
  <c r="Y30" i="34"/>
  <c r="V24" i="34"/>
  <c r="T30" i="34"/>
  <c r="S24" i="34"/>
  <c r="U30" i="34"/>
  <c r="W30" i="34" l="1"/>
  <c r="AA30" i="34"/>
  <c r="S30" i="34"/>
  <c r="V30" i="34"/>
  <c r="X30" i="34" l="1"/>
  <c r="P24" i="34"/>
  <c r="O24" i="34" l="1"/>
  <c r="P30" i="34" l="1"/>
  <c r="N24" i="34"/>
  <c r="O30" i="34"/>
  <c r="M24" i="34" l="1"/>
  <c r="N30" i="34"/>
  <c r="M30" i="34" l="1"/>
  <c r="AG24" i="34" l="1"/>
  <c r="AG30" i="34" l="1"/>
  <c r="AF24" i="34" l="1"/>
  <c r="AF30" i="34" l="1"/>
  <c r="AE24" i="34" l="1"/>
  <c r="AD24" i="34" l="1"/>
  <c r="AH24" i="34"/>
  <c r="AE30" i="34"/>
  <c r="AH30" i="34" l="1"/>
  <c r="AI24" i="34"/>
  <c r="AD30" i="34"/>
  <c r="AI30" i="34" l="1"/>
  <c r="AC24" i="34" l="1"/>
  <c r="AC30" i="34" l="1"/>
  <c r="AB24" i="34" l="1"/>
  <c r="AB30" i="34" l="1"/>
  <c r="R24" i="34" l="1"/>
  <c r="R30" i="34" l="1"/>
  <c r="L24" i="34" l="1"/>
  <c r="L30" i="34" l="1"/>
  <c r="K24" i="34" l="1"/>
  <c r="K30" i="34" l="1"/>
  <c r="I24" i="34" l="1"/>
  <c r="J24" i="34"/>
  <c r="G24" i="34" l="1"/>
  <c r="J30" i="34"/>
  <c r="I30" i="34"/>
  <c r="H24" i="34" l="1"/>
  <c r="G30" i="34"/>
  <c r="H30" i="34" l="1"/>
  <c r="E24" i="34" l="1"/>
  <c r="F24" i="34"/>
  <c r="D24" i="34" l="1"/>
  <c r="F30" i="34"/>
  <c r="E30" i="34"/>
  <c r="C24" i="34" l="1"/>
  <c r="D30" i="34" l="1"/>
  <c r="C30" i="34" l="1"/>
  <c r="C8" i="35" l="1"/>
  <c r="E8" i="35" l="1"/>
  <c r="D8" i="35" l="1"/>
  <c r="G8" i="35" l="1"/>
  <c r="F8" i="35" l="1"/>
  <c r="I8" i="35" l="1"/>
  <c r="H8" i="35" l="1"/>
  <c r="J8" i="35"/>
  <c r="K8" i="35" l="1"/>
  <c r="L8" i="35" l="1"/>
  <c r="N8" i="35" l="1"/>
  <c r="M8" i="35" l="1"/>
  <c r="P8" i="35" l="1"/>
  <c r="O8" i="35" l="1"/>
  <c r="Q8" i="35"/>
  <c r="R8" i="35" l="1"/>
  <c r="T8" i="35" l="1"/>
  <c r="S8" i="35"/>
  <c r="W8" i="35" l="1"/>
  <c r="U8" i="35"/>
  <c r="V8" i="35" l="1"/>
  <c r="X8" i="35"/>
  <c r="Y8" i="35" l="1"/>
  <c r="Z8" i="35" l="1"/>
  <c r="AA8" i="35" l="1"/>
  <c r="AC8" i="35" l="1"/>
  <c r="AB8" i="35" l="1"/>
  <c r="AD8" i="35"/>
  <c r="AF8" i="35" l="1"/>
  <c r="AE8" i="35" l="1"/>
  <c r="AH8" i="35" l="1"/>
  <c r="AG8" i="35" l="1"/>
  <c r="AI8" i="35" l="1"/>
  <c r="K9" i="35" l="1"/>
  <c r="Q9" i="35"/>
  <c r="S9" i="35"/>
  <c r="O9" i="35"/>
  <c r="N9" i="35"/>
  <c r="M9" i="35"/>
  <c r="J9" i="35"/>
  <c r="E9" i="35"/>
  <c r="G9" i="35"/>
  <c r="D9" i="35"/>
  <c r="P9" i="35" l="1"/>
  <c r="R9" i="35"/>
  <c r="C9" i="35"/>
  <c r="U9" i="35"/>
  <c r="T9" i="35"/>
  <c r="V9" i="35"/>
  <c r="L9" i="35"/>
  <c r="H9" i="35"/>
  <c r="F9" i="35"/>
  <c r="I9" i="35"/>
  <c r="Z9" i="35" l="1"/>
  <c r="AA9" i="35" l="1"/>
  <c r="AB9" i="35" l="1"/>
  <c r="AC9" i="35" l="1"/>
  <c r="AD9" i="35" l="1"/>
  <c r="AE9" i="35" l="1"/>
  <c r="Y9" i="35" l="1"/>
  <c r="X9" i="35" l="1"/>
  <c r="W9" i="35" l="1"/>
  <c r="AD8" i="37" l="1"/>
  <c r="AE8" i="37" l="1"/>
  <c r="AC8" i="37" l="1"/>
  <c r="AA8" i="37" l="1"/>
  <c r="AB8" i="37"/>
  <c r="Z8" i="37"/>
  <c r="Y8" i="37"/>
  <c r="AF8" i="37" l="1"/>
  <c r="AH8" i="37"/>
  <c r="AG8" i="37"/>
  <c r="AF9" i="35" l="1"/>
  <c r="AG9" i="35" l="1"/>
  <c r="AH9" i="35" l="1"/>
  <c r="AI9" i="35" l="1"/>
  <c r="X8" i="37" l="1"/>
  <c r="AI14" i="32" l="1"/>
  <c r="AG14" i="32" l="1"/>
  <c r="AH14" i="32" l="1"/>
  <c r="AF14" i="32" l="1"/>
  <c r="AE14" i="32" l="1"/>
  <c r="AD14" i="32" l="1"/>
  <c r="AC14" i="32" l="1"/>
  <c r="X14" i="32" l="1"/>
  <c r="U14" i="32"/>
  <c r="T14" i="32"/>
  <c r="P14" i="32"/>
  <c r="W14" i="32"/>
  <c r="R14" i="32"/>
  <c r="N14" i="32"/>
  <c r="Y14" i="32"/>
  <c r="Q14" i="32"/>
  <c r="Z14" i="32"/>
  <c r="V14" i="32"/>
  <c r="AB14" i="32"/>
  <c r="S14" i="32"/>
  <c r="O14" i="32"/>
  <c r="M14" i="32" l="1"/>
  <c r="AA14" i="32"/>
  <c r="N15" i="32"/>
  <c r="O19" i="32" l="1"/>
  <c r="S19" i="32"/>
  <c r="Q19" i="32"/>
  <c r="T19" i="32"/>
  <c r="U19" i="32"/>
  <c r="Y15" i="32"/>
  <c r="V19" i="32"/>
  <c r="N19" i="32"/>
  <c r="P19" i="32"/>
  <c r="X19" i="32"/>
  <c r="S15" i="32"/>
  <c r="P15" i="32"/>
  <c r="X15" i="32"/>
  <c r="T15" i="32"/>
  <c r="H14" i="32"/>
  <c r="D14" i="32"/>
  <c r="F14" i="32"/>
  <c r="I14" i="32"/>
  <c r="G14" i="32"/>
  <c r="K14" i="32"/>
  <c r="E14" i="32"/>
  <c r="L14" i="32"/>
  <c r="J14" i="32"/>
  <c r="M19" i="32" l="1"/>
  <c r="Z19" i="32"/>
  <c r="W19" i="32"/>
  <c r="Y19" i="32"/>
  <c r="R19" i="32"/>
  <c r="W15" i="32"/>
  <c r="M15" i="32"/>
  <c r="O15" i="32"/>
  <c r="Q15" i="32"/>
  <c r="R15" i="32" l="1"/>
  <c r="V15" i="32"/>
  <c r="Z15" i="32"/>
  <c r="C19" i="32"/>
  <c r="U15" i="32"/>
  <c r="C14" i="32"/>
  <c r="J15" i="32"/>
  <c r="F15" i="32"/>
  <c r="D15" i="32"/>
  <c r="C15" i="32" l="1"/>
  <c r="I19" i="32"/>
  <c r="G19" i="32"/>
  <c r="J19" i="32"/>
  <c r="L19" i="32"/>
  <c r="F19" i="32"/>
  <c r="K19" i="32"/>
  <c r="E19" i="32"/>
  <c r="D19" i="32"/>
  <c r="H19" i="32"/>
  <c r="L15" i="32"/>
  <c r="H15" i="32"/>
  <c r="G15" i="32"/>
  <c r="I15" i="32"/>
  <c r="K15" i="32"/>
  <c r="E15" i="32" l="1"/>
  <c r="AC15" i="32" l="1"/>
  <c r="AD15" i="32"/>
  <c r="AA15" i="32"/>
  <c r="AB15" i="32"/>
  <c r="AF19" i="32" l="1"/>
  <c r="AE19" i="32"/>
  <c r="AC19" i="32"/>
  <c r="AB19" i="32"/>
  <c r="AA19" i="32"/>
  <c r="AD19" i="32"/>
  <c r="AF15" i="32"/>
  <c r="AG15" i="32"/>
  <c r="AH19" i="32" l="1"/>
  <c r="AI19" i="32"/>
  <c r="AE15" i="32"/>
  <c r="AG19" i="32"/>
  <c r="AH15" i="32"/>
  <c r="AI15" i="32" l="1"/>
  <c r="AI8" i="37" l="1"/>
  <c r="D31" i="34" l="1"/>
  <c r="E31" i="34" l="1"/>
  <c r="C31" i="34"/>
  <c r="F31" i="34" l="1"/>
  <c r="D38" i="29"/>
  <c r="D40" i="29"/>
  <c r="D37" i="29"/>
  <c r="D36" i="29"/>
  <c r="D33" i="29"/>
  <c r="D35" i="29"/>
  <c r="D34" i="29"/>
  <c r="C38" i="29" l="1"/>
  <c r="C40" i="29"/>
  <c r="C37" i="29"/>
  <c r="C36" i="29"/>
  <c r="C33" i="29"/>
  <c r="C34" i="29"/>
  <c r="C35" i="29"/>
  <c r="E37" i="29"/>
  <c r="E38" i="29"/>
  <c r="E36" i="29"/>
  <c r="E40" i="29"/>
  <c r="E33" i="29"/>
  <c r="E35" i="29"/>
  <c r="E34" i="29"/>
  <c r="D29" i="29"/>
  <c r="E29" i="29"/>
  <c r="E27" i="29"/>
  <c r="D27" i="29"/>
  <c r="G31" i="34"/>
  <c r="D10" i="30" l="1"/>
  <c r="AQ1" i="30"/>
  <c r="D5" i="30"/>
  <c r="E5" i="30"/>
  <c r="E10" i="30"/>
  <c r="F27" i="29"/>
  <c r="F29" i="29"/>
  <c r="F38" i="29"/>
  <c r="F36" i="29"/>
  <c r="F37" i="29"/>
  <c r="F40" i="29"/>
  <c r="F33" i="29"/>
  <c r="F34" i="29"/>
  <c r="F35" i="29"/>
  <c r="F5" i="30" l="1"/>
  <c r="F10" i="30"/>
  <c r="G37" i="29"/>
  <c r="G36" i="29"/>
  <c r="G40" i="29"/>
  <c r="G38" i="29"/>
  <c r="G33" i="29"/>
  <c r="G35" i="29"/>
  <c r="G34" i="29"/>
  <c r="G29" i="29"/>
  <c r="G27" i="29"/>
  <c r="G10" i="30" l="1"/>
  <c r="G5" i="30"/>
  <c r="H31" i="34" l="1"/>
  <c r="J31" i="34"/>
  <c r="K31" i="34"/>
  <c r="I31" i="34" l="1"/>
  <c r="K27" i="29" l="1"/>
  <c r="K29" i="29"/>
  <c r="J36" i="29"/>
  <c r="J37" i="29"/>
  <c r="J39" i="29"/>
  <c r="J38" i="29"/>
  <c r="J40" i="29"/>
  <c r="J33" i="29"/>
  <c r="J34" i="29"/>
  <c r="J35" i="29"/>
  <c r="J27" i="29"/>
  <c r="H29" i="29"/>
  <c r="H27" i="29"/>
  <c r="H36" i="29"/>
  <c r="H37" i="29"/>
  <c r="H40" i="29"/>
  <c r="H39" i="29"/>
  <c r="H38" i="29"/>
  <c r="H33" i="29"/>
  <c r="H35" i="29"/>
  <c r="H34" i="29"/>
  <c r="K40" i="29"/>
  <c r="K38" i="29"/>
  <c r="K39" i="29"/>
  <c r="K37" i="29"/>
  <c r="K36" i="29"/>
  <c r="K33" i="29"/>
  <c r="K34" i="29"/>
  <c r="K35" i="29"/>
  <c r="J29" i="29" l="1"/>
  <c r="I40" i="29"/>
  <c r="I39" i="29"/>
  <c r="J5" i="30"/>
  <c r="I36" i="29"/>
  <c r="I37" i="29"/>
  <c r="I38" i="29"/>
  <c r="I33" i="29"/>
  <c r="I34" i="29"/>
  <c r="I35" i="29"/>
  <c r="I27" i="29"/>
  <c r="I29" i="29"/>
  <c r="H5" i="30"/>
  <c r="H10" i="30"/>
  <c r="K5" i="30"/>
  <c r="K10" i="30"/>
  <c r="J10" i="30" l="1"/>
  <c r="I10" i="30"/>
  <c r="I5" i="30"/>
  <c r="L31" i="34" l="1"/>
  <c r="M31" i="34" l="1"/>
  <c r="L29" i="29" l="1"/>
  <c r="L27" i="29"/>
  <c r="L37" i="29"/>
  <c r="L40" i="29"/>
  <c r="L36" i="29"/>
  <c r="L38" i="29"/>
  <c r="L39" i="29"/>
  <c r="L33" i="29"/>
  <c r="L35" i="29"/>
  <c r="L34" i="29"/>
  <c r="L10" i="30" l="1"/>
  <c r="L5" i="30"/>
  <c r="M29" i="29"/>
  <c r="M27" i="29"/>
  <c r="M36" i="29"/>
  <c r="M38" i="29"/>
  <c r="M37" i="29"/>
  <c r="M39" i="29"/>
  <c r="M40" i="29"/>
  <c r="M33" i="29"/>
  <c r="M34" i="29"/>
  <c r="M35" i="29"/>
  <c r="M10" i="30" l="1"/>
  <c r="N31" i="34" l="1"/>
  <c r="O31" i="34"/>
  <c r="Z31" i="34"/>
  <c r="V31" i="34"/>
  <c r="Y31" i="34"/>
  <c r="S31" i="34" l="1"/>
  <c r="P31" i="34"/>
  <c r="W31" i="34"/>
  <c r="U31" i="34"/>
  <c r="V40" i="29" l="1"/>
  <c r="V36" i="29"/>
  <c r="V37" i="29"/>
  <c r="V39" i="29"/>
  <c r="V38" i="29"/>
  <c r="V33" i="29"/>
  <c r="V34" i="29"/>
  <c r="V35" i="29"/>
  <c r="AB31" i="34"/>
  <c r="Z36" i="29"/>
  <c r="Z40" i="29"/>
  <c r="Z38" i="29"/>
  <c r="Z37" i="29"/>
  <c r="Z39" i="29"/>
  <c r="Z33" i="29"/>
  <c r="Z35" i="29"/>
  <c r="Z34" i="29"/>
  <c r="O38" i="29"/>
  <c r="O40" i="29"/>
  <c r="O39" i="29"/>
  <c r="O37" i="29"/>
  <c r="O36" i="29"/>
  <c r="O33" i="29"/>
  <c r="O35" i="29"/>
  <c r="O34" i="29"/>
  <c r="Z27" i="29"/>
  <c r="Z29" i="29"/>
  <c r="V29" i="29"/>
  <c r="O29" i="29"/>
  <c r="O27" i="29"/>
  <c r="Y37" i="29"/>
  <c r="Y38" i="29"/>
  <c r="Y40" i="29"/>
  <c r="Y39" i="29"/>
  <c r="Y36" i="29"/>
  <c r="Y33" i="29"/>
  <c r="Y34" i="29"/>
  <c r="Y35" i="29"/>
  <c r="N27" i="29"/>
  <c r="N29" i="29"/>
  <c r="Q31" i="34"/>
  <c r="N38" i="29"/>
  <c r="AQ2" i="30"/>
  <c r="N37" i="29"/>
  <c r="N36" i="29"/>
  <c r="N40" i="29"/>
  <c r="N39" i="29"/>
  <c r="N33" i="29"/>
  <c r="N34" i="29"/>
  <c r="N35" i="29"/>
  <c r="X31" i="34" l="1"/>
  <c r="R31" i="34"/>
  <c r="P29" i="29"/>
  <c r="P27" i="29"/>
  <c r="V27" i="29"/>
  <c r="AD31" i="34"/>
  <c r="P40" i="29"/>
  <c r="P37" i="29"/>
  <c r="P39" i="29"/>
  <c r="P38" i="29"/>
  <c r="P36" i="29"/>
  <c r="P33" i="29"/>
  <c r="P35" i="29"/>
  <c r="P34" i="29"/>
  <c r="N5" i="30"/>
  <c r="N10" i="30"/>
  <c r="U39" i="29"/>
  <c r="U38" i="29"/>
  <c r="U40" i="29"/>
  <c r="U37" i="29"/>
  <c r="U36" i="29"/>
  <c r="U33" i="29"/>
  <c r="U35" i="29"/>
  <c r="U34" i="29"/>
  <c r="O10" i="30"/>
  <c r="O5" i="30"/>
  <c r="S36" i="29"/>
  <c r="S38" i="29"/>
  <c r="S40" i="29"/>
  <c r="S37" i="29"/>
  <c r="S39" i="29"/>
  <c r="S33" i="29"/>
  <c r="S34" i="29"/>
  <c r="S35" i="29"/>
  <c r="AA31" i="34"/>
  <c r="Z10" i="30"/>
  <c r="Z5" i="30"/>
  <c r="W36" i="29"/>
  <c r="W37" i="29"/>
  <c r="W40" i="29"/>
  <c r="W39" i="29"/>
  <c r="W38" i="29"/>
  <c r="W33" i="29"/>
  <c r="W34" i="29"/>
  <c r="W35" i="29"/>
  <c r="W29" i="29"/>
  <c r="W27" i="29"/>
  <c r="AC31" i="34" l="1"/>
  <c r="AB40" i="29"/>
  <c r="AB36" i="29"/>
  <c r="AB39" i="29"/>
  <c r="AB38" i="29"/>
  <c r="AB37" i="29"/>
  <c r="AB33" i="29"/>
  <c r="AB35" i="29"/>
  <c r="AB34" i="29"/>
  <c r="W5" i="30"/>
  <c r="W10" i="30"/>
  <c r="V10" i="30"/>
  <c r="P5" i="30"/>
  <c r="P10" i="30"/>
  <c r="AB27" i="29"/>
  <c r="Q39" i="29"/>
  <c r="Q36" i="29"/>
  <c r="Q38" i="29"/>
  <c r="Q37" i="29"/>
  <c r="Q40" i="29"/>
  <c r="Q33" i="29"/>
  <c r="Q35" i="29"/>
  <c r="Q34" i="29"/>
  <c r="Q27" i="29"/>
  <c r="Q29" i="29"/>
  <c r="T31" i="34"/>
  <c r="V5" i="30"/>
  <c r="R29" i="29" l="1"/>
  <c r="R27" i="29"/>
  <c r="S29" i="29"/>
  <c r="S27" i="29"/>
  <c r="AA27" i="29"/>
  <c r="AA29" i="29"/>
  <c r="R39" i="29"/>
  <c r="R38" i="29"/>
  <c r="R40" i="29"/>
  <c r="R36" i="29"/>
  <c r="R37" i="29"/>
  <c r="R33" i="29"/>
  <c r="R34" i="29"/>
  <c r="R35" i="29"/>
  <c r="AE31" i="34"/>
  <c r="AA40" i="29"/>
  <c r="AA37" i="29"/>
  <c r="AA38" i="29"/>
  <c r="AA39" i="29"/>
  <c r="AA36" i="29"/>
  <c r="AB5" i="30"/>
  <c r="AA33" i="29"/>
  <c r="AA35" i="29"/>
  <c r="AA34" i="29"/>
  <c r="X36" i="29"/>
  <c r="X39" i="29"/>
  <c r="X40" i="29"/>
  <c r="X37" i="29"/>
  <c r="X38" i="29"/>
  <c r="X33" i="29"/>
  <c r="X34" i="29"/>
  <c r="X35" i="29"/>
  <c r="Q5" i="30"/>
  <c r="Q10" i="30"/>
  <c r="X27" i="29"/>
  <c r="X29" i="29"/>
  <c r="Y27" i="29"/>
  <c r="Y29" i="29"/>
  <c r="AD29" i="29"/>
  <c r="AD27" i="29"/>
  <c r="AD40" i="29"/>
  <c r="AD36" i="29"/>
  <c r="AD39" i="29"/>
  <c r="AD38" i="29"/>
  <c r="AD37" i="29"/>
  <c r="AD33" i="29"/>
  <c r="AD35" i="29"/>
  <c r="AD34" i="29"/>
  <c r="AB29" i="29"/>
  <c r="AC38" i="29" l="1"/>
  <c r="AD10" i="30"/>
  <c r="AC37" i="29"/>
  <c r="AC39" i="29"/>
  <c r="AC40" i="29"/>
  <c r="AC36" i="29"/>
  <c r="AC33" i="29"/>
  <c r="AC35" i="29"/>
  <c r="AC34" i="29"/>
  <c r="AB10" i="30"/>
  <c r="AA10" i="30"/>
  <c r="AA5" i="30"/>
  <c r="X5" i="30"/>
  <c r="X10" i="30"/>
  <c r="Y10" i="30"/>
  <c r="Y5" i="30"/>
  <c r="R5" i="30"/>
  <c r="R10" i="30"/>
  <c r="S10" i="30"/>
  <c r="S5" i="30"/>
  <c r="T29" i="29"/>
  <c r="T27" i="29"/>
  <c r="U29" i="29"/>
  <c r="U27" i="29"/>
  <c r="T37" i="29"/>
  <c r="T38" i="29"/>
  <c r="T40" i="29"/>
  <c r="T36" i="29"/>
  <c r="T39" i="29"/>
  <c r="T33" i="29"/>
  <c r="T35" i="29"/>
  <c r="T34" i="29"/>
  <c r="AF31" i="34"/>
  <c r="AC29" i="29"/>
  <c r="AC27" i="29"/>
  <c r="AE37" i="29" l="1"/>
  <c r="AE40" i="29"/>
  <c r="AE38" i="29"/>
  <c r="AE36" i="29"/>
  <c r="AE39" i="29"/>
  <c r="AE33" i="29"/>
  <c r="AE35" i="29"/>
  <c r="AE34" i="29"/>
  <c r="AE27" i="29"/>
  <c r="AE29" i="29"/>
  <c r="AG31" i="34"/>
  <c r="AC5" i="30"/>
  <c r="AC10" i="30"/>
  <c r="AD5" i="30"/>
  <c r="T10" i="30"/>
  <c r="T5" i="30"/>
  <c r="U10" i="30"/>
  <c r="U5" i="30"/>
  <c r="AE5" i="30" l="1"/>
  <c r="AE10" i="30"/>
  <c r="AH31" i="34"/>
  <c r="AF27" i="29"/>
  <c r="AF29" i="29"/>
  <c r="AF36" i="29"/>
  <c r="AF38" i="29"/>
  <c r="AF39" i="29"/>
  <c r="AF37" i="29"/>
  <c r="AF40" i="29"/>
  <c r="AF33" i="29"/>
  <c r="AF35" i="29"/>
  <c r="AF34" i="29"/>
  <c r="AQ4" i="30" l="1"/>
  <c r="AQ3" i="30"/>
  <c r="AF5" i="30"/>
  <c r="AF10" i="30"/>
  <c r="AG38" i="29"/>
  <c r="AG37" i="29"/>
  <c r="AG40" i="29"/>
  <c r="AG39" i="29"/>
  <c r="AG36" i="29"/>
  <c r="AG33" i="29"/>
  <c r="AG35" i="29"/>
  <c r="AG34" i="29"/>
  <c r="AG29" i="29"/>
  <c r="AG27" i="29"/>
  <c r="AH39" i="29" l="1"/>
  <c r="AH36" i="29"/>
  <c r="AH40" i="29"/>
  <c r="AH38" i="29"/>
  <c r="AH37" i="29"/>
  <c r="AH33" i="29"/>
  <c r="AH35" i="29"/>
  <c r="AH34" i="29"/>
  <c r="AH27" i="29"/>
  <c r="AH29" i="29"/>
  <c r="AI31" i="34"/>
  <c r="AG5" i="30"/>
  <c r="AG10" i="30"/>
  <c r="AI40" i="29" l="1"/>
  <c r="AI39" i="29"/>
  <c r="AI38" i="29"/>
  <c r="AI36" i="29"/>
  <c r="AI37" i="29"/>
  <c r="AI33" i="29"/>
  <c r="AI35" i="29"/>
  <c r="AI34" i="29"/>
  <c r="AH10" i="30"/>
  <c r="AH5" i="30"/>
  <c r="AI29" i="29"/>
  <c r="AI27" i="29"/>
  <c r="AJ5" i="30" l="1"/>
  <c r="AJ10" i="30"/>
  <c r="AI10" i="30"/>
  <c r="AI5" i="3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<sst xmlns="http://schemas.openxmlformats.org/spreadsheetml/2006/main" count="1017" uniqueCount="242">
  <si>
    <t>Gas</t>
  </si>
  <si>
    <t>1.A.3 Transport</t>
  </si>
  <si>
    <t>Oil</t>
  </si>
  <si>
    <t>Coal</t>
  </si>
  <si>
    <t>Peat</t>
  </si>
  <si>
    <t>Total</t>
  </si>
  <si>
    <t>LPG</t>
  </si>
  <si>
    <t>IPCC Category</t>
  </si>
  <si>
    <t>Inter-annual change</t>
  </si>
  <si>
    <t xml:space="preserve">Waste </t>
  </si>
  <si>
    <t>LULUCF</t>
  </si>
  <si>
    <t xml:space="preserve">Agriculture </t>
  </si>
  <si>
    <t>IPPU</t>
  </si>
  <si>
    <t>Energy</t>
  </si>
  <si>
    <t>HFCs, PFCs, SF₆, NF₃</t>
  </si>
  <si>
    <t>PFCs</t>
  </si>
  <si>
    <t>HFCs</t>
  </si>
  <si>
    <t>Figure with Complete Time series</t>
  </si>
  <si>
    <t>Inter Annual change</t>
  </si>
  <si>
    <t>Total (without LULUCF)</t>
  </si>
  <si>
    <t>Total (with LULUCF)</t>
  </si>
  <si>
    <t>total</t>
  </si>
  <si>
    <t xml:space="preserve">Renewables </t>
  </si>
  <si>
    <t>TPER (kTOE)</t>
  </si>
  <si>
    <t>Biofuels</t>
  </si>
  <si>
    <t>Road Transport fuel use (ktonnes)</t>
  </si>
  <si>
    <t>Residential Fuel Use (ktoe)</t>
  </si>
  <si>
    <t>1.B Fugitive emissions</t>
  </si>
  <si>
    <t>1.A Energy combustion</t>
  </si>
  <si>
    <t>1.A4 Other (total)</t>
  </si>
  <si>
    <t>1.A.4.c Agriculture</t>
  </si>
  <si>
    <t>1.A.4.b Residential</t>
  </si>
  <si>
    <t>1.A.4.a Commercial/Instit</t>
  </si>
  <si>
    <t>1.A.3.b Road transport</t>
  </si>
  <si>
    <t>1.A.3.a Domestic aviation</t>
  </si>
  <si>
    <t>1.A.2 Manufacturing</t>
  </si>
  <si>
    <t>1.A.1  Energy Industries</t>
  </si>
  <si>
    <t>Energy (Combustion)</t>
  </si>
  <si>
    <t>Population ('000s)</t>
  </si>
  <si>
    <t>Diesel</t>
  </si>
  <si>
    <t>Petrol</t>
  </si>
  <si>
    <t>Goods vehicles</t>
  </si>
  <si>
    <t>Private cars</t>
  </si>
  <si>
    <t>total IP from CRF</t>
  </si>
  <si>
    <t>Total sector 2</t>
  </si>
  <si>
    <t>HFC, PFC, SF6, NF3 total</t>
  </si>
  <si>
    <t>2.G (less F gases)</t>
  </si>
  <si>
    <t>2.D (total)</t>
  </si>
  <si>
    <t>2.C (total)</t>
  </si>
  <si>
    <t>2.B (total)</t>
  </si>
  <si>
    <t>2.A (total)</t>
  </si>
  <si>
    <t>2.G.3 N2O from Product Uses</t>
  </si>
  <si>
    <t>2.G.2 SF6 and PFCs from Other Product Uses</t>
  </si>
  <si>
    <t>2.G.1 Electrical Equipment</t>
  </si>
  <si>
    <t>2.F.4 Aerosols</t>
  </si>
  <si>
    <t>2.F.3 Fire Protection</t>
  </si>
  <si>
    <t>2.F.1 Refrigeration and Air Conditioning</t>
  </si>
  <si>
    <t>2.E.1 Integrated Circuit or Semiconductor</t>
  </si>
  <si>
    <t>2.D.3 Solvent Use</t>
  </si>
  <si>
    <t>2.D.2 Paraffin Wax Use</t>
  </si>
  <si>
    <t>2.D.1 Lubricant Use</t>
  </si>
  <si>
    <t>2.C.1 Iron and Steel Production</t>
  </si>
  <si>
    <t>2.B.2 Nitric Acid Production</t>
  </si>
  <si>
    <t>2.B.1 Ammonia Production</t>
  </si>
  <si>
    <t>2.A.4 Other Process Uses of Carbonates</t>
  </si>
  <si>
    <t>2.A.3 Glass Production</t>
  </si>
  <si>
    <t>2.A.2 Lime Production</t>
  </si>
  <si>
    <t>2.A.1 Cement Production</t>
  </si>
  <si>
    <t>CO2</t>
  </si>
  <si>
    <t>N2O</t>
  </si>
  <si>
    <t>CH4</t>
  </si>
  <si>
    <t>Agriculture emissions by gas</t>
  </si>
  <si>
    <t>3.H Urea Application</t>
  </si>
  <si>
    <t>3.G Liming</t>
  </si>
  <si>
    <t>3.D Agricultural Soils</t>
  </si>
  <si>
    <t>3.B Manure Management</t>
  </si>
  <si>
    <t>3.A Enteric Fermentation</t>
  </si>
  <si>
    <t>5.D Wastewater Treatment and Discharge</t>
  </si>
  <si>
    <t>5.C Incineration and Open Burning of Waste</t>
  </si>
  <si>
    <t>5.B Biological Treatment of Solid Waste</t>
  </si>
  <si>
    <t>5.A Solid Waste Disposal</t>
  </si>
  <si>
    <t>6.  Other</t>
  </si>
  <si>
    <t xml:space="preserve">5.  Waste </t>
  </si>
  <si>
    <t>4.  LULUCF</t>
  </si>
  <si>
    <t xml:space="preserve">3.  Agriculture </t>
  </si>
  <si>
    <t>2.  Industrial Processes</t>
  </si>
  <si>
    <t xml:space="preserve">1.  Energy </t>
  </si>
  <si>
    <t>(b) Emissions by IPCC Category</t>
  </si>
  <si>
    <t>(a) Emissions by Gas</t>
  </si>
  <si>
    <t>CO</t>
  </si>
  <si>
    <t>NMVOC</t>
  </si>
  <si>
    <t>NOx</t>
  </si>
  <si>
    <t>kt</t>
  </si>
  <si>
    <t>tonnes</t>
  </si>
  <si>
    <t>% change</t>
  </si>
  <si>
    <t>CO₂ emissions with net CO₂ from LULUCF</t>
  </si>
  <si>
    <t>CH₄ emissions with CH₄ from LULUCF</t>
  </si>
  <si>
    <t>N₂O emissions with N₂O from LULUCF</t>
  </si>
  <si>
    <t>Greenhouse Gas Emissions</t>
  </si>
  <si>
    <t>Greenhouse Gas Source and Sink Categories</t>
  </si>
  <si>
    <t>Figure 2.2 Inter annual changes</t>
  </si>
  <si>
    <t>1.A.1  Energy industries</t>
  </si>
  <si>
    <t>1.A.2  Manufacturing industries and construction</t>
  </si>
  <si>
    <t>1.A.3  Transport</t>
  </si>
  <si>
    <t>1.A.4  Other sectors</t>
  </si>
  <si>
    <t>1.B.1  Solid fuels</t>
  </si>
  <si>
    <t>1.B.2  Oil and natural gas and other emissions from energy production</t>
  </si>
  <si>
    <t>2.A  Mineral industry</t>
  </si>
  <si>
    <t>2.B  Chemical industry</t>
  </si>
  <si>
    <t>2.C  Metal industry</t>
  </si>
  <si>
    <t>2.D  Non-energy products from fuels and solvent use</t>
  </si>
  <si>
    <t>2.E  Electronic industry</t>
  </si>
  <si>
    <t>2.F  Product uses as ODS substitutes</t>
  </si>
  <si>
    <t xml:space="preserve">2.G  Other product manufacture and use </t>
  </si>
  <si>
    <t>3.A  Enteric fermentation</t>
  </si>
  <si>
    <t>3.B  Manure management</t>
  </si>
  <si>
    <t>3.D  Agricultural soils</t>
  </si>
  <si>
    <t>3.H Urea application</t>
  </si>
  <si>
    <t xml:space="preserve">5.A  Solid waste disposal </t>
  </si>
  <si>
    <t>5.B  Biological treatment of solid waste</t>
  </si>
  <si>
    <t>5.C  Incineration and open burning of waste</t>
  </si>
  <si>
    <t>5.D  Waste water treatment and discharge</t>
  </si>
  <si>
    <t>Total exc LULUCF</t>
  </si>
  <si>
    <t>Gas Trends</t>
  </si>
  <si>
    <t>Methane</t>
  </si>
  <si>
    <t>Nitrous oxide</t>
  </si>
  <si>
    <t>SF6</t>
  </si>
  <si>
    <t>NF3</t>
  </si>
  <si>
    <t>Total GHG emissions by sector (kt CO2e)</t>
  </si>
  <si>
    <t>Agriculture share</t>
  </si>
  <si>
    <t>2.H Other</t>
  </si>
  <si>
    <t xml:space="preserve">2.G Other product manufacture and use </t>
  </si>
  <si>
    <r>
      <t>CO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 xml:space="preserve"> emissions without net CO₂ from LULUCF</t>
    </r>
  </si>
  <si>
    <r>
      <t>CH</t>
    </r>
    <r>
      <rPr>
        <sz val="11"/>
        <rFont val="Calibri"/>
        <family val="2"/>
      </rPr>
      <t>₄</t>
    </r>
    <r>
      <rPr>
        <sz val="11"/>
        <rFont val="Calibri"/>
        <family val="2"/>
        <scheme val="minor"/>
      </rPr>
      <t xml:space="preserve"> emissions without CH₄ from LULUCF</t>
    </r>
  </si>
  <si>
    <r>
      <t>N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>O emissions without N₂O from LULUCF</t>
    </r>
  </si>
  <si>
    <r>
      <t>SF</t>
    </r>
    <r>
      <rPr>
        <sz val="11"/>
        <rFont val="Calibri"/>
        <family val="2"/>
      </rPr>
      <t>₆</t>
    </r>
  </si>
  <si>
    <r>
      <t>NF</t>
    </r>
    <r>
      <rPr>
        <sz val="11"/>
        <rFont val="Calibri"/>
        <family val="2"/>
      </rPr>
      <t>₃</t>
    </r>
  </si>
  <si>
    <r>
      <t>CO</t>
    </r>
    <r>
      <rPr>
        <sz val="11"/>
        <rFont val="Calibri"/>
        <family val="2"/>
      </rPr>
      <t>₂</t>
    </r>
  </si>
  <si>
    <r>
      <t>CH</t>
    </r>
    <r>
      <rPr>
        <sz val="11"/>
        <rFont val="Calibri"/>
        <family val="2"/>
      </rPr>
      <t>₄</t>
    </r>
  </si>
  <si>
    <r>
      <t>N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>O</t>
    </r>
  </si>
  <si>
    <t>CO₂</t>
  </si>
  <si>
    <t>CH₄</t>
  </si>
  <si>
    <t>N₂O</t>
  </si>
  <si>
    <t>SF₆</t>
  </si>
  <si>
    <t>NF₃</t>
  </si>
  <si>
    <r>
      <t>SO</t>
    </r>
    <r>
      <rPr>
        <b/>
        <vertAlign val="subscript"/>
        <sz val="11"/>
        <rFont val="Calibri"/>
        <family val="2"/>
        <scheme val="minor"/>
      </rPr>
      <t>2</t>
    </r>
  </si>
  <si>
    <t>2.D.3 Urea Used as a Catalyst</t>
  </si>
  <si>
    <t>Agriculture emissions (kt CO2e)</t>
  </si>
  <si>
    <t xml:space="preserve">Total LULUCF </t>
  </si>
  <si>
    <t>A.  Forest land</t>
  </si>
  <si>
    <t>B.  Cropland</t>
  </si>
  <si>
    <t>C.  Grassland</t>
  </si>
  <si>
    <t>D.  Wetlands</t>
  </si>
  <si>
    <t xml:space="preserve">E.  Settlements </t>
  </si>
  <si>
    <t>F.  Other land</t>
  </si>
  <si>
    <t>G.  Harvested wood products</t>
  </si>
  <si>
    <t>Total from CRF</t>
  </si>
  <si>
    <t>NMVOC (kt)</t>
  </si>
  <si>
    <t>2D3a</t>
  </si>
  <si>
    <t>2D3b</t>
  </si>
  <si>
    <t>2D3d</t>
  </si>
  <si>
    <t>2D3e</t>
  </si>
  <si>
    <t>2D3f</t>
  </si>
  <si>
    <t>2D3g</t>
  </si>
  <si>
    <t>2D3h</t>
  </si>
  <si>
    <t>2D3i</t>
  </si>
  <si>
    <t>2G4</t>
  </si>
  <si>
    <t xml:space="preserve">2H2 </t>
  </si>
  <si>
    <t>CO2 (kt)</t>
  </si>
  <si>
    <t>% of national emissions</t>
  </si>
  <si>
    <t>Gasoline</t>
  </si>
  <si>
    <t>change last year</t>
  </si>
  <si>
    <t>Energy share</t>
  </si>
  <si>
    <t>IPPU share</t>
  </si>
  <si>
    <t>Waste share</t>
  </si>
  <si>
    <t>Max share</t>
  </si>
  <si>
    <t>Min share</t>
  </si>
  <si>
    <r>
      <t>SO</t>
    </r>
    <r>
      <rPr>
        <vertAlign val="subscript"/>
        <sz val="11"/>
        <rFont val="Calibri"/>
        <family val="2"/>
        <scheme val="minor"/>
      </rPr>
      <t>2</t>
    </r>
  </si>
  <si>
    <r>
      <t>NO</t>
    </r>
    <r>
      <rPr>
        <vertAlign val="subscript"/>
        <sz val="11"/>
        <rFont val="Calibri"/>
        <family val="2"/>
        <scheme val="minor"/>
      </rPr>
      <t>x</t>
    </r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</si>
  <si>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</si>
  <si>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</si>
  <si>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</si>
  <si>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</si>
  <si>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</si>
  <si>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</si>
  <si>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</si>
  <si>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</si>
  <si>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</si>
  <si>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</si>
  <si>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</si>
  <si>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</si>
  <si>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</si>
  <si>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</si>
  <si>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</si>
  <si>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</si>
  <si>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</si>
  <si>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</si>
  <si>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</si>
  <si>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</si>
  <si>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</si>
  <si>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</si>
  <si>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</si>
  <si>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</si>
  <si>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</si>
  <si>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</si>
  <si>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</si>
  <si>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</si>
  <si>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</si>
  <si>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</si>
  <si>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</si>
  <si>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</si>
  <si>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</si>
  <si>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</si>
  <si>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Emissions of HFCs -  CO2 equivalents (kt)</t>
  </si>
  <si>
    <t xml:space="preserve">Emissions of PFCs -  CO2 equivalents (kt) </t>
  </si>
  <si>
    <t xml:space="preserve">Emissions of  SF6 -  CO2 equivalents (kt) </t>
  </si>
  <si>
    <t>Emissions of NF3 - CO2 equivalents (kt)</t>
  </si>
  <si>
    <t>total energy from CRT</t>
  </si>
  <si>
    <t>1.A.3.c Railways</t>
  </si>
  <si>
    <t>1.A.3.e Other transportation</t>
  </si>
  <si>
    <t>1.A.3.d Domestic Navigation</t>
  </si>
  <si>
    <t>total agriculture from CRT</t>
  </si>
  <si>
    <r>
      <t>Table 2.1. Greenhouse Gas Emissions 1990-2024 (kt CO</t>
    </r>
    <r>
      <rPr>
        <b/>
        <i/>
        <vertAlign val="subscript"/>
        <sz val="11"/>
        <color rgb="FF000000"/>
        <rFont val="Calibri"/>
        <family val="2"/>
        <scheme val="minor"/>
      </rPr>
      <t>2</t>
    </r>
    <r>
      <rPr>
        <b/>
        <i/>
        <sz val="11"/>
        <color rgb="FF000000"/>
        <rFont val="Calibri"/>
        <family val="2"/>
        <scheme val="minor"/>
      </rPr>
      <t xml:space="preserve"> equivalent)</t>
    </r>
  </si>
  <si>
    <t>Percentage change
(1990-2024)</t>
  </si>
  <si>
    <t>Figure 2.3 Greenhouse Gas emissions-by Gas 1990-2024</t>
  </si>
  <si>
    <t>Total (without LULUCF), with indirect</t>
  </si>
  <si>
    <t>Total (without LULUCF, with indirect)</t>
  </si>
  <si>
    <t>Total (with LULUCF, with indirect)</t>
  </si>
  <si>
    <t>2026 Submission (kt CO2e)</t>
  </si>
  <si>
    <t>change 1990-2024</t>
  </si>
  <si>
    <t>Figure 2.4 Total Primary Energy Requirement (TPER) 1990-2024</t>
  </si>
  <si>
    <t>Table 2.2: Emissions of NOx, SO2, NMVOC and CO 1990-2024 (Tonnes)</t>
  </si>
  <si>
    <t>2024</t>
  </si>
  <si>
    <t>2005-2024 trend</t>
  </si>
  <si>
    <t>2023-2024 trend</t>
  </si>
  <si>
    <t>1990-2024 trend</t>
  </si>
  <si>
    <t>NO</t>
  </si>
  <si>
    <t>NA,NO</t>
  </si>
  <si>
    <t>–</t>
  </si>
  <si>
    <t>NE</t>
  </si>
  <si>
    <t>IE,NO</t>
  </si>
  <si>
    <t>Lubricants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</si>
</sst>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  <numFmt numFmtId="167" formatCode="#,##0.0000"/>
    <numFmt numFmtId="168" formatCode="#,##0.0"/>
    <numFmt numFmtId="169" formatCode="_-* #,##0.0000_-;\-* #,##0.0000_-;_-* &quot;-&quot;??_-;_-@_-"/>
    <numFmt numFmtId="170" formatCode="0.000"/>
    <numFmt numFmtId="171" formatCode="_-* #,##0.00000_-;\-* #,##0.00000_-;_-* &quot;-&quot;??_-;_-@_-"/>
    <numFmt numFmtId="172" formatCode="_-* #,##0.0_-;\-* #,##0.0_-;_-* &quot;-&quot;??_-;_-@_-"/>
    <numFmt numFmtId="173" formatCode="0.0000"/>
    <numFmt numFmtId="174" formatCode="_-* #,##0.0_-;\-* #,##0.0_-;_-* &quot;-&quot;?_-;_-@_-"/>
    <numFmt numFmtId="175" formatCode="#,##0.000"/>
    <numFmt numFmtId="176" formatCode="_-* #,##0.00\ _F_-;\-* #,##0.00\ _F_-;_-* &quot;-&quot;??\ _F_-;_-@_-"/>
    <numFmt numFmtId="177" formatCode="0.0_ ;\-0.0\ "/>
    <numFmt numFmtId="178" formatCode="#,##0.00_ ;\-#,##0.00\ "/>
    <numFmt numFmtId="179" formatCode="_-* #,##0.000_-;\-* #,##0.000_-;_-* &quot;-&quot;??_-;_-@_-"/>
    <numFmt numFmtId="180" formatCode="#,##0.0_ ;\-#,##0.0\ "/>
    <numFmt numFmtId="181" formatCode="_-* #,##0.0000000_-;\-* #,##0.0000000_-;_-* &quot;-&quot;???????_-;_-@_-"/>
  </numFmts>
  <fonts count="92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Times New Roman"/>
      <family val="1"/>
    </font>
    <font>
      <u/>
      <sz val="10"/>
      <color indexed="12"/>
      <name val="Times New Roman"/>
      <family val="1"/>
    </font>
    <font>
      <sz val="8"/>
      <name val="Arial"/>
      <family val="2"/>
    </font>
    <font>
      <sz val="11"/>
      <name val="Calibri"/>
      <family val="2"/>
    </font>
    <font>
      <sz val="10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</font>
    <font>
      <sz val="11"/>
      <color indexed="9"/>
      <name val="Calibri"/>
      <family val="2"/>
      <charset val="186"/>
    </font>
    <font>
      <b/>
      <sz val="11"/>
      <color indexed="63"/>
      <name val="Calibri"/>
      <family val="2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8"/>
      <name val="Helvetica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17"/>
      <name val="Calibri"/>
      <family val="2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b/>
      <sz val="11"/>
      <color indexed="63"/>
      <name val="Calibri"/>
      <family val="2"/>
      <charset val="186"/>
    </font>
    <font>
      <sz val="11"/>
      <color indexed="20"/>
      <name val="Calibri"/>
      <family val="2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0"/>
      <name val="Calibri"/>
      <family val="2"/>
      <charset val="186"/>
    </font>
    <font>
      <b/>
      <sz val="11"/>
      <color indexed="9"/>
      <name val="Calibri"/>
      <family val="2"/>
    </font>
    <font>
      <u/>
      <sz val="10"/>
      <color indexed="12"/>
      <name val="Times New Roman"/>
      <family val="1"/>
      <charset val="186"/>
    </font>
    <font>
      <sz val="10"/>
      <name val="Arial"/>
      <family val="2"/>
      <charset val="204"/>
    </font>
    <font>
      <b/>
      <sz val="11"/>
      <color indexed="12"/>
      <name val="Arial"/>
      <family val="2"/>
      <charset val="204"/>
    </font>
    <font>
      <sz val="8"/>
      <name val="Helvetic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Arial Narrow"/>
      <family val="2"/>
    </font>
    <font>
      <i/>
      <sz val="11"/>
      <name val="Calibri"/>
      <family val="2"/>
      <scheme val="minor"/>
    </font>
    <font>
      <b/>
      <i/>
      <sz val="11"/>
      <color indexed="50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</font>
    <font>
      <b/>
      <i/>
      <vertAlign val="subscript"/>
      <sz val="11"/>
      <color rgb="FF000000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10"/>
      <name val="Calibri"/>
      <family val="2"/>
    </font>
    <font>
      <sz val="8"/>
      <name val="Calibri"/>
      <family val="2"/>
    </font>
    <font>
      <sz val="10"/>
      <color rgb="FFFF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darkTrellis"/>
    </fill>
    <fill>
      <patternFill patternType="solid">
        <fgColor theme="0" tint="-0.14999847407452621"/>
        <bgColor indexed="64"/>
      </patternFill>
    </fill>
    <fill>
      <patternFill patternType="lightUp">
        <bgColor indexed="9"/>
      </patternFill>
    </fill>
    <fill>
      <patternFill patternType="solid">
        <f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20">
    <xf numFmtId="0" fontId="0" fillId="0" borderId="0"/>
    <xf numFmtId="43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9" fontId="13" fillId="0" borderId="5" applyNumberFormat="0" applyFont="0" applyFill="0" applyBorder="0" applyProtection="0">
      <alignment horizontal="left" vertical="center" indent="2"/>
    </xf>
    <xf numFmtId="0" fontId="10" fillId="0" borderId="0" applyNumberFormat="0" applyFont="0" applyFill="0" applyBorder="0" applyProtection="0">
      <alignment horizontal="left" vertical="center" indent="2"/>
    </xf>
    <xf numFmtId="0" fontId="10" fillId="0" borderId="0" applyNumberFormat="0" applyFont="0" applyFill="0" applyBorder="0" applyProtection="0">
      <alignment horizontal="left" vertical="center" indent="5"/>
    </xf>
    <xf numFmtId="0" fontId="14" fillId="2" borderId="0" applyBorder="0" applyAlignment="0"/>
    <xf numFmtId="0" fontId="13" fillId="2" borderId="0" applyBorder="0">
      <alignment horizontal="right" vertical="center"/>
    </xf>
    <xf numFmtId="4" fontId="13" fillId="3" borderId="0" applyBorder="0">
      <alignment horizontal="right" vertical="center"/>
    </xf>
    <xf numFmtId="4" fontId="13" fillId="3" borderId="0" applyBorder="0">
      <alignment horizontal="right" vertical="center"/>
    </xf>
    <xf numFmtId="0" fontId="15" fillId="3" borderId="5">
      <alignment horizontal="right" vertical="center"/>
    </xf>
    <xf numFmtId="0" fontId="16" fillId="3" borderId="5">
      <alignment horizontal="right" vertical="center"/>
    </xf>
    <xf numFmtId="0" fontId="15" fillId="4" borderId="5">
      <alignment horizontal="right" vertical="center"/>
    </xf>
    <xf numFmtId="0" fontId="15" fillId="4" borderId="5">
      <alignment horizontal="right" vertical="center"/>
    </xf>
    <xf numFmtId="0" fontId="15" fillId="4" borderId="6">
      <alignment horizontal="right" vertical="center"/>
    </xf>
    <xf numFmtId="0" fontId="15" fillId="4" borderId="4">
      <alignment horizontal="right" vertical="center"/>
    </xf>
    <xf numFmtId="0" fontId="15" fillId="4" borderId="7">
      <alignment horizontal="right" vertical="center"/>
    </xf>
    <xf numFmtId="4" fontId="14" fillId="0" borderId="3" applyFill="0" applyBorder="0" applyProtection="0">
      <alignment horizontal="right" vertical="center"/>
    </xf>
    <xf numFmtId="0" fontId="15" fillId="0" borderId="0" applyNumberFormat="0">
      <alignment horizontal="right"/>
    </xf>
    <xf numFmtId="0" fontId="13" fillId="4" borderId="8">
      <alignment horizontal="left" vertical="center" wrapText="1" indent="2"/>
    </xf>
    <xf numFmtId="0" fontId="13" fillId="0" borderId="8">
      <alignment horizontal="left" vertical="center" wrapText="1" indent="2"/>
    </xf>
    <xf numFmtId="0" fontId="13" fillId="3" borderId="4">
      <alignment horizontal="left" vertical="center"/>
    </xf>
    <xf numFmtId="0" fontId="15" fillId="0" borderId="9">
      <alignment horizontal="left" vertical="top" wrapText="1"/>
    </xf>
    <xf numFmtId="0" fontId="10" fillId="0" borderId="1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4" fontId="13" fillId="0" borderId="0" applyBorder="0">
      <alignment horizontal="right" vertical="center"/>
    </xf>
    <xf numFmtId="0" fontId="13" fillId="0" borderId="5">
      <alignment horizontal="right" vertical="center"/>
    </xf>
    <xf numFmtId="1" fontId="19" fillId="3" borderId="0" applyBorder="0">
      <alignment horizontal="right" vertical="center"/>
    </xf>
    <xf numFmtId="0" fontId="10" fillId="5" borderId="5"/>
    <xf numFmtId="4" fontId="13" fillId="0" borderId="0" applyFill="0" applyBorder="0" applyProtection="0">
      <alignment horizontal="right" vertical="center"/>
    </xf>
    <xf numFmtId="0" fontId="14" fillId="0" borderId="0" applyNumberFormat="0" applyFill="0" applyBorder="0" applyProtection="0">
      <alignment horizontal="left" vertical="center"/>
    </xf>
    <xf numFmtId="0" fontId="13" fillId="0" borderId="5" applyNumberFormat="0" applyFill="0" applyAlignment="0" applyProtection="0"/>
    <xf numFmtId="0" fontId="10" fillId="6" borderId="0" applyNumberFormat="0" applyFont="0" applyBorder="0" applyAlignment="0" applyProtection="0"/>
    <xf numFmtId="4" fontId="10" fillId="0" borderId="0"/>
    <xf numFmtId="167" fontId="13" fillId="7" borderId="5" applyNumberFormat="0" applyFont="0" applyBorder="0" applyAlignment="0" applyProtection="0">
      <alignment horizontal="right" vertical="center"/>
    </xf>
    <xf numFmtId="0" fontId="13" fillId="6" borderId="5"/>
    <xf numFmtId="0" fontId="20" fillId="0" borderId="0" applyNumberFormat="0" applyFill="0" applyBorder="0" applyAlignment="0" applyProtection="0"/>
    <xf numFmtId="0" fontId="13" fillId="0" borderId="0"/>
    <xf numFmtId="0" fontId="9" fillId="0" borderId="0"/>
    <xf numFmtId="9" fontId="9" fillId="0" borderId="0" applyFont="0" applyFill="0" applyBorder="0" applyAlignment="0" applyProtection="0"/>
    <xf numFmtId="0" fontId="23" fillId="0" borderId="0"/>
    <xf numFmtId="0" fontId="8" fillId="0" borderId="0"/>
    <xf numFmtId="0" fontId="8" fillId="0" borderId="0"/>
    <xf numFmtId="9" fontId="24" fillId="0" borderId="0" applyFont="0" applyFill="0" applyBorder="0" applyAlignment="0" applyProtection="0"/>
    <xf numFmtId="0" fontId="25" fillId="0" borderId="0"/>
    <xf numFmtId="0" fontId="21" fillId="0" borderId="0"/>
    <xf numFmtId="0" fontId="23" fillId="0" borderId="0"/>
    <xf numFmtId="0" fontId="26" fillId="0" borderId="0"/>
    <xf numFmtId="0" fontId="10" fillId="0" borderId="0"/>
    <xf numFmtId="175" fontId="13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0"/>
    <xf numFmtId="0" fontId="6" fillId="0" borderId="0"/>
    <xf numFmtId="0" fontId="13" fillId="3" borderId="0" applyBorder="0">
      <alignment horizontal="right" vertical="center"/>
    </xf>
    <xf numFmtId="0" fontId="13" fillId="3" borderId="14">
      <alignment horizontal="right" vertical="center"/>
    </xf>
    <xf numFmtId="0" fontId="13" fillId="3" borderId="0" applyBorder="0">
      <alignment horizontal="right" vertical="center"/>
    </xf>
    <xf numFmtId="0" fontId="13" fillId="0" borderId="0" applyBorder="0">
      <alignment horizontal="right" vertical="center"/>
    </xf>
    <xf numFmtId="0" fontId="15" fillId="3" borderId="15">
      <alignment horizontal="right" vertical="center"/>
    </xf>
    <xf numFmtId="0" fontId="13" fillId="0" borderId="15">
      <alignment horizontal="right" vertical="center"/>
    </xf>
    <xf numFmtId="0" fontId="15" fillId="4" borderId="15">
      <alignment horizontal="right" vertical="center"/>
    </xf>
    <xf numFmtId="4" fontId="15" fillId="4" borderId="7">
      <alignment horizontal="right" vertical="center"/>
    </xf>
    <xf numFmtId="0" fontId="13" fillId="2" borderId="5">
      <alignment horizontal="right" vertical="center"/>
    </xf>
    <xf numFmtId="0" fontId="10" fillId="0" borderId="0"/>
    <xf numFmtId="4" fontId="10" fillId="0" borderId="0"/>
    <xf numFmtId="4" fontId="13" fillId="0" borderId="5" applyFill="0" applyBorder="0" applyProtection="0">
      <alignment horizontal="right" vertical="center"/>
    </xf>
    <xf numFmtId="0" fontId="20" fillId="0" borderId="0" applyNumberFormat="0" applyFill="0" applyBorder="0" applyAlignment="0" applyProtection="0"/>
    <xf numFmtId="0" fontId="13" fillId="0" borderId="0"/>
    <xf numFmtId="4" fontId="10" fillId="0" borderId="0"/>
    <xf numFmtId="4" fontId="10" fillId="0" borderId="0"/>
    <xf numFmtId="0" fontId="6" fillId="0" borderId="0"/>
    <xf numFmtId="0" fontId="13" fillId="6" borderId="5"/>
    <xf numFmtId="0" fontId="15" fillId="4" borderId="7">
      <alignment horizontal="right" vertical="center"/>
    </xf>
    <xf numFmtId="0" fontId="13" fillId="0" borderId="5" applyNumberFormat="0" applyFill="0" applyAlignment="0" applyProtection="0"/>
    <xf numFmtId="0" fontId="15" fillId="4" borderId="5">
      <alignment horizontal="right" vertical="center"/>
    </xf>
    <xf numFmtId="0" fontId="15" fillId="4" borderId="5">
      <alignment horizontal="right" vertical="center"/>
    </xf>
    <xf numFmtId="0" fontId="13" fillId="0" borderId="8">
      <alignment horizontal="left" vertical="center" wrapText="1" indent="2"/>
    </xf>
    <xf numFmtId="0" fontId="15" fillId="4" borderId="7">
      <alignment horizontal="right" vertical="center"/>
    </xf>
    <xf numFmtId="0" fontId="13" fillId="0" borderId="5">
      <alignment horizontal="right" vertical="center"/>
    </xf>
    <xf numFmtId="0" fontId="16" fillId="3" borderId="5">
      <alignment horizontal="right" vertical="center"/>
    </xf>
    <xf numFmtId="0" fontId="13" fillId="6" borderId="5"/>
    <xf numFmtId="0" fontId="15" fillId="3" borderId="5">
      <alignment horizontal="right" vertical="center"/>
    </xf>
    <xf numFmtId="0" fontId="15" fillId="4" borderId="4">
      <alignment horizontal="right" vertical="center"/>
    </xf>
    <xf numFmtId="0" fontId="31" fillId="0" borderId="0" applyNumberFormat="0" applyFill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10" fillId="0" borderId="0" applyNumberFormat="0" applyFont="0" applyFill="0" applyBorder="0" applyProtection="0">
      <alignment horizontal="left" vertical="center" indent="2"/>
    </xf>
    <xf numFmtId="49" fontId="13" fillId="0" borderId="5" applyNumberFormat="0" applyFont="0" applyFill="0" applyBorder="0" applyProtection="0">
      <alignment horizontal="left" vertical="center" indent="2"/>
    </xf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21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15" borderId="0" applyNumberFormat="0" applyBorder="0" applyAlignment="0" applyProtection="0"/>
    <xf numFmtId="0" fontId="32" fillId="18" borderId="0" applyNumberFormat="0" applyBorder="0" applyAlignment="0" applyProtection="0"/>
    <xf numFmtId="0" fontId="32" fillId="21" borderId="0" applyNumberFormat="0" applyBorder="0" applyAlignment="0" applyProtection="0"/>
    <xf numFmtId="0" fontId="10" fillId="0" borderId="0" applyNumberFormat="0" applyFont="0" applyFill="0" applyBorder="0" applyProtection="0">
      <alignment horizontal="left" vertical="center" indent="5"/>
    </xf>
    <xf numFmtId="0" fontId="10" fillId="0" borderId="0" applyNumberFormat="0" applyFont="0" applyFill="0" applyBorder="0" applyProtection="0">
      <alignment horizontal="left" vertical="center" indent="5"/>
    </xf>
    <xf numFmtId="49" fontId="13" fillId="0" borderId="4" applyNumberFormat="0" applyFont="0" applyFill="0" applyBorder="0" applyProtection="0">
      <alignment horizontal="left" vertical="center" indent="5"/>
    </xf>
    <xf numFmtId="0" fontId="33" fillId="22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4" fillId="22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9" borderId="0" applyNumberFormat="0" applyBorder="0" applyAlignment="0" applyProtection="0"/>
    <xf numFmtId="4" fontId="14" fillId="2" borderId="0" applyBorder="0" applyAlignment="0"/>
    <xf numFmtId="4" fontId="13" fillId="2" borderId="0" applyBorder="0">
      <alignment horizontal="right" vertical="center"/>
    </xf>
    <xf numFmtId="4" fontId="13" fillId="3" borderId="0" applyBorder="0">
      <alignment horizontal="right" vertical="center"/>
    </xf>
    <xf numFmtId="4" fontId="13" fillId="3" borderId="0" applyBorder="0">
      <alignment horizontal="right" vertical="center"/>
    </xf>
    <xf numFmtId="4" fontId="15" fillId="3" borderId="5">
      <alignment horizontal="right" vertical="center"/>
    </xf>
    <xf numFmtId="4" fontId="16" fillId="3" borderId="5">
      <alignment horizontal="right" vertical="center"/>
    </xf>
    <xf numFmtId="4" fontId="15" fillId="4" borderId="5">
      <alignment horizontal="right" vertical="center"/>
    </xf>
    <xf numFmtId="4" fontId="15" fillId="4" borderId="5">
      <alignment horizontal="right" vertical="center"/>
    </xf>
    <xf numFmtId="4" fontId="15" fillId="4" borderId="4">
      <alignment horizontal="right" vertical="center"/>
    </xf>
    <xf numFmtId="4" fontId="15" fillId="4" borderId="7">
      <alignment horizontal="right" vertical="center"/>
    </xf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9" borderId="0" applyNumberFormat="0" applyBorder="0" applyAlignment="0" applyProtection="0"/>
    <xf numFmtId="0" fontId="35" fillId="30" borderId="16" applyNumberFormat="0" applyAlignment="0" applyProtection="0"/>
    <xf numFmtId="0" fontId="36" fillId="13" borderId="0" applyNumberFormat="0" applyBorder="0" applyAlignment="0" applyProtection="0"/>
    <xf numFmtId="0" fontId="37" fillId="30" borderId="17" applyNumberFormat="0" applyAlignment="0" applyProtection="0"/>
    <xf numFmtId="0" fontId="38" fillId="30" borderId="17" applyNumberFormat="0" applyAlignment="0" applyProtection="0"/>
    <xf numFmtId="0" fontId="39" fillId="31" borderId="18" applyNumberFormat="0" applyAlignment="0" applyProtection="0"/>
    <xf numFmtId="43" fontId="30" fillId="0" borderId="0" applyFont="0" applyFill="0" applyBorder="0" applyAlignment="0" applyProtection="0"/>
    <xf numFmtId="176" fontId="4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1" fillId="17" borderId="17" applyNumberFormat="0" applyAlignment="0" applyProtection="0"/>
    <xf numFmtId="0" fontId="42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14" borderId="0" applyNumberFormat="0" applyBorder="0" applyAlignment="0" applyProtection="0"/>
    <xf numFmtId="0" fontId="46" fillId="14" borderId="0" applyNumberFormat="0" applyBorder="0" applyAlignment="0" applyProtection="0"/>
    <xf numFmtId="0" fontId="47" fillId="0" borderId="20" applyNumberFormat="0" applyFill="0" applyAlignment="0" applyProtection="0"/>
    <xf numFmtId="0" fontId="48" fillId="0" borderId="21" applyNumberFormat="0" applyFill="0" applyAlignment="0" applyProtection="0"/>
    <xf numFmtId="0" fontId="49" fillId="0" borderId="22" applyNumberFormat="0" applyFill="0" applyAlignment="0" applyProtection="0"/>
    <xf numFmtId="0" fontId="49" fillId="0" borderId="0" applyNumberFormat="0" applyFill="0" applyBorder="0" applyAlignment="0" applyProtection="0"/>
    <xf numFmtId="0" fontId="50" fillId="17" borderId="17" applyNumberFormat="0" applyAlignment="0" applyProtection="0"/>
    <xf numFmtId="4" fontId="13" fillId="0" borderId="0" applyBorder="0">
      <alignment horizontal="right" vertical="center"/>
    </xf>
    <xf numFmtId="0" fontId="13" fillId="0" borderId="1">
      <alignment horizontal="right" vertical="center"/>
    </xf>
    <xf numFmtId="4" fontId="13" fillId="0" borderId="5">
      <alignment horizontal="right" vertical="center"/>
    </xf>
    <xf numFmtId="0" fontId="51" fillId="0" borderId="23" applyNumberFormat="0" applyFill="0" applyAlignment="0" applyProtection="0"/>
    <xf numFmtId="0" fontId="52" fillId="3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4" fontId="5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13" fillId="0" borderId="0" applyFill="0" applyBorder="0" applyProtection="0">
      <alignment horizontal="right" vertical="center"/>
    </xf>
    <xf numFmtId="4" fontId="13" fillId="0" borderId="5" applyFill="0" applyBorder="0" applyProtection="0">
      <alignment horizontal="right" vertical="center"/>
    </xf>
    <xf numFmtId="0" fontId="14" fillId="0" borderId="0" applyNumberFormat="0" applyFill="0" applyBorder="0" applyProtection="0">
      <alignment horizontal="left" vertical="center"/>
    </xf>
    <xf numFmtId="49" fontId="14" fillId="0" borderId="5" applyNumberFormat="0" applyFill="0" applyBorder="0" applyProtection="0">
      <alignment horizontal="left" vertical="center"/>
    </xf>
    <xf numFmtId="0" fontId="10" fillId="6" borderId="0" applyNumberFormat="0" applyFont="0" applyBorder="0" applyAlignment="0" applyProtection="0"/>
    <xf numFmtId="4" fontId="10" fillId="6" borderId="0" applyNumberFormat="0" applyFont="0" applyBorder="0" applyAlignment="0" applyProtection="0"/>
    <xf numFmtId="4" fontId="10" fillId="6" borderId="0" applyNumberFormat="0" applyFont="0" applyBorder="0" applyAlignment="0" applyProtection="0"/>
    <xf numFmtId="0" fontId="10" fillId="6" borderId="0" applyNumberFormat="0" applyFont="0" applyBorder="0" applyAlignment="0" applyProtection="0"/>
    <xf numFmtId="0" fontId="10" fillId="6" borderId="0" applyNumberFormat="0" applyFont="0" applyBorder="0" applyAlignment="0" applyProtection="0"/>
    <xf numFmtId="0" fontId="40" fillId="11" borderId="0" applyNumberFormat="0" applyFont="0" applyBorder="0" applyAlignment="0" applyProtection="0"/>
    <xf numFmtId="0" fontId="32" fillId="33" borderId="24" applyNumberFormat="0" applyFont="0" applyAlignment="0" applyProtection="0"/>
    <xf numFmtId="0" fontId="10" fillId="33" borderId="24" applyNumberFormat="0" applyFont="0" applyAlignment="0" applyProtection="0"/>
    <xf numFmtId="0" fontId="54" fillId="30" borderId="16" applyNumberFormat="0" applyAlignment="0" applyProtection="0"/>
    <xf numFmtId="9" fontId="40" fillId="0" borderId="0" applyFont="0" applyFill="0" applyBorder="0" applyAlignment="0" applyProtection="0"/>
    <xf numFmtId="0" fontId="55" fillId="13" borderId="0" applyNumberFormat="0" applyBorder="0" applyAlignment="0" applyProtection="0"/>
    <xf numFmtId="4" fontId="13" fillId="6" borderId="5"/>
    <xf numFmtId="0" fontId="13" fillId="6" borderId="15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20" applyNumberFormat="0" applyFill="0" applyAlignment="0" applyProtection="0"/>
    <xf numFmtId="0" fontId="60" fillId="0" borderId="21" applyNumberFormat="0" applyFill="0" applyAlignment="0" applyProtection="0"/>
    <xf numFmtId="0" fontId="61" fillId="0" borderId="22" applyNumberFormat="0" applyFill="0" applyAlignment="0" applyProtection="0"/>
    <xf numFmtId="0" fontId="61" fillId="0" borderId="0" applyNumberFormat="0" applyFill="0" applyBorder="0" applyAlignment="0" applyProtection="0"/>
    <xf numFmtId="0" fontId="62" fillId="0" borderId="23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31" borderId="18" applyNumberFormat="0" applyAlignment="0" applyProtection="0"/>
    <xf numFmtId="0" fontId="66" fillId="0" borderId="0" applyNumberFormat="0" applyFill="0" applyBorder="0" applyAlignment="0" applyProtection="0"/>
    <xf numFmtId="0" fontId="10" fillId="0" borderId="0" applyNumberFormat="0" applyFont="0" applyFill="0" applyBorder="0" applyProtection="0">
      <alignment horizontal="left" vertical="center"/>
    </xf>
    <xf numFmtId="0" fontId="13" fillId="3" borderId="0" applyBorder="0">
      <alignment horizontal="right" vertical="center"/>
    </xf>
    <xf numFmtId="0" fontId="13" fillId="3" borderId="0" applyBorder="0">
      <alignment horizontal="right" vertical="center"/>
    </xf>
    <xf numFmtId="0" fontId="13" fillId="0" borderId="0" applyBorder="0">
      <alignment horizontal="right" vertical="center"/>
    </xf>
    <xf numFmtId="4" fontId="10" fillId="0" borderId="0"/>
    <xf numFmtId="0" fontId="67" fillId="0" borderId="0"/>
    <xf numFmtId="0" fontId="10" fillId="6" borderId="0" applyNumberFormat="0" applyFont="0" applyBorder="0" applyAlignment="0" applyProtection="0"/>
    <xf numFmtId="0" fontId="20" fillId="0" borderId="0" applyNumberFormat="0" applyFill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15" borderId="0" applyNumberFormat="0" applyBorder="0" applyAlignment="0" applyProtection="0"/>
    <xf numFmtId="0" fontId="32" fillId="18" borderId="0" applyNumberFormat="0" applyBorder="0" applyAlignment="0" applyProtection="0"/>
    <xf numFmtId="0" fontId="32" fillId="21" borderId="0" applyNumberFormat="0" applyBorder="0" applyAlignment="0" applyProtection="0"/>
    <xf numFmtId="0" fontId="34" fillId="22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9" borderId="0" applyNumberFormat="0" applyBorder="0" applyAlignment="0" applyProtection="0"/>
    <xf numFmtId="0" fontId="36" fillId="13" borderId="0" applyNumberFormat="0" applyBorder="0" applyAlignment="0" applyProtection="0"/>
    <xf numFmtId="0" fontId="38" fillId="30" borderId="17" applyNumberFormat="0" applyAlignment="0" applyProtection="0"/>
    <xf numFmtId="0" fontId="39" fillId="31" borderId="18" applyNumberFormat="0" applyAlignment="0" applyProtection="0"/>
    <xf numFmtId="0" fontId="44" fillId="0" borderId="0" applyNumberFormat="0" applyFill="0" applyBorder="0" applyAlignment="0" applyProtection="0"/>
    <xf numFmtId="0" fontId="45" fillId="14" borderId="0" applyNumberFormat="0" applyBorder="0" applyAlignment="0" applyProtection="0"/>
    <xf numFmtId="0" fontId="47" fillId="0" borderId="20" applyNumberFormat="0" applyFill="0" applyAlignment="0" applyProtection="0"/>
    <xf numFmtId="0" fontId="48" fillId="0" borderId="21" applyNumberFormat="0" applyFill="0" applyAlignment="0" applyProtection="0"/>
    <xf numFmtId="0" fontId="49" fillId="0" borderId="22" applyNumberFormat="0" applyFill="0" applyAlignment="0" applyProtection="0"/>
    <xf numFmtId="0" fontId="49" fillId="0" borderId="0" applyNumberFormat="0" applyFill="0" applyBorder="0" applyAlignment="0" applyProtection="0"/>
    <xf numFmtId="0" fontId="50" fillId="17" borderId="17" applyNumberFormat="0" applyAlignment="0" applyProtection="0"/>
    <xf numFmtId="0" fontId="51" fillId="0" borderId="23" applyNumberFormat="0" applyFill="0" applyAlignment="0" applyProtection="0"/>
    <xf numFmtId="0" fontId="52" fillId="32" borderId="0" applyNumberFormat="0" applyBorder="0" applyAlignment="0" applyProtection="0"/>
    <xf numFmtId="0" fontId="10" fillId="0" borderId="0"/>
    <xf numFmtId="0" fontId="32" fillId="33" borderId="24" applyNumberFormat="0" applyFont="0" applyAlignment="0" applyProtection="0"/>
    <xf numFmtId="0" fontId="54" fillId="30" borderId="16" applyNumberFormat="0" applyAlignment="0" applyProtection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64" fillId="0" borderId="0" applyNumberFormat="0" applyFill="0" applyBorder="0" applyAlignment="0" applyProtection="0"/>
    <xf numFmtId="0" fontId="68" fillId="0" borderId="0">
      <alignment horizontal="left" vertical="center" indent="1"/>
    </xf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15" borderId="0" applyNumberFormat="0" applyBorder="0" applyAlignment="0" applyProtection="0"/>
    <xf numFmtId="0" fontId="32" fillId="18" borderId="0" applyNumberFormat="0" applyBorder="0" applyAlignment="0" applyProtection="0"/>
    <xf numFmtId="0" fontId="32" fillId="21" borderId="0" applyNumberFormat="0" applyBorder="0" applyAlignment="0" applyProtection="0"/>
    <xf numFmtId="0" fontId="34" fillId="22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15" fillId="3" borderId="25">
      <alignment horizontal="right" vertical="center"/>
    </xf>
    <xf numFmtId="4" fontId="15" fillId="3" borderId="25">
      <alignment horizontal="right" vertical="center"/>
    </xf>
    <xf numFmtId="0" fontId="16" fillId="3" borderId="25">
      <alignment horizontal="right" vertical="center"/>
    </xf>
    <xf numFmtId="4" fontId="16" fillId="3" borderId="25">
      <alignment horizontal="right" vertical="center"/>
    </xf>
    <xf numFmtId="0" fontId="15" fillId="4" borderId="25">
      <alignment horizontal="right" vertical="center"/>
    </xf>
    <xf numFmtId="4" fontId="15" fillId="4" borderId="25">
      <alignment horizontal="right" vertical="center"/>
    </xf>
    <xf numFmtId="0" fontId="15" fillId="4" borderId="25">
      <alignment horizontal="right" vertical="center"/>
    </xf>
    <xf numFmtId="4" fontId="15" fillId="4" borderId="25">
      <alignment horizontal="right" vertical="center"/>
    </xf>
    <xf numFmtId="0" fontId="15" fillId="4" borderId="26">
      <alignment horizontal="right" vertical="center"/>
    </xf>
    <xf numFmtId="4" fontId="15" fillId="4" borderId="26">
      <alignment horizontal="right" vertical="center"/>
    </xf>
    <xf numFmtId="0" fontId="15" fillId="4" borderId="27">
      <alignment horizontal="right" vertical="center"/>
    </xf>
    <xf numFmtId="4" fontId="15" fillId="4" borderId="27">
      <alignment horizontal="right" vertical="center"/>
    </xf>
    <xf numFmtId="0" fontId="38" fillId="30" borderId="17" applyNumberFormat="0" applyAlignment="0" applyProtection="0"/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13" fillId="3" borderId="26">
      <alignment horizontal="left" vertical="center"/>
    </xf>
    <xf numFmtId="0" fontId="44" fillId="0" borderId="0" applyNumberFormat="0" applyFill="0" applyBorder="0" applyAlignment="0" applyProtection="0"/>
    <xf numFmtId="0" fontId="50" fillId="17" borderId="17" applyNumberFormat="0" applyAlignment="0" applyProtection="0"/>
    <xf numFmtId="0" fontId="13" fillId="0" borderId="25">
      <alignment horizontal="right" vertical="center"/>
    </xf>
    <xf numFmtId="4" fontId="13" fillId="0" borderId="25">
      <alignment horizontal="right" vertical="center"/>
    </xf>
    <xf numFmtId="0" fontId="6" fillId="0" borderId="0"/>
    <xf numFmtId="0" fontId="13" fillId="0" borderId="25" applyNumberFormat="0" applyFill="0" applyAlignment="0" applyProtection="0"/>
    <xf numFmtId="0" fontId="54" fillId="30" borderId="16" applyNumberFormat="0" applyAlignment="0" applyProtection="0"/>
    <xf numFmtId="167" fontId="13" fillId="7" borderId="25" applyNumberFormat="0" applyFont="0" applyBorder="0" applyAlignment="0" applyProtection="0">
      <alignment horizontal="right" vertical="center"/>
    </xf>
    <xf numFmtId="0" fontId="13" fillId="6" borderId="25"/>
    <xf numFmtId="4" fontId="13" fillId="6" borderId="25"/>
    <xf numFmtId="0" fontId="57" fillId="0" borderId="19" applyNumberFormat="0" applyFill="0" applyAlignment="0" applyProtection="0"/>
    <xf numFmtId="0" fontId="6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10" borderId="13" applyNumberFormat="0" applyAlignment="0" applyProtection="0"/>
    <xf numFmtId="0" fontId="13" fillId="3" borderId="0" applyBorder="0">
      <alignment horizontal="right" vertical="center"/>
    </xf>
    <xf numFmtId="0" fontId="13" fillId="3" borderId="0" applyBorder="0">
      <alignment horizontal="right" vertical="center"/>
    </xf>
    <xf numFmtId="0" fontId="13" fillId="0" borderId="0" applyBorder="0">
      <alignment horizontal="right" vertical="center"/>
    </xf>
    <xf numFmtId="0" fontId="10" fillId="0" borderId="0"/>
    <xf numFmtId="49" fontId="13" fillId="0" borderId="25" applyNumberFormat="0" applyFont="0" applyFill="0" applyBorder="0" applyProtection="0">
      <alignment horizontal="left" vertical="center" indent="2"/>
    </xf>
    <xf numFmtId="49" fontId="13" fillId="0" borderId="26" applyNumberFormat="0" applyFont="0" applyFill="0" applyBorder="0" applyProtection="0">
      <alignment horizontal="left" vertical="center" indent="5"/>
    </xf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9" borderId="0" applyNumberFormat="0" applyBorder="0" applyAlignment="0" applyProtection="0"/>
    <xf numFmtId="0" fontId="46" fillId="14" borderId="0" applyNumberFormat="0" applyBorder="0" applyAlignment="0" applyProtection="0"/>
    <xf numFmtId="4" fontId="10" fillId="0" borderId="0"/>
    <xf numFmtId="0" fontId="10" fillId="0" borderId="0"/>
    <xf numFmtId="0" fontId="6" fillId="0" borderId="0"/>
    <xf numFmtId="4" fontId="13" fillId="0" borderId="25" applyFill="0" applyBorder="0" applyProtection="0">
      <alignment horizontal="right" vertical="center"/>
    </xf>
    <xf numFmtId="49" fontId="14" fillId="0" borderId="25" applyNumberFormat="0" applyFill="0" applyBorder="0" applyProtection="0">
      <alignment horizontal="left" vertical="center"/>
    </xf>
    <xf numFmtId="0" fontId="10" fillId="6" borderId="0" applyNumberFormat="0" applyFont="0" applyBorder="0" applyAlignment="0" applyProtection="0"/>
    <xf numFmtId="0" fontId="55" fillId="13" borderId="0" applyNumberFormat="0" applyBorder="0" applyAlignment="0" applyProtection="0"/>
    <xf numFmtId="0" fontId="59" fillId="0" borderId="20" applyNumberFormat="0" applyFill="0" applyAlignment="0" applyProtection="0"/>
    <xf numFmtId="0" fontId="60" fillId="0" borderId="21" applyNumberFormat="0" applyFill="0" applyAlignment="0" applyProtection="0"/>
    <xf numFmtId="0" fontId="61" fillId="0" borderId="22" applyNumberFormat="0" applyFill="0" applyAlignment="0" applyProtection="0"/>
    <xf numFmtId="0" fontId="61" fillId="0" borderId="0" applyNumberFormat="0" applyFill="0" applyBorder="0" applyAlignment="0" applyProtection="0"/>
    <xf numFmtId="0" fontId="62" fillId="0" borderId="23" applyNumberFormat="0" applyFill="0" applyAlignment="0" applyProtection="0"/>
    <xf numFmtId="0" fontId="65" fillId="31" borderId="18" applyNumberFormat="0" applyAlignment="0" applyProtection="0"/>
    <xf numFmtId="0" fontId="20" fillId="0" borderId="0" applyNumberFormat="0" applyFill="0" applyBorder="0" applyAlignment="0" applyProtection="0"/>
    <xf numFmtId="0" fontId="6" fillId="0" borderId="0"/>
    <xf numFmtId="0" fontId="29" fillId="10" borderId="13" applyNumberForma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5" fillId="30" borderId="16" applyNumberFormat="0" applyAlignment="0" applyProtection="0"/>
    <xf numFmtId="0" fontId="37" fillId="30" borderId="17" applyNumberFormat="0" applyAlignment="0" applyProtection="0"/>
    <xf numFmtId="0" fontId="42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6" fillId="0" borderId="0"/>
    <xf numFmtId="0" fontId="6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49" fontId="13" fillId="0" borderId="5" applyNumberFormat="0" applyFont="0" applyFill="0" applyBorder="0" applyProtection="0">
      <alignment horizontal="left" vertical="center" indent="2"/>
    </xf>
    <xf numFmtId="49" fontId="13" fillId="0" borderId="4" applyNumberFormat="0" applyFont="0" applyFill="0" applyBorder="0" applyProtection="0">
      <alignment horizontal="left" vertical="center" indent="5"/>
    </xf>
    <xf numFmtId="0" fontId="15" fillId="3" borderId="5">
      <alignment horizontal="right" vertical="center"/>
    </xf>
    <xf numFmtId="4" fontId="15" fillId="3" borderId="5">
      <alignment horizontal="right" vertical="center"/>
    </xf>
    <xf numFmtId="0" fontId="16" fillId="3" borderId="5">
      <alignment horizontal="right" vertical="center"/>
    </xf>
    <xf numFmtId="4" fontId="16" fillId="3" borderId="5">
      <alignment horizontal="right" vertical="center"/>
    </xf>
    <xf numFmtId="0" fontId="15" fillId="4" borderId="5">
      <alignment horizontal="right" vertical="center"/>
    </xf>
    <xf numFmtId="4" fontId="15" fillId="4" borderId="5">
      <alignment horizontal="right" vertical="center"/>
    </xf>
    <xf numFmtId="0" fontId="15" fillId="4" borderId="5">
      <alignment horizontal="right" vertical="center"/>
    </xf>
    <xf numFmtId="4" fontId="15" fillId="4" borderId="5">
      <alignment horizontal="right" vertical="center"/>
    </xf>
    <xf numFmtId="0" fontId="15" fillId="4" borderId="4">
      <alignment horizontal="right" vertical="center"/>
    </xf>
    <xf numFmtId="4" fontId="15" fillId="4" borderId="4">
      <alignment horizontal="right" vertical="center"/>
    </xf>
    <xf numFmtId="0" fontId="15" fillId="4" borderId="7">
      <alignment horizontal="right" vertical="center"/>
    </xf>
    <xf numFmtId="4" fontId="15" fillId="4" borderId="7">
      <alignment horizontal="right" vertical="center"/>
    </xf>
    <xf numFmtId="176" fontId="69" fillId="0" borderId="0" applyFont="0" applyFill="0" applyBorder="0" applyAlignment="0" applyProtection="0"/>
    <xf numFmtId="0" fontId="13" fillId="4" borderId="8">
      <alignment horizontal="left" vertical="center" wrapText="1" indent="2"/>
    </xf>
    <xf numFmtId="0" fontId="13" fillId="0" borderId="8">
      <alignment horizontal="left" vertical="center" wrapText="1" indent="2"/>
    </xf>
    <xf numFmtId="0" fontId="13" fillId="3" borderId="4">
      <alignment horizontal="left" vertical="center"/>
    </xf>
    <xf numFmtId="0" fontId="41" fillId="17" borderId="17" applyNumberFormat="0" applyAlignment="0" applyProtection="0"/>
    <xf numFmtId="0" fontId="13" fillId="0" borderId="5">
      <alignment horizontal="right" vertical="center"/>
    </xf>
    <xf numFmtId="4" fontId="13" fillId="0" borderId="5">
      <alignment horizontal="right" vertical="center"/>
    </xf>
    <xf numFmtId="0" fontId="69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10" fillId="0" borderId="0"/>
    <xf numFmtId="4" fontId="13" fillId="0" borderId="5" applyFill="0" applyBorder="0" applyProtection="0">
      <alignment horizontal="right" vertical="center"/>
    </xf>
    <xf numFmtId="49" fontId="14" fillId="0" borderId="5" applyNumberFormat="0" applyFill="0" applyBorder="0" applyProtection="0">
      <alignment horizontal="left" vertical="center"/>
    </xf>
    <xf numFmtId="0" fontId="13" fillId="0" borderId="5" applyNumberFormat="0" applyFill="0" applyAlignment="0" applyProtection="0"/>
    <xf numFmtId="0" fontId="69" fillId="11" borderId="0" applyNumberFormat="0" applyFont="0" applyBorder="0" applyAlignment="0" applyProtection="0"/>
    <xf numFmtId="167" fontId="13" fillId="7" borderId="5" applyNumberFormat="0" applyFont="0" applyBorder="0" applyAlignment="0" applyProtection="0">
      <alignment horizontal="right" vertical="center"/>
    </xf>
    <xf numFmtId="9" fontId="69" fillId="0" borderId="0" applyFont="0" applyFill="0" applyBorder="0" applyAlignment="0" applyProtection="0"/>
    <xf numFmtId="0" fontId="13" fillId="6" borderId="5"/>
    <xf numFmtId="4" fontId="13" fillId="6" borderId="5"/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4" borderId="8">
      <alignment horizontal="left" vertical="center" wrapText="1" indent="2"/>
    </xf>
    <xf numFmtId="0" fontId="13" fillId="0" borderId="8">
      <alignment horizontal="left" vertical="center" wrapText="1" indent="2"/>
    </xf>
    <xf numFmtId="0" fontId="10" fillId="0" borderId="0"/>
    <xf numFmtId="4" fontId="15" fillId="4" borderId="25">
      <alignment horizontal="right" vertical="center"/>
    </xf>
    <xf numFmtId="0" fontId="13" fillId="6" borderId="25"/>
    <xf numFmtId="0" fontId="37" fillId="30" borderId="17" applyNumberFormat="0" applyAlignment="0" applyProtection="0"/>
    <xf numFmtId="0" fontId="15" fillId="3" borderId="25">
      <alignment horizontal="right" vertical="center"/>
    </xf>
    <xf numFmtId="0" fontId="13" fillId="0" borderId="25">
      <alignment horizontal="right" vertical="center"/>
    </xf>
    <xf numFmtId="0" fontId="57" fillId="0" borderId="19" applyNumberFormat="0" applyFill="0" applyAlignment="0" applyProtection="0"/>
    <xf numFmtId="0" fontId="13" fillId="3" borderId="26">
      <alignment horizontal="left" vertical="center"/>
    </xf>
    <xf numFmtId="0" fontId="50" fillId="17" borderId="17" applyNumberFormat="0" applyAlignment="0" applyProtection="0"/>
    <xf numFmtId="167" fontId="13" fillId="7" borderId="25" applyNumberFormat="0" applyFont="0" applyBorder="0" applyAlignment="0" applyProtection="0">
      <alignment horizontal="right" vertical="center"/>
    </xf>
    <xf numFmtId="0" fontId="32" fillId="33" borderId="24" applyNumberFormat="0" applyFont="0" applyAlignment="0" applyProtection="0"/>
    <xf numFmtId="0" fontId="13" fillId="0" borderId="28">
      <alignment horizontal="left" vertical="center" wrapText="1" indent="2"/>
    </xf>
    <xf numFmtId="4" fontId="13" fillId="6" borderId="25"/>
    <xf numFmtId="49" fontId="14" fillId="0" borderId="25" applyNumberFormat="0" applyFill="0" applyBorder="0" applyProtection="0">
      <alignment horizontal="left" vertical="center"/>
    </xf>
    <xf numFmtId="0" fontId="13" fillId="0" borderId="25">
      <alignment horizontal="right" vertical="center"/>
    </xf>
    <xf numFmtId="4" fontId="15" fillId="4" borderId="27">
      <alignment horizontal="right" vertical="center"/>
    </xf>
    <xf numFmtId="4" fontId="15" fillId="4" borderId="25">
      <alignment horizontal="right" vertical="center"/>
    </xf>
    <xf numFmtId="4" fontId="15" fillId="4" borderId="25">
      <alignment horizontal="right" vertical="center"/>
    </xf>
    <xf numFmtId="0" fontId="16" fillId="3" borderId="25">
      <alignment horizontal="right" vertical="center"/>
    </xf>
    <xf numFmtId="0" fontId="15" fillId="3" borderId="25">
      <alignment horizontal="right" vertical="center"/>
    </xf>
    <xf numFmtId="49" fontId="13" fillId="0" borderId="25" applyNumberFormat="0" applyFont="0" applyFill="0" applyBorder="0" applyProtection="0">
      <alignment horizontal="left" vertical="center" indent="2"/>
    </xf>
    <xf numFmtId="0" fontId="50" fillId="17" borderId="17" applyNumberFormat="0" applyAlignment="0" applyProtection="0"/>
    <xf numFmtId="0" fontId="35" fillId="30" borderId="16" applyNumberFormat="0" applyAlignment="0" applyProtection="0"/>
    <xf numFmtId="49" fontId="13" fillId="0" borderId="25" applyNumberFormat="0" applyFont="0" applyFill="0" applyBorder="0" applyProtection="0">
      <alignment horizontal="left" vertical="center" indent="2"/>
    </xf>
    <xf numFmtId="0" fontId="41" fillId="17" borderId="17" applyNumberFormat="0" applyAlignment="0" applyProtection="0"/>
    <xf numFmtId="4" fontId="13" fillId="0" borderId="25" applyFill="0" applyBorder="0" applyProtection="0">
      <alignment horizontal="right" vertical="center"/>
    </xf>
    <xf numFmtId="0" fontId="38" fillId="30" borderId="17" applyNumberFormat="0" applyAlignment="0" applyProtection="0"/>
    <xf numFmtId="0" fontId="57" fillId="0" borderId="19" applyNumberFormat="0" applyFill="0" applyAlignment="0" applyProtection="0"/>
    <xf numFmtId="0" fontId="54" fillId="30" borderId="16" applyNumberFormat="0" applyAlignment="0" applyProtection="0"/>
    <xf numFmtId="0" fontId="13" fillId="0" borderId="25" applyNumberFormat="0" applyFill="0" applyAlignment="0" applyProtection="0"/>
    <xf numFmtId="4" fontId="13" fillId="0" borderId="25">
      <alignment horizontal="right" vertical="center"/>
    </xf>
    <xf numFmtId="0" fontId="13" fillId="0" borderId="25">
      <alignment horizontal="right" vertical="center"/>
    </xf>
    <xf numFmtId="0" fontId="50" fillId="17" borderId="17" applyNumberFormat="0" applyAlignment="0" applyProtection="0"/>
    <xf numFmtId="0" fontId="35" fillId="30" borderId="16" applyNumberFormat="0" applyAlignment="0" applyProtection="0"/>
    <xf numFmtId="0" fontId="37" fillId="30" borderId="17" applyNumberFormat="0" applyAlignment="0" applyProtection="0"/>
    <xf numFmtId="0" fontId="13" fillId="4" borderId="28">
      <alignment horizontal="left" vertical="center" wrapText="1" indent="2"/>
    </xf>
    <xf numFmtId="0" fontId="38" fillId="30" borderId="17" applyNumberFormat="0" applyAlignment="0" applyProtection="0"/>
    <xf numFmtId="0" fontId="38" fillId="30" borderId="17" applyNumberFormat="0" applyAlignment="0" applyProtection="0"/>
    <xf numFmtId="4" fontId="15" fillId="4" borderId="26">
      <alignment horizontal="right" vertical="center"/>
    </xf>
    <xf numFmtId="0" fontId="15" fillId="4" borderId="26">
      <alignment horizontal="right" vertical="center"/>
    </xf>
    <xf numFmtId="0" fontId="15" fillId="4" borderId="25">
      <alignment horizontal="right" vertical="center"/>
    </xf>
    <xf numFmtId="4" fontId="16" fillId="3" borderId="25">
      <alignment horizontal="right" vertical="center"/>
    </xf>
    <xf numFmtId="0" fontId="41" fillId="17" borderId="17" applyNumberFormat="0" applyAlignment="0" applyProtection="0"/>
    <xf numFmtId="0" fontId="42" fillId="0" borderId="19" applyNumberFormat="0" applyFill="0" applyAlignment="0" applyProtection="0"/>
    <xf numFmtId="0" fontId="57" fillId="0" borderId="19" applyNumberFormat="0" applyFill="0" applyAlignment="0" applyProtection="0"/>
    <xf numFmtId="0" fontId="32" fillId="33" borderId="24" applyNumberFormat="0" applyFont="0" applyAlignment="0" applyProtection="0"/>
    <xf numFmtId="0" fontId="50" fillId="17" borderId="17" applyNumberFormat="0" applyAlignment="0" applyProtection="0"/>
    <xf numFmtId="49" fontId="14" fillId="0" borderId="25" applyNumberFormat="0" applyFill="0" applyBorder="0" applyProtection="0">
      <alignment horizontal="left" vertical="center"/>
    </xf>
    <xf numFmtId="0" fontId="13" fillId="4" borderId="28">
      <alignment horizontal="left" vertical="center" wrapText="1" indent="2"/>
    </xf>
    <xf numFmtId="0" fontId="38" fillId="30" borderId="17" applyNumberFormat="0" applyAlignment="0" applyProtection="0"/>
    <xf numFmtId="0" fontId="13" fillId="0" borderId="28">
      <alignment horizontal="left" vertical="center" wrapText="1" indent="2"/>
    </xf>
    <xf numFmtId="0" fontId="32" fillId="33" borderId="24" applyNumberFormat="0" applyFont="0" applyAlignment="0" applyProtection="0"/>
    <xf numFmtId="0" fontId="10" fillId="33" borderId="24" applyNumberFormat="0" applyFont="0" applyAlignment="0" applyProtection="0"/>
    <xf numFmtId="0" fontId="54" fillId="30" borderId="16" applyNumberFormat="0" applyAlignment="0" applyProtection="0"/>
    <xf numFmtId="0" fontId="57" fillId="0" borderId="19" applyNumberFormat="0" applyFill="0" applyAlignment="0" applyProtection="0"/>
    <xf numFmtId="4" fontId="13" fillId="6" borderId="25"/>
    <xf numFmtId="0" fontId="15" fillId="4" borderId="25">
      <alignment horizontal="right" vertical="center"/>
    </xf>
    <xf numFmtId="0" fontId="57" fillId="0" borderId="19" applyNumberFormat="0" applyFill="0" applyAlignment="0" applyProtection="0"/>
    <xf numFmtId="4" fontId="15" fillId="4" borderId="27">
      <alignment horizontal="right" vertical="center"/>
    </xf>
    <xf numFmtId="0" fontId="37" fillId="30" borderId="17" applyNumberFormat="0" applyAlignment="0" applyProtection="0"/>
    <xf numFmtId="0" fontId="15" fillId="4" borderId="26">
      <alignment horizontal="right" vertical="center"/>
    </xf>
    <xf numFmtId="0" fontId="38" fillId="30" borderId="17" applyNumberFormat="0" applyAlignment="0" applyProtection="0"/>
    <xf numFmtId="0" fontId="42" fillId="0" borderId="19" applyNumberFormat="0" applyFill="0" applyAlignment="0" applyProtection="0"/>
    <xf numFmtId="0" fontId="32" fillId="33" borderId="24" applyNumberFormat="0" applyFont="0" applyAlignment="0" applyProtection="0"/>
    <xf numFmtId="4" fontId="15" fillId="4" borderId="26">
      <alignment horizontal="right" vertical="center"/>
    </xf>
    <xf numFmtId="0" fontId="13" fillId="4" borderId="28">
      <alignment horizontal="left" vertical="center" wrapText="1" indent="2"/>
    </xf>
    <xf numFmtId="0" fontId="13" fillId="6" borderId="25"/>
    <xf numFmtId="167" fontId="13" fillId="7" borderId="25" applyNumberFormat="0" applyFont="0" applyBorder="0" applyAlignment="0" applyProtection="0">
      <alignment horizontal="right" vertical="center"/>
    </xf>
    <xf numFmtId="0" fontId="13" fillId="0" borderId="25" applyNumberFormat="0" applyFill="0" applyAlignment="0" applyProtection="0"/>
    <xf numFmtId="4" fontId="13" fillId="0" borderId="25" applyFill="0" applyBorder="0" applyProtection="0">
      <alignment horizontal="right" vertical="center"/>
    </xf>
    <xf numFmtId="4" fontId="15" fillId="3" borderId="25">
      <alignment horizontal="right" vertical="center"/>
    </xf>
    <xf numFmtId="0" fontId="42" fillId="0" borderId="19" applyNumberFormat="0" applyFill="0" applyAlignment="0" applyProtection="0"/>
    <xf numFmtId="49" fontId="14" fillId="0" borderId="25" applyNumberFormat="0" applyFill="0" applyBorder="0" applyProtection="0">
      <alignment horizontal="left" vertical="center"/>
    </xf>
    <xf numFmtId="49" fontId="13" fillId="0" borderId="26" applyNumberFormat="0" applyFont="0" applyFill="0" applyBorder="0" applyProtection="0">
      <alignment horizontal="left" vertical="center" indent="5"/>
    </xf>
    <xf numFmtId="0" fontId="13" fillId="3" borderId="26">
      <alignment horizontal="left" vertical="center"/>
    </xf>
    <xf numFmtId="0" fontId="38" fillId="30" borderId="17" applyNumberFormat="0" applyAlignment="0" applyProtection="0"/>
    <xf numFmtId="4" fontId="15" fillId="4" borderId="27">
      <alignment horizontal="right" vertical="center"/>
    </xf>
    <xf numFmtId="0" fontId="50" fillId="17" borderId="17" applyNumberFormat="0" applyAlignment="0" applyProtection="0"/>
    <xf numFmtId="0" fontId="50" fillId="17" borderId="17" applyNumberFormat="0" applyAlignment="0" applyProtection="0"/>
    <xf numFmtId="0" fontId="32" fillId="33" borderId="24" applyNumberFormat="0" applyFont="0" applyAlignment="0" applyProtection="0"/>
    <xf numFmtId="0" fontId="54" fillId="30" borderId="16" applyNumberFormat="0" applyAlignment="0" applyProtection="0"/>
    <xf numFmtId="0" fontId="57" fillId="0" borderId="19" applyNumberFormat="0" applyFill="0" applyAlignment="0" applyProtection="0"/>
    <xf numFmtId="0" fontId="15" fillId="4" borderId="25">
      <alignment horizontal="right" vertical="center"/>
    </xf>
    <xf numFmtId="0" fontId="10" fillId="33" borderId="24" applyNumberFormat="0" applyFont="0" applyAlignment="0" applyProtection="0"/>
    <xf numFmtId="4" fontId="13" fillId="0" borderId="25">
      <alignment horizontal="right" vertical="center"/>
    </xf>
    <xf numFmtId="0" fontId="57" fillId="0" borderId="19" applyNumberFormat="0" applyFill="0" applyAlignment="0" applyProtection="0"/>
    <xf numFmtId="0" fontId="15" fillId="4" borderId="25">
      <alignment horizontal="right" vertical="center"/>
    </xf>
    <xf numFmtId="0" fontId="15" fillId="4" borderId="25">
      <alignment horizontal="right" vertical="center"/>
    </xf>
    <xf numFmtId="4" fontId="16" fillId="3" borderId="25">
      <alignment horizontal="right" vertical="center"/>
    </xf>
    <xf numFmtId="0" fontId="15" fillId="3" borderId="25">
      <alignment horizontal="right" vertical="center"/>
    </xf>
    <xf numFmtId="4" fontId="15" fillId="3" borderId="25">
      <alignment horizontal="right" vertical="center"/>
    </xf>
    <xf numFmtId="0" fontId="16" fillId="3" borderId="25">
      <alignment horizontal="right" vertical="center"/>
    </xf>
    <xf numFmtId="4" fontId="16" fillId="3" borderId="25">
      <alignment horizontal="right" vertical="center"/>
    </xf>
    <xf numFmtId="0" fontId="15" fillId="4" borderId="25">
      <alignment horizontal="right" vertical="center"/>
    </xf>
    <xf numFmtId="4" fontId="15" fillId="4" borderId="25">
      <alignment horizontal="right" vertical="center"/>
    </xf>
    <xf numFmtId="0" fontId="15" fillId="4" borderId="25">
      <alignment horizontal="right" vertical="center"/>
    </xf>
    <xf numFmtId="4" fontId="15" fillId="4" borderId="25">
      <alignment horizontal="right" vertical="center"/>
    </xf>
    <xf numFmtId="0" fontId="15" fillId="4" borderId="26">
      <alignment horizontal="right" vertical="center"/>
    </xf>
    <xf numFmtId="4" fontId="15" fillId="4" borderId="26">
      <alignment horizontal="right" vertical="center"/>
    </xf>
    <xf numFmtId="0" fontId="15" fillId="4" borderId="27">
      <alignment horizontal="right" vertical="center"/>
    </xf>
    <xf numFmtId="4" fontId="15" fillId="4" borderId="27">
      <alignment horizontal="right" vertical="center"/>
    </xf>
    <xf numFmtId="0" fontId="38" fillId="30" borderId="17" applyNumberFormat="0" applyAlignment="0" applyProtection="0"/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13" fillId="3" borderId="26">
      <alignment horizontal="left" vertical="center"/>
    </xf>
    <xf numFmtId="0" fontId="50" fillId="17" borderId="17" applyNumberFormat="0" applyAlignment="0" applyProtection="0"/>
    <xf numFmtId="0" fontId="13" fillId="0" borderId="25">
      <alignment horizontal="right" vertical="center"/>
    </xf>
    <xf numFmtId="4" fontId="13" fillId="0" borderId="25">
      <alignment horizontal="right" vertical="center"/>
    </xf>
    <xf numFmtId="0" fontId="13" fillId="0" borderId="25" applyNumberFormat="0" applyFill="0" applyAlignment="0" applyProtection="0"/>
    <xf numFmtId="0" fontId="54" fillId="30" borderId="16" applyNumberFormat="0" applyAlignment="0" applyProtection="0"/>
    <xf numFmtId="167" fontId="13" fillId="7" borderId="25" applyNumberFormat="0" applyFont="0" applyBorder="0" applyAlignment="0" applyProtection="0">
      <alignment horizontal="right" vertical="center"/>
    </xf>
    <xf numFmtId="0" fontId="13" fillId="6" borderId="25"/>
    <xf numFmtId="4" fontId="13" fillId="6" borderId="25"/>
    <xf numFmtId="0" fontId="57" fillId="0" borderId="19" applyNumberFormat="0" applyFill="0" applyAlignment="0" applyProtection="0"/>
    <xf numFmtId="0" fontId="10" fillId="33" borderId="24" applyNumberFormat="0" applyFont="0" applyAlignment="0" applyProtection="0"/>
    <xf numFmtId="0" fontId="32" fillId="33" borderId="24" applyNumberFormat="0" applyFont="0" applyAlignment="0" applyProtection="0"/>
    <xf numFmtId="0" fontId="13" fillId="0" borderId="25" applyNumberFormat="0" applyFill="0" applyAlignment="0" applyProtection="0"/>
    <xf numFmtId="0" fontId="42" fillId="0" borderId="19" applyNumberFormat="0" applyFill="0" applyAlignment="0" applyProtection="0"/>
    <xf numFmtId="0" fontId="57" fillId="0" borderId="19" applyNumberFormat="0" applyFill="0" applyAlignment="0" applyProtection="0"/>
    <xf numFmtId="0" fontId="41" fillId="17" borderId="17" applyNumberFormat="0" applyAlignment="0" applyProtection="0"/>
    <xf numFmtId="0" fontId="38" fillId="30" borderId="17" applyNumberFormat="0" applyAlignment="0" applyProtection="0"/>
    <xf numFmtId="4" fontId="16" fillId="3" borderId="25">
      <alignment horizontal="right" vertical="center"/>
    </xf>
    <xf numFmtId="0" fontId="15" fillId="3" borderId="25">
      <alignment horizontal="right" vertical="center"/>
    </xf>
    <xf numFmtId="167" fontId="13" fillId="7" borderId="25" applyNumberFormat="0" applyFont="0" applyBorder="0" applyAlignment="0" applyProtection="0">
      <alignment horizontal="right" vertical="center"/>
    </xf>
    <xf numFmtId="0" fontId="42" fillId="0" borderId="19" applyNumberFormat="0" applyFill="0" applyAlignment="0" applyProtection="0"/>
    <xf numFmtId="49" fontId="13" fillId="0" borderId="25" applyNumberFormat="0" applyFont="0" applyFill="0" applyBorder="0" applyProtection="0">
      <alignment horizontal="left" vertical="center" indent="2"/>
    </xf>
    <xf numFmtId="49" fontId="13" fillId="0" borderId="26" applyNumberFormat="0" applyFont="0" applyFill="0" applyBorder="0" applyProtection="0">
      <alignment horizontal="left" vertical="center" indent="5"/>
    </xf>
    <xf numFmtId="49" fontId="13" fillId="0" borderId="25" applyNumberFormat="0" applyFont="0" applyFill="0" applyBorder="0" applyProtection="0">
      <alignment horizontal="left" vertical="center" indent="2"/>
    </xf>
    <xf numFmtId="4" fontId="13" fillId="0" borderId="25" applyFill="0" applyBorder="0" applyProtection="0">
      <alignment horizontal="right" vertical="center"/>
    </xf>
    <xf numFmtId="49" fontId="14" fillId="0" borderId="25" applyNumberFormat="0" applyFill="0" applyBorder="0" applyProtection="0">
      <alignment horizontal="left" vertical="center"/>
    </xf>
    <xf numFmtId="0" fontId="13" fillId="0" borderId="28">
      <alignment horizontal="left" vertical="center" wrapText="1" indent="2"/>
    </xf>
    <xf numFmtId="0" fontId="54" fillId="30" borderId="16" applyNumberFormat="0" applyAlignment="0" applyProtection="0"/>
    <xf numFmtId="0" fontId="15" fillId="4" borderId="27">
      <alignment horizontal="right" vertical="center"/>
    </xf>
    <xf numFmtId="0" fontId="41" fillId="17" borderId="17" applyNumberFormat="0" applyAlignment="0" applyProtection="0"/>
    <xf numFmtId="0" fontId="15" fillId="4" borderId="27">
      <alignment horizontal="right" vertical="center"/>
    </xf>
    <xf numFmtId="4" fontId="15" fillId="4" borderId="25">
      <alignment horizontal="right" vertical="center"/>
    </xf>
    <xf numFmtId="0" fontId="15" fillId="4" borderId="25">
      <alignment horizontal="right" vertical="center"/>
    </xf>
    <xf numFmtId="0" fontId="35" fillId="30" borderId="16" applyNumberFormat="0" applyAlignment="0" applyProtection="0"/>
    <xf numFmtId="0" fontId="37" fillId="30" borderId="17" applyNumberFormat="0" applyAlignment="0" applyProtection="0"/>
    <xf numFmtId="0" fontId="42" fillId="0" borderId="19" applyNumberFormat="0" applyFill="0" applyAlignment="0" applyProtection="0"/>
    <xf numFmtId="0" fontId="13" fillId="6" borderId="25"/>
    <xf numFmtId="4" fontId="13" fillId="6" borderId="25"/>
    <xf numFmtId="4" fontId="15" fillId="4" borderId="25">
      <alignment horizontal="right" vertical="center"/>
    </xf>
    <xf numFmtId="0" fontId="16" fillId="3" borderId="25">
      <alignment horizontal="right" vertical="center"/>
    </xf>
    <xf numFmtId="0" fontId="41" fillId="17" borderId="17" applyNumberFormat="0" applyAlignment="0" applyProtection="0"/>
    <xf numFmtId="0" fontId="38" fillId="30" borderId="17" applyNumberFormat="0" applyAlignment="0" applyProtection="0"/>
    <xf numFmtId="4" fontId="13" fillId="0" borderId="25">
      <alignment horizontal="right" vertical="center"/>
    </xf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54" fillId="30" borderId="16" applyNumberFormat="0" applyAlignment="0" applyProtection="0"/>
    <xf numFmtId="0" fontId="50" fillId="17" borderId="17" applyNumberFormat="0" applyAlignment="0" applyProtection="0"/>
    <xf numFmtId="0" fontId="37" fillId="30" borderId="17" applyNumberFormat="0" applyAlignment="0" applyProtection="0"/>
    <xf numFmtId="0" fontId="35" fillId="30" borderId="16" applyNumberFormat="0" applyAlignment="0" applyProtection="0"/>
    <xf numFmtId="0" fontId="15" fillId="4" borderId="27">
      <alignment horizontal="right" vertical="center"/>
    </xf>
    <xf numFmtId="0" fontId="16" fillId="3" borderId="25">
      <alignment horizontal="right" vertical="center"/>
    </xf>
    <xf numFmtId="4" fontId="15" fillId="3" borderId="25">
      <alignment horizontal="right" vertical="center"/>
    </xf>
    <xf numFmtId="4" fontId="15" fillId="4" borderId="25">
      <alignment horizontal="right" vertical="center"/>
    </xf>
    <xf numFmtId="49" fontId="13" fillId="0" borderId="26" applyNumberFormat="0" applyFont="0" applyFill="0" applyBorder="0" applyProtection="0">
      <alignment horizontal="left" vertical="center" indent="5"/>
    </xf>
    <xf numFmtId="4" fontId="13" fillId="0" borderId="25" applyFill="0" applyBorder="0" applyProtection="0">
      <alignment horizontal="right" vertical="center"/>
    </xf>
    <xf numFmtId="4" fontId="15" fillId="3" borderId="25">
      <alignment horizontal="right" vertical="center"/>
    </xf>
    <xf numFmtId="0" fontId="10" fillId="0" borderId="0"/>
    <xf numFmtId="0" fontId="50" fillId="17" borderId="17" applyNumberFormat="0" applyAlignment="0" applyProtection="0"/>
    <xf numFmtId="0" fontId="41" fillId="17" borderId="17" applyNumberFormat="0" applyAlignment="0" applyProtection="0"/>
    <xf numFmtId="0" fontId="37" fillId="30" borderId="17" applyNumberFormat="0" applyAlignment="0" applyProtection="0"/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35" fillId="30" borderId="16" applyNumberFormat="0" applyAlignment="0" applyProtection="0"/>
    <xf numFmtId="0" fontId="37" fillId="30" borderId="17" applyNumberFormat="0" applyAlignment="0" applyProtection="0"/>
    <xf numFmtId="0" fontId="38" fillId="30" borderId="17" applyNumberFormat="0" applyAlignment="0" applyProtection="0"/>
    <xf numFmtId="0" fontId="41" fillId="17" borderId="17" applyNumberFormat="0" applyAlignment="0" applyProtection="0"/>
    <xf numFmtId="0" fontId="42" fillId="0" borderId="19" applyNumberFormat="0" applyFill="0" applyAlignment="0" applyProtection="0"/>
    <xf numFmtId="0" fontId="50" fillId="17" borderId="17" applyNumberFormat="0" applyAlignment="0" applyProtection="0"/>
    <xf numFmtId="0" fontId="32" fillId="33" borderId="24" applyNumberFormat="0" applyFont="0" applyAlignment="0" applyProtection="0"/>
    <xf numFmtId="0" fontId="10" fillId="33" borderId="24" applyNumberFormat="0" applyFont="0" applyAlignment="0" applyProtection="0"/>
    <xf numFmtId="0" fontId="54" fillId="30" borderId="16" applyNumberFormat="0" applyAlignment="0" applyProtection="0"/>
    <xf numFmtId="0" fontId="57" fillId="0" borderId="19" applyNumberFormat="0" applyFill="0" applyAlignment="0" applyProtection="0"/>
    <xf numFmtId="0" fontId="38" fillId="30" borderId="17" applyNumberFormat="0" applyAlignment="0" applyProtection="0"/>
    <xf numFmtId="0" fontId="50" fillId="17" borderId="17" applyNumberFormat="0" applyAlignment="0" applyProtection="0"/>
    <xf numFmtId="0" fontId="32" fillId="33" borderId="24" applyNumberFormat="0" applyFont="0" applyAlignment="0" applyProtection="0"/>
    <xf numFmtId="0" fontId="54" fillId="30" borderId="16" applyNumberFormat="0" applyAlignment="0" applyProtection="0"/>
    <xf numFmtId="0" fontId="57" fillId="0" borderId="19" applyNumberFormat="0" applyFill="0" applyAlignment="0" applyProtection="0"/>
    <xf numFmtId="0" fontId="15" fillId="4" borderId="4">
      <alignment horizontal="right" vertical="center"/>
    </xf>
    <xf numFmtId="4" fontId="15" fillId="4" borderId="4">
      <alignment horizontal="right" vertical="center"/>
    </xf>
    <xf numFmtId="0" fontId="15" fillId="4" borderId="7">
      <alignment horizontal="right" vertical="center"/>
    </xf>
    <xf numFmtId="4" fontId="15" fillId="4" borderId="7">
      <alignment horizontal="right" vertical="center"/>
    </xf>
    <xf numFmtId="0" fontId="38" fillId="30" borderId="17" applyNumberFormat="0" applyAlignment="0" applyProtection="0"/>
    <xf numFmtId="0" fontId="13" fillId="4" borderId="8">
      <alignment horizontal="left" vertical="center" wrapText="1" indent="2"/>
    </xf>
    <xf numFmtId="0" fontId="13" fillId="0" borderId="8">
      <alignment horizontal="left" vertical="center" wrapText="1" indent="2"/>
    </xf>
    <xf numFmtId="0" fontId="13" fillId="3" borderId="4">
      <alignment horizontal="left" vertical="center"/>
    </xf>
    <xf numFmtId="0" fontId="50" fillId="17" borderId="17" applyNumberFormat="0" applyAlignment="0" applyProtection="0"/>
    <xf numFmtId="0" fontId="54" fillId="30" borderId="16" applyNumberFormat="0" applyAlignment="0" applyProtection="0"/>
    <xf numFmtId="0" fontId="57" fillId="0" borderId="19" applyNumberFormat="0" applyFill="0" applyAlignment="0" applyProtection="0"/>
    <xf numFmtId="49" fontId="13" fillId="0" borderId="4" applyNumberFormat="0" applyFont="0" applyFill="0" applyBorder="0" applyProtection="0">
      <alignment horizontal="left" vertical="center" indent="5"/>
    </xf>
    <xf numFmtId="0" fontId="35" fillId="30" borderId="16" applyNumberFormat="0" applyAlignment="0" applyProtection="0"/>
    <xf numFmtId="0" fontId="37" fillId="30" borderId="17" applyNumberFormat="0" applyAlignment="0" applyProtection="0"/>
    <xf numFmtId="0" fontId="42" fillId="0" borderId="19" applyNumberFormat="0" applyFill="0" applyAlignment="0" applyProtection="0"/>
    <xf numFmtId="49" fontId="13" fillId="0" borderId="25" applyNumberFormat="0" applyFont="0" applyFill="0" applyBorder="0" applyProtection="0">
      <alignment horizontal="left" vertical="center" indent="2"/>
    </xf>
    <xf numFmtId="0" fontId="15" fillId="3" borderId="25">
      <alignment horizontal="right" vertical="center"/>
    </xf>
    <xf numFmtId="4" fontId="15" fillId="3" borderId="25">
      <alignment horizontal="right" vertical="center"/>
    </xf>
    <xf numFmtId="0" fontId="16" fillId="3" borderId="25">
      <alignment horizontal="right" vertical="center"/>
    </xf>
    <xf numFmtId="4" fontId="16" fillId="3" borderId="25">
      <alignment horizontal="right" vertical="center"/>
    </xf>
    <xf numFmtId="0" fontId="15" fillId="4" borderId="25">
      <alignment horizontal="right" vertical="center"/>
    </xf>
    <xf numFmtId="4" fontId="15" fillId="4" borderId="25">
      <alignment horizontal="right" vertical="center"/>
    </xf>
    <xf numFmtId="0" fontId="15" fillId="4" borderId="25">
      <alignment horizontal="right" vertical="center"/>
    </xf>
    <xf numFmtId="4" fontId="15" fillId="4" borderId="25">
      <alignment horizontal="right" vertical="center"/>
    </xf>
    <xf numFmtId="0" fontId="41" fillId="17" borderId="17" applyNumberFormat="0" applyAlignment="0" applyProtection="0"/>
    <xf numFmtId="0" fontId="13" fillId="0" borderId="25">
      <alignment horizontal="right" vertical="center"/>
    </xf>
    <xf numFmtId="4" fontId="13" fillId="0" borderId="25">
      <alignment horizontal="right" vertical="center"/>
    </xf>
    <xf numFmtId="4" fontId="13" fillId="0" borderId="25" applyFill="0" applyBorder="0" applyProtection="0">
      <alignment horizontal="right" vertical="center"/>
    </xf>
    <xf numFmtId="49" fontId="14" fillId="0" borderId="25" applyNumberFormat="0" applyFill="0" applyBorder="0" applyProtection="0">
      <alignment horizontal="left" vertical="center"/>
    </xf>
    <xf numFmtId="0" fontId="13" fillId="0" borderId="25" applyNumberFormat="0" applyFill="0" applyAlignment="0" applyProtection="0"/>
    <xf numFmtId="167" fontId="13" fillId="7" borderId="25" applyNumberFormat="0" applyFont="0" applyBorder="0" applyAlignment="0" applyProtection="0">
      <alignment horizontal="right" vertical="center"/>
    </xf>
    <xf numFmtId="0" fontId="13" fillId="6" borderId="25"/>
    <xf numFmtId="4" fontId="13" fillId="6" borderId="25"/>
    <xf numFmtId="4" fontId="15" fillId="4" borderId="25">
      <alignment horizontal="right" vertical="center"/>
    </xf>
    <xf numFmtId="0" fontId="13" fillId="6" borderId="25"/>
    <xf numFmtId="0" fontId="37" fillId="30" borderId="17" applyNumberFormat="0" applyAlignment="0" applyProtection="0"/>
    <xf numFmtId="0" fontId="15" fillId="3" borderId="25">
      <alignment horizontal="right" vertical="center"/>
    </xf>
    <xf numFmtId="0" fontId="13" fillId="0" borderId="25">
      <alignment horizontal="right" vertical="center"/>
    </xf>
    <xf numFmtId="0" fontId="57" fillId="0" borderId="19" applyNumberFormat="0" applyFill="0" applyAlignment="0" applyProtection="0"/>
    <xf numFmtId="0" fontId="13" fillId="3" borderId="26">
      <alignment horizontal="left" vertical="center"/>
    </xf>
    <xf numFmtId="0" fontId="50" fillId="17" borderId="17" applyNumberFormat="0" applyAlignment="0" applyProtection="0"/>
    <xf numFmtId="167" fontId="13" fillId="7" borderId="25" applyNumberFormat="0" applyFont="0" applyBorder="0" applyAlignment="0" applyProtection="0">
      <alignment horizontal="right" vertical="center"/>
    </xf>
    <xf numFmtId="0" fontId="32" fillId="33" borderId="24" applyNumberFormat="0" applyFont="0" applyAlignment="0" applyProtection="0"/>
    <xf numFmtId="0" fontId="13" fillId="0" borderId="28">
      <alignment horizontal="left" vertical="center" wrapText="1" indent="2"/>
    </xf>
    <xf numFmtId="4" fontId="13" fillId="6" borderId="25"/>
    <xf numFmtId="49" fontId="14" fillId="0" borderId="25" applyNumberFormat="0" applyFill="0" applyBorder="0" applyProtection="0">
      <alignment horizontal="left" vertical="center"/>
    </xf>
    <xf numFmtId="0" fontId="13" fillId="0" borderId="25">
      <alignment horizontal="right" vertical="center"/>
    </xf>
    <xf numFmtId="4" fontId="15" fillId="4" borderId="27">
      <alignment horizontal="right" vertical="center"/>
    </xf>
    <xf numFmtId="4" fontId="15" fillId="4" borderId="25">
      <alignment horizontal="right" vertical="center"/>
    </xf>
    <xf numFmtId="4" fontId="15" fillId="4" borderId="25">
      <alignment horizontal="right" vertical="center"/>
    </xf>
    <xf numFmtId="0" fontId="16" fillId="3" borderId="25">
      <alignment horizontal="right" vertical="center"/>
    </xf>
    <xf numFmtId="0" fontId="15" fillId="3" borderId="25">
      <alignment horizontal="right" vertical="center"/>
    </xf>
    <xf numFmtId="49" fontId="13" fillId="0" borderId="25" applyNumberFormat="0" applyFont="0" applyFill="0" applyBorder="0" applyProtection="0">
      <alignment horizontal="left" vertical="center" indent="2"/>
    </xf>
    <xf numFmtId="0" fontId="50" fillId="17" borderId="17" applyNumberFormat="0" applyAlignment="0" applyProtection="0"/>
    <xf numFmtId="0" fontId="35" fillId="30" borderId="16" applyNumberFormat="0" applyAlignment="0" applyProtection="0"/>
    <xf numFmtId="49" fontId="13" fillId="0" borderId="25" applyNumberFormat="0" applyFont="0" applyFill="0" applyBorder="0" applyProtection="0">
      <alignment horizontal="left" vertical="center" indent="2"/>
    </xf>
    <xf numFmtId="0" fontId="41" fillId="17" borderId="17" applyNumberFormat="0" applyAlignment="0" applyProtection="0"/>
    <xf numFmtId="4" fontId="13" fillId="0" borderId="25" applyFill="0" applyBorder="0" applyProtection="0">
      <alignment horizontal="right" vertical="center"/>
    </xf>
    <xf numFmtId="0" fontId="38" fillId="30" borderId="17" applyNumberFormat="0" applyAlignment="0" applyProtection="0"/>
    <xf numFmtId="0" fontId="57" fillId="0" borderId="19" applyNumberFormat="0" applyFill="0" applyAlignment="0" applyProtection="0"/>
    <xf numFmtId="0" fontId="54" fillId="30" borderId="16" applyNumberFormat="0" applyAlignment="0" applyProtection="0"/>
    <xf numFmtId="0" fontId="13" fillId="0" borderId="25" applyNumberFormat="0" applyFill="0" applyAlignment="0" applyProtection="0"/>
    <xf numFmtId="4" fontId="13" fillId="0" borderId="25">
      <alignment horizontal="right" vertical="center"/>
    </xf>
    <xf numFmtId="0" fontId="13" fillId="0" borderId="25">
      <alignment horizontal="right" vertical="center"/>
    </xf>
    <xf numFmtId="0" fontId="50" fillId="17" borderId="17" applyNumberFormat="0" applyAlignment="0" applyProtection="0"/>
    <xf numFmtId="0" fontId="35" fillId="30" borderId="16" applyNumberFormat="0" applyAlignment="0" applyProtection="0"/>
    <xf numFmtId="0" fontId="37" fillId="30" borderId="17" applyNumberFormat="0" applyAlignment="0" applyProtection="0"/>
    <xf numFmtId="0" fontId="13" fillId="4" borderId="28">
      <alignment horizontal="left" vertical="center" wrapText="1" indent="2"/>
    </xf>
    <xf numFmtId="0" fontId="38" fillId="30" borderId="17" applyNumberFormat="0" applyAlignment="0" applyProtection="0"/>
    <xf numFmtId="0" fontId="38" fillId="30" borderId="17" applyNumberFormat="0" applyAlignment="0" applyProtection="0"/>
    <xf numFmtId="4" fontId="15" fillId="4" borderId="26">
      <alignment horizontal="right" vertical="center"/>
    </xf>
    <xf numFmtId="0" fontId="15" fillId="4" borderId="26">
      <alignment horizontal="right" vertical="center"/>
    </xf>
    <xf numFmtId="0" fontId="15" fillId="4" borderId="25">
      <alignment horizontal="right" vertical="center"/>
    </xf>
    <xf numFmtId="4" fontId="16" fillId="3" borderId="25">
      <alignment horizontal="right" vertical="center"/>
    </xf>
    <xf numFmtId="0" fontId="41" fillId="17" borderId="17" applyNumberFormat="0" applyAlignment="0" applyProtection="0"/>
    <xf numFmtId="0" fontId="42" fillId="0" borderId="19" applyNumberFormat="0" applyFill="0" applyAlignment="0" applyProtection="0"/>
    <xf numFmtId="0" fontId="57" fillId="0" borderId="19" applyNumberFormat="0" applyFill="0" applyAlignment="0" applyProtection="0"/>
    <xf numFmtId="0" fontId="32" fillId="33" borderId="24" applyNumberFormat="0" applyFont="0" applyAlignment="0" applyProtection="0"/>
    <xf numFmtId="0" fontId="50" fillId="17" borderId="17" applyNumberFormat="0" applyAlignment="0" applyProtection="0"/>
    <xf numFmtId="49" fontId="14" fillId="0" borderId="25" applyNumberFormat="0" applyFill="0" applyBorder="0" applyProtection="0">
      <alignment horizontal="left" vertical="center"/>
    </xf>
    <xf numFmtId="0" fontId="13" fillId="4" borderId="28">
      <alignment horizontal="left" vertical="center" wrapText="1" indent="2"/>
    </xf>
    <xf numFmtId="0" fontId="38" fillId="30" borderId="17" applyNumberFormat="0" applyAlignment="0" applyProtection="0"/>
    <xf numFmtId="0" fontId="13" fillId="0" borderId="28">
      <alignment horizontal="left" vertical="center" wrapText="1" indent="2"/>
    </xf>
    <xf numFmtId="0" fontId="32" fillId="33" borderId="24" applyNumberFormat="0" applyFont="0" applyAlignment="0" applyProtection="0"/>
    <xf numFmtId="0" fontId="10" fillId="33" borderId="24" applyNumberFormat="0" applyFont="0" applyAlignment="0" applyProtection="0"/>
    <xf numFmtId="0" fontId="54" fillId="30" borderId="16" applyNumberFormat="0" applyAlignment="0" applyProtection="0"/>
    <xf numFmtId="0" fontId="57" fillId="0" borderId="19" applyNumberFormat="0" applyFill="0" applyAlignment="0" applyProtection="0"/>
    <xf numFmtId="4" fontId="13" fillId="6" borderId="25"/>
    <xf numFmtId="0" fontId="15" fillId="4" borderId="25">
      <alignment horizontal="right" vertical="center"/>
    </xf>
    <xf numFmtId="0" fontId="57" fillId="0" borderId="19" applyNumberFormat="0" applyFill="0" applyAlignment="0" applyProtection="0"/>
    <xf numFmtId="4" fontId="15" fillId="4" borderId="27">
      <alignment horizontal="right" vertical="center"/>
    </xf>
    <xf numFmtId="0" fontId="37" fillId="30" borderId="17" applyNumberFormat="0" applyAlignment="0" applyProtection="0"/>
    <xf numFmtId="0" fontId="15" fillId="4" borderId="26">
      <alignment horizontal="right" vertical="center"/>
    </xf>
    <xf numFmtId="0" fontId="38" fillId="30" borderId="17" applyNumberFormat="0" applyAlignment="0" applyProtection="0"/>
    <xf numFmtId="0" fontId="42" fillId="0" borderId="19" applyNumberFormat="0" applyFill="0" applyAlignment="0" applyProtection="0"/>
    <xf numFmtId="0" fontId="32" fillId="33" borderId="24" applyNumberFormat="0" applyFont="0" applyAlignment="0" applyProtection="0"/>
    <xf numFmtId="4" fontId="15" fillId="4" borderId="26">
      <alignment horizontal="right" vertical="center"/>
    </xf>
    <xf numFmtId="0" fontId="13" fillId="4" borderId="28">
      <alignment horizontal="left" vertical="center" wrapText="1" indent="2"/>
    </xf>
    <xf numFmtId="0" fontId="13" fillId="6" borderId="25"/>
    <xf numFmtId="167" fontId="13" fillId="7" borderId="25" applyNumberFormat="0" applyFont="0" applyBorder="0" applyAlignment="0" applyProtection="0">
      <alignment horizontal="right" vertical="center"/>
    </xf>
    <xf numFmtId="0" fontId="13" fillId="0" borderId="25" applyNumberFormat="0" applyFill="0" applyAlignment="0" applyProtection="0"/>
    <xf numFmtId="4" fontId="13" fillId="0" borderId="25" applyFill="0" applyBorder="0" applyProtection="0">
      <alignment horizontal="right" vertical="center"/>
    </xf>
    <xf numFmtId="4" fontId="15" fillId="3" borderId="25">
      <alignment horizontal="right" vertical="center"/>
    </xf>
    <xf numFmtId="0" fontId="42" fillId="0" borderId="19" applyNumberFormat="0" applyFill="0" applyAlignment="0" applyProtection="0"/>
    <xf numFmtId="49" fontId="14" fillId="0" borderId="25" applyNumberFormat="0" applyFill="0" applyBorder="0" applyProtection="0">
      <alignment horizontal="left" vertical="center"/>
    </xf>
    <xf numFmtId="49" fontId="13" fillId="0" borderId="26" applyNumberFormat="0" applyFont="0" applyFill="0" applyBorder="0" applyProtection="0">
      <alignment horizontal="left" vertical="center" indent="5"/>
    </xf>
    <xf numFmtId="0" fontId="13" fillId="3" borderId="26">
      <alignment horizontal="left" vertical="center"/>
    </xf>
    <xf numFmtId="0" fontId="38" fillId="30" borderId="17" applyNumberFormat="0" applyAlignment="0" applyProtection="0"/>
    <xf numFmtId="4" fontId="15" fillId="4" borderId="27">
      <alignment horizontal="right" vertical="center"/>
    </xf>
    <xf numFmtId="0" fontId="50" fillId="17" borderId="17" applyNumberFormat="0" applyAlignment="0" applyProtection="0"/>
    <xf numFmtId="0" fontId="50" fillId="17" borderId="17" applyNumberFormat="0" applyAlignment="0" applyProtection="0"/>
    <xf numFmtId="0" fontId="32" fillId="33" borderId="24" applyNumberFormat="0" applyFont="0" applyAlignment="0" applyProtection="0"/>
    <xf numFmtId="0" fontId="54" fillId="30" borderId="16" applyNumberFormat="0" applyAlignment="0" applyProtection="0"/>
    <xf numFmtId="0" fontId="57" fillId="0" borderId="19" applyNumberFormat="0" applyFill="0" applyAlignment="0" applyProtection="0"/>
    <xf numFmtId="0" fontId="15" fillId="4" borderId="25">
      <alignment horizontal="right" vertical="center"/>
    </xf>
    <xf numFmtId="0" fontId="10" fillId="33" borderId="24" applyNumberFormat="0" applyFont="0" applyAlignment="0" applyProtection="0"/>
    <xf numFmtId="4" fontId="13" fillId="0" borderId="25">
      <alignment horizontal="right" vertical="center"/>
    </xf>
    <xf numFmtId="0" fontId="57" fillId="0" borderId="19" applyNumberFormat="0" applyFill="0" applyAlignment="0" applyProtection="0"/>
    <xf numFmtId="0" fontId="15" fillId="4" borderId="25">
      <alignment horizontal="right" vertical="center"/>
    </xf>
    <xf numFmtId="0" fontId="15" fillId="4" borderId="25">
      <alignment horizontal="right" vertical="center"/>
    </xf>
    <xf numFmtId="4" fontId="16" fillId="3" borderId="25">
      <alignment horizontal="right" vertical="center"/>
    </xf>
    <xf numFmtId="0" fontId="15" fillId="3" borderId="25">
      <alignment horizontal="right" vertical="center"/>
    </xf>
    <xf numFmtId="4" fontId="15" fillId="3" borderId="25">
      <alignment horizontal="right" vertical="center"/>
    </xf>
    <xf numFmtId="0" fontId="16" fillId="3" borderId="25">
      <alignment horizontal="right" vertical="center"/>
    </xf>
    <xf numFmtId="4" fontId="16" fillId="3" borderId="25">
      <alignment horizontal="right" vertical="center"/>
    </xf>
    <xf numFmtId="0" fontId="15" fillId="4" borderId="25">
      <alignment horizontal="right" vertical="center"/>
    </xf>
    <xf numFmtId="4" fontId="15" fillId="4" borderId="25">
      <alignment horizontal="right" vertical="center"/>
    </xf>
    <xf numFmtId="0" fontId="15" fillId="4" borderId="25">
      <alignment horizontal="right" vertical="center"/>
    </xf>
    <xf numFmtId="4" fontId="15" fillId="4" borderId="25">
      <alignment horizontal="right" vertical="center"/>
    </xf>
    <xf numFmtId="0" fontId="15" fillId="4" borderId="26">
      <alignment horizontal="right" vertical="center"/>
    </xf>
    <xf numFmtId="4" fontId="15" fillId="4" borderId="26">
      <alignment horizontal="right" vertical="center"/>
    </xf>
    <xf numFmtId="0" fontId="15" fillId="4" borderId="27">
      <alignment horizontal="right" vertical="center"/>
    </xf>
    <xf numFmtId="4" fontId="15" fillId="4" borderId="27">
      <alignment horizontal="right" vertical="center"/>
    </xf>
    <xf numFmtId="0" fontId="38" fillId="30" borderId="17" applyNumberFormat="0" applyAlignment="0" applyProtection="0"/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13" fillId="3" borderId="26">
      <alignment horizontal="left" vertical="center"/>
    </xf>
    <xf numFmtId="0" fontId="50" fillId="17" borderId="17" applyNumberFormat="0" applyAlignment="0" applyProtection="0"/>
    <xf numFmtId="0" fontId="13" fillId="0" borderId="25">
      <alignment horizontal="right" vertical="center"/>
    </xf>
    <xf numFmtId="4" fontId="13" fillId="0" borderId="25">
      <alignment horizontal="right" vertical="center"/>
    </xf>
    <xf numFmtId="0" fontId="13" fillId="0" borderId="25" applyNumberFormat="0" applyFill="0" applyAlignment="0" applyProtection="0"/>
    <xf numFmtId="0" fontId="54" fillId="30" borderId="16" applyNumberFormat="0" applyAlignment="0" applyProtection="0"/>
    <xf numFmtId="167" fontId="13" fillId="7" borderId="25" applyNumberFormat="0" applyFont="0" applyBorder="0" applyAlignment="0" applyProtection="0">
      <alignment horizontal="right" vertical="center"/>
    </xf>
    <xf numFmtId="0" fontId="13" fillId="6" borderId="25"/>
    <xf numFmtId="4" fontId="13" fillId="6" borderId="25"/>
    <xf numFmtId="0" fontId="57" fillId="0" borderId="19" applyNumberFormat="0" applyFill="0" applyAlignment="0" applyProtection="0"/>
    <xf numFmtId="0" fontId="10" fillId="33" borderId="24" applyNumberFormat="0" applyFont="0" applyAlignment="0" applyProtection="0"/>
    <xf numFmtId="0" fontId="32" fillId="33" borderId="24" applyNumberFormat="0" applyFont="0" applyAlignment="0" applyProtection="0"/>
    <xf numFmtId="0" fontId="13" fillId="0" borderId="25" applyNumberFormat="0" applyFill="0" applyAlignment="0" applyProtection="0"/>
    <xf numFmtId="0" fontId="42" fillId="0" borderId="19" applyNumberFormat="0" applyFill="0" applyAlignment="0" applyProtection="0"/>
    <xf numFmtId="0" fontId="57" fillId="0" borderId="19" applyNumberFormat="0" applyFill="0" applyAlignment="0" applyProtection="0"/>
    <xf numFmtId="0" fontId="41" fillId="17" borderId="17" applyNumberFormat="0" applyAlignment="0" applyProtection="0"/>
    <xf numFmtId="0" fontId="38" fillId="30" borderId="17" applyNumberFormat="0" applyAlignment="0" applyProtection="0"/>
    <xf numFmtId="4" fontId="16" fillId="3" borderId="25">
      <alignment horizontal="right" vertical="center"/>
    </xf>
    <xf numFmtId="0" fontId="15" fillId="3" borderId="25">
      <alignment horizontal="right" vertical="center"/>
    </xf>
    <xf numFmtId="167" fontId="13" fillId="7" borderId="25" applyNumberFormat="0" applyFont="0" applyBorder="0" applyAlignment="0" applyProtection="0">
      <alignment horizontal="right" vertical="center"/>
    </xf>
    <xf numFmtId="0" fontId="42" fillId="0" borderId="19" applyNumberFormat="0" applyFill="0" applyAlignment="0" applyProtection="0"/>
    <xf numFmtId="49" fontId="13" fillId="0" borderId="25" applyNumberFormat="0" applyFont="0" applyFill="0" applyBorder="0" applyProtection="0">
      <alignment horizontal="left" vertical="center" indent="2"/>
    </xf>
    <xf numFmtId="49" fontId="13" fillId="0" borderId="26" applyNumberFormat="0" applyFont="0" applyFill="0" applyBorder="0" applyProtection="0">
      <alignment horizontal="left" vertical="center" indent="5"/>
    </xf>
    <xf numFmtId="49" fontId="13" fillId="0" borderId="25" applyNumberFormat="0" applyFont="0" applyFill="0" applyBorder="0" applyProtection="0">
      <alignment horizontal="left" vertical="center" indent="2"/>
    </xf>
    <xf numFmtId="4" fontId="13" fillId="0" borderId="25" applyFill="0" applyBorder="0" applyProtection="0">
      <alignment horizontal="right" vertical="center"/>
    </xf>
    <xf numFmtId="49" fontId="14" fillId="0" borderId="25" applyNumberFormat="0" applyFill="0" applyBorder="0" applyProtection="0">
      <alignment horizontal="left" vertical="center"/>
    </xf>
    <xf numFmtId="0" fontId="13" fillId="0" borderId="28">
      <alignment horizontal="left" vertical="center" wrapText="1" indent="2"/>
    </xf>
    <xf numFmtId="0" fontId="54" fillId="30" borderId="16" applyNumberFormat="0" applyAlignment="0" applyProtection="0"/>
    <xf numFmtId="0" fontId="15" fillId="4" borderId="27">
      <alignment horizontal="right" vertical="center"/>
    </xf>
    <xf numFmtId="0" fontId="41" fillId="17" borderId="17" applyNumberFormat="0" applyAlignment="0" applyProtection="0"/>
    <xf numFmtId="0" fontId="15" fillId="4" borderId="27">
      <alignment horizontal="right" vertical="center"/>
    </xf>
    <xf numFmtId="4" fontId="15" fillId="4" borderId="25">
      <alignment horizontal="right" vertical="center"/>
    </xf>
    <xf numFmtId="0" fontId="15" fillId="4" borderId="25">
      <alignment horizontal="right" vertical="center"/>
    </xf>
    <xf numFmtId="0" fontId="35" fillId="30" borderId="16" applyNumberFormat="0" applyAlignment="0" applyProtection="0"/>
    <xf numFmtId="0" fontId="37" fillId="30" borderId="17" applyNumberFormat="0" applyAlignment="0" applyProtection="0"/>
    <xf numFmtId="0" fontId="42" fillId="0" borderId="19" applyNumberFormat="0" applyFill="0" applyAlignment="0" applyProtection="0"/>
    <xf numFmtId="0" fontId="13" fillId="6" borderId="25"/>
    <xf numFmtId="4" fontId="13" fillId="6" borderId="25"/>
    <xf numFmtId="4" fontId="15" fillId="4" borderId="25">
      <alignment horizontal="right" vertical="center"/>
    </xf>
    <xf numFmtId="0" fontId="16" fillId="3" borderId="25">
      <alignment horizontal="right" vertical="center"/>
    </xf>
    <xf numFmtId="0" fontId="41" fillId="17" borderId="17" applyNumberFormat="0" applyAlignment="0" applyProtection="0"/>
    <xf numFmtId="0" fontId="38" fillId="30" borderId="17" applyNumberFormat="0" applyAlignment="0" applyProtection="0"/>
    <xf numFmtId="4" fontId="13" fillId="0" borderId="25">
      <alignment horizontal="right" vertical="center"/>
    </xf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54" fillId="30" borderId="16" applyNumberFormat="0" applyAlignment="0" applyProtection="0"/>
    <xf numFmtId="0" fontId="50" fillId="17" borderId="17" applyNumberFormat="0" applyAlignment="0" applyProtection="0"/>
    <xf numFmtId="0" fontId="37" fillId="30" borderId="17" applyNumberFormat="0" applyAlignment="0" applyProtection="0"/>
    <xf numFmtId="0" fontId="35" fillId="30" borderId="16" applyNumberFormat="0" applyAlignment="0" applyProtection="0"/>
    <xf numFmtId="0" fontId="15" fillId="4" borderId="27">
      <alignment horizontal="right" vertical="center"/>
    </xf>
    <xf numFmtId="0" fontId="16" fillId="3" borderId="25">
      <alignment horizontal="right" vertical="center"/>
    </xf>
    <xf numFmtId="4" fontId="15" fillId="3" borderId="25">
      <alignment horizontal="right" vertical="center"/>
    </xf>
    <xf numFmtId="4" fontId="15" fillId="4" borderId="25">
      <alignment horizontal="right" vertical="center"/>
    </xf>
    <xf numFmtId="49" fontId="13" fillId="0" borderId="26" applyNumberFormat="0" applyFont="0" applyFill="0" applyBorder="0" applyProtection="0">
      <alignment horizontal="left" vertical="center" indent="5"/>
    </xf>
    <xf numFmtId="4" fontId="13" fillId="0" borderId="25" applyFill="0" applyBorder="0" applyProtection="0">
      <alignment horizontal="right" vertical="center"/>
    </xf>
    <xf numFmtId="4" fontId="15" fillId="3" borderId="25">
      <alignment horizontal="right" vertical="center"/>
    </xf>
    <xf numFmtId="0" fontId="50" fillId="17" borderId="17" applyNumberFormat="0" applyAlignment="0" applyProtection="0"/>
    <xf numFmtId="0" fontId="41" fillId="17" borderId="17" applyNumberFormat="0" applyAlignment="0" applyProtection="0"/>
    <xf numFmtId="0" fontId="37" fillId="30" borderId="17" applyNumberFormat="0" applyAlignment="0" applyProtection="0"/>
    <xf numFmtId="0" fontId="13" fillId="4" borderId="28">
      <alignment horizontal="left" vertical="center" wrapText="1" indent="2"/>
    </xf>
    <xf numFmtId="0" fontId="13" fillId="0" borderId="28">
      <alignment horizontal="left" vertical="center" wrapText="1" indent="2"/>
    </xf>
    <xf numFmtId="0" fontId="13" fillId="4" borderId="28">
      <alignment horizontal="left" vertical="center" wrapText="1" indent="2"/>
    </xf>
    <xf numFmtId="0" fontId="6" fillId="0" borderId="0"/>
    <xf numFmtId="0" fontId="3" fillId="0" borderId="0"/>
    <xf numFmtId="9" fontId="3" fillId="0" borderId="0" applyFont="0" applyFill="0" applyBorder="0" applyAlignment="0" applyProtection="0"/>
    <xf numFmtId="44" fontId="89" fillId="0" borderId="0" applyFont="0" applyFill="0" applyBorder="0" applyAlignment="0" applyProtection="0"/>
  </cellStyleXfs>
  <cellXfs count="255">
    <xf numFmtId="0" fontId="0" fillId="0" borderId="0" xfId="0"/>
    <xf numFmtId="0" fontId="27" fillId="0" borderId="0" xfId="0" applyFont="1"/>
    <xf numFmtId="165" fontId="70" fillId="0" borderId="0" xfId="2" applyNumberFormat="1" applyFont="1"/>
    <xf numFmtId="165" fontId="70" fillId="0" borderId="0" xfId="2" applyNumberFormat="1" applyFont="1" applyFill="1"/>
    <xf numFmtId="0" fontId="71" fillId="0" borderId="0" xfId="57" applyFont="1"/>
    <xf numFmtId="43" fontId="72" fillId="0" borderId="0" xfId="1" applyFont="1"/>
    <xf numFmtId="4" fontId="72" fillId="0" borderId="0" xfId="1" applyNumberFormat="1" applyFont="1"/>
    <xf numFmtId="0" fontId="70" fillId="0" borderId="0" xfId="57" applyFont="1"/>
    <xf numFmtId="2" fontId="70" fillId="0" borderId="0" xfId="57" applyNumberFormat="1" applyFont="1"/>
    <xf numFmtId="4" fontId="70" fillId="0" borderId="0" xfId="57" applyNumberFormat="1" applyFont="1"/>
    <xf numFmtId="0" fontId="71" fillId="0" borderId="2" xfId="57" applyFont="1" applyFill="1" applyBorder="1" applyAlignment="1">
      <alignment horizontal="center"/>
    </xf>
    <xf numFmtId="0" fontId="71" fillId="0" borderId="2" xfId="1" applyNumberFormat="1" applyFont="1" applyFill="1" applyBorder="1" applyAlignment="1">
      <alignment horizontal="center"/>
    </xf>
    <xf numFmtId="0" fontId="71" fillId="0" borderId="0" xfId="57" applyFont="1" applyAlignment="1">
      <alignment horizontal="center"/>
    </xf>
    <xf numFmtId="0" fontId="70" fillId="0" borderId="0" xfId="57" applyFont="1" applyFill="1" applyBorder="1"/>
    <xf numFmtId="166" fontId="70" fillId="0" borderId="0" xfId="1" applyNumberFormat="1" applyFont="1" applyFill="1" applyBorder="1"/>
    <xf numFmtId="0" fontId="71" fillId="0" borderId="2" xfId="57" applyFont="1" applyFill="1" applyBorder="1"/>
    <xf numFmtId="166" fontId="71" fillId="0" borderId="2" xfId="1" applyNumberFormat="1" applyFont="1" applyFill="1" applyBorder="1"/>
    <xf numFmtId="43" fontId="28" fillId="0" borderId="0" xfId="1" applyFont="1"/>
    <xf numFmtId="164" fontId="70" fillId="0" borderId="0" xfId="57" applyNumberFormat="1" applyFont="1"/>
    <xf numFmtId="0" fontId="70" fillId="0" borderId="0" xfId="49" applyFont="1" applyFill="1" applyBorder="1"/>
    <xf numFmtId="0" fontId="73" fillId="0" borderId="0" xfId="49" applyFont="1" applyFill="1" applyBorder="1"/>
    <xf numFmtId="0" fontId="71" fillId="0" borderId="2" xfId="49" applyFont="1" applyFill="1" applyBorder="1" applyAlignment="1">
      <alignment horizontal="center"/>
    </xf>
    <xf numFmtId="0" fontId="71" fillId="0" borderId="0" xfId="49" applyFont="1" applyFill="1" applyBorder="1" applyAlignment="1">
      <alignment horizontal="center"/>
    </xf>
    <xf numFmtId="2" fontId="70" fillId="0" borderId="0" xfId="49" applyNumberFormat="1" applyFont="1" applyFill="1" applyBorder="1"/>
    <xf numFmtId="3" fontId="70" fillId="0" borderId="0" xfId="49" applyNumberFormat="1" applyFont="1" applyFill="1" applyBorder="1"/>
    <xf numFmtId="0" fontId="70" fillId="0" borderId="1" xfId="49" applyFont="1" applyFill="1" applyBorder="1" applyAlignment="1">
      <alignment wrapText="1"/>
    </xf>
    <xf numFmtId="3" fontId="70" fillId="0" borderId="1" xfId="49" applyNumberFormat="1" applyFont="1" applyFill="1" applyBorder="1"/>
    <xf numFmtId="3" fontId="70" fillId="0" borderId="1" xfId="6" applyNumberFormat="1" applyFont="1" applyFill="1" applyBorder="1"/>
    <xf numFmtId="0" fontId="74" fillId="0" borderId="0" xfId="49" applyFont="1" applyAlignment="1">
      <alignment vertical="center"/>
    </xf>
    <xf numFmtId="0" fontId="70" fillId="0" borderId="0" xfId="49" applyFont="1" applyAlignment="1">
      <alignment vertical="center"/>
    </xf>
    <xf numFmtId="0" fontId="75" fillId="0" borderId="2" xfId="49" applyFont="1" applyFill="1" applyBorder="1" applyAlignment="1">
      <alignment horizontal="center" vertical="center" wrapText="1"/>
    </xf>
    <xf numFmtId="0" fontId="75" fillId="0" borderId="2" xfId="49" applyFont="1" applyFill="1" applyBorder="1" applyAlignment="1">
      <alignment horizontal="right" vertical="center" wrapText="1"/>
    </xf>
    <xf numFmtId="175" fontId="71" fillId="0" borderId="2" xfId="54" applyFont="1" applyFill="1" applyBorder="1" applyAlignment="1">
      <alignment horizontal="right" vertical="center" wrapText="1"/>
    </xf>
    <xf numFmtId="175" fontId="70" fillId="0" borderId="0" xfId="54" applyFont="1" applyFill="1" applyBorder="1" applyAlignment="1">
      <alignment vertical="center" wrapText="1"/>
    </xf>
    <xf numFmtId="168" fontId="70" fillId="0" borderId="0" xfId="49" applyNumberFormat="1" applyFont="1" applyFill="1" applyBorder="1" applyAlignment="1">
      <alignment horizontal="right" vertical="center" wrapText="1"/>
    </xf>
    <xf numFmtId="10" fontId="70" fillId="0" borderId="0" xfId="49" applyNumberFormat="1" applyFont="1" applyAlignment="1">
      <alignment vertical="center"/>
    </xf>
    <xf numFmtId="0" fontId="28" fillId="0" borderId="0" xfId="49" applyFont="1" applyAlignment="1">
      <alignment vertical="center"/>
    </xf>
    <xf numFmtId="175" fontId="71" fillId="0" borderId="11" xfId="54" applyFont="1" applyFill="1" applyBorder="1" applyAlignment="1">
      <alignment vertical="center" wrapText="1"/>
    </xf>
    <xf numFmtId="168" fontId="71" fillId="0" borderId="11" xfId="49" applyNumberFormat="1" applyFont="1" applyFill="1" applyBorder="1" applyAlignment="1">
      <alignment horizontal="right" vertical="center" wrapText="1"/>
    </xf>
    <xf numFmtId="165" fontId="70" fillId="0" borderId="0" xfId="2" applyNumberFormat="1" applyFont="1" applyAlignment="1">
      <alignment vertical="center"/>
    </xf>
    <xf numFmtId="175" fontId="71" fillId="0" borderId="0" xfId="54" applyFont="1" applyFill="1" applyBorder="1" applyAlignment="1">
      <alignment vertical="center" wrapText="1"/>
    </xf>
    <xf numFmtId="175" fontId="71" fillId="0" borderId="1" xfId="54" applyFont="1" applyFill="1" applyBorder="1" applyAlignment="1">
      <alignment vertical="center" wrapText="1"/>
    </xf>
    <xf numFmtId="0" fontId="70" fillId="0" borderId="0" xfId="49" applyFont="1" applyAlignment="1">
      <alignment horizontal="right" vertical="center" wrapText="1"/>
    </xf>
    <xf numFmtId="2" fontId="70" fillId="0" borderId="0" xfId="49" applyNumberFormat="1" applyFont="1" applyAlignment="1">
      <alignment horizontal="right" vertical="center" wrapText="1"/>
    </xf>
    <xf numFmtId="170" fontId="71" fillId="0" borderId="0" xfId="49" applyNumberFormat="1" applyFont="1" applyAlignment="1">
      <alignment horizontal="right" vertical="center" wrapText="1"/>
    </xf>
    <xf numFmtId="175" fontId="70" fillId="0" borderId="0" xfId="49" applyNumberFormat="1" applyFont="1" applyAlignment="1">
      <alignment vertical="center"/>
    </xf>
    <xf numFmtId="0" fontId="70" fillId="0" borderId="0" xfId="49" applyFont="1" applyBorder="1" applyAlignment="1">
      <alignment vertical="center" wrapText="1"/>
    </xf>
    <xf numFmtId="0" fontId="71" fillId="0" borderId="2" xfId="35" applyFont="1" applyFill="1" applyBorder="1" applyAlignment="1">
      <alignment vertical="center" wrapText="1"/>
    </xf>
    <xf numFmtId="0" fontId="70" fillId="0" borderId="0" xfId="49" applyFont="1" applyFill="1" applyBorder="1" applyAlignment="1">
      <alignment vertical="center" wrapText="1"/>
    </xf>
    <xf numFmtId="0" fontId="71" fillId="0" borderId="2" xfId="49" applyFont="1" applyFill="1" applyBorder="1" applyAlignment="1">
      <alignment vertical="center" wrapText="1"/>
    </xf>
    <xf numFmtId="168" fontId="71" fillId="0" borderId="2" xfId="49" applyNumberFormat="1" applyFont="1" applyFill="1" applyBorder="1" applyAlignment="1">
      <alignment horizontal="right" vertical="center" wrapText="1"/>
    </xf>
    <xf numFmtId="174" fontId="28" fillId="0" borderId="0" xfId="49" applyNumberFormat="1" applyFont="1" applyAlignment="1">
      <alignment vertical="center"/>
    </xf>
    <xf numFmtId="173" fontId="70" fillId="0" borderId="0" xfId="49" applyNumberFormat="1" applyFont="1" applyAlignment="1">
      <alignment vertical="center"/>
    </xf>
    <xf numFmtId="168" fontId="70" fillId="0" borderId="0" xfId="49" applyNumberFormat="1" applyFont="1" applyAlignment="1">
      <alignment vertical="center"/>
    </xf>
    <xf numFmtId="0" fontId="71" fillId="0" borderId="0" xfId="49" applyFont="1" applyBorder="1" applyAlignment="1">
      <alignment vertical="center" wrapText="1"/>
    </xf>
    <xf numFmtId="3" fontId="70" fillId="0" borderId="0" xfId="49" applyNumberFormat="1" applyFont="1" applyFill="1" applyBorder="1" applyAlignment="1">
      <alignment horizontal="right" vertical="center" wrapText="1"/>
    </xf>
    <xf numFmtId="0" fontId="22" fillId="0" borderId="0" xfId="0" applyFont="1"/>
    <xf numFmtId="0" fontId="70" fillId="0" borderId="0" xfId="49" applyFont="1"/>
    <xf numFmtId="0" fontId="71" fillId="0" borderId="0" xfId="49" applyFont="1" applyAlignment="1">
      <alignment horizontal="center"/>
    </xf>
    <xf numFmtId="170" fontId="70" fillId="0" borderId="0" xfId="49" applyNumberFormat="1" applyFont="1"/>
    <xf numFmtId="2" fontId="70" fillId="0" borderId="0" xfId="49" applyNumberFormat="1" applyFont="1"/>
    <xf numFmtId="0" fontId="28" fillId="0" borderId="0" xfId="49" applyFont="1"/>
    <xf numFmtId="0" fontId="70" fillId="0" borderId="0" xfId="49" applyFont="1" applyAlignment="1">
      <alignment horizontal="right"/>
    </xf>
    <xf numFmtId="165" fontId="77" fillId="0" borderId="0" xfId="6" applyNumberFormat="1" applyFont="1"/>
    <xf numFmtId="0" fontId="70" fillId="0" borderId="0" xfId="49" applyFont="1" applyBorder="1"/>
    <xf numFmtId="0" fontId="70" fillId="0" borderId="0" xfId="49" applyFont="1" applyBorder="1" applyAlignment="1">
      <alignment horizontal="right"/>
    </xf>
    <xf numFmtId="0" fontId="79" fillId="0" borderId="0" xfId="49" applyFont="1"/>
    <xf numFmtId="0" fontId="71" fillId="0" borderId="0" xfId="49" applyFont="1" applyBorder="1" applyAlignment="1">
      <alignment horizontal="center"/>
    </xf>
    <xf numFmtId="165" fontId="77" fillId="0" borderId="0" xfId="6" applyNumberFormat="1" applyFont="1" applyBorder="1"/>
    <xf numFmtId="170" fontId="70" fillId="0" borderId="0" xfId="49" applyNumberFormat="1" applyFont="1" applyBorder="1"/>
    <xf numFmtId="165" fontId="78" fillId="0" borderId="0" xfId="6" applyNumberFormat="1" applyFont="1" applyBorder="1"/>
    <xf numFmtId="2" fontId="70" fillId="0" borderId="0" xfId="49" applyNumberFormat="1" applyFont="1" applyBorder="1"/>
    <xf numFmtId="165" fontId="70" fillId="0" borderId="0" xfId="6" applyNumberFormat="1" applyFont="1" applyBorder="1"/>
    <xf numFmtId="0" fontId="70" fillId="0" borderId="0" xfId="49" applyFont="1" applyBorder="1" applyAlignment="1"/>
    <xf numFmtId="0" fontId="70" fillId="8" borderId="0" xfId="49" applyFont="1" applyFill="1" applyBorder="1" applyAlignment="1">
      <alignment horizontal="center"/>
    </xf>
    <xf numFmtId="0" fontId="28" fillId="0" borderId="0" xfId="49" applyFont="1" applyBorder="1"/>
    <xf numFmtId="0" fontId="70" fillId="0" borderId="0" xfId="49" applyFont="1" applyBorder="1" applyAlignment="1">
      <alignment wrapText="1"/>
    </xf>
    <xf numFmtId="2" fontId="70" fillId="0" borderId="0" xfId="6" applyNumberFormat="1" applyFont="1" applyBorder="1"/>
    <xf numFmtId="164" fontId="5" fillId="0" borderId="0" xfId="49" applyNumberFormat="1" applyFont="1" applyBorder="1"/>
    <xf numFmtId="164" fontId="5" fillId="0" borderId="0" xfId="49" applyNumberFormat="1" applyFont="1"/>
    <xf numFmtId="164" fontId="5" fillId="0" borderId="0" xfId="49" applyNumberFormat="1" applyFont="1" applyBorder="1" applyAlignment="1">
      <alignment horizontal="right"/>
    </xf>
    <xf numFmtId="177" fontId="77" fillId="0" borderId="0" xfId="1" applyNumberFormat="1" applyFont="1"/>
    <xf numFmtId="165" fontId="70" fillId="0" borderId="0" xfId="6" applyNumberFormat="1" applyFont="1"/>
    <xf numFmtId="0" fontId="71" fillId="0" borderId="0" xfId="49" applyFont="1"/>
    <xf numFmtId="4" fontId="70" fillId="0" borderId="0" xfId="49" applyNumberFormat="1" applyFont="1"/>
    <xf numFmtId="43" fontId="70" fillId="0" borderId="0" xfId="49" applyNumberFormat="1" applyFont="1"/>
    <xf numFmtId="164" fontId="70" fillId="0" borderId="0" xfId="49" applyNumberFormat="1" applyFont="1"/>
    <xf numFmtId="165" fontId="70" fillId="0" borderId="0" xfId="49" applyNumberFormat="1" applyFont="1"/>
    <xf numFmtId="0" fontId="71" fillId="8" borderId="0" xfId="49" applyFont="1" applyFill="1" applyBorder="1" applyAlignment="1">
      <alignment horizontal="center"/>
    </xf>
    <xf numFmtId="43" fontId="70" fillId="0" borderId="0" xfId="1" applyFont="1" applyBorder="1"/>
    <xf numFmtId="0" fontId="71" fillId="8" borderId="0" xfId="1" applyNumberFormat="1" applyFont="1" applyFill="1" applyBorder="1" applyAlignment="1">
      <alignment horizontal="center"/>
    </xf>
    <xf numFmtId="0" fontId="71" fillId="8" borderId="0" xfId="49" applyFont="1" applyFill="1" applyAlignment="1">
      <alignment horizontal="center"/>
    </xf>
    <xf numFmtId="43" fontId="28" fillId="0" borderId="0" xfId="1" applyFont="1" applyBorder="1"/>
    <xf numFmtId="165" fontId="70" fillId="0" borderId="0" xfId="49" applyNumberFormat="1" applyFont="1" applyBorder="1"/>
    <xf numFmtId="0" fontId="71" fillId="8" borderId="0" xfId="49" applyFont="1" applyFill="1" applyBorder="1"/>
    <xf numFmtId="0" fontId="70" fillId="0" borderId="0" xfId="53" applyFont="1" applyFill="1" applyBorder="1"/>
    <xf numFmtId="0" fontId="71" fillId="0" borderId="0" xfId="53" applyFont="1" applyFill="1" applyBorder="1" applyAlignment="1">
      <alignment horizontal="center"/>
    </xf>
    <xf numFmtId="0" fontId="71" fillId="0" borderId="0" xfId="53" applyFont="1" applyFill="1" applyBorder="1"/>
    <xf numFmtId="165" fontId="70" fillId="0" borderId="0" xfId="6" applyNumberFormat="1" applyFont="1" applyFill="1" applyBorder="1"/>
    <xf numFmtId="2" fontId="70" fillId="0" borderId="0" xfId="53" applyNumberFormat="1" applyFont="1" applyFill="1" applyBorder="1"/>
    <xf numFmtId="164" fontId="70" fillId="0" borderId="0" xfId="53" applyNumberFormat="1" applyFont="1" applyFill="1" applyBorder="1"/>
    <xf numFmtId="0" fontId="70" fillId="0" borderId="0" xfId="53" applyFont="1" applyFill="1" applyBorder="1" applyAlignment="1"/>
    <xf numFmtId="0" fontId="80" fillId="0" borderId="0" xfId="49" applyFont="1" applyFill="1" applyBorder="1" applyAlignment="1"/>
    <xf numFmtId="172" fontId="70" fillId="0" borderId="0" xfId="1" applyNumberFormat="1" applyFont="1" applyFill="1" applyBorder="1"/>
    <xf numFmtId="4" fontId="70" fillId="0" borderId="0" xfId="53" applyNumberFormat="1" applyFont="1" applyFill="1" applyBorder="1"/>
    <xf numFmtId="168" fontId="70" fillId="0" borderId="0" xfId="53" applyNumberFormat="1" applyFont="1" applyFill="1" applyBorder="1"/>
    <xf numFmtId="0" fontId="70" fillId="0" borderId="0" xfId="53" applyFont="1" applyFill="1" applyBorder="1" applyAlignment="1">
      <alignment horizontal="left" indent="1"/>
    </xf>
    <xf numFmtId="165" fontId="77" fillId="0" borderId="0" xfId="6" applyNumberFormat="1" applyFont="1" applyFill="1" applyBorder="1"/>
    <xf numFmtId="1" fontId="71" fillId="0" borderId="0" xfId="51" applyNumberFormat="1" applyFont="1" applyAlignment="1">
      <alignment horizontal="left" vertical="center" wrapText="1"/>
    </xf>
    <xf numFmtId="1" fontId="71" fillId="0" borderId="0" xfId="51" applyNumberFormat="1" applyFont="1" applyBorder="1" applyAlignment="1">
      <alignment horizontal="center"/>
    </xf>
    <xf numFmtId="1" fontId="71" fillId="0" borderId="0" xfId="49" applyNumberFormat="1" applyFont="1" applyAlignment="1">
      <alignment horizontal="center"/>
    </xf>
    <xf numFmtId="1" fontId="71" fillId="0" borderId="0" xfId="49" applyNumberFormat="1" applyFont="1" applyBorder="1" applyAlignment="1">
      <alignment horizontal="center"/>
    </xf>
    <xf numFmtId="1" fontId="70" fillId="0" borderId="0" xfId="49" applyNumberFormat="1" applyFont="1" applyBorder="1" applyAlignment="1">
      <alignment horizontal="center"/>
    </xf>
    <xf numFmtId="38" fontId="70" fillId="0" borderId="12" xfId="51" applyNumberFormat="1" applyFont="1" applyBorder="1" applyAlignment="1">
      <alignment horizontal="left"/>
    </xf>
    <xf numFmtId="38" fontId="70" fillId="0" borderId="12" xfId="51" applyNumberFormat="1" applyFont="1" applyBorder="1" applyAlignment="1">
      <alignment horizontal="center"/>
    </xf>
    <xf numFmtId="38" fontId="70" fillId="0" borderId="0" xfId="49" applyNumberFormat="1" applyFont="1" applyBorder="1"/>
    <xf numFmtId="38" fontId="70" fillId="0" borderId="0" xfId="51" applyNumberFormat="1" applyFont="1" applyBorder="1" applyAlignment="1">
      <alignment horizontal="left"/>
    </xf>
    <xf numFmtId="38" fontId="70" fillId="0" borderId="0" xfId="51" applyNumberFormat="1" applyFont="1" applyBorder="1" applyAlignment="1">
      <alignment horizontal="center"/>
    </xf>
    <xf numFmtId="38" fontId="71" fillId="0" borderId="0" xfId="49" applyNumberFormat="1" applyFont="1" applyBorder="1"/>
    <xf numFmtId="38" fontId="71" fillId="0" borderId="0" xfId="51" applyNumberFormat="1" applyFont="1" applyBorder="1" applyAlignment="1">
      <alignment horizontal="center"/>
    </xf>
    <xf numFmtId="10" fontId="70" fillId="0" borderId="0" xfId="6" applyNumberFormat="1" applyFont="1" applyBorder="1" applyAlignment="1">
      <alignment horizontal="center"/>
    </xf>
    <xf numFmtId="38" fontId="70" fillId="0" borderId="0" xfId="50" applyNumberFormat="1" applyFont="1" applyBorder="1" applyAlignment="1">
      <alignment horizontal="left" vertical="top" wrapText="1"/>
    </xf>
    <xf numFmtId="38" fontId="70" fillId="0" borderId="0" xfId="50" applyNumberFormat="1" applyFont="1" applyBorder="1" applyAlignment="1">
      <alignment vertical="top"/>
    </xf>
    <xf numFmtId="38" fontId="70" fillId="0" borderId="0" xfId="50" applyNumberFormat="1" applyFont="1" applyBorder="1" applyAlignment="1">
      <alignment horizontal="center" vertical="top" wrapText="1"/>
    </xf>
    <xf numFmtId="38" fontId="71" fillId="0" borderId="0" xfId="50" applyNumberFormat="1" applyFont="1" applyBorder="1" applyAlignment="1">
      <alignment horizontal="left" vertical="top" wrapText="1"/>
    </xf>
    <xf numFmtId="0" fontId="70" fillId="0" borderId="0" xfId="50" applyNumberFormat="1" applyFont="1" applyBorder="1" applyAlignment="1">
      <alignment vertical="top"/>
    </xf>
    <xf numFmtId="0" fontId="71" fillId="0" borderId="0" xfId="50" applyNumberFormat="1" applyFont="1" applyBorder="1" applyAlignment="1">
      <alignment horizontal="center" vertical="top" wrapText="1"/>
    </xf>
    <xf numFmtId="1" fontId="71" fillId="0" borderId="0" xfId="50" applyNumberFormat="1" applyFont="1" applyBorder="1" applyAlignment="1">
      <alignment horizontal="center" vertical="top" wrapText="1"/>
    </xf>
    <xf numFmtId="38" fontId="71" fillId="0" borderId="0" xfId="50" applyNumberFormat="1" applyFont="1" applyBorder="1" applyAlignment="1">
      <alignment horizontal="center" vertical="top" wrapText="1"/>
    </xf>
    <xf numFmtId="0" fontId="81" fillId="0" borderId="0" xfId="49" applyFont="1" applyBorder="1"/>
    <xf numFmtId="40" fontId="70" fillId="0" borderId="0" xfId="49" applyNumberFormat="1" applyFont="1" applyBorder="1"/>
    <xf numFmtId="38" fontId="82" fillId="0" borderId="0" xfId="49" applyNumberFormat="1" applyFont="1" applyBorder="1"/>
    <xf numFmtId="38" fontId="70" fillId="0" borderId="0" xfId="49" applyNumberFormat="1" applyFont="1" applyBorder="1" applyAlignment="1">
      <alignment horizontal="left"/>
    </xf>
    <xf numFmtId="0" fontId="73" fillId="0" borderId="0" xfId="49" applyFont="1"/>
    <xf numFmtId="43" fontId="70" fillId="0" borderId="0" xfId="1" applyFont="1"/>
    <xf numFmtId="43" fontId="70" fillId="0" borderId="0" xfId="1" applyFont="1" applyBorder="1" applyAlignment="1">
      <alignment horizontal="left" indent="1"/>
    </xf>
    <xf numFmtId="2" fontId="70" fillId="0" borderId="0" xfId="1" applyNumberFormat="1" applyFont="1" applyBorder="1"/>
    <xf numFmtId="2" fontId="70" fillId="0" borderId="0" xfId="1" applyNumberFormat="1" applyFont="1"/>
    <xf numFmtId="171" fontId="28" fillId="0" borderId="0" xfId="1" applyNumberFormat="1" applyFont="1" applyBorder="1"/>
    <xf numFmtId="2" fontId="28" fillId="0" borderId="0" xfId="49" applyNumberFormat="1" applyFont="1" applyBorder="1"/>
    <xf numFmtId="0" fontId="71" fillId="8" borderId="0" xfId="49" applyFont="1" applyFill="1" applyBorder="1" applyAlignment="1">
      <alignment wrapText="1"/>
    </xf>
    <xf numFmtId="40" fontId="28" fillId="0" borderId="0" xfId="49" applyNumberFormat="1" applyFont="1" applyBorder="1"/>
    <xf numFmtId="0" fontId="70" fillId="0" borderId="0" xfId="49" applyNumberFormat="1" applyFont="1"/>
    <xf numFmtId="10" fontId="70" fillId="0" borderId="0" xfId="6" applyNumberFormat="1" applyFont="1"/>
    <xf numFmtId="164" fontId="70" fillId="0" borderId="0" xfId="49" applyNumberFormat="1" applyFont="1" applyBorder="1"/>
    <xf numFmtId="43" fontId="28" fillId="0" borderId="0" xfId="1" applyNumberFormat="1" applyFont="1" applyBorder="1"/>
    <xf numFmtId="0" fontId="84" fillId="0" borderId="0" xfId="52" applyFont="1" applyAlignment="1">
      <alignment horizontal="center"/>
    </xf>
    <xf numFmtId="0" fontId="84" fillId="8" borderId="0" xfId="52" applyFont="1" applyFill="1" applyAlignment="1">
      <alignment horizontal="center"/>
    </xf>
    <xf numFmtId="0" fontId="4" fillId="0" borderId="0" xfId="52" applyFont="1"/>
    <xf numFmtId="0" fontId="70" fillId="0" borderId="0" xfId="53" applyFont="1" applyFill="1" applyBorder="1" applyAlignment="1">
      <alignment horizontal="center"/>
    </xf>
    <xf numFmtId="3" fontId="4" fillId="0" borderId="0" xfId="52" applyNumberFormat="1" applyFont="1"/>
    <xf numFmtId="3" fontId="4" fillId="0" borderId="0" xfId="52" applyNumberFormat="1" applyFont="1" applyAlignment="1">
      <alignment horizontal="right"/>
    </xf>
    <xf numFmtId="0" fontId="4" fillId="0" borderId="0" xfId="52" applyFont="1" applyAlignment="1">
      <alignment horizontal="right"/>
    </xf>
    <xf numFmtId="0" fontId="85" fillId="0" borderId="0" xfId="29" applyFont="1"/>
    <xf numFmtId="43" fontId="28" fillId="0" borderId="0" xfId="1" applyFont="1" applyFill="1"/>
    <xf numFmtId="43" fontId="76" fillId="0" borderId="0" xfId="1" applyFont="1" applyBorder="1"/>
    <xf numFmtId="43" fontId="76" fillId="0" borderId="0" xfId="1" applyFont="1"/>
    <xf numFmtId="43" fontId="77" fillId="0" borderId="0" xfId="1" applyFont="1" applyBorder="1"/>
    <xf numFmtId="1" fontId="71" fillId="8" borderId="0" xfId="1" applyNumberFormat="1" applyFont="1" applyFill="1" applyBorder="1"/>
    <xf numFmtId="1" fontId="71" fillId="8" borderId="0" xfId="1" applyNumberFormat="1" applyFont="1" applyFill="1" applyBorder="1" applyAlignment="1">
      <alignment horizontal="center"/>
    </xf>
    <xf numFmtId="0" fontId="71" fillId="0" borderId="0" xfId="49" applyFont="1" applyFill="1" applyAlignment="1">
      <alignment horizontal="center"/>
    </xf>
    <xf numFmtId="169" fontId="28" fillId="0" borderId="0" xfId="1" applyNumberFormat="1" applyFont="1"/>
    <xf numFmtId="172" fontId="70" fillId="0" borderId="0" xfId="1" applyNumberFormat="1" applyFont="1"/>
    <xf numFmtId="0" fontId="27" fillId="0" borderId="1" xfId="0" applyFont="1" applyBorder="1"/>
    <xf numFmtId="49" fontId="27" fillId="0" borderId="1" xfId="0" applyNumberFormat="1" applyFont="1" applyBorder="1" applyAlignment="1">
      <alignment horizontal="right"/>
    </xf>
    <xf numFmtId="3" fontId="22" fillId="0" borderId="0" xfId="0" applyNumberFormat="1" applyFont="1"/>
    <xf numFmtId="43" fontId="86" fillId="0" borderId="0" xfId="0" applyNumberFormat="1" applyFont="1"/>
    <xf numFmtId="43" fontId="86" fillId="0" borderId="0" xfId="0" applyNumberFormat="1" applyFont="1" applyAlignment="1">
      <alignment horizontal="right"/>
    </xf>
    <xf numFmtId="0" fontId="86" fillId="0" borderId="0" xfId="0" applyFont="1"/>
    <xf numFmtId="4" fontId="22" fillId="0" borderId="0" xfId="0" applyNumberFormat="1" applyFont="1" applyAlignment="1">
      <alignment horizontal="right"/>
    </xf>
    <xf numFmtId="2" fontId="22" fillId="0" borderId="0" xfId="0" applyNumberFormat="1" applyFont="1"/>
    <xf numFmtId="2" fontId="22" fillId="0" borderId="0" xfId="0" applyNumberFormat="1" applyFont="1" applyAlignment="1">
      <alignment horizontal="right"/>
    </xf>
    <xf numFmtId="2" fontId="86" fillId="0" borderId="0" xfId="0" applyNumberFormat="1" applyFont="1" applyAlignment="1">
      <alignment horizontal="right"/>
    </xf>
    <xf numFmtId="0" fontId="27" fillId="8" borderId="1" xfId="0" applyFont="1" applyFill="1" applyBorder="1" applyAlignment="1">
      <alignment horizontal="center"/>
    </xf>
    <xf numFmtId="0" fontId="27" fillId="8" borderId="0" xfId="0" applyFont="1" applyFill="1"/>
    <xf numFmtId="175" fontId="70" fillId="0" borderId="29" xfId="54" applyFont="1" applyFill="1" applyBorder="1" applyAlignment="1">
      <alignment vertical="center" wrapText="1"/>
    </xf>
    <xf numFmtId="3" fontId="70" fillId="0" borderId="29" xfId="49" applyNumberFormat="1" applyFont="1" applyFill="1" applyBorder="1" applyAlignment="1">
      <alignment horizontal="right" vertical="center" wrapText="1"/>
    </xf>
    <xf numFmtId="178" fontId="70" fillId="0" borderId="0" xfId="1" applyNumberFormat="1" applyFont="1" applyBorder="1" applyAlignment="1">
      <alignment horizontal="right"/>
    </xf>
    <xf numFmtId="4" fontId="70" fillId="0" borderId="0" xfId="1" applyNumberFormat="1" applyFont="1" applyBorder="1"/>
    <xf numFmtId="4" fontId="70" fillId="0" borderId="0" xfId="1" applyNumberFormat="1" applyFont="1" applyBorder="1" applyAlignment="1">
      <alignment horizontal="right"/>
    </xf>
    <xf numFmtId="4" fontId="70" fillId="0" borderId="0" xfId="49" applyNumberFormat="1" applyFont="1" applyAlignment="1">
      <alignment horizontal="right"/>
    </xf>
    <xf numFmtId="0" fontId="71" fillId="8" borderId="0" xfId="49" applyFont="1" applyFill="1"/>
    <xf numFmtId="0" fontId="71" fillId="8" borderId="0" xfId="49" applyFont="1" applyFill="1" applyBorder="1" applyAlignment="1">
      <alignment horizontal="left"/>
    </xf>
    <xf numFmtId="0" fontId="70" fillId="8" borderId="0" xfId="49" applyFont="1" applyFill="1"/>
    <xf numFmtId="4" fontId="70" fillId="0" borderId="0" xfId="49" applyNumberFormat="1" applyFont="1" applyBorder="1"/>
    <xf numFmtId="4" fontId="70" fillId="0" borderId="0" xfId="49" applyNumberFormat="1" applyFont="1" applyBorder="1" applyAlignment="1">
      <alignment horizontal="right"/>
    </xf>
    <xf numFmtId="4" fontId="4" fillId="0" borderId="0" xfId="52" applyNumberFormat="1" applyFont="1"/>
    <xf numFmtId="4" fontId="4" fillId="0" borderId="0" xfId="1" applyNumberFormat="1" applyFont="1"/>
    <xf numFmtId="3" fontId="4" fillId="0" borderId="0" xfId="1" applyNumberFormat="1" applyFont="1" applyAlignment="1">
      <alignment horizontal="right"/>
    </xf>
    <xf numFmtId="4" fontId="70" fillId="9" borderId="0" xfId="49" applyNumberFormat="1" applyFont="1" applyFill="1" applyBorder="1"/>
    <xf numFmtId="4" fontId="70" fillId="0" borderId="0" xfId="49" applyNumberFormat="1" applyFont="1" applyFill="1" applyBorder="1"/>
    <xf numFmtId="4" fontId="70" fillId="0" borderId="0" xfId="6" applyNumberFormat="1" applyFont="1"/>
    <xf numFmtId="0" fontId="73" fillId="0" borderId="0" xfId="0" applyFont="1"/>
    <xf numFmtId="4" fontId="70" fillId="0" borderId="0" xfId="57" applyNumberFormat="1" applyFont="1" applyAlignment="1">
      <alignment horizontal="right"/>
    </xf>
    <xf numFmtId="0" fontId="84" fillId="0" borderId="0" xfId="917" applyFont="1"/>
    <xf numFmtId="0" fontId="84" fillId="8" borderId="0" xfId="917" applyFont="1" applyFill="1" applyAlignment="1">
      <alignment horizontal="center"/>
    </xf>
    <xf numFmtId="0" fontId="2" fillId="0" borderId="0" xfId="917" applyFont="1"/>
    <xf numFmtId="170" fontId="2" fillId="0" borderId="0" xfId="917" applyNumberFormat="1" applyFont="1"/>
    <xf numFmtId="170" fontId="84" fillId="0" borderId="0" xfId="917" applyNumberFormat="1" applyFont="1"/>
    <xf numFmtId="170" fontId="76" fillId="0" borderId="0" xfId="917" applyNumberFormat="1" applyFont="1"/>
    <xf numFmtId="43" fontId="76" fillId="0" borderId="0" xfId="917" applyNumberFormat="1" applyFont="1"/>
    <xf numFmtId="0" fontId="76" fillId="0" borderId="0" xfId="917" applyFont="1"/>
    <xf numFmtId="10" fontId="2" fillId="0" borderId="0" xfId="918" applyNumberFormat="1" applyFont="1"/>
    <xf numFmtId="2" fontId="2" fillId="0" borderId="0" xfId="917" applyNumberFormat="1" applyFont="1"/>
    <xf numFmtId="165" fontId="70" fillId="0" borderId="0" xfId="2" applyNumberFormat="1" applyFont="1" applyAlignment="1">
      <alignment horizontal="right" vertical="center" wrapText="1"/>
    </xf>
    <xf numFmtId="3" fontId="70" fillId="0" borderId="0" xfId="53" applyNumberFormat="1" applyFont="1" applyBorder="1" applyAlignment="1">
      <alignment horizontal="center"/>
    </xf>
    <xf numFmtId="0" fontId="70" fillId="0" borderId="29" xfId="49" applyFont="1" applyBorder="1"/>
    <xf numFmtId="1" fontId="71" fillId="0" borderId="29" xfId="1" applyNumberFormat="1" applyFont="1" applyBorder="1" applyAlignment="1">
      <alignment horizontal="center" vertical="center"/>
    </xf>
    <xf numFmtId="0" fontId="71" fillId="0" borderId="1" xfId="49" applyFont="1" applyBorder="1" applyAlignment="1">
      <alignment horizontal="center"/>
    </xf>
    <xf numFmtId="3" fontId="70" fillId="0" borderId="1" xfId="53" applyNumberFormat="1" applyFont="1" applyBorder="1" applyAlignment="1">
      <alignment horizontal="center"/>
    </xf>
    <xf numFmtId="178" fontId="70" fillId="0" borderId="0" xfId="49" applyNumberFormat="1" applyFont="1"/>
    <xf numFmtId="178" fontId="70" fillId="0" borderId="0" xfId="1" applyNumberFormat="1" applyFont="1" applyFill="1" applyBorder="1" applyAlignment="1">
      <alignment horizontal="right"/>
    </xf>
    <xf numFmtId="178" fontId="28" fillId="0" borderId="0" xfId="1" applyNumberFormat="1" applyFont="1" applyFill="1" applyAlignment="1">
      <alignment horizontal="right"/>
    </xf>
    <xf numFmtId="178" fontId="28" fillId="0" borderId="0" xfId="49" applyNumberFormat="1" applyFont="1" applyFill="1" applyAlignment="1">
      <alignment horizontal="right"/>
    </xf>
    <xf numFmtId="0" fontId="70" fillId="0" borderId="0" xfId="49" applyFont="1" applyFill="1"/>
    <xf numFmtId="4" fontId="70" fillId="0" borderId="0" xfId="1" applyNumberFormat="1" applyFont="1" applyFill="1" applyBorder="1" applyAlignment="1">
      <alignment horizontal="right"/>
    </xf>
    <xf numFmtId="4" fontId="28" fillId="0" borderId="0" xfId="49" applyNumberFormat="1" applyFont="1" applyFill="1" applyBorder="1" applyAlignment="1">
      <alignment horizontal="right"/>
    </xf>
    <xf numFmtId="4" fontId="70" fillId="0" borderId="0" xfId="49" applyNumberFormat="1" applyFont="1" applyFill="1" applyAlignment="1">
      <alignment horizontal="right"/>
    </xf>
    <xf numFmtId="165" fontId="70" fillId="0" borderId="0" xfId="49" applyNumberFormat="1" applyFont="1" applyFill="1" applyBorder="1"/>
    <xf numFmtId="0" fontId="70" fillId="0" borderId="0" xfId="49" applyFont="1" applyFill="1" applyBorder="1" applyAlignment="1"/>
    <xf numFmtId="9" fontId="70" fillId="0" borderId="0" xfId="2" applyFont="1" applyBorder="1"/>
    <xf numFmtId="165" fontId="70" fillId="0" borderId="0" xfId="2" applyNumberFormat="1" applyFont="1" applyBorder="1"/>
    <xf numFmtId="1" fontId="71" fillId="0" borderId="0" xfId="49" applyNumberFormat="1" applyFont="1" applyBorder="1" applyAlignment="1">
      <alignment horizontal="center" wrapText="1"/>
    </xf>
    <xf numFmtId="165" fontId="22" fillId="0" borderId="0" xfId="2" applyNumberFormat="1" applyFont="1"/>
    <xf numFmtId="165" fontId="70" fillId="0" borderId="0" xfId="49" applyNumberFormat="1" applyFont="1" applyAlignment="1">
      <alignment vertical="center"/>
    </xf>
    <xf numFmtId="0" fontId="71" fillId="0" borderId="0" xfId="49" applyFont="1" applyAlignment="1">
      <alignment horizontal="center" vertical="center"/>
    </xf>
    <xf numFmtId="180" fontId="70" fillId="0" borderId="0" xfId="1" applyNumberFormat="1" applyFont="1" applyBorder="1" applyAlignment="1">
      <alignment horizontal="right"/>
    </xf>
    <xf numFmtId="180" fontId="70" fillId="0" borderId="0" xfId="1" applyNumberFormat="1" applyFont="1" applyFill="1" applyBorder="1" applyAlignment="1">
      <alignment horizontal="right"/>
    </xf>
    <xf numFmtId="4" fontId="70" fillId="0" borderId="0" xfId="49" applyNumberFormat="1" applyFont="1" applyFill="1" applyBorder="1" applyAlignment="1">
      <alignment horizontal="right"/>
    </xf>
    <xf numFmtId="43" fontId="28" fillId="0" borderId="0" xfId="1" applyFont="1" applyFill="1" applyBorder="1"/>
    <xf numFmtId="171" fontId="28" fillId="0" borderId="0" xfId="1" applyNumberFormat="1" applyFont="1" applyFill="1" applyBorder="1"/>
    <xf numFmtId="0" fontId="28" fillId="0" borderId="0" xfId="49" applyFont="1" applyFill="1"/>
    <xf numFmtId="43" fontId="28" fillId="0" borderId="0" xfId="1" applyNumberFormat="1" applyFont="1" applyFill="1" applyBorder="1"/>
    <xf numFmtId="2" fontId="70" fillId="0" borderId="0" xfId="49" applyNumberFormat="1" applyFont="1" applyFill="1"/>
    <xf numFmtId="179" fontId="28" fillId="0" borderId="0" xfId="57" applyNumberFormat="1" applyFont="1" applyFill="1"/>
    <xf numFmtId="43" fontId="28" fillId="0" borderId="0" xfId="1" applyNumberFormat="1" applyFont="1" applyAlignment="1">
      <alignment horizontal="right"/>
    </xf>
    <xf numFmtId="43" fontId="28" fillId="0" borderId="0" xfId="49" applyNumberFormat="1" applyFont="1" applyFill="1" applyAlignment="1">
      <alignment horizontal="right"/>
    </xf>
    <xf numFmtId="165" fontId="70" fillId="0" borderId="0" xfId="6" applyNumberFormat="1" applyFont="1" applyBorder="1" applyAlignment="1">
      <alignment horizontal="center"/>
    </xf>
    <xf numFmtId="43" fontId="76" fillId="0" borderId="0" xfId="919" applyNumberFormat="1" applyFont="1" applyAlignment="1">
      <alignment vertical="center"/>
    </xf>
    <xf numFmtId="168" fontId="71" fillId="0" borderId="0" xfId="49" applyNumberFormat="1" applyFont="1" applyFill="1" applyBorder="1" applyAlignment="1">
      <alignment horizontal="right" vertical="center" wrapText="1"/>
    </xf>
    <xf numFmtId="168" fontId="71" fillId="0" borderId="1" xfId="49" applyNumberFormat="1" applyFont="1" applyFill="1" applyBorder="1" applyAlignment="1">
      <alignment horizontal="right" vertical="center" wrapText="1"/>
    </xf>
    <xf numFmtId="165" fontId="28" fillId="0" borderId="0" xfId="2" applyNumberFormat="1" applyFont="1" applyBorder="1"/>
    <xf numFmtId="0" fontId="0" fillId="0" borderId="0" xfId="0" applyAlignment="1">
      <alignment vertical="center" wrapText="1"/>
    </xf>
    <xf numFmtId="181" fontId="70" fillId="0" borderId="0" xfId="49" applyNumberFormat="1" applyFont="1"/>
    <xf numFmtId="4" fontId="91" fillId="0" borderId="0" xfId="0" applyNumberFormat="1" applyFont="1" applyAlignment="1">
      <alignment vertical="center" wrapText="1"/>
    </xf>
    <xf numFmtId="2" fontId="91" fillId="0" borderId="0" xfId="0" applyNumberFormat="1" applyFont="1" applyAlignment="1">
      <alignment vertical="center" wrapText="1"/>
    </xf>
    <xf numFmtId="0" fontId="71" fillId="0" borderId="0" xfId="57" applyFont="1" applyFill="1" applyBorder="1"/>
    <xf numFmtId="166" fontId="71" fillId="0" borderId="0" xfId="1" applyNumberFormat="1" applyFont="1" applyFill="1" applyBorder="1"/>
    <xf numFmtId="3" fontId="71" fillId="0" borderId="2" xfId="57" applyNumberFormat="1" applyFont="1" applyFill="1" applyBorder="1"/>
    <xf numFmtId="165" fontId="71" fillId="0" borderId="0" xfId="2" applyNumberFormat="1" applyFont="1"/>
    <xf numFmtId="4" fontId="71" fillId="0" borderId="0" xfId="57" applyNumberFormat="1" applyFont="1" applyAlignment="1">
      <alignment horizontal="right"/>
    </xf>
    <xf numFmtId="164" fontId="1" fillId="0" borderId="0" xfId="49" applyNumberFormat="1" applyFont="1" applyBorder="1"/>
    <xf numFmtId="2" fontId="27" fillId="8" borderId="1" xfId="0" applyNumberFormat="1" applyFont="1" applyFill="1" applyBorder="1" applyAlignment="1">
      <alignment horizontal="center"/>
    </xf>
    <xf numFmtId="168" fontId="22" fillId="0" borderId="0" xfId="0" applyNumberFormat="1" applyFont="1" applyAlignment="1">
      <alignment horizontal="right"/>
    </xf>
    <xf numFmtId="43" fontId="70" fillId="0" borderId="0" xfId="57" applyNumberFormat="1" applyFont="1"/>
  </cellXfs>
  <cellStyles count="920">
    <cellStyle name="???????????" xfId="71" xr:uid="{00000000-0005-0000-0000-000000000000}"/>
    <cellStyle name="???????_2++" xfId="72" xr:uid="{00000000-0005-0000-0000-000001000000}"/>
    <cellStyle name="20 % - Akzent1" xfId="89" xr:uid="{00000000-0005-0000-0000-000002000000}"/>
    <cellStyle name="20 % - Akzent1 2" xfId="398" xr:uid="{00000000-0005-0000-0000-000003000000}"/>
    <cellStyle name="20 % - Akzent1 3" xfId="267" xr:uid="{00000000-0005-0000-0000-000004000000}"/>
    <cellStyle name="20 % - Akzent2" xfId="90" xr:uid="{00000000-0005-0000-0000-000005000000}"/>
    <cellStyle name="20 % - Akzent2 2" xfId="399" xr:uid="{00000000-0005-0000-0000-000006000000}"/>
    <cellStyle name="20 % - Akzent2 3" xfId="268" xr:uid="{00000000-0005-0000-0000-000007000000}"/>
    <cellStyle name="20 % - Akzent3" xfId="91" xr:uid="{00000000-0005-0000-0000-000008000000}"/>
    <cellStyle name="20 % - Akzent3 2" xfId="400" xr:uid="{00000000-0005-0000-0000-000009000000}"/>
    <cellStyle name="20 % - Akzent3 3" xfId="269" xr:uid="{00000000-0005-0000-0000-00000A000000}"/>
    <cellStyle name="20 % - Akzent4" xfId="92" xr:uid="{00000000-0005-0000-0000-00000B000000}"/>
    <cellStyle name="20 % - Akzent4 2" xfId="401" xr:uid="{00000000-0005-0000-0000-00000C000000}"/>
    <cellStyle name="20 % - Akzent4 3" xfId="270" xr:uid="{00000000-0005-0000-0000-00000D000000}"/>
    <cellStyle name="20 % - Akzent5" xfId="93" xr:uid="{00000000-0005-0000-0000-00000E000000}"/>
    <cellStyle name="20 % - Akzent5 2" xfId="402" xr:uid="{00000000-0005-0000-0000-00000F000000}"/>
    <cellStyle name="20 % - Akzent5 3" xfId="271" xr:uid="{00000000-0005-0000-0000-000010000000}"/>
    <cellStyle name="20 % - Akzent6" xfId="94" xr:uid="{00000000-0005-0000-0000-000011000000}"/>
    <cellStyle name="20 % - Akzent6 2" xfId="403" xr:uid="{00000000-0005-0000-0000-000012000000}"/>
    <cellStyle name="20 % - Akzent6 3" xfId="272" xr:uid="{00000000-0005-0000-0000-000013000000}"/>
    <cellStyle name="20% - Accent1 2" xfId="95" xr:uid="{00000000-0005-0000-0000-000014000000}"/>
    <cellStyle name="20% - Accent1 3" xfId="224" xr:uid="{00000000-0005-0000-0000-000015000000}"/>
    <cellStyle name="20% - Accent2 2" xfId="96" xr:uid="{00000000-0005-0000-0000-000016000000}"/>
    <cellStyle name="20% - Accent2 3" xfId="225" xr:uid="{00000000-0005-0000-0000-000017000000}"/>
    <cellStyle name="20% - Accent3 2" xfId="97" xr:uid="{00000000-0005-0000-0000-000018000000}"/>
    <cellStyle name="20% - Accent3 3" xfId="226" xr:uid="{00000000-0005-0000-0000-000019000000}"/>
    <cellStyle name="20% - Accent4 2" xfId="98" xr:uid="{00000000-0005-0000-0000-00001A000000}"/>
    <cellStyle name="20% - Accent4 3" xfId="227" xr:uid="{00000000-0005-0000-0000-00001B000000}"/>
    <cellStyle name="20% - Accent5 2" xfId="99" xr:uid="{00000000-0005-0000-0000-00001C000000}"/>
    <cellStyle name="20% - Accent5 3" xfId="228" xr:uid="{00000000-0005-0000-0000-00001D000000}"/>
    <cellStyle name="20% - Accent6 2" xfId="100" xr:uid="{00000000-0005-0000-0000-00001E000000}"/>
    <cellStyle name="20% - Accent6 3" xfId="229" xr:uid="{00000000-0005-0000-0000-00001F000000}"/>
    <cellStyle name="2x indented GHG Textfiels" xfId="7" xr:uid="{00000000-0005-0000-0000-000020000000}"/>
    <cellStyle name="2x indented GHG Textfiels 2" xfId="8" xr:uid="{00000000-0005-0000-0000-000021000000}"/>
    <cellStyle name="2x indented GHG Textfiels 2 2" xfId="101" xr:uid="{00000000-0005-0000-0000-000022000000}"/>
    <cellStyle name="2x indented GHG Textfiels 3" xfId="102" xr:uid="{00000000-0005-0000-0000-000023000000}"/>
    <cellStyle name="2x indented GHG Textfiels 3 2" xfId="425" xr:uid="{00000000-0005-0000-0000-000024000000}"/>
    <cellStyle name="2x indented GHG Textfiels 3 2 2" xfId="555" xr:uid="{00000000-0005-0000-0000-000025000000}"/>
    <cellStyle name="2x indented GHG Textfiels 3 2 2 2" xfId="770" xr:uid="{00000000-0005-0000-0000-000026000000}"/>
    <cellStyle name="2x indented GHG Textfiels 3 2 3" xfId="733" xr:uid="{00000000-0005-0000-0000-000027000000}"/>
    <cellStyle name="2x indented GHG Textfiels 3 3" xfId="373" xr:uid="{00000000-0005-0000-0000-000028000000}"/>
    <cellStyle name="2x indented GHG Textfiels 3 3 2" xfId="660" xr:uid="{00000000-0005-0000-0000-000029000000}"/>
    <cellStyle name="2x indented GHG Textfiels 3 3 2 2" xfId="875" xr:uid="{00000000-0005-0000-0000-00002A000000}"/>
    <cellStyle name="2x indented GHG Textfiels 3 3 3" xfId="662" xr:uid="{00000000-0005-0000-0000-00002B000000}"/>
    <cellStyle name="2x indented GHG Textfiels 3 3 3 2" xfId="877" xr:uid="{00000000-0005-0000-0000-00002C000000}"/>
    <cellStyle name="2x indented GHG Textfiels 3 3 4" xfId="558" xr:uid="{00000000-0005-0000-0000-00002D000000}"/>
    <cellStyle name="2x indented GHG Textfiels 3 3 4 2" xfId="773" xr:uid="{00000000-0005-0000-0000-00002E000000}"/>
    <cellStyle name="40 % - Akzent1" xfId="103" xr:uid="{00000000-0005-0000-0000-00002F000000}"/>
    <cellStyle name="40 % - Akzent1 2" xfId="404" xr:uid="{00000000-0005-0000-0000-000030000000}"/>
    <cellStyle name="40 % - Akzent1 3" xfId="273" xr:uid="{00000000-0005-0000-0000-000031000000}"/>
    <cellStyle name="40 % - Akzent2" xfId="104" xr:uid="{00000000-0005-0000-0000-000032000000}"/>
    <cellStyle name="40 % - Akzent2 2" xfId="405" xr:uid="{00000000-0005-0000-0000-000033000000}"/>
    <cellStyle name="40 % - Akzent2 3" xfId="274" xr:uid="{00000000-0005-0000-0000-000034000000}"/>
    <cellStyle name="40 % - Akzent3" xfId="105" xr:uid="{00000000-0005-0000-0000-000035000000}"/>
    <cellStyle name="40 % - Akzent3 2" xfId="406" xr:uid="{00000000-0005-0000-0000-000036000000}"/>
    <cellStyle name="40 % - Akzent3 3" xfId="275" xr:uid="{00000000-0005-0000-0000-000037000000}"/>
    <cellStyle name="40 % - Akzent4" xfId="106" xr:uid="{00000000-0005-0000-0000-000038000000}"/>
    <cellStyle name="40 % - Akzent4 2" xfId="407" xr:uid="{00000000-0005-0000-0000-000039000000}"/>
    <cellStyle name="40 % - Akzent4 3" xfId="276" xr:uid="{00000000-0005-0000-0000-00003A000000}"/>
    <cellStyle name="40 % - Akzent5" xfId="107" xr:uid="{00000000-0005-0000-0000-00003B000000}"/>
    <cellStyle name="40 % - Akzent5 2" xfId="408" xr:uid="{00000000-0005-0000-0000-00003C000000}"/>
    <cellStyle name="40 % - Akzent5 3" xfId="277" xr:uid="{00000000-0005-0000-0000-00003D000000}"/>
    <cellStyle name="40 % - Akzent6" xfId="108" xr:uid="{00000000-0005-0000-0000-00003E000000}"/>
    <cellStyle name="40 % - Akzent6 2" xfId="409" xr:uid="{00000000-0005-0000-0000-00003F000000}"/>
    <cellStyle name="40 % - Akzent6 3" xfId="278" xr:uid="{00000000-0005-0000-0000-000040000000}"/>
    <cellStyle name="40% - Accent1 2" xfId="109" xr:uid="{00000000-0005-0000-0000-000041000000}"/>
    <cellStyle name="40% - Accent1 3" xfId="230" xr:uid="{00000000-0005-0000-0000-000042000000}"/>
    <cellStyle name="40% - Accent2 2" xfId="110" xr:uid="{00000000-0005-0000-0000-000043000000}"/>
    <cellStyle name="40% - Accent2 3" xfId="231" xr:uid="{00000000-0005-0000-0000-000044000000}"/>
    <cellStyle name="40% - Accent3 2" xfId="111" xr:uid="{00000000-0005-0000-0000-000045000000}"/>
    <cellStyle name="40% - Accent3 3" xfId="232" xr:uid="{00000000-0005-0000-0000-000046000000}"/>
    <cellStyle name="40% - Accent4 2" xfId="112" xr:uid="{00000000-0005-0000-0000-000047000000}"/>
    <cellStyle name="40% - Accent4 3" xfId="233" xr:uid="{00000000-0005-0000-0000-000048000000}"/>
    <cellStyle name="40% - Accent5 2" xfId="113" xr:uid="{00000000-0005-0000-0000-000049000000}"/>
    <cellStyle name="40% - Accent5 3" xfId="234" xr:uid="{00000000-0005-0000-0000-00004A000000}"/>
    <cellStyle name="40% - Accent6 2" xfId="114" xr:uid="{00000000-0005-0000-0000-00004B000000}"/>
    <cellStyle name="40% - Accent6 3" xfId="235" xr:uid="{00000000-0005-0000-0000-00004C000000}"/>
    <cellStyle name="5x indented GHG Textfiels" xfId="9" xr:uid="{00000000-0005-0000-0000-00004D000000}"/>
    <cellStyle name="5x indented GHG Textfiels 2" xfId="115" xr:uid="{00000000-0005-0000-0000-00004E000000}"/>
    <cellStyle name="5x indented GHG Textfiels 2 2" xfId="116" xr:uid="{00000000-0005-0000-0000-00004F000000}"/>
    <cellStyle name="5x indented GHG Textfiels 3" xfId="117" xr:uid="{00000000-0005-0000-0000-000050000000}"/>
    <cellStyle name="5x indented GHG Textfiels 3 2" xfId="426" xr:uid="{00000000-0005-0000-0000-000051000000}"/>
    <cellStyle name="5x indented GHG Textfiels 3 3" xfId="374" xr:uid="{00000000-0005-0000-0000-000052000000}"/>
    <cellStyle name="5x indented GHG Textfiels 3 3 2" xfId="661" xr:uid="{00000000-0005-0000-0000-000053000000}"/>
    <cellStyle name="5x indented GHG Textfiels 3 3 2 2" xfId="876" xr:uid="{00000000-0005-0000-0000-000054000000}"/>
    <cellStyle name="5x indented GHG Textfiels 3 3 3" xfId="608" xr:uid="{00000000-0005-0000-0000-000055000000}"/>
    <cellStyle name="5x indented GHG Textfiels 3 3 3 2" xfId="823" xr:uid="{00000000-0005-0000-0000-000056000000}"/>
    <cellStyle name="5x indented GHG Textfiels 3 3 4" xfId="692" xr:uid="{00000000-0005-0000-0000-000057000000}"/>
    <cellStyle name="5x indented GHG Textfiels 3 3 4 2" xfId="907" xr:uid="{00000000-0005-0000-0000-000058000000}"/>
    <cellStyle name="5x indented GHG Textfiels 3 3 5" xfId="729" xr:uid="{00000000-0005-0000-0000-000059000000}"/>
    <cellStyle name="5x indented GHG Textfiels_Table 4(II)" xfId="216" xr:uid="{00000000-0005-0000-0000-00005A000000}"/>
    <cellStyle name="60 % - Akzent1" xfId="118" xr:uid="{00000000-0005-0000-0000-00005B000000}"/>
    <cellStyle name="60 % - Akzent1 2" xfId="410" xr:uid="{00000000-0005-0000-0000-00005C000000}"/>
    <cellStyle name="60 % - Akzent1 3" xfId="279" xr:uid="{00000000-0005-0000-0000-00005D000000}"/>
    <cellStyle name="60 % - Akzent2" xfId="119" xr:uid="{00000000-0005-0000-0000-00005E000000}"/>
    <cellStyle name="60 % - Akzent2 2" xfId="411" xr:uid="{00000000-0005-0000-0000-00005F000000}"/>
    <cellStyle name="60 % - Akzent2 3" xfId="280" xr:uid="{00000000-0005-0000-0000-000060000000}"/>
    <cellStyle name="60 % - Akzent3" xfId="120" xr:uid="{00000000-0005-0000-0000-000061000000}"/>
    <cellStyle name="60 % - Akzent3 2" xfId="412" xr:uid="{00000000-0005-0000-0000-000062000000}"/>
    <cellStyle name="60 % - Akzent3 3" xfId="281" xr:uid="{00000000-0005-0000-0000-000063000000}"/>
    <cellStyle name="60 % - Akzent4" xfId="121" xr:uid="{00000000-0005-0000-0000-000064000000}"/>
    <cellStyle name="60 % - Akzent4 2" xfId="413" xr:uid="{00000000-0005-0000-0000-000065000000}"/>
    <cellStyle name="60 % - Akzent4 3" xfId="282" xr:uid="{00000000-0005-0000-0000-000066000000}"/>
    <cellStyle name="60 % - Akzent5" xfId="122" xr:uid="{00000000-0005-0000-0000-000067000000}"/>
    <cellStyle name="60 % - Akzent5 2" xfId="414" xr:uid="{00000000-0005-0000-0000-000068000000}"/>
    <cellStyle name="60 % - Akzent5 3" xfId="283" xr:uid="{00000000-0005-0000-0000-000069000000}"/>
    <cellStyle name="60 % - Akzent6" xfId="123" xr:uid="{00000000-0005-0000-0000-00006A000000}"/>
    <cellStyle name="60 % - Akzent6 2" xfId="415" xr:uid="{00000000-0005-0000-0000-00006B000000}"/>
    <cellStyle name="60 % - Akzent6 3" xfId="284" xr:uid="{00000000-0005-0000-0000-00006C000000}"/>
    <cellStyle name="60% - Accent1 2" xfId="124" xr:uid="{00000000-0005-0000-0000-00006D000000}"/>
    <cellStyle name="60% - Accent1 3" xfId="236" xr:uid="{00000000-0005-0000-0000-00006E000000}"/>
    <cellStyle name="60% - Accent2 2" xfId="125" xr:uid="{00000000-0005-0000-0000-00006F000000}"/>
    <cellStyle name="60% - Accent2 3" xfId="237" xr:uid="{00000000-0005-0000-0000-000070000000}"/>
    <cellStyle name="60% - Accent3 2" xfId="126" xr:uid="{00000000-0005-0000-0000-000071000000}"/>
    <cellStyle name="60% - Accent3 3" xfId="238" xr:uid="{00000000-0005-0000-0000-000072000000}"/>
    <cellStyle name="60% - Accent4 2" xfId="127" xr:uid="{00000000-0005-0000-0000-000073000000}"/>
    <cellStyle name="60% - Accent4 3" xfId="239" xr:uid="{00000000-0005-0000-0000-000074000000}"/>
    <cellStyle name="60% - Accent5 2" xfId="128" xr:uid="{00000000-0005-0000-0000-000075000000}"/>
    <cellStyle name="60% - Accent5 3" xfId="240" xr:uid="{00000000-0005-0000-0000-000076000000}"/>
    <cellStyle name="60% - Accent6 2" xfId="129" xr:uid="{00000000-0005-0000-0000-000077000000}"/>
    <cellStyle name="60% - Accent6 3" xfId="241" xr:uid="{00000000-0005-0000-0000-000078000000}"/>
    <cellStyle name="Accent1 2" xfId="130" xr:uid="{00000000-0005-0000-0000-000079000000}"/>
    <cellStyle name="Accent1 3" xfId="242" xr:uid="{00000000-0005-0000-0000-00007A000000}"/>
    <cellStyle name="Accent1 4" xfId="375" xr:uid="{00000000-0005-0000-0000-00007B000000}"/>
    <cellStyle name="Accent2 2" xfId="131" xr:uid="{00000000-0005-0000-0000-00007C000000}"/>
    <cellStyle name="Accent2 3" xfId="243" xr:uid="{00000000-0005-0000-0000-00007D000000}"/>
    <cellStyle name="Accent2 4" xfId="376" xr:uid="{00000000-0005-0000-0000-00007E000000}"/>
    <cellStyle name="Accent3 2" xfId="132" xr:uid="{00000000-0005-0000-0000-00007F000000}"/>
    <cellStyle name="Accent3 3" xfId="244" xr:uid="{00000000-0005-0000-0000-000080000000}"/>
    <cellStyle name="Accent3 4" xfId="377" xr:uid="{00000000-0005-0000-0000-000081000000}"/>
    <cellStyle name="Accent4 2" xfId="133" xr:uid="{00000000-0005-0000-0000-000082000000}"/>
    <cellStyle name="Accent4 3" xfId="245" xr:uid="{00000000-0005-0000-0000-000083000000}"/>
    <cellStyle name="Accent4 4" xfId="378" xr:uid="{00000000-0005-0000-0000-000084000000}"/>
    <cellStyle name="Accent5 2" xfId="134" xr:uid="{00000000-0005-0000-0000-000085000000}"/>
    <cellStyle name="Accent5 3" xfId="246" xr:uid="{00000000-0005-0000-0000-000086000000}"/>
    <cellStyle name="Accent5 4" xfId="379" xr:uid="{00000000-0005-0000-0000-000087000000}"/>
    <cellStyle name="Accent6 2" xfId="135" xr:uid="{00000000-0005-0000-0000-000088000000}"/>
    <cellStyle name="Accent6 3" xfId="247" xr:uid="{00000000-0005-0000-0000-000089000000}"/>
    <cellStyle name="Accent6 4" xfId="380" xr:uid="{00000000-0005-0000-0000-00008A000000}"/>
    <cellStyle name="AggblueBoldCels" xfId="10" xr:uid="{00000000-0005-0000-0000-00008B000000}"/>
    <cellStyle name="AggblueBoldCels 2" xfId="136" xr:uid="{00000000-0005-0000-0000-00008C000000}"/>
    <cellStyle name="AggblueCels" xfId="11" xr:uid="{00000000-0005-0000-0000-00008D000000}"/>
    <cellStyle name="AggblueCels 2" xfId="137" xr:uid="{00000000-0005-0000-0000-00008E000000}"/>
    <cellStyle name="AggblueCels_1x" xfId="67" xr:uid="{00000000-0005-0000-0000-00008F000000}"/>
    <cellStyle name="AggBoldCells" xfId="12" xr:uid="{00000000-0005-0000-0000-000090000000}"/>
    <cellStyle name="AggBoldCells 2" xfId="138" xr:uid="{00000000-0005-0000-0000-000091000000}"/>
    <cellStyle name="AggBoldCells 3" xfId="217" xr:uid="{00000000-0005-0000-0000-000092000000}"/>
    <cellStyle name="AggBoldCells 4" xfId="369" xr:uid="{00000000-0005-0000-0000-000093000000}"/>
    <cellStyle name="AggBoldCells 5" xfId="59" xr:uid="{00000000-0005-0000-0000-000094000000}"/>
    <cellStyle name="AggCels" xfId="13" xr:uid="{00000000-0005-0000-0000-000095000000}"/>
    <cellStyle name="AggCels 2" xfId="139" xr:uid="{00000000-0005-0000-0000-000096000000}"/>
    <cellStyle name="AggCels 3" xfId="218" xr:uid="{00000000-0005-0000-0000-000097000000}"/>
    <cellStyle name="AggCels 4" xfId="370" xr:uid="{00000000-0005-0000-0000-000098000000}"/>
    <cellStyle name="AggCels 5" xfId="61" xr:uid="{00000000-0005-0000-0000-000099000000}"/>
    <cellStyle name="AggCels_T(2)" xfId="60" xr:uid="{00000000-0005-0000-0000-00009A000000}"/>
    <cellStyle name="AggGreen" xfId="14" xr:uid="{00000000-0005-0000-0000-00009B000000}"/>
    <cellStyle name="AggGreen 2" xfId="140" xr:uid="{00000000-0005-0000-0000-00009C000000}"/>
    <cellStyle name="AggGreen 2 2" xfId="428" xr:uid="{00000000-0005-0000-0000-00009D000000}"/>
    <cellStyle name="AggGreen 2 2 2" xfId="605" xr:uid="{00000000-0005-0000-0000-00009E000000}"/>
    <cellStyle name="AggGreen 2 2 2 2" xfId="820" xr:uid="{00000000-0005-0000-0000-00009F000000}"/>
    <cellStyle name="AggGreen 2 2 3" xfId="735" xr:uid="{00000000-0005-0000-0000-0000A0000000}"/>
    <cellStyle name="AggGreen 2 3" xfId="286" xr:uid="{00000000-0005-0000-0000-0000A1000000}"/>
    <cellStyle name="AggGreen 2 3 2" xfId="625" xr:uid="{00000000-0005-0000-0000-0000A2000000}"/>
    <cellStyle name="AggGreen 2 3 2 2" xfId="840" xr:uid="{00000000-0005-0000-0000-0000A3000000}"/>
    <cellStyle name="AggGreen 2 3 3" xfId="694" xr:uid="{00000000-0005-0000-0000-0000A4000000}"/>
    <cellStyle name="AggGreen 2 3 3 2" xfId="909" xr:uid="{00000000-0005-0000-0000-0000A5000000}"/>
    <cellStyle name="AggGreen 2 3 4" xfId="690" xr:uid="{00000000-0005-0000-0000-0000A6000000}"/>
    <cellStyle name="AggGreen 2 3 4 2" xfId="905" xr:uid="{00000000-0005-0000-0000-0000A7000000}"/>
    <cellStyle name="AggGreen 3" xfId="427" xr:uid="{00000000-0005-0000-0000-0000A8000000}"/>
    <cellStyle name="AggGreen 3 2" xfId="554" xr:uid="{00000000-0005-0000-0000-0000A9000000}"/>
    <cellStyle name="AggGreen 3 2 2" xfId="769" xr:uid="{00000000-0005-0000-0000-0000AA000000}"/>
    <cellStyle name="AggGreen 3 3" xfId="734" xr:uid="{00000000-0005-0000-0000-0000AB000000}"/>
    <cellStyle name="AggGreen 4" xfId="285" xr:uid="{00000000-0005-0000-0000-0000AC000000}"/>
    <cellStyle name="AggGreen 4 2" xfId="624" xr:uid="{00000000-0005-0000-0000-0000AD000000}"/>
    <cellStyle name="AggGreen 4 2 2" xfId="839" xr:uid="{00000000-0005-0000-0000-0000AE000000}"/>
    <cellStyle name="AggGreen 4 3" xfId="539" xr:uid="{00000000-0005-0000-0000-0000AF000000}"/>
    <cellStyle name="AggGreen 4 3 2" xfId="754" xr:uid="{00000000-0005-0000-0000-0000B0000000}"/>
    <cellStyle name="AggGreen 4 4" xfId="657" xr:uid="{00000000-0005-0000-0000-0000B1000000}"/>
    <cellStyle name="AggGreen 4 4 2" xfId="872" xr:uid="{00000000-0005-0000-0000-0000B2000000}"/>
    <cellStyle name="AggGreen 5" xfId="86" xr:uid="{00000000-0005-0000-0000-0000B3000000}"/>
    <cellStyle name="AggGreen_Bbdr" xfId="63" xr:uid="{00000000-0005-0000-0000-0000B4000000}"/>
    <cellStyle name="AggGreen12" xfId="15" xr:uid="{00000000-0005-0000-0000-0000B5000000}"/>
    <cellStyle name="AggGreen12 2" xfId="141" xr:uid="{00000000-0005-0000-0000-0000B6000000}"/>
    <cellStyle name="AggGreen12 2 2" xfId="430" xr:uid="{00000000-0005-0000-0000-0000B7000000}"/>
    <cellStyle name="AggGreen12 2 2 2" xfId="623" xr:uid="{00000000-0005-0000-0000-0000B8000000}"/>
    <cellStyle name="AggGreen12 2 2 2 2" xfId="838" xr:uid="{00000000-0005-0000-0000-0000B9000000}"/>
    <cellStyle name="AggGreen12 2 2 3" xfId="737" xr:uid="{00000000-0005-0000-0000-0000BA000000}"/>
    <cellStyle name="AggGreen12 2 3" xfId="288" xr:uid="{00000000-0005-0000-0000-0000BB000000}"/>
    <cellStyle name="AggGreen12 2 3 2" xfId="627" xr:uid="{00000000-0005-0000-0000-0000BC000000}"/>
    <cellStyle name="AggGreen12 2 3 2 2" xfId="842" xr:uid="{00000000-0005-0000-0000-0000BD000000}"/>
    <cellStyle name="AggGreen12 2 3 3" xfId="576" xr:uid="{00000000-0005-0000-0000-0000BE000000}"/>
    <cellStyle name="AggGreen12 2 3 3 2" xfId="791" xr:uid="{00000000-0005-0000-0000-0000BF000000}"/>
    <cellStyle name="AggGreen12 2 3 4" xfId="656" xr:uid="{00000000-0005-0000-0000-0000C0000000}"/>
    <cellStyle name="AggGreen12 2 3 4 2" xfId="871" xr:uid="{00000000-0005-0000-0000-0000C1000000}"/>
    <cellStyle name="AggGreen12 3" xfId="429" xr:uid="{00000000-0005-0000-0000-0000C2000000}"/>
    <cellStyle name="AggGreen12 3 2" xfId="553" xr:uid="{00000000-0005-0000-0000-0000C3000000}"/>
    <cellStyle name="AggGreen12 3 2 2" xfId="768" xr:uid="{00000000-0005-0000-0000-0000C4000000}"/>
    <cellStyle name="AggGreen12 3 3" xfId="736" xr:uid="{00000000-0005-0000-0000-0000C5000000}"/>
    <cellStyle name="AggGreen12 4" xfId="287" xr:uid="{00000000-0005-0000-0000-0000C6000000}"/>
    <cellStyle name="AggGreen12 4 2" xfId="626" xr:uid="{00000000-0005-0000-0000-0000C7000000}"/>
    <cellStyle name="AggGreen12 4 2 2" xfId="841" xr:uid="{00000000-0005-0000-0000-0000C8000000}"/>
    <cellStyle name="AggGreen12 4 3" xfId="678" xr:uid="{00000000-0005-0000-0000-0000C9000000}"/>
    <cellStyle name="AggGreen12 4 3 2" xfId="893" xr:uid="{00000000-0005-0000-0000-0000CA000000}"/>
    <cellStyle name="AggGreen12 4 4" xfId="689" xr:uid="{00000000-0005-0000-0000-0000CB000000}"/>
    <cellStyle name="AggGreen12 4 4 2" xfId="904" xr:uid="{00000000-0005-0000-0000-0000CC000000}"/>
    <cellStyle name="AggGreen12 5" xfId="84" xr:uid="{00000000-0005-0000-0000-0000CD000000}"/>
    <cellStyle name="AggOrange" xfId="16" xr:uid="{00000000-0005-0000-0000-0000CE000000}"/>
    <cellStyle name="AggOrange 2" xfId="142" xr:uid="{00000000-0005-0000-0000-0000CF000000}"/>
    <cellStyle name="AggOrange 2 2" xfId="432" xr:uid="{00000000-0005-0000-0000-0000D0000000}"/>
    <cellStyle name="AggOrange 2 2 2" xfId="552" xr:uid="{00000000-0005-0000-0000-0000D1000000}"/>
    <cellStyle name="AggOrange 2 2 2 2" xfId="767" xr:uid="{00000000-0005-0000-0000-0000D2000000}"/>
    <cellStyle name="AggOrange 2 2 3" xfId="739" xr:uid="{00000000-0005-0000-0000-0000D3000000}"/>
    <cellStyle name="AggOrange 2 3" xfId="290" xr:uid="{00000000-0005-0000-0000-0000D4000000}"/>
    <cellStyle name="AggOrange 2 3 2" xfId="629" xr:uid="{00000000-0005-0000-0000-0000D5000000}"/>
    <cellStyle name="AggOrange 2 3 2 2" xfId="844" xr:uid="{00000000-0005-0000-0000-0000D6000000}"/>
    <cellStyle name="AggOrange 2 3 3" xfId="536" xr:uid="{00000000-0005-0000-0000-0000D7000000}"/>
    <cellStyle name="AggOrange 2 3 3 2" xfId="751" xr:uid="{00000000-0005-0000-0000-0000D8000000}"/>
    <cellStyle name="AggOrange 2 3 4" xfId="551" xr:uid="{00000000-0005-0000-0000-0000D9000000}"/>
    <cellStyle name="AggOrange 2 3 4 2" xfId="766" xr:uid="{00000000-0005-0000-0000-0000DA000000}"/>
    <cellStyle name="AggOrange 3" xfId="431" xr:uid="{00000000-0005-0000-0000-0000DB000000}"/>
    <cellStyle name="AggOrange 3 2" xfId="671" xr:uid="{00000000-0005-0000-0000-0000DC000000}"/>
    <cellStyle name="AggOrange 3 2 2" xfId="886" xr:uid="{00000000-0005-0000-0000-0000DD000000}"/>
    <cellStyle name="AggOrange 3 3" xfId="738" xr:uid="{00000000-0005-0000-0000-0000DE000000}"/>
    <cellStyle name="AggOrange 4" xfId="289" xr:uid="{00000000-0005-0000-0000-0000DF000000}"/>
    <cellStyle name="AggOrange 4 2" xfId="628" xr:uid="{00000000-0005-0000-0000-0000E0000000}"/>
    <cellStyle name="AggOrange 4 2 2" xfId="843" xr:uid="{00000000-0005-0000-0000-0000E1000000}"/>
    <cellStyle name="AggOrange 4 3" xfId="617" xr:uid="{00000000-0005-0000-0000-0000E2000000}"/>
    <cellStyle name="AggOrange 4 3 2" xfId="832" xr:uid="{00000000-0005-0000-0000-0000E3000000}"/>
    <cellStyle name="AggOrange 4 4" xfId="591" xr:uid="{00000000-0005-0000-0000-0000E4000000}"/>
    <cellStyle name="AggOrange 4 4 2" xfId="806" xr:uid="{00000000-0005-0000-0000-0000E5000000}"/>
    <cellStyle name="AggOrange 5" xfId="80" xr:uid="{00000000-0005-0000-0000-0000E6000000}"/>
    <cellStyle name="AggOrange_B_border" xfId="65" xr:uid="{00000000-0005-0000-0000-0000E7000000}"/>
    <cellStyle name="AggOrange9" xfId="17" xr:uid="{00000000-0005-0000-0000-0000E8000000}"/>
    <cellStyle name="AggOrange9 2" xfId="143" xr:uid="{00000000-0005-0000-0000-0000E9000000}"/>
    <cellStyle name="AggOrange9 2 2" xfId="434" xr:uid="{00000000-0005-0000-0000-0000EA000000}"/>
    <cellStyle name="AggOrange9 2 2 2" xfId="670" xr:uid="{00000000-0005-0000-0000-0000EB000000}"/>
    <cellStyle name="AggOrange9 2 2 2 2" xfId="885" xr:uid="{00000000-0005-0000-0000-0000EC000000}"/>
    <cellStyle name="AggOrange9 2 2 3" xfId="741" xr:uid="{00000000-0005-0000-0000-0000ED000000}"/>
    <cellStyle name="AggOrange9 2 3" xfId="292" xr:uid="{00000000-0005-0000-0000-0000EE000000}"/>
    <cellStyle name="AggOrange9 2 3 2" xfId="631" xr:uid="{00000000-0005-0000-0000-0000EF000000}"/>
    <cellStyle name="AggOrange9 2 3 2 2" xfId="846" xr:uid="{00000000-0005-0000-0000-0000F0000000}"/>
    <cellStyle name="AggOrange9 2 3 3" xfId="677" xr:uid="{00000000-0005-0000-0000-0000F1000000}"/>
    <cellStyle name="AggOrange9 2 3 3 2" xfId="892" xr:uid="{00000000-0005-0000-0000-0000F2000000}"/>
    <cellStyle name="AggOrange9 2 3 4" xfId="691" xr:uid="{00000000-0005-0000-0000-0000F3000000}"/>
    <cellStyle name="AggOrange9 2 3 4 2" xfId="906" xr:uid="{00000000-0005-0000-0000-0000F4000000}"/>
    <cellStyle name="AggOrange9 3" xfId="433" xr:uid="{00000000-0005-0000-0000-0000F5000000}"/>
    <cellStyle name="AggOrange9 3 2" xfId="622" xr:uid="{00000000-0005-0000-0000-0000F6000000}"/>
    <cellStyle name="AggOrange9 3 2 2" xfId="837" xr:uid="{00000000-0005-0000-0000-0000F7000000}"/>
    <cellStyle name="AggOrange9 3 3" xfId="740" xr:uid="{00000000-0005-0000-0000-0000F8000000}"/>
    <cellStyle name="AggOrange9 4" xfId="291" xr:uid="{00000000-0005-0000-0000-0000F9000000}"/>
    <cellStyle name="AggOrange9 4 2" xfId="630" xr:uid="{00000000-0005-0000-0000-0000FA000000}"/>
    <cellStyle name="AggOrange9 4 2 2" xfId="845" xr:uid="{00000000-0005-0000-0000-0000FB000000}"/>
    <cellStyle name="AggOrange9 4 3" xfId="575" xr:uid="{00000000-0005-0000-0000-0000FC000000}"/>
    <cellStyle name="AggOrange9 4 3 2" xfId="790" xr:uid="{00000000-0005-0000-0000-0000FD000000}"/>
    <cellStyle name="AggOrange9 4 4" xfId="621" xr:uid="{00000000-0005-0000-0000-0000FE000000}"/>
    <cellStyle name="AggOrange9 4 4 2" xfId="836" xr:uid="{00000000-0005-0000-0000-0000FF000000}"/>
    <cellStyle name="AggOrange9 5" xfId="79" xr:uid="{00000000-0005-0000-0000-000000010000}"/>
    <cellStyle name="AggOrangeLB_2x" xfId="18" xr:uid="{00000000-0005-0000-0000-000001010000}"/>
    <cellStyle name="AggOrangeLBorder" xfId="19" xr:uid="{00000000-0005-0000-0000-000002010000}"/>
    <cellStyle name="AggOrangeLBorder 2" xfId="144" xr:uid="{00000000-0005-0000-0000-000003010000}"/>
    <cellStyle name="AggOrangeLBorder 2 2" xfId="436" xr:uid="{00000000-0005-0000-0000-000004010000}"/>
    <cellStyle name="AggOrangeLBorder 2 3" xfId="294" xr:uid="{00000000-0005-0000-0000-000005010000}"/>
    <cellStyle name="AggOrangeLBorder 2 3 2" xfId="633" xr:uid="{00000000-0005-0000-0000-000006010000}"/>
    <cellStyle name="AggOrangeLBorder 2 3 2 2" xfId="848" xr:uid="{00000000-0005-0000-0000-000007010000}"/>
    <cellStyle name="AggOrangeLBorder 2 3 3" xfId="573" xr:uid="{00000000-0005-0000-0000-000008010000}"/>
    <cellStyle name="AggOrangeLBorder 2 3 3 2" xfId="788" xr:uid="{00000000-0005-0000-0000-000009010000}"/>
    <cellStyle name="AggOrangeLBorder 2 3 4" xfId="599" xr:uid="{00000000-0005-0000-0000-00000A010000}"/>
    <cellStyle name="AggOrangeLBorder 2 3 4 2" xfId="814" xr:uid="{00000000-0005-0000-0000-00000B010000}"/>
    <cellStyle name="AggOrangeLBorder 2 3 5" xfId="719" xr:uid="{00000000-0005-0000-0000-00000C010000}"/>
    <cellStyle name="AggOrangeLBorder 3" xfId="435" xr:uid="{00000000-0005-0000-0000-00000D010000}"/>
    <cellStyle name="AggOrangeLBorder 4" xfId="293" xr:uid="{00000000-0005-0000-0000-00000E010000}"/>
    <cellStyle name="AggOrangeLBorder 4 2" xfId="632" xr:uid="{00000000-0005-0000-0000-00000F010000}"/>
    <cellStyle name="AggOrangeLBorder 4 2 2" xfId="847" xr:uid="{00000000-0005-0000-0000-000010010000}"/>
    <cellStyle name="AggOrangeLBorder 4 3" xfId="574" xr:uid="{00000000-0005-0000-0000-000011010000}"/>
    <cellStyle name="AggOrangeLBorder 4 3 2" xfId="789" xr:uid="{00000000-0005-0000-0000-000012010000}"/>
    <cellStyle name="AggOrangeLBorder 4 4" xfId="595" xr:uid="{00000000-0005-0000-0000-000013010000}"/>
    <cellStyle name="AggOrangeLBorder 4 4 2" xfId="810" xr:uid="{00000000-0005-0000-0000-000014010000}"/>
    <cellStyle name="AggOrangeLBorder 4 5" xfId="718" xr:uid="{00000000-0005-0000-0000-000015010000}"/>
    <cellStyle name="AggOrangeLBorder 5" xfId="87" xr:uid="{00000000-0005-0000-0000-000016010000}"/>
    <cellStyle name="AggOrangeRBorder" xfId="20" xr:uid="{00000000-0005-0000-0000-000017010000}"/>
    <cellStyle name="AggOrangeRBorder 2" xfId="145" xr:uid="{00000000-0005-0000-0000-000018010000}"/>
    <cellStyle name="AggOrangeRBorder 2 2" xfId="438" xr:uid="{00000000-0005-0000-0000-000019010000}"/>
    <cellStyle name="AggOrangeRBorder 2 2 2" xfId="550" xr:uid="{00000000-0005-0000-0000-00001A010000}"/>
    <cellStyle name="AggOrangeRBorder 2 2 2 2" xfId="765" xr:uid="{00000000-0005-0000-0000-00001B010000}"/>
    <cellStyle name="AggOrangeRBorder 2 3" xfId="296" xr:uid="{00000000-0005-0000-0000-00001C010000}"/>
    <cellStyle name="AggOrangeRBorder 2 3 2" xfId="635" xr:uid="{00000000-0005-0000-0000-00001D010000}"/>
    <cellStyle name="AggOrangeRBorder 2 3 2 2" xfId="850" xr:uid="{00000000-0005-0000-0000-00001E010000}"/>
    <cellStyle name="AggOrangeRBorder 2 3 3" xfId="611" xr:uid="{00000000-0005-0000-0000-00001F010000}"/>
    <cellStyle name="AggOrangeRBorder 2 3 3 2" xfId="826" xr:uid="{00000000-0005-0000-0000-000020010000}"/>
    <cellStyle name="AggOrangeRBorder 2 3 4" xfId="593" xr:uid="{00000000-0005-0000-0000-000021010000}"/>
    <cellStyle name="AggOrangeRBorder 2 3 4 2" xfId="808" xr:uid="{00000000-0005-0000-0000-000022010000}"/>
    <cellStyle name="AggOrangeRBorder 2 3 5" xfId="721" xr:uid="{00000000-0005-0000-0000-000023010000}"/>
    <cellStyle name="AggOrangeRBorder 3" xfId="437" xr:uid="{00000000-0005-0000-0000-000024010000}"/>
    <cellStyle name="AggOrangeRBorder 3 2" xfId="77" xr:uid="{00000000-0005-0000-0000-000025010000}"/>
    <cellStyle name="AggOrangeRBorder 3 2 2" xfId="669" xr:uid="{00000000-0005-0000-0000-000026010000}"/>
    <cellStyle name="AggOrangeRBorder 3 2 3" xfId="884" xr:uid="{00000000-0005-0000-0000-000027010000}"/>
    <cellStyle name="AggOrangeRBorder 4" xfId="295" xr:uid="{00000000-0005-0000-0000-000028010000}"/>
    <cellStyle name="AggOrangeRBorder 4 2" xfId="634" xr:uid="{00000000-0005-0000-0000-000029010000}"/>
    <cellStyle name="AggOrangeRBorder 4 2 2" xfId="849" xr:uid="{00000000-0005-0000-0000-00002A010000}"/>
    <cellStyle name="AggOrangeRBorder 4 3" xfId="667" xr:uid="{00000000-0005-0000-0000-00002B010000}"/>
    <cellStyle name="AggOrangeRBorder 4 3 2" xfId="882" xr:uid="{00000000-0005-0000-0000-00002C010000}"/>
    <cellStyle name="AggOrangeRBorder 4 4" xfId="688" xr:uid="{00000000-0005-0000-0000-00002D010000}"/>
    <cellStyle name="AggOrangeRBorder 4 4 2" xfId="903" xr:uid="{00000000-0005-0000-0000-00002E010000}"/>
    <cellStyle name="AggOrangeRBorder 4 5" xfId="720" xr:uid="{00000000-0005-0000-0000-00002F010000}"/>
    <cellStyle name="AggOrangeRBorder 5" xfId="82" xr:uid="{00000000-0005-0000-0000-000030010000}"/>
    <cellStyle name="AggOrangeRBorder_CRFReport-template" xfId="66" xr:uid="{00000000-0005-0000-0000-000031010000}"/>
    <cellStyle name="Akzent1" xfId="146" xr:uid="{00000000-0005-0000-0000-000032010000}"/>
    <cellStyle name="Akzent2" xfId="147" xr:uid="{00000000-0005-0000-0000-000033010000}"/>
    <cellStyle name="Akzent3" xfId="148" xr:uid="{00000000-0005-0000-0000-000034010000}"/>
    <cellStyle name="Akzent4" xfId="149" xr:uid="{00000000-0005-0000-0000-000035010000}"/>
    <cellStyle name="Akzent5" xfId="150" xr:uid="{00000000-0005-0000-0000-000036010000}"/>
    <cellStyle name="Akzent6" xfId="151" xr:uid="{00000000-0005-0000-0000-000037010000}"/>
    <cellStyle name="Ausgabe" xfId="152" xr:uid="{00000000-0005-0000-0000-000038010000}"/>
    <cellStyle name="Ausgabe 2" xfId="416" xr:uid="{00000000-0005-0000-0000-000039010000}"/>
    <cellStyle name="Ausgabe 2 2" xfId="672" xr:uid="{00000000-0005-0000-0000-00003A010000}"/>
    <cellStyle name="Ausgabe 2 2 2" xfId="887" xr:uid="{00000000-0005-0000-0000-00003B010000}"/>
    <cellStyle name="Ausgabe 2 3" xfId="557" xr:uid="{00000000-0005-0000-0000-00003C010000}"/>
    <cellStyle name="Ausgabe 2 3 2" xfId="772" xr:uid="{00000000-0005-0000-0000-00003D010000}"/>
    <cellStyle name="Ausgabe 2 4" xfId="730" xr:uid="{00000000-0005-0000-0000-00003E010000}"/>
    <cellStyle name="Ausgabe 3" xfId="307" xr:uid="{00000000-0005-0000-0000-00003F010000}"/>
    <cellStyle name="Ausgabe 3 2" xfId="644" xr:uid="{00000000-0005-0000-0000-000040010000}"/>
    <cellStyle name="Ausgabe 3 2 2" xfId="859" xr:uid="{00000000-0005-0000-0000-000041010000}"/>
    <cellStyle name="Ausgabe 3 3" xfId="563" xr:uid="{00000000-0005-0000-0000-000042010000}"/>
    <cellStyle name="Ausgabe 3 3 2" xfId="778" xr:uid="{00000000-0005-0000-0000-000043010000}"/>
    <cellStyle name="Ausgabe 3 4" xfId="727" xr:uid="{00000000-0005-0000-0000-000044010000}"/>
    <cellStyle name="Ausgabe 4" xfId="568" xr:uid="{00000000-0005-0000-0000-000045010000}"/>
    <cellStyle name="Ausgabe 4 2" xfId="783" xr:uid="{00000000-0005-0000-0000-000046010000}"/>
    <cellStyle name="Ausgabe 5" xfId="687" xr:uid="{00000000-0005-0000-0000-000047010000}"/>
    <cellStyle name="Ausgabe 5 2" xfId="902" xr:uid="{00000000-0005-0000-0000-000048010000}"/>
    <cellStyle name="Ausgabe 6" xfId="703" xr:uid="{00000000-0005-0000-0000-000049010000}"/>
    <cellStyle name="Bad 2" xfId="153" xr:uid="{00000000-0005-0000-0000-00004A010000}"/>
    <cellStyle name="Bad 3" xfId="248" xr:uid="{00000000-0005-0000-0000-00004B010000}"/>
    <cellStyle name="Bad 4" xfId="388" xr:uid="{00000000-0005-0000-0000-00004C010000}"/>
    <cellStyle name="Berechnung" xfId="154" xr:uid="{00000000-0005-0000-0000-00004D010000}"/>
    <cellStyle name="Berechnung 2" xfId="417" xr:uid="{00000000-0005-0000-0000-00004E010000}"/>
    <cellStyle name="Berechnung 2 2" xfId="673" xr:uid="{00000000-0005-0000-0000-00004F010000}"/>
    <cellStyle name="Berechnung 2 2 2" xfId="888" xr:uid="{00000000-0005-0000-0000-000050010000}"/>
    <cellStyle name="Berechnung 2 3" xfId="538" xr:uid="{00000000-0005-0000-0000-000051010000}"/>
    <cellStyle name="Berechnung 2 3 2" xfId="753" xr:uid="{00000000-0005-0000-0000-000052010000}"/>
    <cellStyle name="Berechnung 2 4" xfId="594" xr:uid="{00000000-0005-0000-0000-000053010000}"/>
    <cellStyle name="Berechnung 2 4 2" xfId="809" xr:uid="{00000000-0005-0000-0000-000054010000}"/>
    <cellStyle name="Berechnung 2 5" xfId="731" xr:uid="{00000000-0005-0000-0000-000055010000}"/>
    <cellStyle name="Berechnung 3" xfId="297" xr:uid="{00000000-0005-0000-0000-000056010000}"/>
    <cellStyle name="Berechnung 3 2" xfId="636" xr:uid="{00000000-0005-0000-0000-000057010000}"/>
    <cellStyle name="Berechnung 3 2 2" xfId="851" xr:uid="{00000000-0005-0000-0000-000058010000}"/>
    <cellStyle name="Berechnung 3 3" xfId="572" xr:uid="{00000000-0005-0000-0000-000059010000}"/>
    <cellStyle name="Berechnung 3 3 2" xfId="787" xr:uid="{00000000-0005-0000-0000-00005A010000}"/>
    <cellStyle name="Berechnung 3 4" xfId="584" xr:uid="{00000000-0005-0000-0000-00005B010000}"/>
    <cellStyle name="Berechnung 3 4 2" xfId="799" xr:uid="{00000000-0005-0000-0000-00005C010000}"/>
    <cellStyle name="Berechnung 3 5" xfId="722" xr:uid="{00000000-0005-0000-0000-00005D010000}"/>
    <cellStyle name="Berechnung 4" xfId="569" xr:uid="{00000000-0005-0000-0000-00005E010000}"/>
    <cellStyle name="Berechnung 4 2" xfId="784" xr:uid="{00000000-0005-0000-0000-00005F010000}"/>
    <cellStyle name="Berechnung 5" xfId="686" xr:uid="{00000000-0005-0000-0000-000060010000}"/>
    <cellStyle name="Berechnung 5 2" xfId="901" xr:uid="{00000000-0005-0000-0000-000061010000}"/>
    <cellStyle name="Berechnung 6" xfId="698" xr:uid="{00000000-0005-0000-0000-000062010000}"/>
    <cellStyle name="Berechnung 6 2" xfId="912" xr:uid="{00000000-0005-0000-0000-000063010000}"/>
    <cellStyle name="Berechnung 7" xfId="704" xr:uid="{00000000-0005-0000-0000-000064010000}"/>
    <cellStyle name="Bold GHG Numbers (0.00)" xfId="21" xr:uid="{00000000-0005-0000-0000-000065010000}"/>
    <cellStyle name="Calculation 2" xfId="155" xr:uid="{00000000-0005-0000-0000-000066010000}"/>
    <cellStyle name="Calculation 2 2" xfId="571" xr:uid="{00000000-0005-0000-0000-000067010000}"/>
    <cellStyle name="Calculation 2 2 2" xfId="786" xr:uid="{00000000-0005-0000-0000-000068010000}"/>
    <cellStyle name="Calculation 2 3" xfId="655" xr:uid="{00000000-0005-0000-0000-000069010000}"/>
    <cellStyle name="Calculation 2 3 2" xfId="870" xr:uid="{00000000-0005-0000-0000-00006A010000}"/>
    <cellStyle name="Calculation 2 4" xfId="561" xr:uid="{00000000-0005-0000-0000-00006B010000}"/>
    <cellStyle name="Calculation 2 4 2" xfId="776" xr:uid="{00000000-0005-0000-0000-00006C010000}"/>
    <cellStyle name="Calculation 2 5" xfId="705" xr:uid="{00000000-0005-0000-0000-00006D010000}"/>
    <cellStyle name="Calculation 3" xfId="249" xr:uid="{00000000-0005-0000-0000-00006E010000}"/>
    <cellStyle name="Calculation 3 2" xfId="610" xr:uid="{00000000-0005-0000-0000-00006F010000}"/>
    <cellStyle name="Calculation 3 2 2" xfId="825" xr:uid="{00000000-0005-0000-0000-000070010000}"/>
    <cellStyle name="Calculation 3 3" xfId="596" xr:uid="{00000000-0005-0000-0000-000071010000}"/>
    <cellStyle name="Calculation 3 3 2" xfId="811" xr:uid="{00000000-0005-0000-0000-000072010000}"/>
    <cellStyle name="Calculation 3 4" xfId="680" xr:uid="{00000000-0005-0000-0000-000073010000}"/>
    <cellStyle name="Calculation 3 4 2" xfId="895" xr:uid="{00000000-0005-0000-0000-000074010000}"/>
    <cellStyle name="Calculation 3 5" xfId="713" xr:uid="{00000000-0005-0000-0000-000075010000}"/>
    <cellStyle name="Check Cell 2" xfId="156" xr:uid="{00000000-0005-0000-0000-000076010000}"/>
    <cellStyle name="Check Cell 3" xfId="250" xr:uid="{00000000-0005-0000-0000-000077010000}"/>
    <cellStyle name="Check Cell 4" xfId="394" xr:uid="{00000000-0005-0000-0000-000078010000}"/>
    <cellStyle name="Comma" xfId="1" builtinId="3"/>
    <cellStyle name="Comma 2" xfId="4" xr:uid="{00000000-0005-0000-0000-00007A010000}"/>
    <cellStyle name="Comma 2 2" xfId="158" xr:uid="{00000000-0005-0000-0000-00007B010000}"/>
    <cellStyle name="Comma 2 2 2" xfId="439" xr:uid="{00000000-0005-0000-0000-00007C010000}"/>
    <cellStyle name="Comma 2 3" xfId="157" xr:uid="{00000000-0005-0000-0000-00007D010000}"/>
    <cellStyle name="Comma 3" xfId="159" xr:uid="{00000000-0005-0000-0000-00007E010000}"/>
    <cellStyle name="Constants" xfId="22" xr:uid="{00000000-0005-0000-0000-00007F010000}"/>
    <cellStyle name="ContentsHyperlink" xfId="266" xr:uid="{00000000-0005-0000-0000-000080010000}"/>
    <cellStyle name="Currency" xfId="919" builtinId="4"/>
    <cellStyle name="CustomCellsOrange" xfId="23" xr:uid="{00000000-0005-0000-0000-000081010000}"/>
    <cellStyle name="CustomCellsOrange 2" xfId="440" xr:uid="{00000000-0005-0000-0000-000082010000}"/>
    <cellStyle name="CustomCellsOrange 2 2" xfId="463" xr:uid="{00000000-0005-0000-0000-000083010000}"/>
    <cellStyle name="CustomCellsOrange 2 2 2" xfId="533" xr:uid="{00000000-0005-0000-0000-000084010000}"/>
    <cellStyle name="CustomCellsOrange 2 2 2 2" xfId="699" xr:uid="{00000000-0005-0000-0000-000085010000}"/>
    <cellStyle name="CustomCellsOrange 2 2 2 2 2" xfId="913" xr:uid="{00000000-0005-0000-0000-000086010000}"/>
    <cellStyle name="CustomCellsOrange 2 2 3" xfId="682" xr:uid="{00000000-0005-0000-0000-000087010000}"/>
    <cellStyle name="CustomCellsOrange 2 2 3 2" xfId="897" xr:uid="{00000000-0005-0000-0000-000088010000}"/>
    <cellStyle name="CustomCellsOrange 2 2 4" xfId="600" xr:uid="{00000000-0005-0000-0000-000089010000}"/>
    <cellStyle name="CustomCellsOrange 2 2 4 2" xfId="815" xr:uid="{00000000-0005-0000-0000-00008A010000}"/>
    <cellStyle name="CustomCellsOrange 2 2 5" xfId="701" xr:uid="{00000000-0005-0000-0000-00008B010000}"/>
    <cellStyle name="CustomCellsOrange 2 2 5 2" xfId="915" xr:uid="{00000000-0005-0000-0000-00008C010000}"/>
    <cellStyle name="CustomCellsOrange 3" xfId="298" xr:uid="{00000000-0005-0000-0000-00008D010000}"/>
    <cellStyle name="CustomCellsOrange 3 2" xfId="637" xr:uid="{00000000-0005-0000-0000-00008E010000}"/>
    <cellStyle name="CustomCellsOrange 3 2 2" xfId="852" xr:uid="{00000000-0005-0000-0000-00008F010000}"/>
    <cellStyle name="CustomCellsOrange 3 3" xfId="570" xr:uid="{00000000-0005-0000-0000-000090010000}"/>
    <cellStyle name="CustomCellsOrange 3 3 2" xfId="785" xr:uid="{00000000-0005-0000-0000-000091010000}"/>
    <cellStyle name="CustomCellsOrange 3 4" xfId="583" xr:uid="{00000000-0005-0000-0000-000092010000}"/>
    <cellStyle name="CustomCellsOrange 3 4 2" xfId="798" xr:uid="{00000000-0005-0000-0000-000093010000}"/>
    <cellStyle name="CustomCellsOrange 3 5" xfId="723" xr:uid="{00000000-0005-0000-0000-000094010000}"/>
    <cellStyle name="CustomizationCells" xfId="24" xr:uid="{00000000-0005-0000-0000-000095010000}"/>
    <cellStyle name="CustomizationCells 2" xfId="441" xr:uid="{00000000-0005-0000-0000-000096010000}"/>
    <cellStyle name="CustomizationCells 2 2" xfId="464" xr:uid="{00000000-0005-0000-0000-000097010000}"/>
    <cellStyle name="CustomizationCells 2 2 2" xfId="534" xr:uid="{00000000-0005-0000-0000-000098010000}"/>
    <cellStyle name="CustomizationCells 2 2 2 2" xfId="700" xr:uid="{00000000-0005-0000-0000-000099010000}"/>
    <cellStyle name="CustomizationCells 2 2 2 2 2" xfId="914" xr:uid="{00000000-0005-0000-0000-00009A010000}"/>
    <cellStyle name="CustomizationCells 2 2 3" xfId="683" xr:uid="{00000000-0005-0000-0000-00009B010000}"/>
    <cellStyle name="CustomizationCells 2 2 3 2" xfId="898" xr:uid="{00000000-0005-0000-0000-00009C010000}"/>
    <cellStyle name="CustomizationCells 2 2 4" xfId="546" xr:uid="{00000000-0005-0000-0000-00009D010000}"/>
    <cellStyle name="CustomizationCells 2 2 4 2" xfId="761" xr:uid="{00000000-0005-0000-0000-00009E010000}"/>
    <cellStyle name="CustomizationCells 2 2 5" xfId="702" xr:uid="{00000000-0005-0000-0000-00009F010000}"/>
    <cellStyle name="CustomizationCells 2 2 5 2" xfId="916" xr:uid="{00000000-0005-0000-0000-0000A0010000}"/>
    <cellStyle name="CustomizationCells 3" xfId="299" xr:uid="{00000000-0005-0000-0000-0000A1010000}"/>
    <cellStyle name="CustomizationCells 3 2" xfId="638" xr:uid="{00000000-0005-0000-0000-0000A2010000}"/>
    <cellStyle name="CustomizationCells 3 2 2" xfId="853" xr:uid="{00000000-0005-0000-0000-0000A3010000}"/>
    <cellStyle name="CustomizationCells 3 3" xfId="665" xr:uid="{00000000-0005-0000-0000-0000A4010000}"/>
    <cellStyle name="CustomizationCells 3 3 2" xfId="880" xr:uid="{00000000-0005-0000-0000-0000A5010000}"/>
    <cellStyle name="CustomizationCells 3 4" xfId="585" xr:uid="{00000000-0005-0000-0000-0000A6010000}"/>
    <cellStyle name="CustomizationCells 3 4 2" xfId="800" xr:uid="{00000000-0005-0000-0000-0000A7010000}"/>
    <cellStyle name="CustomizationCells 3 5" xfId="724" xr:uid="{00000000-0005-0000-0000-0000A8010000}"/>
    <cellStyle name="CustomizationCells 4" xfId="81" xr:uid="{00000000-0005-0000-0000-0000A9010000}"/>
    <cellStyle name="CustomizationGreenCells" xfId="25" xr:uid="{00000000-0005-0000-0000-0000AA010000}"/>
    <cellStyle name="CustomizationGreenCells 2" xfId="442" xr:uid="{00000000-0005-0000-0000-0000AB010000}"/>
    <cellStyle name="CustomizationGreenCells 3" xfId="300" xr:uid="{00000000-0005-0000-0000-0000AC010000}"/>
    <cellStyle name="CustomizationGreenCells 3 2" xfId="639" xr:uid="{00000000-0005-0000-0000-0000AD010000}"/>
    <cellStyle name="CustomizationGreenCells 3 2 2" xfId="854" xr:uid="{00000000-0005-0000-0000-0000AE010000}"/>
    <cellStyle name="CustomizationGreenCells 3 3" xfId="609" xr:uid="{00000000-0005-0000-0000-0000AF010000}"/>
    <cellStyle name="CustomizationGreenCells 3 3 2" xfId="824" xr:uid="{00000000-0005-0000-0000-0000B0010000}"/>
    <cellStyle name="CustomizationGreenCells 3 4" xfId="542" xr:uid="{00000000-0005-0000-0000-0000B1010000}"/>
    <cellStyle name="CustomizationGreenCells 3 4 2" xfId="757" xr:uid="{00000000-0005-0000-0000-0000B2010000}"/>
    <cellStyle name="CustomizationGreenCells 3 5" xfId="725" xr:uid="{00000000-0005-0000-0000-0000B3010000}"/>
    <cellStyle name="DocBox_EmptyRow" xfId="26" xr:uid="{00000000-0005-0000-0000-0000B4010000}"/>
    <cellStyle name="Eingabe" xfId="160" xr:uid="{00000000-0005-0000-0000-0000B5010000}"/>
    <cellStyle name="Eingabe 2" xfId="397" xr:uid="{00000000-0005-0000-0000-0000B6010000}"/>
    <cellStyle name="Eingabe 3" xfId="443" xr:uid="{00000000-0005-0000-0000-0000B7010000}"/>
    <cellStyle name="Eingabe 3 2" xfId="679" xr:uid="{00000000-0005-0000-0000-0000B8010000}"/>
    <cellStyle name="Eingabe 3 2 2" xfId="894" xr:uid="{00000000-0005-0000-0000-0000B9010000}"/>
    <cellStyle name="Eingabe 3 3" xfId="668" xr:uid="{00000000-0005-0000-0000-0000BA010000}"/>
    <cellStyle name="Eingabe 3 3 2" xfId="883" xr:uid="{00000000-0005-0000-0000-0000BB010000}"/>
    <cellStyle name="Eingabe 3 4" xfId="559" xr:uid="{00000000-0005-0000-0000-0000BC010000}"/>
    <cellStyle name="Eingabe 3 4 2" xfId="774" xr:uid="{00000000-0005-0000-0000-0000BD010000}"/>
    <cellStyle name="Eingabe 3 5" xfId="742" xr:uid="{00000000-0005-0000-0000-0000BE010000}"/>
    <cellStyle name="Eingabe 4" xfId="302" xr:uid="{00000000-0005-0000-0000-0000BF010000}"/>
    <cellStyle name="Eingabe 4 2" xfId="640" xr:uid="{00000000-0005-0000-0000-0000C0010000}"/>
    <cellStyle name="Eingabe 4 2 2" xfId="855" xr:uid="{00000000-0005-0000-0000-0000C1010000}"/>
    <cellStyle name="Eingabe 4 3" xfId="567" xr:uid="{00000000-0005-0000-0000-0000C2010000}"/>
    <cellStyle name="Eingabe 4 3 2" xfId="782" xr:uid="{00000000-0005-0000-0000-0000C3010000}"/>
    <cellStyle name="Eingabe 4 4" xfId="543" xr:uid="{00000000-0005-0000-0000-0000C4010000}"/>
    <cellStyle name="Eingabe 4 4 2" xfId="758" xr:uid="{00000000-0005-0000-0000-0000C5010000}"/>
    <cellStyle name="Eingabe 4 5" xfId="726" xr:uid="{00000000-0005-0000-0000-0000C6010000}"/>
    <cellStyle name="Eingabe 5" xfId="577" xr:uid="{00000000-0005-0000-0000-0000C7010000}"/>
    <cellStyle name="Eingabe 5 2" xfId="792" xr:uid="{00000000-0005-0000-0000-0000C8010000}"/>
    <cellStyle name="Eingabe 6" xfId="654" xr:uid="{00000000-0005-0000-0000-0000C9010000}"/>
    <cellStyle name="Eingabe 6 2" xfId="869" xr:uid="{00000000-0005-0000-0000-0000CA010000}"/>
    <cellStyle name="Eingabe 7" xfId="697" xr:uid="{00000000-0005-0000-0000-0000CB010000}"/>
    <cellStyle name="Eingabe 7 2" xfId="911" xr:uid="{00000000-0005-0000-0000-0000CC010000}"/>
    <cellStyle name="Eingabe 8" xfId="706" xr:uid="{00000000-0005-0000-0000-0000CD010000}"/>
    <cellStyle name="Empty_B_border" xfId="27" xr:uid="{00000000-0005-0000-0000-0000CE010000}"/>
    <cellStyle name="Ergebnis" xfId="161" xr:uid="{00000000-0005-0000-0000-0000CF010000}"/>
    <cellStyle name="Ergebnis 2" xfId="418" xr:uid="{00000000-0005-0000-0000-0000D0010000}"/>
    <cellStyle name="Ergebnis 2 2" xfId="674" xr:uid="{00000000-0005-0000-0000-0000D1010000}"/>
    <cellStyle name="Ergebnis 2 2 2" xfId="889" xr:uid="{00000000-0005-0000-0000-0000D2010000}"/>
    <cellStyle name="Ergebnis 2 3" xfId="606" xr:uid="{00000000-0005-0000-0000-0000D3010000}"/>
    <cellStyle name="Ergebnis 2 3 2" xfId="821" xr:uid="{00000000-0005-0000-0000-0000D4010000}"/>
    <cellStyle name="Ergebnis 2 4" xfId="597" xr:uid="{00000000-0005-0000-0000-0000D5010000}"/>
    <cellStyle name="Ergebnis 2 4 2" xfId="812" xr:uid="{00000000-0005-0000-0000-0000D6010000}"/>
    <cellStyle name="Ergebnis 2 5" xfId="732" xr:uid="{00000000-0005-0000-0000-0000D7010000}"/>
    <cellStyle name="Ergebnis 3" xfId="311" xr:uid="{00000000-0005-0000-0000-0000D8010000}"/>
    <cellStyle name="Ergebnis 3 2" xfId="648" xr:uid="{00000000-0005-0000-0000-0000D9010000}"/>
    <cellStyle name="Ergebnis 3 2 2" xfId="863" xr:uid="{00000000-0005-0000-0000-0000DA010000}"/>
    <cellStyle name="Ergebnis 3 3" xfId="562" xr:uid="{00000000-0005-0000-0000-0000DB010000}"/>
    <cellStyle name="Ergebnis 3 3 2" xfId="777" xr:uid="{00000000-0005-0000-0000-0000DC010000}"/>
    <cellStyle name="Ergebnis 3 4" xfId="589" xr:uid="{00000000-0005-0000-0000-0000DD010000}"/>
    <cellStyle name="Ergebnis 3 4 2" xfId="804" xr:uid="{00000000-0005-0000-0000-0000DE010000}"/>
    <cellStyle name="Ergebnis 3 5" xfId="728" xr:uid="{00000000-0005-0000-0000-0000DF010000}"/>
    <cellStyle name="Ergebnis 4" xfId="578" xr:uid="{00000000-0005-0000-0000-0000E0010000}"/>
    <cellStyle name="Ergebnis 4 2" xfId="793" xr:uid="{00000000-0005-0000-0000-0000E1010000}"/>
    <cellStyle name="Ergebnis 5" xfId="652" xr:uid="{00000000-0005-0000-0000-0000E2010000}"/>
    <cellStyle name="Ergebnis 5 2" xfId="867" xr:uid="{00000000-0005-0000-0000-0000E3010000}"/>
    <cellStyle name="Ergebnis 6" xfId="659" xr:uid="{00000000-0005-0000-0000-0000E4010000}"/>
    <cellStyle name="Ergebnis 6 2" xfId="874" xr:uid="{00000000-0005-0000-0000-0000E5010000}"/>
    <cellStyle name="Ergebnis 7" xfId="707" xr:uid="{00000000-0005-0000-0000-0000E6010000}"/>
    <cellStyle name="Erklärender Text" xfId="162" xr:uid="{00000000-0005-0000-0000-0000E7010000}"/>
    <cellStyle name="Erklärender Text 2" xfId="419" xr:uid="{00000000-0005-0000-0000-0000E8010000}"/>
    <cellStyle name="Erklärender Text 3" xfId="301" xr:uid="{00000000-0005-0000-0000-0000E9010000}"/>
    <cellStyle name="Explanatory Text 2" xfId="163" xr:uid="{00000000-0005-0000-0000-0000EA010000}"/>
    <cellStyle name="Explanatory Text 3" xfId="251" xr:uid="{00000000-0005-0000-0000-0000EB010000}"/>
    <cellStyle name="Good 2" xfId="164" xr:uid="{00000000-0005-0000-0000-0000EC010000}"/>
    <cellStyle name="Good 3" xfId="252" xr:uid="{00000000-0005-0000-0000-0000ED010000}"/>
    <cellStyle name="Good 4" xfId="381" xr:uid="{00000000-0005-0000-0000-0000EE010000}"/>
    <cellStyle name="Gut" xfId="165" xr:uid="{00000000-0005-0000-0000-0000EF010000}"/>
    <cellStyle name="Heading 1 2" xfId="166" xr:uid="{00000000-0005-0000-0000-0000F0010000}"/>
    <cellStyle name="Heading 1 3" xfId="253" xr:uid="{00000000-0005-0000-0000-0000F1010000}"/>
    <cellStyle name="Heading 1 4" xfId="389" xr:uid="{00000000-0005-0000-0000-0000F2010000}"/>
    <cellStyle name="Heading 2 2" xfId="167" xr:uid="{00000000-0005-0000-0000-0000F3010000}"/>
    <cellStyle name="Heading 2 3" xfId="254" xr:uid="{00000000-0005-0000-0000-0000F4010000}"/>
    <cellStyle name="Heading 2 4" xfId="390" xr:uid="{00000000-0005-0000-0000-0000F5010000}"/>
    <cellStyle name="Heading 3 2" xfId="168" xr:uid="{00000000-0005-0000-0000-0000F6010000}"/>
    <cellStyle name="Heading 3 3" xfId="255" xr:uid="{00000000-0005-0000-0000-0000F7010000}"/>
    <cellStyle name="Heading 3 4" xfId="391" xr:uid="{00000000-0005-0000-0000-0000F8010000}"/>
    <cellStyle name="Heading 4 2" xfId="169" xr:uid="{00000000-0005-0000-0000-0000F9010000}"/>
    <cellStyle name="Heading 4 3" xfId="256" xr:uid="{00000000-0005-0000-0000-0000FA010000}"/>
    <cellStyle name="Heading 4 4" xfId="392" xr:uid="{00000000-0005-0000-0000-0000FB010000}"/>
    <cellStyle name="Headline" xfId="28" xr:uid="{00000000-0005-0000-0000-0000FC010000}"/>
    <cellStyle name="Hyperlink 2" xfId="29" xr:uid="{00000000-0005-0000-0000-0000FD010000}"/>
    <cellStyle name="Input 2" xfId="170" xr:uid="{00000000-0005-0000-0000-0000FE010000}"/>
    <cellStyle name="Input 2 2" xfId="581" xr:uid="{00000000-0005-0000-0000-0000FF010000}"/>
    <cellStyle name="Input 2 2 2" xfId="796" xr:uid="{00000000-0005-0000-0000-000000020000}"/>
    <cellStyle name="Input 2 3" xfId="685" xr:uid="{00000000-0005-0000-0000-000001020000}"/>
    <cellStyle name="Input 2 3 2" xfId="900" xr:uid="{00000000-0005-0000-0000-000002020000}"/>
    <cellStyle name="Input 2 4" xfId="696" xr:uid="{00000000-0005-0000-0000-000003020000}"/>
    <cellStyle name="Input 2 4 2" xfId="910" xr:uid="{00000000-0005-0000-0000-000004020000}"/>
    <cellStyle name="Input 2 5" xfId="708" xr:uid="{00000000-0005-0000-0000-000005020000}"/>
    <cellStyle name="Input 3" xfId="257" xr:uid="{00000000-0005-0000-0000-000006020000}"/>
    <cellStyle name="Input 3 2" xfId="613" xr:uid="{00000000-0005-0000-0000-000007020000}"/>
    <cellStyle name="Input 3 2 2" xfId="828" xr:uid="{00000000-0005-0000-0000-000008020000}"/>
    <cellStyle name="Input 3 3" xfId="612" xr:uid="{00000000-0005-0000-0000-000009020000}"/>
    <cellStyle name="Input 3 3 2" xfId="827" xr:uid="{00000000-0005-0000-0000-00000A020000}"/>
    <cellStyle name="Input 3 4" xfId="556" xr:uid="{00000000-0005-0000-0000-00000B020000}"/>
    <cellStyle name="Input 3 4 2" xfId="771" xr:uid="{00000000-0005-0000-0000-00000C020000}"/>
    <cellStyle name="Input 3 5" xfId="714" xr:uid="{00000000-0005-0000-0000-00000D020000}"/>
    <cellStyle name="Input 4" xfId="368" xr:uid="{00000000-0005-0000-0000-00000E020000}"/>
    <cellStyle name="InputCells" xfId="30" xr:uid="{00000000-0005-0000-0000-00000F020000}"/>
    <cellStyle name="InputCells 2" xfId="171" xr:uid="{00000000-0005-0000-0000-000010020000}"/>
    <cellStyle name="InputCells 3" xfId="219" xr:uid="{00000000-0005-0000-0000-000011020000}"/>
    <cellStyle name="InputCells 4" xfId="371" xr:uid="{00000000-0005-0000-0000-000012020000}"/>
    <cellStyle name="InputCells 5" xfId="62" xr:uid="{00000000-0005-0000-0000-000013020000}"/>
    <cellStyle name="InputCells_Bborder_1" xfId="172" xr:uid="{00000000-0005-0000-0000-000014020000}"/>
    <cellStyle name="InputCells12" xfId="31" xr:uid="{00000000-0005-0000-0000-000015020000}"/>
    <cellStyle name="InputCells12 2" xfId="173" xr:uid="{00000000-0005-0000-0000-000016020000}"/>
    <cellStyle name="InputCells12 2 2" xfId="445" xr:uid="{00000000-0005-0000-0000-000017020000}"/>
    <cellStyle name="InputCells12 2 2 2" xfId="619" xr:uid="{00000000-0005-0000-0000-000018020000}"/>
    <cellStyle name="InputCells12 2 2 2 2" xfId="834" xr:uid="{00000000-0005-0000-0000-000019020000}"/>
    <cellStyle name="InputCells12 2 2 3" xfId="744" xr:uid="{00000000-0005-0000-0000-00001A020000}"/>
    <cellStyle name="InputCells12 2 3" xfId="304" xr:uid="{00000000-0005-0000-0000-00001B020000}"/>
    <cellStyle name="InputCells12 2 3 2" xfId="642" xr:uid="{00000000-0005-0000-0000-00001C020000}"/>
    <cellStyle name="InputCells12 2 3 2 2" xfId="857" xr:uid="{00000000-0005-0000-0000-00001D020000}"/>
    <cellStyle name="InputCells12 2 3 3" xfId="565" xr:uid="{00000000-0005-0000-0000-00001E020000}"/>
    <cellStyle name="InputCells12 2 3 3 2" xfId="780" xr:uid="{00000000-0005-0000-0000-00001F020000}"/>
    <cellStyle name="InputCells12 2 3 4" xfId="681" xr:uid="{00000000-0005-0000-0000-000020020000}"/>
    <cellStyle name="InputCells12 2 3 4 2" xfId="896" xr:uid="{00000000-0005-0000-0000-000021020000}"/>
    <cellStyle name="InputCells12 3" xfId="444" xr:uid="{00000000-0005-0000-0000-000022020000}"/>
    <cellStyle name="InputCells12 3 2" xfId="549" xr:uid="{00000000-0005-0000-0000-000023020000}"/>
    <cellStyle name="InputCells12 3 2 2" xfId="764" xr:uid="{00000000-0005-0000-0000-000024020000}"/>
    <cellStyle name="InputCells12 3 3" xfId="743" xr:uid="{00000000-0005-0000-0000-000025020000}"/>
    <cellStyle name="InputCells12 4" xfId="303" xr:uid="{00000000-0005-0000-0000-000026020000}"/>
    <cellStyle name="InputCells12 4 2" xfId="641" xr:uid="{00000000-0005-0000-0000-000027020000}"/>
    <cellStyle name="InputCells12 4 2 2" xfId="856" xr:uid="{00000000-0005-0000-0000-000028020000}"/>
    <cellStyle name="InputCells12 4 3" xfId="566" xr:uid="{00000000-0005-0000-0000-000029020000}"/>
    <cellStyle name="InputCells12 4 3 2" xfId="781" xr:uid="{00000000-0005-0000-0000-00002A020000}"/>
    <cellStyle name="InputCells12 4 4" xfId="540" xr:uid="{00000000-0005-0000-0000-00002B020000}"/>
    <cellStyle name="InputCells12 4 4 2" xfId="755" xr:uid="{00000000-0005-0000-0000-00002C020000}"/>
    <cellStyle name="InputCells12 5" xfId="83" xr:uid="{00000000-0005-0000-0000-00002D020000}"/>
    <cellStyle name="InputCells12_BBorder" xfId="64" xr:uid="{00000000-0005-0000-0000-00002E020000}"/>
    <cellStyle name="IntCells" xfId="32" xr:uid="{00000000-0005-0000-0000-00002F020000}"/>
    <cellStyle name="KP_thin_border_dark_grey" xfId="33" xr:uid="{00000000-0005-0000-0000-000030020000}"/>
    <cellStyle name="Linked Cell 2" xfId="174" xr:uid="{00000000-0005-0000-0000-000031020000}"/>
    <cellStyle name="Linked Cell 3" xfId="258" xr:uid="{00000000-0005-0000-0000-000032020000}"/>
    <cellStyle name="Linked Cell 4" xfId="393" xr:uid="{00000000-0005-0000-0000-000033020000}"/>
    <cellStyle name="Neutral 2" xfId="175" xr:uid="{00000000-0005-0000-0000-000034020000}"/>
    <cellStyle name="Neutral 3" xfId="259" xr:uid="{00000000-0005-0000-0000-000035020000}"/>
    <cellStyle name="Normaali 2" xfId="176" xr:uid="{00000000-0005-0000-0000-000036020000}"/>
    <cellStyle name="Normaali 2 2" xfId="177" xr:uid="{00000000-0005-0000-0000-000037020000}"/>
    <cellStyle name="Normal" xfId="0" builtinId="0" customBuiltin="1"/>
    <cellStyle name="Normal 10" xfId="396" xr:uid="{00000000-0005-0000-0000-000039020000}"/>
    <cellStyle name="Normal 10 2" xfId="465" xr:uid="{00000000-0005-0000-0000-00003A020000}"/>
    <cellStyle name="Normal 11" xfId="424" xr:uid="{00000000-0005-0000-0000-00003B020000}"/>
    <cellStyle name="Normal 11 2" xfId="466" xr:uid="{00000000-0005-0000-0000-00003C020000}"/>
    <cellStyle name="Normal 12" xfId="535" xr:uid="{00000000-0005-0000-0000-00003D020000}"/>
    <cellStyle name="Normal 12 2" xfId="695" xr:uid="{00000000-0005-0000-0000-00003E020000}"/>
    <cellStyle name="Normal 13" xfId="58" xr:uid="{00000000-0005-0000-0000-00003F020000}"/>
    <cellStyle name="Normal 14" xfId="917" xr:uid="{D9A68FA0-9908-4E6C-8D3D-E2AE013D95C3}"/>
    <cellStyle name="Normal 2" xfId="3" xr:uid="{00000000-0005-0000-0000-000040020000}"/>
    <cellStyle name="Normal 2 2" xfId="46" xr:uid="{00000000-0005-0000-0000-000041020000}"/>
    <cellStyle name="Normal 2 2 2" xfId="179" xr:uid="{00000000-0005-0000-0000-000042020000}"/>
    <cellStyle name="Normal 2 2 3" xfId="178" xr:uid="{00000000-0005-0000-0000-000043020000}"/>
    <cellStyle name="Normal 2 3" xfId="53" xr:uid="{00000000-0005-0000-0000-000044020000}"/>
    <cellStyle name="Normal 2 3 2" xfId="446" xr:uid="{00000000-0005-0000-0000-000045020000}"/>
    <cellStyle name="Normal 2 3 3" xfId="180" xr:uid="{00000000-0005-0000-0000-000046020000}"/>
    <cellStyle name="Normal 2 4" xfId="73" xr:uid="{00000000-0005-0000-0000-000047020000}"/>
    <cellStyle name="Normal 3" xfId="5" xr:uid="{00000000-0005-0000-0000-000048020000}"/>
    <cellStyle name="Normal 3 2" xfId="47" xr:uid="{00000000-0005-0000-0000-000049020000}"/>
    <cellStyle name="Normal 3 2 2" xfId="74" xr:uid="{00000000-0005-0000-0000-00004A020000}"/>
    <cellStyle name="Normal 3 2 3" xfId="181" xr:uid="{00000000-0005-0000-0000-00004B020000}"/>
    <cellStyle name="Normal 3 3" xfId="52" xr:uid="{00000000-0005-0000-0000-00004C020000}"/>
    <cellStyle name="Normal 3 3 2" xfId="220" xr:uid="{00000000-0005-0000-0000-00004D020000}"/>
    <cellStyle name="Normal 3 4" xfId="382" xr:uid="{00000000-0005-0000-0000-00004E020000}"/>
    <cellStyle name="Normal 3 5" xfId="69" xr:uid="{00000000-0005-0000-0000-00004F020000}"/>
    <cellStyle name="Normal 4" xfId="43" xr:uid="{00000000-0005-0000-0000-000050020000}"/>
    <cellStyle name="Normal 4 2" xfId="55" xr:uid="{00000000-0005-0000-0000-000051020000}"/>
    <cellStyle name="Normal 4 2 2" xfId="184" xr:uid="{00000000-0005-0000-0000-000052020000}"/>
    <cellStyle name="Normal 4 2 3" xfId="447" xr:uid="{00000000-0005-0000-0000-000053020000}"/>
    <cellStyle name="Normal 4 2 4" xfId="183" xr:uid="{00000000-0005-0000-0000-000054020000}"/>
    <cellStyle name="Normal 4 3" xfId="221" xr:uid="{00000000-0005-0000-0000-000055020000}"/>
    <cellStyle name="Normal 4 3 2" xfId="448" xr:uid="{00000000-0005-0000-0000-000056020000}"/>
    <cellStyle name="Normal 4 4" xfId="182" xr:uid="{00000000-0005-0000-0000-000057020000}"/>
    <cellStyle name="Normal 5" xfId="45" xr:uid="{00000000-0005-0000-0000-000058020000}"/>
    <cellStyle name="Normal 5 2" xfId="314" xr:uid="{00000000-0005-0000-0000-000059020000}"/>
    <cellStyle name="Normal 5 2 2" xfId="321" xr:uid="{00000000-0005-0000-0000-00005A020000}"/>
    <cellStyle name="Normal 5 2 2 2" xfId="327" xr:uid="{00000000-0005-0000-0000-00005B020000}"/>
    <cellStyle name="Normal 5 2 2 2 2" xfId="342" xr:uid="{00000000-0005-0000-0000-00005C020000}"/>
    <cellStyle name="Normal 5 2 2 2 2 2" xfId="471" xr:uid="{00000000-0005-0000-0000-00005D020000}"/>
    <cellStyle name="Normal 5 2 2 2 3" xfId="470" xr:uid="{00000000-0005-0000-0000-00005E020000}"/>
    <cellStyle name="Normal 5 2 2 3" xfId="341" xr:uid="{00000000-0005-0000-0000-00005F020000}"/>
    <cellStyle name="Normal 5 2 2 3 2" xfId="472" xr:uid="{00000000-0005-0000-0000-000060020000}"/>
    <cellStyle name="Normal 5 2 2 4" xfId="469" xr:uid="{00000000-0005-0000-0000-000061020000}"/>
    <cellStyle name="Normal 5 2 3" xfId="326" xr:uid="{00000000-0005-0000-0000-000062020000}"/>
    <cellStyle name="Normal 5 2 3 2" xfId="343" xr:uid="{00000000-0005-0000-0000-000063020000}"/>
    <cellStyle name="Normal 5 2 3 2 2" xfId="474" xr:uid="{00000000-0005-0000-0000-000064020000}"/>
    <cellStyle name="Normal 5 2 3 3" xfId="473" xr:uid="{00000000-0005-0000-0000-000065020000}"/>
    <cellStyle name="Normal 5 2 4" xfId="340" xr:uid="{00000000-0005-0000-0000-000066020000}"/>
    <cellStyle name="Normal 5 2 4 2" xfId="475" xr:uid="{00000000-0005-0000-0000-000067020000}"/>
    <cellStyle name="Normal 5 2 5" xfId="449" xr:uid="{00000000-0005-0000-0000-000068020000}"/>
    <cellStyle name="Normal 5 2 5 2" xfId="476" xr:uid="{00000000-0005-0000-0000-000069020000}"/>
    <cellStyle name="Normal 5 2 6" xfId="468" xr:uid="{00000000-0005-0000-0000-00006A020000}"/>
    <cellStyle name="Normal 5 3" xfId="318" xr:uid="{00000000-0005-0000-0000-00006B020000}"/>
    <cellStyle name="Normal 5 3 2" xfId="328" xr:uid="{00000000-0005-0000-0000-00006C020000}"/>
    <cellStyle name="Normal 5 3 2 2" xfId="345" xr:uid="{00000000-0005-0000-0000-00006D020000}"/>
    <cellStyle name="Normal 5 3 2 2 2" xfId="479" xr:uid="{00000000-0005-0000-0000-00006E020000}"/>
    <cellStyle name="Normal 5 3 2 3" xfId="478" xr:uid="{00000000-0005-0000-0000-00006F020000}"/>
    <cellStyle name="Normal 5 3 3" xfId="344" xr:uid="{00000000-0005-0000-0000-000070020000}"/>
    <cellStyle name="Normal 5 3 3 2" xfId="480" xr:uid="{00000000-0005-0000-0000-000071020000}"/>
    <cellStyle name="Normal 5 3 4" xfId="477" xr:uid="{00000000-0005-0000-0000-000072020000}"/>
    <cellStyle name="Normal 5 4" xfId="325" xr:uid="{00000000-0005-0000-0000-000073020000}"/>
    <cellStyle name="Normal 5 4 2" xfId="346" xr:uid="{00000000-0005-0000-0000-000074020000}"/>
    <cellStyle name="Normal 5 4 2 2" xfId="482" xr:uid="{00000000-0005-0000-0000-000075020000}"/>
    <cellStyle name="Normal 5 4 3" xfId="481" xr:uid="{00000000-0005-0000-0000-000076020000}"/>
    <cellStyle name="Normal 5 5" xfId="339" xr:uid="{00000000-0005-0000-0000-000077020000}"/>
    <cellStyle name="Normal 5 5 2" xfId="483" xr:uid="{00000000-0005-0000-0000-000078020000}"/>
    <cellStyle name="Normal 5 6" xfId="383" xr:uid="{00000000-0005-0000-0000-000079020000}"/>
    <cellStyle name="Normal 5 7" xfId="467" xr:uid="{00000000-0005-0000-0000-00007A020000}"/>
    <cellStyle name="Normal 5 8" xfId="305" xr:uid="{00000000-0005-0000-0000-00007B020000}"/>
    <cellStyle name="Normal 5 9" xfId="185" xr:uid="{00000000-0005-0000-0000-00007C020000}"/>
    <cellStyle name="Normal 6" xfId="49" xr:uid="{00000000-0005-0000-0000-00007D020000}"/>
    <cellStyle name="Normal 6 10" xfId="450" xr:uid="{00000000-0005-0000-0000-00007E020000}"/>
    <cellStyle name="Normal 6 10 2" xfId="485" xr:uid="{00000000-0005-0000-0000-00007F020000}"/>
    <cellStyle name="Normal 6 11" xfId="484" xr:uid="{00000000-0005-0000-0000-000080020000}"/>
    <cellStyle name="Normal 6 12" xfId="186" xr:uid="{00000000-0005-0000-0000-000081020000}"/>
    <cellStyle name="Normal 6 2" xfId="57" xr:uid="{00000000-0005-0000-0000-000082020000}"/>
    <cellStyle name="Normal 6 2 2" xfId="322" xr:uid="{00000000-0005-0000-0000-000083020000}"/>
    <cellStyle name="Normal 6 2 2 2" xfId="331" xr:uid="{00000000-0005-0000-0000-000084020000}"/>
    <cellStyle name="Normal 6 2 2 2 2" xfId="350" xr:uid="{00000000-0005-0000-0000-000085020000}"/>
    <cellStyle name="Normal 6 2 2 2 2 2" xfId="489" xr:uid="{00000000-0005-0000-0000-000086020000}"/>
    <cellStyle name="Normal 6 2 2 2 3" xfId="488" xr:uid="{00000000-0005-0000-0000-000087020000}"/>
    <cellStyle name="Normal 6 2 2 3" xfId="349" xr:uid="{00000000-0005-0000-0000-000088020000}"/>
    <cellStyle name="Normal 6 2 2 3 2" xfId="490" xr:uid="{00000000-0005-0000-0000-000089020000}"/>
    <cellStyle name="Normal 6 2 2 4" xfId="487" xr:uid="{00000000-0005-0000-0000-00008A020000}"/>
    <cellStyle name="Normal 6 2 3" xfId="330" xr:uid="{00000000-0005-0000-0000-00008B020000}"/>
    <cellStyle name="Normal 6 2 3 2" xfId="351" xr:uid="{00000000-0005-0000-0000-00008C020000}"/>
    <cellStyle name="Normal 6 2 3 2 2" xfId="492" xr:uid="{00000000-0005-0000-0000-00008D020000}"/>
    <cellStyle name="Normal 6 2 3 3" xfId="491" xr:uid="{00000000-0005-0000-0000-00008E020000}"/>
    <cellStyle name="Normal 6 2 4" xfId="348" xr:uid="{00000000-0005-0000-0000-00008F020000}"/>
    <cellStyle name="Normal 6 2 4 2" xfId="493" xr:uid="{00000000-0005-0000-0000-000090020000}"/>
    <cellStyle name="Normal 6 2 5" xfId="451" xr:uid="{00000000-0005-0000-0000-000091020000}"/>
    <cellStyle name="Normal 6 2 5 2" xfId="494" xr:uid="{00000000-0005-0000-0000-000092020000}"/>
    <cellStyle name="Normal 6 2 6" xfId="486" xr:uid="{00000000-0005-0000-0000-000093020000}"/>
    <cellStyle name="Normal 6 2 7" xfId="315" xr:uid="{00000000-0005-0000-0000-000094020000}"/>
    <cellStyle name="Normal 6 3" xfId="317" xr:uid="{00000000-0005-0000-0000-000095020000}"/>
    <cellStyle name="Normal 6 3 2" xfId="324" xr:uid="{00000000-0005-0000-0000-000096020000}"/>
    <cellStyle name="Normal 6 3 2 2" xfId="333" xr:uid="{00000000-0005-0000-0000-000097020000}"/>
    <cellStyle name="Normal 6 3 2 2 2" xfId="354" xr:uid="{00000000-0005-0000-0000-000098020000}"/>
    <cellStyle name="Normal 6 3 2 2 2 2" xfId="498" xr:uid="{00000000-0005-0000-0000-000099020000}"/>
    <cellStyle name="Normal 6 3 2 2 3" xfId="497" xr:uid="{00000000-0005-0000-0000-00009A020000}"/>
    <cellStyle name="Normal 6 3 2 3" xfId="353" xr:uid="{00000000-0005-0000-0000-00009B020000}"/>
    <cellStyle name="Normal 6 3 2 3 2" xfId="499" xr:uid="{00000000-0005-0000-0000-00009C020000}"/>
    <cellStyle name="Normal 6 3 2 4" xfId="496" xr:uid="{00000000-0005-0000-0000-00009D020000}"/>
    <cellStyle name="Normal 6 3 3" xfId="332" xr:uid="{00000000-0005-0000-0000-00009E020000}"/>
    <cellStyle name="Normal 6 3 3 2" xfId="355" xr:uid="{00000000-0005-0000-0000-00009F020000}"/>
    <cellStyle name="Normal 6 3 3 2 2" xfId="501" xr:uid="{00000000-0005-0000-0000-0000A0020000}"/>
    <cellStyle name="Normal 6 3 3 3" xfId="500" xr:uid="{00000000-0005-0000-0000-0000A1020000}"/>
    <cellStyle name="Normal 6 3 4" xfId="352" xr:uid="{00000000-0005-0000-0000-0000A2020000}"/>
    <cellStyle name="Normal 6 3 4 2" xfId="502" xr:uid="{00000000-0005-0000-0000-0000A3020000}"/>
    <cellStyle name="Normal 6 3 5" xfId="495" xr:uid="{00000000-0005-0000-0000-0000A4020000}"/>
    <cellStyle name="Normal 6 4" xfId="319" xr:uid="{00000000-0005-0000-0000-0000A5020000}"/>
    <cellStyle name="Normal 6 4 2" xfId="334" xr:uid="{00000000-0005-0000-0000-0000A6020000}"/>
    <cellStyle name="Normal 6 4 2 2" xfId="357" xr:uid="{00000000-0005-0000-0000-0000A7020000}"/>
    <cellStyle name="Normal 6 4 2 2 2" xfId="505" xr:uid="{00000000-0005-0000-0000-0000A8020000}"/>
    <cellStyle name="Normal 6 4 2 3" xfId="504" xr:uid="{00000000-0005-0000-0000-0000A9020000}"/>
    <cellStyle name="Normal 6 4 3" xfId="356" xr:uid="{00000000-0005-0000-0000-0000AA020000}"/>
    <cellStyle name="Normal 6 4 3 2" xfId="506" xr:uid="{00000000-0005-0000-0000-0000AB020000}"/>
    <cellStyle name="Normal 6 4 4" xfId="503" xr:uid="{00000000-0005-0000-0000-0000AC020000}"/>
    <cellStyle name="Normal 6 5" xfId="329" xr:uid="{00000000-0005-0000-0000-0000AD020000}"/>
    <cellStyle name="Normal 6 5 2" xfId="358" xr:uid="{00000000-0005-0000-0000-0000AE020000}"/>
    <cellStyle name="Normal 6 5 2 2" xfId="508" xr:uid="{00000000-0005-0000-0000-0000AF020000}"/>
    <cellStyle name="Normal 6 5 3" xfId="507" xr:uid="{00000000-0005-0000-0000-0000B0020000}"/>
    <cellStyle name="Normal 6 6" xfId="347" xr:uid="{00000000-0005-0000-0000-0000B1020000}"/>
    <cellStyle name="Normal 6 6 2" xfId="509" xr:uid="{00000000-0005-0000-0000-0000B2020000}"/>
    <cellStyle name="Normal 6 7" xfId="384" xr:uid="{00000000-0005-0000-0000-0000B3020000}"/>
    <cellStyle name="Normal 6 7 2" xfId="510" xr:uid="{00000000-0005-0000-0000-0000B4020000}"/>
    <cellStyle name="Normal 6 8" xfId="420" xr:uid="{00000000-0005-0000-0000-0000B5020000}"/>
    <cellStyle name="Normal 6 8 2" xfId="511" xr:uid="{00000000-0005-0000-0000-0000B6020000}"/>
    <cellStyle name="Normal 6 9" xfId="423" xr:uid="{00000000-0005-0000-0000-0000B7020000}"/>
    <cellStyle name="Normal 6 9 2" xfId="512" xr:uid="{00000000-0005-0000-0000-0000B8020000}"/>
    <cellStyle name="Normal 7" xfId="68" xr:uid="{00000000-0005-0000-0000-0000B9020000}"/>
    <cellStyle name="Normal 7 2" xfId="316" xr:uid="{00000000-0005-0000-0000-0000BA020000}"/>
    <cellStyle name="Normal 7 2 2" xfId="323" xr:uid="{00000000-0005-0000-0000-0000BB020000}"/>
    <cellStyle name="Normal 7 2 2 2" xfId="337" xr:uid="{00000000-0005-0000-0000-0000BC020000}"/>
    <cellStyle name="Normal 7 2 2 2 2" xfId="362" xr:uid="{00000000-0005-0000-0000-0000BD020000}"/>
    <cellStyle name="Normal 7 2 2 2 2 2" xfId="517" xr:uid="{00000000-0005-0000-0000-0000BE020000}"/>
    <cellStyle name="Normal 7 2 2 2 3" xfId="516" xr:uid="{00000000-0005-0000-0000-0000BF020000}"/>
    <cellStyle name="Normal 7 2 2 3" xfId="361" xr:uid="{00000000-0005-0000-0000-0000C0020000}"/>
    <cellStyle name="Normal 7 2 2 3 2" xfId="518" xr:uid="{00000000-0005-0000-0000-0000C1020000}"/>
    <cellStyle name="Normal 7 2 2 4" xfId="515" xr:uid="{00000000-0005-0000-0000-0000C2020000}"/>
    <cellStyle name="Normal 7 2 3" xfId="336" xr:uid="{00000000-0005-0000-0000-0000C3020000}"/>
    <cellStyle name="Normal 7 2 3 2" xfId="363" xr:uid="{00000000-0005-0000-0000-0000C4020000}"/>
    <cellStyle name="Normal 7 2 3 2 2" xfId="520" xr:uid="{00000000-0005-0000-0000-0000C5020000}"/>
    <cellStyle name="Normal 7 2 3 3" xfId="519" xr:uid="{00000000-0005-0000-0000-0000C6020000}"/>
    <cellStyle name="Normal 7 2 4" xfId="360" xr:uid="{00000000-0005-0000-0000-0000C7020000}"/>
    <cellStyle name="Normal 7 2 4 2" xfId="521" xr:uid="{00000000-0005-0000-0000-0000C8020000}"/>
    <cellStyle name="Normal 7 2 5" xfId="452" xr:uid="{00000000-0005-0000-0000-0000C9020000}"/>
    <cellStyle name="Normal 7 2 5 2" xfId="522" xr:uid="{00000000-0005-0000-0000-0000CA020000}"/>
    <cellStyle name="Normal 7 2 6" xfId="514" xr:uid="{00000000-0005-0000-0000-0000CB020000}"/>
    <cellStyle name="Normal 7 3" xfId="320" xr:uid="{00000000-0005-0000-0000-0000CC020000}"/>
    <cellStyle name="Normal 7 3 2" xfId="338" xr:uid="{00000000-0005-0000-0000-0000CD020000}"/>
    <cellStyle name="Normal 7 3 2 2" xfId="365" xr:uid="{00000000-0005-0000-0000-0000CE020000}"/>
    <cellStyle name="Normal 7 3 2 2 2" xfId="525" xr:uid="{00000000-0005-0000-0000-0000CF020000}"/>
    <cellStyle name="Normal 7 3 2 3" xfId="524" xr:uid="{00000000-0005-0000-0000-0000D0020000}"/>
    <cellStyle name="Normal 7 3 3" xfId="364" xr:uid="{00000000-0005-0000-0000-0000D1020000}"/>
    <cellStyle name="Normal 7 3 3 2" xfId="526" xr:uid="{00000000-0005-0000-0000-0000D2020000}"/>
    <cellStyle name="Normal 7 3 4" xfId="523" xr:uid="{00000000-0005-0000-0000-0000D3020000}"/>
    <cellStyle name="Normal 7 4" xfId="335" xr:uid="{00000000-0005-0000-0000-0000D4020000}"/>
    <cellStyle name="Normal 7 4 2" xfId="366" xr:uid="{00000000-0005-0000-0000-0000D5020000}"/>
    <cellStyle name="Normal 7 4 2 2" xfId="528" xr:uid="{00000000-0005-0000-0000-0000D6020000}"/>
    <cellStyle name="Normal 7 4 3" xfId="527" xr:uid="{00000000-0005-0000-0000-0000D7020000}"/>
    <cellStyle name="Normal 7 5" xfId="359" xr:uid="{00000000-0005-0000-0000-0000D8020000}"/>
    <cellStyle name="Normal 7 5 2" xfId="529" xr:uid="{00000000-0005-0000-0000-0000D9020000}"/>
    <cellStyle name="Normal 7 6" xfId="372" xr:uid="{00000000-0005-0000-0000-0000DA020000}"/>
    <cellStyle name="Normal 7 7" xfId="513" xr:uid="{00000000-0005-0000-0000-0000DB020000}"/>
    <cellStyle name="Normal 7 8" xfId="313" xr:uid="{00000000-0005-0000-0000-0000DC020000}"/>
    <cellStyle name="Normal 8" xfId="260" xr:uid="{00000000-0005-0000-0000-0000DD020000}"/>
    <cellStyle name="Normal 8 2" xfId="454" xr:uid="{00000000-0005-0000-0000-0000DE020000}"/>
    <cellStyle name="Normal 8 3" xfId="453" xr:uid="{00000000-0005-0000-0000-0000DF020000}"/>
    <cellStyle name="Normal 9" xfId="367" xr:uid="{00000000-0005-0000-0000-0000E0020000}"/>
    <cellStyle name="Normal 9 2" xfId="530" xr:uid="{00000000-0005-0000-0000-0000E1020000}"/>
    <cellStyle name="Normal GHG Numbers (0.00)" xfId="34" xr:uid="{00000000-0005-0000-0000-0000E2020000}"/>
    <cellStyle name="Normal GHG Numbers (0.00) 2" xfId="187" xr:uid="{00000000-0005-0000-0000-0000E3020000}"/>
    <cellStyle name="Normal GHG Numbers (0.00) 3" xfId="70" xr:uid="{00000000-0005-0000-0000-0000E4020000}"/>
    <cellStyle name="Normal GHG Numbers (0.00) 3 2" xfId="455" xr:uid="{00000000-0005-0000-0000-0000E5020000}"/>
    <cellStyle name="Normal GHG Numbers (0.00) 3 2 2" xfId="604" xr:uid="{00000000-0005-0000-0000-0000E6020000}"/>
    <cellStyle name="Normal GHG Numbers (0.00) 3 2 2 2" xfId="819" xr:uid="{00000000-0005-0000-0000-0000E7020000}"/>
    <cellStyle name="Normal GHG Numbers (0.00) 3 2 3" xfId="745" xr:uid="{00000000-0005-0000-0000-0000E8020000}"/>
    <cellStyle name="Normal GHG Numbers (0.00) 3 3" xfId="385" xr:uid="{00000000-0005-0000-0000-0000E9020000}"/>
    <cellStyle name="Normal GHG Numbers (0.00) 3 3 2" xfId="663" xr:uid="{00000000-0005-0000-0000-0000EA020000}"/>
    <cellStyle name="Normal GHG Numbers (0.00) 3 3 2 2" xfId="878" xr:uid="{00000000-0005-0000-0000-0000EB020000}"/>
    <cellStyle name="Normal GHG Numbers (0.00) 3 3 3" xfId="560" xr:uid="{00000000-0005-0000-0000-0000EC020000}"/>
    <cellStyle name="Normal GHG Numbers (0.00) 3 3 3 2" xfId="775" xr:uid="{00000000-0005-0000-0000-0000ED020000}"/>
    <cellStyle name="Normal GHG Numbers (0.00) 3 3 4" xfId="693" xr:uid="{00000000-0005-0000-0000-0000EE020000}"/>
    <cellStyle name="Normal GHG Numbers (0.00) 3 3 4 2" xfId="908" xr:uid="{00000000-0005-0000-0000-0000EF020000}"/>
    <cellStyle name="Normal GHG Numbers (0.00) 3 4" xfId="188" xr:uid="{00000000-0005-0000-0000-0000F0020000}"/>
    <cellStyle name="Normal GHG Textfiels Bold" xfId="35" xr:uid="{00000000-0005-0000-0000-0000F1020000}"/>
    <cellStyle name="Normal GHG Textfiels Bold 2" xfId="189" xr:uid="{00000000-0005-0000-0000-0000F2020000}"/>
    <cellStyle name="Normal GHG Textfiels Bold 3" xfId="190" xr:uid="{00000000-0005-0000-0000-0000F3020000}"/>
    <cellStyle name="Normal GHG Textfiels Bold 3 2" xfId="456" xr:uid="{00000000-0005-0000-0000-0000F4020000}"/>
    <cellStyle name="Normal GHG Textfiels Bold 3 2 2" xfId="548" xr:uid="{00000000-0005-0000-0000-0000F5020000}"/>
    <cellStyle name="Normal GHG Textfiels Bold 3 2 2 2" xfId="763" xr:uid="{00000000-0005-0000-0000-0000F6020000}"/>
    <cellStyle name="Normal GHG Textfiels Bold 3 2 3" xfId="746" xr:uid="{00000000-0005-0000-0000-0000F7020000}"/>
    <cellStyle name="Normal GHG Textfiels Bold 3 3" xfId="386" xr:uid="{00000000-0005-0000-0000-0000F8020000}"/>
    <cellStyle name="Normal GHG Textfiels Bold 3 3 2" xfId="664" xr:uid="{00000000-0005-0000-0000-0000F9020000}"/>
    <cellStyle name="Normal GHG Textfiels Bold 3 3 2 2" xfId="879" xr:uid="{00000000-0005-0000-0000-0000FA020000}"/>
    <cellStyle name="Normal GHG Textfiels Bold 3 3 3" xfId="607" xr:uid="{00000000-0005-0000-0000-0000FB020000}"/>
    <cellStyle name="Normal GHG Textfiels Bold 3 3 3 2" xfId="822" xr:uid="{00000000-0005-0000-0000-0000FC020000}"/>
    <cellStyle name="Normal GHG Textfiels Bold 3 3 4" xfId="582" xr:uid="{00000000-0005-0000-0000-0000FD020000}"/>
    <cellStyle name="Normal GHG Textfiels Bold 3 3 4 2" xfId="797" xr:uid="{00000000-0005-0000-0000-0000FE020000}"/>
    <cellStyle name="Normal GHG whole table" xfId="36" xr:uid="{00000000-0005-0000-0000-0000FF020000}"/>
    <cellStyle name="Normal GHG whole table 2" xfId="457" xr:uid="{00000000-0005-0000-0000-000000030000}"/>
    <cellStyle name="Normal GHG whole table 2 2" xfId="603" xr:uid="{00000000-0005-0000-0000-000001030000}"/>
    <cellStyle name="Normal GHG whole table 2 2 2" xfId="818" xr:uid="{00000000-0005-0000-0000-000002030000}"/>
    <cellStyle name="Normal GHG whole table 2 3" xfId="747" xr:uid="{00000000-0005-0000-0000-000003030000}"/>
    <cellStyle name="Normal GHG whole table 3" xfId="306" xr:uid="{00000000-0005-0000-0000-000004030000}"/>
    <cellStyle name="Normal GHG whole table 3 2" xfId="643" xr:uid="{00000000-0005-0000-0000-000005030000}"/>
    <cellStyle name="Normal GHG whole table 3 2 2" xfId="858" xr:uid="{00000000-0005-0000-0000-000006030000}"/>
    <cellStyle name="Normal GHG whole table 3 3" xfId="564" xr:uid="{00000000-0005-0000-0000-000007030000}"/>
    <cellStyle name="Normal GHG whole table 3 3 2" xfId="779" xr:uid="{00000000-0005-0000-0000-000008030000}"/>
    <cellStyle name="Normal GHG whole table 3 4" xfId="651" xr:uid="{00000000-0005-0000-0000-000009030000}"/>
    <cellStyle name="Normal GHG whole table 3 4 2" xfId="866" xr:uid="{00000000-0005-0000-0000-00000A030000}"/>
    <cellStyle name="Normal GHG whole table 4" xfId="78" xr:uid="{00000000-0005-0000-0000-00000B030000}"/>
    <cellStyle name="Normal GHG-Shade" xfId="37" xr:uid="{00000000-0005-0000-0000-00000C030000}"/>
    <cellStyle name="Normal GHG-Shade 2" xfId="191" xr:uid="{00000000-0005-0000-0000-00000D030000}"/>
    <cellStyle name="Normal GHG-Shade 2 2" xfId="192" xr:uid="{00000000-0005-0000-0000-00000E030000}"/>
    <cellStyle name="Normal GHG-Shade 2 3" xfId="193" xr:uid="{00000000-0005-0000-0000-00000F030000}"/>
    <cellStyle name="Normal GHG-Shade 2 4" xfId="222" xr:uid="{00000000-0005-0000-0000-000010030000}"/>
    <cellStyle name="Normal GHG-Shade 2 5" xfId="387" xr:uid="{00000000-0005-0000-0000-000011030000}"/>
    <cellStyle name="Normal GHG-Shade 3" xfId="194" xr:uid="{00000000-0005-0000-0000-000012030000}"/>
    <cellStyle name="Normal GHG-Shade 3 2" xfId="195" xr:uid="{00000000-0005-0000-0000-000013030000}"/>
    <cellStyle name="Normal GHG-Shade 4" xfId="196" xr:uid="{00000000-0005-0000-0000-000014030000}"/>
    <cellStyle name="Normal GHG-Shade 4 2" xfId="458" xr:uid="{00000000-0005-0000-0000-000015030000}"/>
    <cellStyle name="Normal_1990 and 1998 CIP - Prices Quantity and CO2(MH)" xfId="50" xr:uid="{00000000-0005-0000-0000-000016030000}"/>
    <cellStyle name="Normal_2000balx" xfId="51" xr:uid="{00000000-0005-0000-0000-000017030000}"/>
    <cellStyle name="Normál_Munka1" xfId="38" xr:uid="{00000000-0005-0000-0000-000018030000}"/>
    <cellStyle name="Note 2" xfId="197" xr:uid="{00000000-0005-0000-0000-000019030000}"/>
    <cellStyle name="Note 2 2" xfId="586" xr:uid="{00000000-0005-0000-0000-00001A030000}"/>
    <cellStyle name="Note 2 2 2" xfId="801" xr:uid="{00000000-0005-0000-0000-00001B030000}"/>
    <cellStyle name="Note 2 3" xfId="650" xr:uid="{00000000-0005-0000-0000-00001C030000}"/>
    <cellStyle name="Note 2 3 2" xfId="865" xr:uid="{00000000-0005-0000-0000-00001D030000}"/>
    <cellStyle name="Note 2 4" xfId="545" xr:uid="{00000000-0005-0000-0000-00001E030000}"/>
    <cellStyle name="Note 2 4 2" xfId="760" xr:uid="{00000000-0005-0000-0000-00001F030000}"/>
    <cellStyle name="Note 2 5" xfId="709" xr:uid="{00000000-0005-0000-0000-000020030000}"/>
    <cellStyle name="Note 3" xfId="261" xr:uid="{00000000-0005-0000-0000-000021030000}"/>
    <cellStyle name="Note 3 2" xfId="614" xr:uid="{00000000-0005-0000-0000-000022030000}"/>
    <cellStyle name="Note 3 2 2" xfId="829" xr:uid="{00000000-0005-0000-0000-000023030000}"/>
    <cellStyle name="Note 3 3" xfId="580" xr:uid="{00000000-0005-0000-0000-000024030000}"/>
    <cellStyle name="Note 3 3 2" xfId="795" xr:uid="{00000000-0005-0000-0000-000025030000}"/>
    <cellStyle name="Note 3 4" xfId="598" xr:uid="{00000000-0005-0000-0000-000026030000}"/>
    <cellStyle name="Note 3 4 2" xfId="813" xr:uid="{00000000-0005-0000-0000-000027030000}"/>
    <cellStyle name="Note 3 5" xfId="715" xr:uid="{00000000-0005-0000-0000-000028030000}"/>
    <cellStyle name="Notiz" xfId="198" xr:uid="{00000000-0005-0000-0000-000029030000}"/>
    <cellStyle name="Notiz 2" xfId="587" xr:uid="{00000000-0005-0000-0000-00002A030000}"/>
    <cellStyle name="Notiz 2 2" xfId="802" xr:uid="{00000000-0005-0000-0000-00002B030000}"/>
    <cellStyle name="Notiz 3" xfId="649" xr:uid="{00000000-0005-0000-0000-00002C030000}"/>
    <cellStyle name="Notiz 3 2" xfId="864" xr:uid="{00000000-0005-0000-0000-00002D030000}"/>
    <cellStyle name="Notiz 4" xfId="618" xr:uid="{00000000-0005-0000-0000-00002E030000}"/>
    <cellStyle name="Notiz 4 2" xfId="833" xr:uid="{00000000-0005-0000-0000-00002F030000}"/>
    <cellStyle name="Notiz 5" xfId="710" xr:uid="{00000000-0005-0000-0000-000030030000}"/>
    <cellStyle name="Output 2" xfId="199" xr:uid="{00000000-0005-0000-0000-000031030000}"/>
    <cellStyle name="Output 2 2" xfId="588" xr:uid="{00000000-0005-0000-0000-000032030000}"/>
    <cellStyle name="Output 2 2 2" xfId="803" xr:uid="{00000000-0005-0000-0000-000033030000}"/>
    <cellStyle name="Output 2 3" xfId="684" xr:uid="{00000000-0005-0000-0000-000034030000}"/>
    <cellStyle name="Output 2 3 2" xfId="899" xr:uid="{00000000-0005-0000-0000-000035030000}"/>
    <cellStyle name="Output 2 4" xfId="711" xr:uid="{00000000-0005-0000-0000-000036030000}"/>
    <cellStyle name="Output 3" xfId="262" xr:uid="{00000000-0005-0000-0000-000037030000}"/>
    <cellStyle name="Output 3 2" xfId="615" xr:uid="{00000000-0005-0000-0000-000038030000}"/>
    <cellStyle name="Output 3 2 2" xfId="830" xr:uid="{00000000-0005-0000-0000-000039030000}"/>
    <cellStyle name="Output 3 3" xfId="666" xr:uid="{00000000-0005-0000-0000-00003A030000}"/>
    <cellStyle name="Output 3 3 2" xfId="881" xr:uid="{00000000-0005-0000-0000-00003B030000}"/>
    <cellStyle name="Output 3 4" xfId="716" xr:uid="{00000000-0005-0000-0000-00003C030000}"/>
    <cellStyle name="Pattern" xfId="39" xr:uid="{00000000-0005-0000-0000-00003D030000}"/>
    <cellStyle name="Pattern 2" xfId="459" xr:uid="{00000000-0005-0000-0000-00003E030000}"/>
    <cellStyle name="Pattern 2 2" xfId="602" xr:uid="{00000000-0005-0000-0000-00003F030000}"/>
    <cellStyle name="Pattern 2 2 2" xfId="817" xr:uid="{00000000-0005-0000-0000-000040030000}"/>
    <cellStyle name="Pattern 2 3" xfId="748" xr:uid="{00000000-0005-0000-0000-000041030000}"/>
    <cellStyle name="Pattern 3" xfId="308" xr:uid="{00000000-0005-0000-0000-000042030000}"/>
    <cellStyle name="Pattern 3 2" xfId="645" xr:uid="{00000000-0005-0000-0000-000043030000}"/>
    <cellStyle name="Pattern 3 2 2" xfId="860" xr:uid="{00000000-0005-0000-0000-000044030000}"/>
    <cellStyle name="Pattern 3 3" xfId="544" xr:uid="{00000000-0005-0000-0000-000045030000}"/>
    <cellStyle name="Pattern 3 3 2" xfId="759" xr:uid="{00000000-0005-0000-0000-000046030000}"/>
    <cellStyle name="Pattern 3 4" xfId="658" xr:uid="{00000000-0005-0000-0000-000047030000}"/>
    <cellStyle name="Pattern 3 4 2" xfId="873" xr:uid="{00000000-0005-0000-0000-000048030000}"/>
    <cellStyle name="Percent" xfId="2" builtinId="5"/>
    <cellStyle name="Percent 2" xfId="6" xr:uid="{00000000-0005-0000-0000-00004A030000}"/>
    <cellStyle name="Percent 2 2" xfId="460" xr:uid="{00000000-0005-0000-0000-00004B030000}"/>
    <cellStyle name="Percent 2 3" xfId="200" xr:uid="{00000000-0005-0000-0000-00004C030000}"/>
    <cellStyle name="Percent 3" xfId="44" xr:uid="{00000000-0005-0000-0000-00004D030000}"/>
    <cellStyle name="Percent 3 2" xfId="56" xr:uid="{00000000-0005-0000-0000-00004E030000}"/>
    <cellStyle name="Percent 4" xfId="48" xr:uid="{00000000-0005-0000-0000-00004F030000}"/>
    <cellStyle name="Percent 5" xfId="918" xr:uid="{BA324D49-093D-4402-B92A-5DF1EB863FCD}"/>
    <cellStyle name="RowLevel_1 2" xfId="88" xr:uid="{00000000-0005-0000-0000-000050030000}"/>
    <cellStyle name="Schlecht" xfId="201" xr:uid="{00000000-0005-0000-0000-000051030000}"/>
    <cellStyle name="Shade" xfId="40" xr:uid="{00000000-0005-0000-0000-000052030000}"/>
    <cellStyle name="Shade 2" xfId="202" xr:uid="{00000000-0005-0000-0000-000053030000}"/>
    <cellStyle name="Shade 2 2" xfId="462" xr:uid="{00000000-0005-0000-0000-000054030000}"/>
    <cellStyle name="Shade 2 2 2" xfId="547" xr:uid="{00000000-0005-0000-0000-000055030000}"/>
    <cellStyle name="Shade 2 2 2 2" xfId="762" xr:uid="{00000000-0005-0000-0000-000056030000}"/>
    <cellStyle name="Shade 2 2 3" xfId="750" xr:uid="{00000000-0005-0000-0000-000057030000}"/>
    <cellStyle name="Shade 2 3" xfId="310" xr:uid="{00000000-0005-0000-0000-000058030000}"/>
    <cellStyle name="Shade 2 3 2" xfId="647" xr:uid="{00000000-0005-0000-0000-000059030000}"/>
    <cellStyle name="Shade 2 3 2 2" xfId="862" xr:uid="{00000000-0005-0000-0000-00005A030000}"/>
    <cellStyle name="Shade 2 3 3" xfId="676" xr:uid="{00000000-0005-0000-0000-00005B030000}"/>
    <cellStyle name="Shade 2 3 3 2" xfId="891" xr:uid="{00000000-0005-0000-0000-00005C030000}"/>
    <cellStyle name="Shade 2 3 4" xfId="590" xr:uid="{00000000-0005-0000-0000-00005D030000}"/>
    <cellStyle name="Shade 2 3 4 2" xfId="805" xr:uid="{00000000-0005-0000-0000-00005E030000}"/>
    <cellStyle name="Shade 3" xfId="461" xr:uid="{00000000-0005-0000-0000-00005F030000}"/>
    <cellStyle name="Shade 3 2" xfId="601" xr:uid="{00000000-0005-0000-0000-000060030000}"/>
    <cellStyle name="Shade 3 2 2" xfId="816" xr:uid="{00000000-0005-0000-0000-000061030000}"/>
    <cellStyle name="Shade 3 3" xfId="749" xr:uid="{00000000-0005-0000-0000-000062030000}"/>
    <cellStyle name="Shade 4" xfId="309" xr:uid="{00000000-0005-0000-0000-000063030000}"/>
    <cellStyle name="Shade 4 2" xfId="76" xr:uid="{00000000-0005-0000-0000-000064030000}"/>
    <cellStyle name="Shade 4 2 2" xfId="646" xr:uid="{00000000-0005-0000-0000-000065030000}"/>
    <cellStyle name="Shade 4 2 3" xfId="861" xr:uid="{00000000-0005-0000-0000-000066030000}"/>
    <cellStyle name="Shade 4 3" xfId="675" xr:uid="{00000000-0005-0000-0000-000067030000}"/>
    <cellStyle name="Shade 4 3 2" xfId="890" xr:uid="{00000000-0005-0000-0000-000068030000}"/>
    <cellStyle name="Shade 4 4" xfId="537" xr:uid="{00000000-0005-0000-0000-000069030000}"/>
    <cellStyle name="Shade 4 4 2" xfId="752" xr:uid="{00000000-0005-0000-0000-00006A030000}"/>
    <cellStyle name="Shade 5" xfId="85" xr:uid="{00000000-0005-0000-0000-00006B030000}"/>
    <cellStyle name="Shade_B_border2" xfId="203" xr:uid="{00000000-0005-0000-0000-00006C030000}"/>
    <cellStyle name="Standard 2" xfId="75" xr:uid="{00000000-0005-0000-0000-00006D030000}"/>
    <cellStyle name="Standard 2 2" xfId="422" xr:uid="{00000000-0005-0000-0000-00006E030000}"/>
    <cellStyle name="Standard 2 2 2" xfId="532" xr:uid="{00000000-0005-0000-0000-00006F030000}"/>
    <cellStyle name="Standard 2 3" xfId="531" xr:uid="{00000000-0005-0000-0000-000070030000}"/>
    <cellStyle name="Title 2" xfId="204" xr:uid="{00000000-0005-0000-0000-000071030000}"/>
    <cellStyle name="Title 3" xfId="263" xr:uid="{00000000-0005-0000-0000-000072030000}"/>
    <cellStyle name="Total 2" xfId="205" xr:uid="{00000000-0005-0000-0000-000073030000}"/>
    <cellStyle name="Total 2 2" xfId="592" xr:uid="{00000000-0005-0000-0000-000074030000}"/>
    <cellStyle name="Total 2 2 2" xfId="807" xr:uid="{00000000-0005-0000-0000-000075030000}"/>
    <cellStyle name="Total 2 3" xfId="653" xr:uid="{00000000-0005-0000-0000-000076030000}"/>
    <cellStyle name="Total 2 3 2" xfId="868" xr:uid="{00000000-0005-0000-0000-000077030000}"/>
    <cellStyle name="Total 2 4" xfId="541" xr:uid="{00000000-0005-0000-0000-000078030000}"/>
    <cellStyle name="Total 2 4 2" xfId="756" xr:uid="{00000000-0005-0000-0000-000079030000}"/>
    <cellStyle name="Total 2 5" xfId="712" xr:uid="{00000000-0005-0000-0000-00007A030000}"/>
    <cellStyle name="Total 3" xfId="264" xr:uid="{00000000-0005-0000-0000-00007B030000}"/>
    <cellStyle name="Total 3 2" xfId="616" xr:uid="{00000000-0005-0000-0000-00007C030000}"/>
    <cellStyle name="Total 3 2 2" xfId="831" xr:uid="{00000000-0005-0000-0000-00007D030000}"/>
    <cellStyle name="Total 3 3" xfId="579" xr:uid="{00000000-0005-0000-0000-00007E030000}"/>
    <cellStyle name="Total 3 3 2" xfId="794" xr:uid="{00000000-0005-0000-0000-00007F030000}"/>
    <cellStyle name="Total 3 4" xfId="620" xr:uid="{00000000-0005-0000-0000-000080030000}"/>
    <cellStyle name="Total 3 4 2" xfId="835" xr:uid="{00000000-0005-0000-0000-000081030000}"/>
    <cellStyle name="Total 3 5" xfId="717" xr:uid="{00000000-0005-0000-0000-000082030000}"/>
    <cellStyle name="Überschrift" xfId="206" xr:uid="{00000000-0005-0000-0000-000083030000}"/>
    <cellStyle name="Überschrift 1" xfId="207" xr:uid="{00000000-0005-0000-0000-000084030000}"/>
    <cellStyle name="Überschrift 2" xfId="208" xr:uid="{00000000-0005-0000-0000-000085030000}"/>
    <cellStyle name="Überschrift 3" xfId="209" xr:uid="{00000000-0005-0000-0000-000086030000}"/>
    <cellStyle name="Überschrift 4" xfId="210" xr:uid="{00000000-0005-0000-0000-000087030000}"/>
    <cellStyle name="Verknüpfte Zelle" xfId="211" xr:uid="{00000000-0005-0000-0000-000088030000}"/>
    <cellStyle name="Warnender Text" xfId="212" xr:uid="{00000000-0005-0000-0000-000089030000}"/>
    <cellStyle name="Warnender Text 2" xfId="421" xr:uid="{00000000-0005-0000-0000-00008A030000}"/>
    <cellStyle name="Warnender Text 3" xfId="312" xr:uid="{00000000-0005-0000-0000-00008B030000}"/>
    <cellStyle name="Warning Text 2" xfId="213" xr:uid="{00000000-0005-0000-0000-00008C030000}"/>
    <cellStyle name="Warning Text 3" xfId="265" xr:uid="{00000000-0005-0000-0000-00008D030000}"/>
    <cellStyle name="Zelle überprüfen" xfId="214" xr:uid="{00000000-0005-0000-0000-00008E030000}"/>
    <cellStyle name="Гиперссылка" xfId="41" xr:uid="{00000000-0005-0000-0000-00008F030000}"/>
    <cellStyle name="Гиперссылка 2" xfId="215" xr:uid="{00000000-0005-0000-0000-000090030000}"/>
    <cellStyle name="Гиперссылка 3" xfId="223" xr:uid="{00000000-0005-0000-0000-000091030000}"/>
    <cellStyle name="Гиперссылка 4" xfId="395" xr:uid="{00000000-0005-0000-0000-000092030000}"/>
    <cellStyle name="Обычный_2++" xfId="42" xr:uid="{00000000-0005-0000-0000-000093030000}"/>
    <cellStyle name="Обычный_CRF2002 (1)" xfId="54" xr:uid="{00000000-0005-0000-0000-000094030000}"/>
  </cellStyles>
  <dxfs count="0"/>
  <tableStyles count="0" defaultTableStyle="TableStyleMedium9" defaultPivotStyle="PivotStyleLight16"/>
  <colors>
    <mruColors>
      <color rgb="FFFF99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518306642924332E-2"/>
          <c:y val="6.9387643085055156E-2"/>
          <c:w val="0.93871460094535519"/>
          <c:h val="0.7544307987825384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2.1'!$B$4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f>'Figure 2.1'!$C$3:$AK$3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2.1'!$C$4:$AK$4</c:f>
              <c:numCache>
                <c:formatCode>_-* #,##0_-;\-* #,##0_-;_-* "-"??_-;_-@_-</c:formatCode>
                <c:ptCount val="35"/>
                <c:pt idx="0">
                  <c:v>31084.585789909332</c:v>
                </c:pt>
                <c:pt idx="1">
                  <c:v>32133.369063288064</c:v>
                </c:pt>
                <c:pt idx="2">
                  <c:v>32007.051500552207</c:v>
                </c:pt>
                <c:pt idx="3">
                  <c:v>32171.77047215556</c:v>
                </c:pt>
                <c:pt idx="4">
                  <c:v>33146.328205599391</c:v>
                </c:pt>
                <c:pt idx="5">
                  <c:v>34041.172051976006</c:v>
                </c:pt>
                <c:pt idx="6">
                  <c:v>35615.792881153204</c:v>
                </c:pt>
                <c:pt idx="7">
                  <c:v>36711.488700110727</c:v>
                </c:pt>
                <c:pt idx="8">
                  <c:v>38903.858961164296</c:v>
                </c:pt>
                <c:pt idx="9">
                  <c:v>40332.746548600182</c:v>
                </c:pt>
                <c:pt idx="10">
                  <c:v>42627.240811996904</c:v>
                </c:pt>
                <c:pt idx="11">
                  <c:v>44725.833649112319</c:v>
                </c:pt>
                <c:pt idx="12">
                  <c:v>43489.549673067268</c:v>
                </c:pt>
                <c:pt idx="13">
                  <c:v>44189.015213569568</c:v>
                </c:pt>
                <c:pt idx="14">
                  <c:v>43895.911489287886</c:v>
                </c:pt>
                <c:pt idx="15">
                  <c:v>45721.844160983084</c:v>
                </c:pt>
                <c:pt idx="16">
                  <c:v>45240.618640872461</c:v>
                </c:pt>
                <c:pt idx="17">
                  <c:v>45153.657453351043</c:v>
                </c:pt>
                <c:pt idx="18">
                  <c:v>45241.507835299271</c:v>
                </c:pt>
                <c:pt idx="19">
                  <c:v>40791.232372410974</c:v>
                </c:pt>
                <c:pt idx="20">
                  <c:v>40450.166908086969</c:v>
                </c:pt>
                <c:pt idx="21">
                  <c:v>36901.926765875156</c:v>
                </c:pt>
                <c:pt idx="22">
                  <c:v>36992.74954578621</c:v>
                </c:pt>
                <c:pt idx="23">
                  <c:v>35857.723024348837</c:v>
                </c:pt>
                <c:pt idx="24">
                  <c:v>35189.388219940527</c:v>
                </c:pt>
                <c:pt idx="25">
                  <c:v>36854.660234420189</c:v>
                </c:pt>
                <c:pt idx="26">
                  <c:v>38396.012657063678</c:v>
                </c:pt>
                <c:pt idx="27">
                  <c:v>37075.388740608119</c:v>
                </c:pt>
                <c:pt idx="28">
                  <c:v>36805.527885535914</c:v>
                </c:pt>
                <c:pt idx="29">
                  <c:v>35219.258888895907</c:v>
                </c:pt>
                <c:pt idx="30">
                  <c:v>33123.384639533899</c:v>
                </c:pt>
                <c:pt idx="31">
                  <c:v>34977.258343839407</c:v>
                </c:pt>
                <c:pt idx="32">
                  <c:v>34309.322693853574</c:v>
                </c:pt>
                <c:pt idx="33">
                  <c:v>31451.139097630381</c:v>
                </c:pt>
                <c:pt idx="34">
                  <c:v>30987.00706472393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F-4E78-A011-13C3E8456544}"/>
            </c:ext>
          </c:extLst>
        </c:ser>
        <c:ser>
          <c:idx val="1"/>
          <c:order val="1"/>
          <c:tx>
            <c:strRef>
              <c:f>'Figure 2.1'!$B$5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f>'Figure 2.1'!$C$3:$AK$3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2.1'!$C$5:$AK$5</c:f>
              <c:numCache>
                <c:formatCode>_-* #,##0_-;\-* #,##0_-;_-* "-"??_-;_-@_-</c:formatCode>
                <c:ptCount val="35"/>
                <c:pt idx="0">
                  <c:v>3123.7666097779188</c:v>
                </c:pt>
                <c:pt idx="1">
                  <c:v>2848.9138165458526</c:v>
                </c:pt>
                <c:pt idx="2">
                  <c:v>2774.2712161089939</c:v>
                </c:pt>
                <c:pt idx="3">
                  <c:v>2771.9335659659819</c:v>
                </c:pt>
                <c:pt idx="4">
                  <c:v>3047.77073380396</c:v>
                </c:pt>
                <c:pt idx="5">
                  <c:v>3031.3802687187117</c:v>
                </c:pt>
                <c:pt idx="6">
                  <c:v>3207.6215973465587</c:v>
                </c:pt>
                <c:pt idx="7">
                  <c:v>3642.6627406697589</c:v>
                </c:pt>
                <c:pt idx="8">
                  <c:v>3436.8236508267387</c:v>
                </c:pt>
                <c:pt idx="9">
                  <c:v>3566.4079812760679</c:v>
                </c:pt>
                <c:pt idx="10">
                  <c:v>4337.3184514537243</c:v>
                </c:pt>
                <c:pt idx="11">
                  <c:v>4408.7389899692653</c:v>
                </c:pt>
                <c:pt idx="12">
                  <c:v>3914.1282783233742</c:v>
                </c:pt>
                <c:pt idx="13">
                  <c:v>3328.856456104515</c:v>
                </c:pt>
                <c:pt idx="14">
                  <c:v>3523.5090222425342</c:v>
                </c:pt>
                <c:pt idx="15">
                  <c:v>3804.2089313787374</c:v>
                </c:pt>
                <c:pt idx="16">
                  <c:v>3727.491878292718</c:v>
                </c:pt>
                <c:pt idx="17">
                  <c:v>3781.5527149406516</c:v>
                </c:pt>
                <c:pt idx="18">
                  <c:v>3520.613882803349</c:v>
                </c:pt>
                <c:pt idx="19">
                  <c:v>2675.230970578461</c:v>
                </c:pt>
                <c:pt idx="20">
                  <c:v>2445.5246141681996</c:v>
                </c:pt>
                <c:pt idx="21">
                  <c:v>2319.6901082303903</c:v>
                </c:pt>
                <c:pt idx="22">
                  <c:v>2516.401725027848</c:v>
                </c:pt>
                <c:pt idx="23">
                  <c:v>2458.5659860150136</c:v>
                </c:pt>
                <c:pt idx="24">
                  <c:v>2870.8757917427524</c:v>
                </c:pt>
                <c:pt idx="25">
                  <c:v>3052.3813410578591</c:v>
                </c:pt>
                <c:pt idx="26">
                  <c:v>3265.8726093154723</c:v>
                </c:pt>
                <c:pt idx="27">
                  <c:v>3275.400926682772</c:v>
                </c:pt>
                <c:pt idx="28">
                  <c:v>3024.9048193245358</c:v>
                </c:pt>
                <c:pt idx="29">
                  <c:v>2969.7045327224646</c:v>
                </c:pt>
                <c:pt idx="30">
                  <c:v>2659.355910650962</c:v>
                </c:pt>
                <c:pt idx="31">
                  <c:v>3061.6014604447046</c:v>
                </c:pt>
                <c:pt idx="32">
                  <c:v>2842.544278103243</c:v>
                </c:pt>
                <c:pt idx="33">
                  <c:v>2649.0071904708257</c:v>
                </c:pt>
                <c:pt idx="34">
                  <c:v>2369.9283407567482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FF-4E78-A011-13C3E8456544}"/>
            </c:ext>
          </c:extLst>
        </c:ser>
        <c:ser>
          <c:idx val="2"/>
          <c:order val="2"/>
          <c:tx>
            <c:strRef>
              <c:f>'Figure 2.1'!$B$6</c:f>
              <c:strCache>
                <c:ptCount val="1"/>
                <c:pt idx="0">
                  <c:v>Agriculture </c:v>
                </c:pt>
              </c:strCache>
            </c:strRef>
          </c:tx>
          <c:invertIfNegative val="0"/>
          <c:cat>
            <c:numRef>
              <c:f>'Figure 2.1'!$C$3:$AK$3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2.1'!$C$6:$AK$6</c:f>
              <c:numCache>
                <c:formatCode>_-* #,##0_-;\-* #,##0_-;_-* "-"??_-;_-@_-</c:formatCode>
                <c:ptCount val="35"/>
                <c:pt idx="0">
                  <c:v>19759.886689205632</c:v>
                </c:pt>
                <c:pt idx="1">
                  <c:v>19861.569707146929</c:v>
                </c:pt>
                <c:pt idx="2">
                  <c:v>19976.955387965274</c:v>
                </c:pt>
                <c:pt idx="3">
                  <c:v>20206.665891707333</c:v>
                </c:pt>
                <c:pt idx="4">
                  <c:v>20239.07352933798</c:v>
                </c:pt>
                <c:pt idx="5">
                  <c:v>20711.896802744439</c:v>
                </c:pt>
                <c:pt idx="6">
                  <c:v>21137.387421055886</c:v>
                </c:pt>
                <c:pt idx="7">
                  <c:v>21233.593575200295</c:v>
                </c:pt>
                <c:pt idx="8">
                  <c:v>21657.275386956349</c:v>
                </c:pt>
                <c:pt idx="9">
                  <c:v>21281.841031905406</c:v>
                </c:pt>
                <c:pt idx="10">
                  <c:v>20321.864012181777</c:v>
                </c:pt>
                <c:pt idx="11">
                  <c:v>20007.714185496949</c:v>
                </c:pt>
                <c:pt idx="12">
                  <c:v>19693.962178561465</c:v>
                </c:pt>
                <c:pt idx="13">
                  <c:v>19936.851725293636</c:v>
                </c:pt>
                <c:pt idx="14">
                  <c:v>19610.898489105377</c:v>
                </c:pt>
                <c:pt idx="15">
                  <c:v>19095.011325377069</c:v>
                </c:pt>
                <c:pt idx="16">
                  <c:v>18731.796382358625</c:v>
                </c:pt>
                <c:pt idx="17">
                  <c:v>18648.38645107839</c:v>
                </c:pt>
                <c:pt idx="18">
                  <c:v>18226.9175174907</c:v>
                </c:pt>
                <c:pt idx="19">
                  <c:v>17958.902433829622</c:v>
                </c:pt>
                <c:pt idx="20">
                  <c:v>18166.209867430203</c:v>
                </c:pt>
                <c:pt idx="21">
                  <c:v>17779.507548735965</c:v>
                </c:pt>
                <c:pt idx="22">
                  <c:v>18108.060926589606</c:v>
                </c:pt>
                <c:pt idx="23">
                  <c:v>18781.120664828297</c:v>
                </c:pt>
                <c:pt idx="24">
                  <c:v>18923.212619899288</c:v>
                </c:pt>
                <c:pt idx="25">
                  <c:v>19344.651841078932</c:v>
                </c:pt>
                <c:pt idx="26">
                  <c:v>19911.953440397345</c:v>
                </c:pt>
                <c:pt idx="27">
                  <c:v>20502.839449261857</c:v>
                </c:pt>
                <c:pt idx="28">
                  <c:v>20728.185292157737</c:v>
                </c:pt>
                <c:pt idx="29">
                  <c:v>20600.645798055579</c:v>
                </c:pt>
                <c:pt idx="30">
                  <c:v>20878.095763223457</c:v>
                </c:pt>
                <c:pt idx="31">
                  <c:v>21266.64088257981</c:v>
                </c:pt>
                <c:pt idx="32">
                  <c:v>20873.826235475412</c:v>
                </c:pt>
                <c:pt idx="33">
                  <c:v>19933.684751891404</c:v>
                </c:pt>
                <c:pt idx="34">
                  <c:v>19640.937350261072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FF-4E78-A011-13C3E8456544}"/>
            </c:ext>
          </c:extLst>
        </c:ser>
        <c:ser>
          <c:idx val="3"/>
          <c:order val="3"/>
          <c:tx>
            <c:strRef>
              <c:f>'Figure 2.1'!$B$7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f>'Figure 2.1'!$C$3:$AK$3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2.1'!$C$7:$AK$7</c:f>
              <c:numCache>
                <c:formatCode>_-* #,##0_-;\-* #,##0_-;_-* "-"??_-;_-@_-</c:formatCode>
                <c:ptCount val="35"/>
                <c:pt idx="0">
                  <c:v>1709.2379654880638</c:v>
                </c:pt>
                <c:pt idx="1">
                  <c:v>1799.7259717319207</c:v>
                </c:pt>
                <c:pt idx="2">
                  <c:v>1872.6110167758227</c:v>
                </c:pt>
                <c:pt idx="3">
                  <c:v>1928.6353960838107</c:v>
                </c:pt>
                <c:pt idx="4">
                  <c:v>1978.8855789392078</c:v>
                </c:pt>
                <c:pt idx="5">
                  <c:v>2019.7605435458233</c:v>
                </c:pt>
                <c:pt idx="6">
                  <c:v>1884.4315270557624</c:v>
                </c:pt>
                <c:pt idx="7">
                  <c:v>1576.982250910261</c:v>
                </c:pt>
                <c:pt idx="8">
                  <c:v>1626.6006654526207</c:v>
                </c:pt>
                <c:pt idx="9">
                  <c:v>1630.7580838813492</c:v>
                </c:pt>
                <c:pt idx="10">
                  <c:v>1643.2779552875486</c:v>
                </c:pt>
                <c:pt idx="11">
                  <c:v>1766.8598970748044</c:v>
                </c:pt>
                <c:pt idx="12">
                  <c:v>1880.8930105084603</c:v>
                </c:pt>
                <c:pt idx="13">
                  <c:v>1935.8113668287185</c:v>
                </c:pt>
                <c:pt idx="14">
                  <c:v>1656.717476832484</c:v>
                </c:pt>
                <c:pt idx="15">
                  <c:v>1454.2732283395635</c:v>
                </c:pt>
                <c:pt idx="16">
                  <c:v>1489.0608120747909</c:v>
                </c:pt>
                <c:pt idx="17">
                  <c:v>962.33999441077265</c:v>
                </c:pt>
                <c:pt idx="18">
                  <c:v>800.17858585700105</c:v>
                </c:pt>
                <c:pt idx="19">
                  <c:v>603.78478589667623</c:v>
                </c:pt>
                <c:pt idx="20">
                  <c:v>594.31068292949431</c:v>
                </c:pt>
                <c:pt idx="21">
                  <c:v>688.42779394361173</c:v>
                </c:pt>
                <c:pt idx="22">
                  <c:v>594.26965456386336</c:v>
                </c:pt>
                <c:pt idx="23">
                  <c:v>764.6413799947901</c:v>
                </c:pt>
                <c:pt idx="24">
                  <c:v>949.68601610714006</c:v>
                </c:pt>
                <c:pt idx="25">
                  <c:v>1025.8248980477192</c:v>
                </c:pt>
                <c:pt idx="26">
                  <c:v>1019.2945208107094</c:v>
                </c:pt>
                <c:pt idx="27">
                  <c:v>988.07569435280891</c:v>
                </c:pt>
                <c:pt idx="28">
                  <c:v>943.37653365285883</c:v>
                </c:pt>
                <c:pt idx="29">
                  <c:v>908.39164361748976</c:v>
                </c:pt>
                <c:pt idx="30">
                  <c:v>888.91539159425031</c:v>
                </c:pt>
                <c:pt idx="31">
                  <c:v>834.58832434916496</c:v>
                </c:pt>
                <c:pt idx="32">
                  <c:v>880.17852983105195</c:v>
                </c:pt>
                <c:pt idx="33">
                  <c:v>853.04016410544261</c:v>
                </c:pt>
                <c:pt idx="34">
                  <c:v>827.59806726181171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FF-4E78-A011-13C3E8456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4852992"/>
        <c:axId val="414854528"/>
      </c:barChart>
      <c:catAx>
        <c:axId val="41485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4854528"/>
        <c:crosses val="autoZero"/>
        <c:auto val="1"/>
        <c:lblAlgn val="ctr"/>
        <c:lblOffset val="100"/>
        <c:noMultiLvlLbl val="0"/>
      </c:catAx>
      <c:valAx>
        <c:axId val="414854528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0"/>
              <c:y val="0.27796198586708265"/>
            </c:manualLayout>
          </c:layout>
          <c:overlay val="0"/>
        </c:title>
        <c:numFmt formatCode="_-* #,##0_-;\-* #,##0_-;_-* &quot;-&quot;??_-;_-@_-" sourceLinked="1"/>
        <c:majorTickMark val="out"/>
        <c:minorTickMark val="none"/>
        <c:tickLblPos val="nextTo"/>
        <c:spPr>
          <a:ln>
            <a:noFill/>
          </a:ln>
        </c:spPr>
        <c:crossAx val="4148529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3605570065813688"/>
          <c:y val="0.9062465802637576"/>
          <c:w val="0.79072868621532066"/>
          <c:h val="7.039575908258956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057494903643682E-2"/>
          <c:y val="4.5934828806680886E-2"/>
          <c:w val="0.954088975474229"/>
          <c:h val="0.780889177519663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'Total from CRT'!$B$2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cat>
            <c:numRef>
              <c:f>'Total from CRT'!$C$1:$AK$1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CRT'!$C$2:$AK$2</c:f>
              <c:numCache>
                <c:formatCode>#,##0.0_ ;\-#,##0.0\ </c:formatCode>
                <c:ptCount val="35"/>
                <c:pt idx="0">
                  <c:v>32944.37899585798</c:v>
                </c:pt>
                <c:pt idx="1">
                  <c:v>33864.614894991617</c:v>
                </c:pt>
                <c:pt idx="2">
                  <c:v>33677.46382250559</c:v>
                </c:pt>
                <c:pt idx="3">
                  <c:v>33886.961577027178</c:v>
                </c:pt>
                <c:pt idx="4">
                  <c:v>35021.296635671271</c:v>
                </c:pt>
                <c:pt idx="5">
                  <c:v>36026.684142030026</c:v>
                </c:pt>
                <c:pt idx="6">
                  <c:v>37612.898381777617</c:v>
                </c:pt>
                <c:pt idx="7">
                  <c:v>38942.965292129833</c:v>
                </c:pt>
                <c:pt idx="8">
                  <c:v>40833.062684965655</c:v>
                </c:pt>
                <c:pt idx="9">
                  <c:v>42560.576827868041</c:v>
                </c:pt>
                <c:pt idx="10">
                  <c:v>45357.544066083959</c:v>
                </c:pt>
                <c:pt idx="11">
                  <c:v>47704.813247907761</c:v>
                </c:pt>
                <c:pt idx="12">
                  <c:v>46166.053137225012</c:v>
                </c:pt>
                <c:pt idx="13">
                  <c:v>45754.845910513381</c:v>
                </c:pt>
                <c:pt idx="14">
                  <c:v>46221.851358693115</c:v>
                </c:pt>
                <c:pt idx="15">
                  <c:v>48124.951964577049</c:v>
                </c:pt>
                <c:pt idx="16">
                  <c:v>47568.897507026333</c:v>
                </c:pt>
                <c:pt idx="17">
                  <c:v>47607.759317256045</c:v>
                </c:pt>
                <c:pt idx="18">
                  <c:v>47309.809234602908</c:v>
                </c:pt>
                <c:pt idx="19">
                  <c:v>42129.573601294345</c:v>
                </c:pt>
                <c:pt idx="20">
                  <c:v>41741.710446837817</c:v>
                </c:pt>
                <c:pt idx="21">
                  <c:v>38006.637503335231</c:v>
                </c:pt>
                <c:pt idx="22">
                  <c:v>38177.625862110843</c:v>
                </c:pt>
                <c:pt idx="23">
                  <c:v>37240.698016495378</c:v>
                </c:pt>
                <c:pt idx="24">
                  <c:v>36808.196223371117</c:v>
                </c:pt>
                <c:pt idx="25">
                  <c:v>38660.12014012118</c:v>
                </c:pt>
                <c:pt idx="26">
                  <c:v>40311.877815372442</c:v>
                </c:pt>
                <c:pt idx="27">
                  <c:v>38983.517917870799</c:v>
                </c:pt>
                <c:pt idx="28">
                  <c:v>38853.449617652986</c:v>
                </c:pt>
                <c:pt idx="29">
                  <c:v>37145.167551573679</c:v>
                </c:pt>
                <c:pt idx="30">
                  <c:v>35002.780198807108</c:v>
                </c:pt>
                <c:pt idx="31">
                  <c:v>37420.956569440845</c:v>
                </c:pt>
                <c:pt idx="32">
                  <c:v>36622.571217413148</c:v>
                </c:pt>
                <c:pt idx="33">
                  <c:v>33488.244959926531</c:v>
                </c:pt>
                <c:pt idx="34">
                  <c:v>32744.711135580685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F-418C-8D83-B2446B95D706}"/>
            </c:ext>
          </c:extLst>
        </c:ser>
        <c:ser>
          <c:idx val="1"/>
          <c:order val="1"/>
          <c:tx>
            <c:strRef>
              <c:f>'Total from CRT'!$B$3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cat>
            <c:numRef>
              <c:f>'Total from CRT'!$C$1:$AK$1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CRT'!$C$3:$AK$3</c:f>
              <c:numCache>
                <c:formatCode>#,##0.0_ ;\-#,##0.0\ </c:formatCode>
                <c:ptCount val="35"/>
                <c:pt idx="0">
                  <c:v>16534.252284750823</c:v>
                </c:pt>
                <c:pt idx="1">
                  <c:v>16781.542087520873</c:v>
                </c:pt>
                <c:pt idx="2">
                  <c:v>17002.76915215511</c:v>
                </c:pt>
                <c:pt idx="3">
                  <c:v>17055.647993424758</c:v>
                </c:pt>
                <c:pt idx="4">
                  <c:v>16996.784553111345</c:v>
                </c:pt>
                <c:pt idx="5">
                  <c:v>17049.320396011306</c:v>
                </c:pt>
                <c:pt idx="6">
                  <c:v>17326.662330858871</c:v>
                </c:pt>
                <c:pt idx="7">
                  <c:v>17316.585424972418</c:v>
                </c:pt>
                <c:pt idx="8">
                  <c:v>17586.046892000413</c:v>
                </c:pt>
                <c:pt idx="9">
                  <c:v>17067.265422864519</c:v>
                </c:pt>
                <c:pt idx="10">
                  <c:v>16423.878637297363</c:v>
                </c:pt>
                <c:pt idx="11">
                  <c:v>16458.966619129667</c:v>
                </c:pt>
                <c:pt idx="12">
                  <c:v>16370.334377883815</c:v>
                </c:pt>
                <c:pt idx="13">
                  <c:v>17071.561492677789</c:v>
                </c:pt>
                <c:pt idx="14">
                  <c:v>15995.322953395793</c:v>
                </c:pt>
                <c:pt idx="15">
                  <c:v>15402.44075963284</c:v>
                </c:pt>
                <c:pt idx="16">
                  <c:v>15218.558536477789</c:v>
                </c:pt>
                <c:pt idx="17">
                  <c:v>14680.178311030673</c:v>
                </c:pt>
                <c:pt idx="18">
                  <c:v>14352.741864425352</c:v>
                </c:pt>
                <c:pt idx="19">
                  <c:v>13939.990657973021</c:v>
                </c:pt>
                <c:pt idx="20">
                  <c:v>13725.049219089571</c:v>
                </c:pt>
                <c:pt idx="21">
                  <c:v>13878.002309848913</c:v>
                </c:pt>
                <c:pt idx="22">
                  <c:v>14138.070778671934</c:v>
                </c:pt>
                <c:pt idx="23">
                  <c:v>14352.529622851976</c:v>
                </c:pt>
                <c:pt idx="24">
                  <c:v>14922.29345074019</c:v>
                </c:pt>
                <c:pt idx="25">
                  <c:v>15364.500633184962</c:v>
                </c:pt>
                <c:pt idx="26">
                  <c:v>15814.05336224552</c:v>
                </c:pt>
                <c:pt idx="27">
                  <c:v>16170.642727954111</c:v>
                </c:pt>
                <c:pt idx="28">
                  <c:v>16028.052794062693</c:v>
                </c:pt>
                <c:pt idx="29">
                  <c:v>16157.378090898446</c:v>
                </c:pt>
                <c:pt idx="30">
                  <c:v>16314.561576081203</c:v>
                </c:pt>
                <c:pt idx="31">
                  <c:v>16270.269391728601</c:v>
                </c:pt>
                <c:pt idx="32">
                  <c:v>16270.511053103972</c:v>
                </c:pt>
                <c:pt idx="33">
                  <c:v>15878.461549362339</c:v>
                </c:pt>
                <c:pt idx="34">
                  <c:v>15495.12580412328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F-418C-8D83-B2446B95D706}"/>
            </c:ext>
          </c:extLst>
        </c:ser>
        <c:ser>
          <c:idx val="2"/>
          <c:order val="2"/>
          <c:tx>
            <c:strRef>
              <c:f>'Total from CRT'!$B$4</c:f>
              <c:strCache>
                <c:ptCount val="1"/>
                <c:pt idx="0">
                  <c:v>N₂O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'Total from CRT'!$C$1:$AK$1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CRT'!$C$4:$AK$4</c:f>
              <c:numCache>
                <c:formatCode>#,##0.0_ ;\-#,##0.0\ </c:formatCode>
                <c:ptCount val="35"/>
                <c:pt idx="0">
                  <c:v>6236.6389029710726</c:v>
                </c:pt>
                <c:pt idx="1">
                  <c:v>6021.0616709392643</c:v>
                </c:pt>
                <c:pt idx="2">
                  <c:v>5960.4497429961348</c:v>
                </c:pt>
                <c:pt idx="3">
                  <c:v>6113.7552638690058</c:v>
                </c:pt>
                <c:pt idx="4">
                  <c:v>6333.6642377587459</c:v>
                </c:pt>
                <c:pt idx="5">
                  <c:v>6597.83372407768</c:v>
                </c:pt>
                <c:pt idx="6">
                  <c:v>6680.9871542583842</c:v>
                </c:pt>
                <c:pt idx="7">
                  <c:v>6574.5101845151348</c:v>
                </c:pt>
                <c:pt idx="8">
                  <c:v>6970.1220534376926</c:v>
                </c:pt>
                <c:pt idx="9">
                  <c:v>6769.1436401943683</c:v>
                </c:pt>
                <c:pt idx="10">
                  <c:v>6510.2392340502984</c:v>
                </c:pt>
                <c:pt idx="11">
                  <c:v>6092.5276361655706</c:v>
                </c:pt>
                <c:pt idx="12">
                  <c:v>5795.5968830523861</c:v>
                </c:pt>
                <c:pt idx="13">
                  <c:v>5726.6924154208937</c:v>
                </c:pt>
                <c:pt idx="14">
                  <c:v>5609.5383758683402</c:v>
                </c:pt>
                <c:pt idx="15">
                  <c:v>5500.3428943390836</c:v>
                </c:pt>
                <c:pt idx="16">
                  <c:v>5373.4047807105562</c:v>
                </c:pt>
                <c:pt idx="17">
                  <c:v>5233.4458943248374</c:v>
                </c:pt>
                <c:pt idx="18">
                  <c:v>5072.9725173077695</c:v>
                </c:pt>
                <c:pt idx="19">
                  <c:v>4936.010150092543</c:v>
                </c:pt>
                <c:pt idx="20">
                  <c:v>5201.7089024894458</c:v>
                </c:pt>
                <c:pt idx="21">
                  <c:v>4812.109744575363</c:v>
                </c:pt>
                <c:pt idx="22">
                  <c:v>4932.6811103111668</c:v>
                </c:pt>
                <c:pt idx="23">
                  <c:v>5279.6102034339665</c:v>
                </c:pt>
                <c:pt idx="24">
                  <c:v>5146.3722438392833</c:v>
                </c:pt>
                <c:pt idx="25">
                  <c:v>5202.0613914267678</c:v>
                </c:pt>
                <c:pt idx="26">
                  <c:v>5344.7804766347508</c:v>
                </c:pt>
                <c:pt idx="27">
                  <c:v>5643.2309304603259</c:v>
                </c:pt>
                <c:pt idx="28">
                  <c:v>5883.424192461659</c:v>
                </c:pt>
                <c:pt idx="29">
                  <c:v>5685.3110647287822</c:v>
                </c:pt>
                <c:pt idx="30">
                  <c:v>5675.6789295065955</c:v>
                </c:pt>
                <c:pt idx="31">
                  <c:v>5854.4042045187925</c:v>
                </c:pt>
                <c:pt idx="32">
                  <c:v>5458.7825775153751</c:v>
                </c:pt>
                <c:pt idx="33">
                  <c:v>5018.1881386140976</c:v>
                </c:pt>
                <c:pt idx="34">
                  <c:v>5082.7596987370089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9F-418C-8D83-B2446B95D706}"/>
            </c:ext>
          </c:extLst>
        </c:ser>
        <c:ser>
          <c:idx val="3"/>
          <c:order val="3"/>
          <c:tx>
            <c:strRef>
              <c:f>'Total from CRT'!$B$9</c:f>
              <c:strCache>
                <c:ptCount val="1"/>
                <c:pt idx="0">
                  <c:v>HFCs, PFCs, SF₆, NF₃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numRef>
              <c:f>'Total from CRT'!$C$1:$AK$1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CRT'!$C$9:$AK$9</c:f>
              <c:numCache>
                <c:formatCode>#,##0.0_ ;\-#,##0.0\ </c:formatCode>
                <c:ptCount val="35"/>
                <c:pt idx="0">
                  <c:v>35.524187103957608</c:v>
                </c:pt>
                <c:pt idx="1">
                  <c:v>49.661994466251372</c:v>
                </c:pt>
                <c:pt idx="2">
                  <c:v>63.799610544922189</c:v>
                </c:pt>
                <c:pt idx="3">
                  <c:v>96.561008915301926</c:v>
                </c:pt>
                <c:pt idx="4">
                  <c:v>135.26066400240865</c:v>
                </c:pt>
                <c:pt idx="5">
                  <c:v>205.45058843855239</c:v>
                </c:pt>
                <c:pt idx="6">
                  <c:v>299.64319190246647</c:v>
                </c:pt>
                <c:pt idx="7">
                  <c:v>405.87354525393033</c:v>
                </c:pt>
                <c:pt idx="8">
                  <c:v>310.8520087031024</c:v>
                </c:pt>
                <c:pt idx="9">
                  <c:v>488.16084411976908</c:v>
                </c:pt>
                <c:pt idx="10">
                  <c:v>706.98944973303674</c:v>
                </c:pt>
                <c:pt idx="11">
                  <c:v>725.27197897556391</c:v>
                </c:pt>
                <c:pt idx="12">
                  <c:v>724.27530595860344</c:v>
                </c:pt>
                <c:pt idx="13">
                  <c:v>915.6156444166744</c:v>
                </c:pt>
                <c:pt idx="14">
                  <c:v>941.02099530254054</c:v>
                </c:pt>
                <c:pt idx="15">
                  <c:v>1123.7330455373408</c:v>
                </c:pt>
                <c:pt idx="16">
                  <c:v>1105.9131506090259</c:v>
                </c:pt>
                <c:pt idx="17">
                  <c:v>1106.3151200833506</c:v>
                </c:pt>
                <c:pt idx="18">
                  <c:v>1133.5310193940597</c:v>
                </c:pt>
                <c:pt idx="19">
                  <c:v>1101.9758335651327</c:v>
                </c:pt>
                <c:pt idx="20">
                  <c:v>1066.0954511931914</c:v>
                </c:pt>
                <c:pt idx="21">
                  <c:v>1070.8006655506517</c:v>
                </c:pt>
                <c:pt idx="22">
                  <c:v>1043.5836093635819</c:v>
                </c:pt>
                <c:pt idx="23">
                  <c:v>1072.1872664719847</c:v>
                </c:pt>
                <c:pt idx="24">
                  <c:v>1134.3868508431085</c:v>
                </c:pt>
                <c:pt idx="25">
                  <c:v>1130.570456930458</c:v>
                </c:pt>
                <c:pt idx="26">
                  <c:v>1204.1038442689619</c:v>
                </c:pt>
                <c:pt idx="27">
                  <c:v>1136.8428191304254</c:v>
                </c:pt>
                <c:pt idx="28">
                  <c:v>831.7841168630689</c:v>
                </c:pt>
                <c:pt idx="29">
                  <c:v>808.24879274331226</c:v>
                </c:pt>
                <c:pt idx="30">
                  <c:v>647.88052822410555</c:v>
                </c:pt>
                <c:pt idx="31">
                  <c:v>691.36181811240863</c:v>
                </c:pt>
                <c:pt idx="32">
                  <c:v>658.57515718896491</c:v>
                </c:pt>
                <c:pt idx="33">
                  <c:v>607.40617062828051</c:v>
                </c:pt>
                <c:pt idx="34">
                  <c:v>608.34024003245122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9F-418C-8D83-B2446B95D7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3422976"/>
        <c:axId val="423506688"/>
      </c:barChart>
      <c:catAx>
        <c:axId val="423422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506688"/>
        <c:crosses val="autoZero"/>
        <c:auto val="1"/>
        <c:lblAlgn val="ctr"/>
        <c:lblOffset val="100"/>
        <c:noMultiLvlLbl val="0"/>
      </c:catAx>
      <c:valAx>
        <c:axId val="423506688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4.9751243781094526E-3"/>
              <c:y val="0.29461756373937903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42297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497958229889243"/>
          <c:y val="0.91494937680374011"/>
          <c:w val="0.52872914496115919"/>
          <c:h val="6.4877061734010269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1990</a:t>
            </a:r>
          </a:p>
        </c:rich>
      </c:tx>
      <c:layout>
        <c:manualLayout>
          <c:xMode val="edge"/>
          <c:yMode val="edge"/>
          <c:x val="0.83694723807637417"/>
          <c:y val="2.43014760754838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9375040295431145"/>
          <c:y val="0.17372919013364321"/>
          <c:w val="0.65045145283999983"/>
          <c:h val="0.62419244898072002"/>
        </c:manualLayout>
      </c:layout>
      <c:pieChart>
        <c:varyColors val="1"/>
        <c:ser>
          <c:idx val="0"/>
          <c:order val="0"/>
          <c:tx>
            <c:v>1990</c:v>
          </c:tx>
          <c:dLbls>
            <c:dLbl>
              <c:idx val="0"/>
              <c:layout>
                <c:manualLayout>
                  <c:x val="2.5314371856614826E-2"/>
                  <c:y val="-0.15944805104143195"/>
                </c:manualLayout>
              </c:layout>
              <c:tx>
                <c:rich>
                  <a:bodyPr/>
                  <a:lstStyle/>
                  <a:p>
                    <a:fld id="{445A8B13-FFBE-46D9-905C-602E5AB05917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A1E89AE-6024-46FF-A2C6-E829F63D8C39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F623-412B-8D53-003BB9C78360}"/>
                </c:ext>
              </c:extLst>
            </c:dLbl>
            <c:dLbl>
              <c:idx val="1"/>
              <c:layout>
                <c:manualLayout>
                  <c:x val="-4.0114420192226108E-2"/>
                  <c:y val="9.2102806937422857E-2"/>
                </c:manualLayout>
              </c:layout>
              <c:tx>
                <c:rich>
                  <a:bodyPr/>
                  <a:lstStyle/>
                  <a:p>
                    <a:fld id="{BFC7DF3E-B050-4887-A67C-6A882E1C3953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4D0EE00D-2641-4EB2-BF6E-454408A4C27B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623-412B-8D53-003BB9C78360}"/>
                </c:ext>
              </c:extLst>
            </c:dLbl>
            <c:dLbl>
              <c:idx val="2"/>
              <c:layout>
                <c:manualLayout>
                  <c:x val="-1.7550127402980297E-2"/>
                  <c:y val="-4.7898409978677066E-2"/>
                </c:manualLayout>
              </c:layout>
              <c:tx>
                <c:rich>
                  <a:bodyPr/>
                  <a:lstStyle/>
                  <a:p>
                    <a:fld id="{9C324A68-0066-4F5E-A1E6-3A6DEA9B05EC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4A5F9666-EF5E-4B79-A5F4-8A7FF6251F8F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F623-412B-8D53-003BB9C78360}"/>
                </c:ext>
              </c:extLst>
            </c:dLbl>
            <c:dLbl>
              <c:idx val="3"/>
              <c:layout>
                <c:manualLayout>
                  <c:x val="3.9380670430249438E-3"/>
                  <c:y val="-3.0318144833520213E-2"/>
                </c:manualLayout>
              </c:layout>
              <c:tx>
                <c:rich>
                  <a:bodyPr/>
                  <a:lstStyle/>
                  <a:p>
                    <a:fld id="{3CC1D240-49AF-4C8A-864B-CE04CE5C572D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E89596DC-5C66-4E87-AE18-06DA693F16E9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F623-412B-8D53-003BB9C78360}"/>
                </c:ext>
              </c:extLst>
            </c:dLbl>
            <c:dLbl>
              <c:idx val="4"/>
              <c:layout>
                <c:manualLayout>
                  <c:x val="-9.0578147172897611E-2"/>
                  <c:y val="-3.78787878787878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23-412B-8D53-003BB9C783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('Total from CRT'!$B$19:$B$21,'Total from CRT'!$B$23)</c:f>
              <c:strCache>
                <c:ptCount val="4"/>
                <c:pt idx="0">
                  <c:v>Energy</c:v>
                </c:pt>
                <c:pt idx="1">
                  <c:v>IPPU</c:v>
                </c:pt>
                <c:pt idx="2">
                  <c:v>Agriculture </c:v>
                </c:pt>
                <c:pt idx="3">
                  <c:v>Waste </c:v>
                </c:pt>
              </c:strCache>
            </c:strRef>
          </c:cat>
          <c:val>
            <c:numRef>
              <c:f>('Total from CRT'!$C$19:$C$21,'Total from CRT'!$C$23)</c:f>
              <c:numCache>
                <c:formatCode>#,##0.00</c:formatCode>
                <c:ptCount val="4"/>
                <c:pt idx="0">
                  <c:v>31084.585789909332</c:v>
                </c:pt>
                <c:pt idx="1">
                  <c:v>3123.7666097779188</c:v>
                </c:pt>
                <c:pt idx="2">
                  <c:v>19759.886689205632</c:v>
                </c:pt>
                <c:pt idx="3">
                  <c:v>1709.2379654880638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('Total from CRT'!$B$19:$B$21,'Total from CRT'!$B$23)</c15:f>
                <c15:dlblRangeCache>
                  <c:ptCount val="4"/>
                  <c:pt idx="0">
                    <c:v>Energy</c:v>
                  </c:pt>
                  <c:pt idx="1">
                    <c:v>IPPU</c:v>
                  </c:pt>
                  <c:pt idx="2">
                    <c:v>Agriculture </c:v>
                  </c:pt>
                  <c:pt idx="3">
                    <c:v>Waste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F623-412B-8D53-003BB9C78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5.8314994065632314E-2"/>
          <c:y val="0.90310263299332394"/>
          <c:w val="0.91150757753505618"/>
          <c:h val="7.4961273583099647E-2"/>
        </c:manualLayout>
      </c:layout>
      <c:overlay val="0"/>
      <c:txPr>
        <a:bodyPr/>
        <a:lstStyle/>
        <a:p>
          <a:pPr>
            <a:defRPr sz="1200" b="1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640234755774194E-2"/>
          <c:y val="5.5150436292550807E-2"/>
          <c:w val="0.95054315051542226"/>
          <c:h val="0.78584686622909994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'Figure 2.12'!$C$7</c:f>
              <c:strCache>
                <c:ptCount val="1"/>
                <c:pt idx="0">
                  <c:v>NOx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'Figure 2.12'!$D$1:$AL$1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2.12'!$D$7:$AL$7</c:f>
              <c:numCache>
                <c:formatCode>0.00</c:formatCode>
                <c:ptCount val="35"/>
                <c:pt idx="0">
                  <c:v>168.92800610884441</c:v>
                </c:pt>
                <c:pt idx="1">
                  <c:v>172.25503604058966</c:v>
                </c:pt>
                <c:pt idx="2">
                  <c:v>181.06183060345452</c:v>
                </c:pt>
                <c:pt idx="3">
                  <c:v>173.59711800869724</c:v>
                </c:pt>
                <c:pt idx="4">
                  <c:v>173.67232175308609</c:v>
                </c:pt>
                <c:pt idx="5">
                  <c:v>172.11363857264359</c:v>
                </c:pt>
                <c:pt idx="6">
                  <c:v>175.57377274480811</c:v>
                </c:pt>
                <c:pt idx="7">
                  <c:v>170.34462279141161</c:v>
                </c:pt>
                <c:pt idx="8">
                  <c:v>179.61382361292169</c:v>
                </c:pt>
                <c:pt idx="9">
                  <c:v>180.87585028859445</c:v>
                </c:pt>
                <c:pt idx="10">
                  <c:v>182.69007128661971</c:v>
                </c:pt>
                <c:pt idx="11">
                  <c:v>181.64464075730129</c:v>
                </c:pt>
                <c:pt idx="12">
                  <c:v>174.21735672562411</c:v>
                </c:pt>
                <c:pt idx="13">
                  <c:v>172.93464756463177</c:v>
                </c:pt>
                <c:pt idx="14">
                  <c:v>175.02758878836926</c:v>
                </c:pt>
                <c:pt idx="15">
                  <c:v>176.8111247780277</c:v>
                </c:pt>
                <c:pt idx="16">
                  <c:v>172.38399632595224</c:v>
                </c:pt>
                <c:pt idx="17">
                  <c:v>169.16716768553025</c:v>
                </c:pt>
                <c:pt idx="18">
                  <c:v>154.79193047352982</c:v>
                </c:pt>
                <c:pt idx="19">
                  <c:v>131.51766506295988</c:v>
                </c:pt>
                <c:pt idx="20">
                  <c:v>123.57267114365079</c:v>
                </c:pt>
                <c:pt idx="21">
                  <c:v>110.98291693014345</c:v>
                </c:pt>
                <c:pt idx="22">
                  <c:v>112.14524691015916</c:v>
                </c:pt>
                <c:pt idx="23">
                  <c:v>114.10018316962692</c:v>
                </c:pt>
                <c:pt idx="24">
                  <c:v>112.91075524685151</c:v>
                </c:pt>
                <c:pt idx="25">
                  <c:v>115.65299121271229</c:v>
                </c:pt>
                <c:pt idx="26">
                  <c:v>116.19679714309157</c:v>
                </c:pt>
                <c:pt idx="27">
                  <c:v>114.99875434202663</c:v>
                </c:pt>
                <c:pt idx="28">
                  <c:v>115.07982079063697</c:v>
                </c:pt>
                <c:pt idx="29">
                  <c:v>109.02007909824545</c:v>
                </c:pt>
                <c:pt idx="30">
                  <c:v>99.885551828879599</c:v>
                </c:pt>
                <c:pt idx="31">
                  <c:v>102.10989471013083</c:v>
                </c:pt>
                <c:pt idx="32">
                  <c:v>96.379547246585773</c:v>
                </c:pt>
                <c:pt idx="33">
                  <c:v>89.992393978367588</c:v>
                </c:pt>
                <c:pt idx="34">
                  <c:v>87.759528589467195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34-4F99-A896-F558E1E1E86B}"/>
            </c:ext>
          </c:extLst>
        </c:ser>
        <c:ser>
          <c:idx val="5"/>
          <c:order val="1"/>
          <c:tx>
            <c:strRef>
              <c:f>'Figure 2.12'!$C$8</c:f>
              <c:strCache>
                <c:ptCount val="1"/>
                <c:pt idx="0">
                  <c:v>SO2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'Figure 2.12'!$D$1:$AL$1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2.12'!$D$8:$AL$8</c:f>
              <c:numCache>
                <c:formatCode>0.00</c:formatCode>
                <c:ptCount val="35"/>
                <c:pt idx="0">
                  <c:v>182.76932098293372</c:v>
                </c:pt>
                <c:pt idx="1">
                  <c:v>184.24957056417901</c:v>
                </c:pt>
                <c:pt idx="2">
                  <c:v>171.66077933573962</c:v>
                </c:pt>
                <c:pt idx="3">
                  <c:v>162.73744163344386</c:v>
                </c:pt>
                <c:pt idx="4">
                  <c:v>177.65902197943041</c:v>
                </c:pt>
                <c:pt idx="5">
                  <c:v>163.65300055562156</c:v>
                </c:pt>
                <c:pt idx="6">
                  <c:v>150.66425520714705</c:v>
                </c:pt>
                <c:pt idx="7">
                  <c:v>169.4403728017565</c:v>
                </c:pt>
                <c:pt idx="8">
                  <c:v>180.17233599991917</c:v>
                </c:pt>
                <c:pt idx="9">
                  <c:v>161.45362414878437</c:v>
                </c:pt>
                <c:pt idx="10">
                  <c:v>144.7140751700899</c:v>
                </c:pt>
                <c:pt idx="11">
                  <c:v>142.68455675823779</c:v>
                </c:pt>
                <c:pt idx="12">
                  <c:v>106.97854375743123</c:v>
                </c:pt>
                <c:pt idx="13">
                  <c:v>83.097142404528171</c:v>
                </c:pt>
                <c:pt idx="14">
                  <c:v>73.663837098588061</c:v>
                </c:pt>
                <c:pt idx="15">
                  <c:v>73.973000144728928</c:v>
                </c:pt>
                <c:pt idx="16">
                  <c:v>61.816318006209009</c:v>
                </c:pt>
                <c:pt idx="17">
                  <c:v>55.889897806549463</c:v>
                </c:pt>
                <c:pt idx="18">
                  <c:v>46.282296749478924</c:v>
                </c:pt>
                <c:pt idx="19">
                  <c:v>33.132020581775251</c:v>
                </c:pt>
                <c:pt idx="20">
                  <c:v>27.229189661786386</c:v>
                </c:pt>
                <c:pt idx="21">
                  <c:v>25.272472821195173</c:v>
                </c:pt>
                <c:pt idx="22">
                  <c:v>23.928040817698701</c:v>
                </c:pt>
                <c:pt idx="23">
                  <c:v>23.944141169228562</c:v>
                </c:pt>
                <c:pt idx="24">
                  <c:v>17.931152516006431</c:v>
                </c:pt>
                <c:pt idx="25">
                  <c:v>16.383509534776937</c:v>
                </c:pt>
                <c:pt idx="26">
                  <c:v>15.675591621337022</c:v>
                </c:pt>
                <c:pt idx="27">
                  <c:v>14.939755595305886</c:v>
                </c:pt>
                <c:pt idx="28">
                  <c:v>13.715504749138539</c:v>
                </c:pt>
                <c:pt idx="29">
                  <c:v>11.093798981317983</c:v>
                </c:pt>
                <c:pt idx="30">
                  <c:v>10.889232445500603</c:v>
                </c:pt>
                <c:pt idx="31">
                  <c:v>12.801101318544911</c:v>
                </c:pt>
                <c:pt idx="32">
                  <c:v>9.1887755621774172</c:v>
                </c:pt>
                <c:pt idx="33">
                  <c:v>7.2939940678196011</c:v>
                </c:pt>
                <c:pt idx="34">
                  <c:v>6.9656682930386946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34-4F99-A896-F558E1E1E86B}"/>
            </c:ext>
          </c:extLst>
        </c:ser>
        <c:ser>
          <c:idx val="10"/>
          <c:order val="2"/>
          <c:tx>
            <c:strRef>
              <c:f>'Figure 2.12'!$C$9</c:f>
              <c:strCache>
                <c:ptCount val="1"/>
                <c:pt idx="0">
                  <c:v>NMVOC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numRef>
              <c:f>'Figure 2.12'!$D$1:$AL$1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2.12'!$D$9:$AL$9</c:f>
              <c:numCache>
                <c:formatCode>0.00</c:formatCode>
                <c:ptCount val="35"/>
                <c:pt idx="0">
                  <c:v>158.84767029267212</c:v>
                </c:pt>
                <c:pt idx="1">
                  <c:v>158.6268403155583</c:v>
                </c:pt>
                <c:pt idx="2">
                  <c:v>153.85312272396146</c:v>
                </c:pt>
                <c:pt idx="3">
                  <c:v>150.79140161342096</c:v>
                </c:pt>
                <c:pt idx="4">
                  <c:v>147.05767086090268</c:v>
                </c:pt>
                <c:pt idx="5">
                  <c:v>144.74353086300286</c:v>
                </c:pt>
                <c:pt idx="6">
                  <c:v>145.24524700756129</c:v>
                </c:pt>
                <c:pt idx="7">
                  <c:v>141.82946826196761</c:v>
                </c:pt>
                <c:pt idx="8">
                  <c:v>143.66346387524439</c:v>
                </c:pt>
                <c:pt idx="9">
                  <c:v>134.25512825729652</c:v>
                </c:pt>
                <c:pt idx="10">
                  <c:v>127.48469457325517</c:v>
                </c:pt>
                <c:pt idx="11">
                  <c:v>126.76971703519392</c:v>
                </c:pt>
                <c:pt idx="12">
                  <c:v>126.15710143093725</c:v>
                </c:pt>
                <c:pt idx="13">
                  <c:v>124.1695492079954</c:v>
                </c:pt>
                <c:pt idx="14">
                  <c:v>123.27298542255907</c:v>
                </c:pt>
                <c:pt idx="15">
                  <c:v>121.07592190795324</c:v>
                </c:pt>
                <c:pt idx="16">
                  <c:v>118.69742243503075</c:v>
                </c:pt>
                <c:pt idx="17">
                  <c:v>120.31685693828287</c:v>
                </c:pt>
                <c:pt idx="18">
                  <c:v>118.24271779655993</c:v>
                </c:pt>
                <c:pt idx="19">
                  <c:v>116.03485405794596</c:v>
                </c:pt>
                <c:pt idx="20">
                  <c:v>112.84681548248355</c:v>
                </c:pt>
                <c:pt idx="21">
                  <c:v>109.79864464350085</c:v>
                </c:pt>
                <c:pt idx="22">
                  <c:v>109.91253710387868</c:v>
                </c:pt>
                <c:pt idx="23">
                  <c:v>111.69323557778492</c:v>
                </c:pt>
                <c:pt idx="24">
                  <c:v>109.20508212044609</c:v>
                </c:pt>
                <c:pt idx="25">
                  <c:v>110.84602019352535</c:v>
                </c:pt>
                <c:pt idx="26">
                  <c:v>112.60553247238197</c:v>
                </c:pt>
                <c:pt idx="27">
                  <c:v>116.16507319285898</c:v>
                </c:pt>
                <c:pt idx="28">
                  <c:v>114.64988384812807</c:v>
                </c:pt>
                <c:pt idx="29">
                  <c:v>115.59900688397209</c:v>
                </c:pt>
                <c:pt idx="30">
                  <c:v>112.73373311856234</c:v>
                </c:pt>
                <c:pt idx="31">
                  <c:v>112.3092964704131</c:v>
                </c:pt>
                <c:pt idx="32">
                  <c:v>113.5727825456556</c:v>
                </c:pt>
                <c:pt idx="33">
                  <c:v>111.0376688652198</c:v>
                </c:pt>
                <c:pt idx="34">
                  <c:v>109.86007697814404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34-4F99-A896-F558E1E1E86B}"/>
            </c:ext>
          </c:extLst>
        </c:ser>
        <c:ser>
          <c:idx val="14"/>
          <c:order val="3"/>
          <c:tx>
            <c:strRef>
              <c:f>'Figure 2.12'!$C$10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f>'Figure 2.12'!$D$1:$AL$1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2.12'!$D$10:$AL$10</c:f>
              <c:numCache>
                <c:formatCode>0.00</c:formatCode>
                <c:ptCount val="35"/>
                <c:pt idx="0">
                  <c:v>573.12049815694945</c:v>
                </c:pt>
                <c:pt idx="1">
                  <c:v>561.46971220278726</c:v>
                </c:pt>
                <c:pt idx="2">
                  <c:v>513.60889228658414</c:v>
                </c:pt>
                <c:pt idx="3">
                  <c:v>491.87411400288073</c:v>
                </c:pt>
                <c:pt idx="4">
                  <c:v>452.68202044753809</c:v>
                </c:pt>
                <c:pt idx="5">
                  <c:v>432.35488277001599</c:v>
                </c:pt>
                <c:pt idx="6">
                  <c:v>429.32843984696814</c:v>
                </c:pt>
                <c:pt idx="7">
                  <c:v>391.47921981878955</c:v>
                </c:pt>
                <c:pt idx="8">
                  <c:v>403.20236642846788</c:v>
                </c:pt>
                <c:pt idx="9">
                  <c:v>353.89328745620298</c:v>
                </c:pt>
                <c:pt idx="10">
                  <c:v>343.45637607491625</c:v>
                </c:pt>
                <c:pt idx="11">
                  <c:v>333.04238915235857</c:v>
                </c:pt>
                <c:pt idx="12">
                  <c:v>320.56556298467444</c:v>
                </c:pt>
                <c:pt idx="13">
                  <c:v>305.81697349198743</c:v>
                </c:pt>
                <c:pt idx="14">
                  <c:v>300.44971326369904</c:v>
                </c:pt>
                <c:pt idx="15">
                  <c:v>302.09863913520343</c:v>
                </c:pt>
                <c:pt idx="16">
                  <c:v>285.35463748327595</c:v>
                </c:pt>
                <c:pt idx="17">
                  <c:v>270.6280826552092</c:v>
                </c:pt>
                <c:pt idx="18">
                  <c:v>268.08835598716468</c:v>
                </c:pt>
                <c:pt idx="19">
                  <c:v>252.81718387063856</c:v>
                </c:pt>
                <c:pt idx="20">
                  <c:v>234.2163367922671</c:v>
                </c:pt>
                <c:pt idx="21">
                  <c:v>215.04971424619652</c:v>
                </c:pt>
                <c:pt idx="22">
                  <c:v>207.56288445169508</c:v>
                </c:pt>
                <c:pt idx="23">
                  <c:v>206.14187130630827</c:v>
                </c:pt>
                <c:pt idx="24">
                  <c:v>191.50923932443999</c:v>
                </c:pt>
                <c:pt idx="25">
                  <c:v>191.18509297091734</c:v>
                </c:pt>
                <c:pt idx="26">
                  <c:v>186.5180287727724</c:v>
                </c:pt>
                <c:pt idx="27">
                  <c:v>158.6731845430694</c:v>
                </c:pt>
                <c:pt idx="28">
                  <c:v>152.15738367020245</c:v>
                </c:pt>
                <c:pt idx="29">
                  <c:v>131.51137345812938</c:v>
                </c:pt>
                <c:pt idx="30">
                  <c:v>124.37717313700277</c:v>
                </c:pt>
                <c:pt idx="31">
                  <c:v>124.14706727961334</c:v>
                </c:pt>
                <c:pt idx="32">
                  <c:v>106.43544644969342</c:v>
                </c:pt>
                <c:pt idx="33">
                  <c:v>92.190512588350089</c:v>
                </c:pt>
                <c:pt idx="34">
                  <c:v>87.444326799040127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34-4F99-A896-F558E1E1E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3884288"/>
        <c:axId val="423885824"/>
      </c:barChart>
      <c:catAx>
        <c:axId val="42388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23885824"/>
        <c:crosses val="autoZero"/>
        <c:auto val="1"/>
        <c:lblAlgn val="ctr"/>
        <c:lblOffset val="100"/>
        <c:noMultiLvlLbl val="0"/>
      </c:catAx>
      <c:valAx>
        <c:axId val="423885824"/>
        <c:scaling>
          <c:orientation val="minMax"/>
          <c:max val="60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</a:p>
            </c:rich>
          </c:tx>
          <c:layout>
            <c:manualLayout>
              <c:xMode val="edge"/>
              <c:yMode val="edge"/>
              <c:x val="6.6702358164177494E-3"/>
              <c:y val="0.3479832253977961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4238842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930778936391061"/>
          <c:y val="0.933195801981063"/>
          <c:w val="0.70105351005690864"/>
          <c:h val="5.0160647394803803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7899700509728476E-2"/>
          <c:y val="4.6828660980484244E-2"/>
          <c:w val="0.95054315051542226"/>
          <c:h val="0.78584686622909994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'Figure 2.12'!$C$7</c:f>
              <c:strCache>
                <c:ptCount val="1"/>
                <c:pt idx="0">
                  <c:v>NOx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2.12'!$D$1:$AL$1</c15:sqref>
                  </c15:fullRef>
                </c:ext>
              </c:extLst>
              <c:f>('Figure 2.12'!$D$1,'Figure 2.12'!$I$1,'Figure 2.12'!$N$1,'Figure 2.12'!$S$1,'Figure 2.12'!$X$1,'Figure 2.12'!$AC$1:$AL$1)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2.12'!$D$7:$AL$7</c15:sqref>
                  </c15:fullRef>
                </c:ext>
              </c:extLst>
              <c:f>('Figure 2.12'!$D$7,'Figure 2.12'!$I$7,'Figure 2.12'!$N$7,'Figure 2.12'!$S$7,'Figure 2.12'!$X$7,'Figure 2.12'!$AC$7:$AL$7)</c:f>
              <c:numCache>
                <c:formatCode>0.00</c:formatCode>
                <c:ptCount val="15"/>
                <c:pt idx="0">
                  <c:v>168.92800610884441</c:v>
                </c:pt>
                <c:pt idx="1">
                  <c:v>172.11363857264359</c:v>
                </c:pt>
                <c:pt idx="2">
                  <c:v>182.69007128661971</c:v>
                </c:pt>
                <c:pt idx="3">
                  <c:v>176.8111247780277</c:v>
                </c:pt>
                <c:pt idx="4">
                  <c:v>123.57267114365079</c:v>
                </c:pt>
                <c:pt idx="5">
                  <c:v>115.65299121271229</c:v>
                </c:pt>
                <c:pt idx="6">
                  <c:v>116.19679714309157</c:v>
                </c:pt>
                <c:pt idx="7">
                  <c:v>114.99875434202663</c:v>
                </c:pt>
                <c:pt idx="8">
                  <c:v>115.07982079063697</c:v>
                </c:pt>
                <c:pt idx="9">
                  <c:v>109.02007909824545</c:v>
                </c:pt>
                <c:pt idx="10">
                  <c:v>99.885551828879599</c:v>
                </c:pt>
                <c:pt idx="11">
                  <c:v>102.10989471013083</c:v>
                </c:pt>
                <c:pt idx="12">
                  <c:v>96.379547246585773</c:v>
                </c:pt>
                <c:pt idx="13">
                  <c:v>89.992393978367588</c:v>
                </c:pt>
                <c:pt idx="14">
                  <c:v>87.759528589467195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6B-4705-8591-C600F47E6FA4}"/>
            </c:ext>
          </c:extLst>
        </c:ser>
        <c:ser>
          <c:idx val="5"/>
          <c:order val="1"/>
          <c:tx>
            <c:strRef>
              <c:f>'Figure 2.12'!$C$8</c:f>
              <c:strCache>
                <c:ptCount val="1"/>
                <c:pt idx="0">
                  <c:v>SO2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2.12'!$D$1:$AL$1</c15:sqref>
                  </c15:fullRef>
                </c:ext>
              </c:extLst>
              <c:f>('Figure 2.12'!$D$1,'Figure 2.12'!$I$1,'Figure 2.12'!$N$1,'Figure 2.12'!$S$1,'Figure 2.12'!$X$1,'Figure 2.12'!$AC$1:$AL$1)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2.12'!$D$8:$AL$8</c15:sqref>
                  </c15:fullRef>
                </c:ext>
              </c:extLst>
              <c:f>('Figure 2.12'!$D$8,'Figure 2.12'!$I$8,'Figure 2.12'!$N$8,'Figure 2.12'!$S$8,'Figure 2.12'!$X$8,'Figure 2.12'!$AC$8:$AL$8)</c:f>
              <c:numCache>
                <c:formatCode>0.00</c:formatCode>
                <c:ptCount val="15"/>
                <c:pt idx="0">
                  <c:v>182.76932098293372</c:v>
                </c:pt>
                <c:pt idx="1">
                  <c:v>163.65300055562156</c:v>
                </c:pt>
                <c:pt idx="2">
                  <c:v>144.7140751700899</c:v>
                </c:pt>
                <c:pt idx="3">
                  <c:v>73.973000144728928</c:v>
                </c:pt>
                <c:pt idx="4">
                  <c:v>27.229189661786386</c:v>
                </c:pt>
                <c:pt idx="5">
                  <c:v>16.383509534776937</c:v>
                </c:pt>
                <c:pt idx="6">
                  <c:v>15.675591621337022</c:v>
                </c:pt>
                <c:pt idx="7">
                  <c:v>14.939755595305886</c:v>
                </c:pt>
                <c:pt idx="8">
                  <c:v>13.715504749138539</c:v>
                </c:pt>
                <c:pt idx="9">
                  <c:v>11.093798981317983</c:v>
                </c:pt>
                <c:pt idx="10">
                  <c:v>10.889232445500603</c:v>
                </c:pt>
                <c:pt idx="11">
                  <c:v>12.801101318544911</c:v>
                </c:pt>
                <c:pt idx="12">
                  <c:v>9.1887755621774172</c:v>
                </c:pt>
                <c:pt idx="13">
                  <c:v>7.2939940678196011</c:v>
                </c:pt>
                <c:pt idx="14">
                  <c:v>6.9656682930386946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6B-4705-8591-C600F47E6FA4}"/>
            </c:ext>
          </c:extLst>
        </c:ser>
        <c:ser>
          <c:idx val="10"/>
          <c:order val="2"/>
          <c:tx>
            <c:strRef>
              <c:f>'Figure 2.12'!$C$9</c:f>
              <c:strCache>
                <c:ptCount val="1"/>
                <c:pt idx="0">
                  <c:v>NMVOC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2.12'!$D$1:$AL$1</c15:sqref>
                  </c15:fullRef>
                </c:ext>
              </c:extLst>
              <c:f>('Figure 2.12'!$D$1,'Figure 2.12'!$I$1,'Figure 2.12'!$N$1,'Figure 2.12'!$S$1,'Figure 2.12'!$X$1,'Figure 2.12'!$AC$1:$AL$1)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2.12'!$D$9:$AL$9</c15:sqref>
                  </c15:fullRef>
                </c:ext>
              </c:extLst>
              <c:f>('Figure 2.12'!$D$9,'Figure 2.12'!$I$9,'Figure 2.12'!$N$9,'Figure 2.12'!$S$9,'Figure 2.12'!$X$9,'Figure 2.12'!$AC$9:$AL$9)</c:f>
              <c:numCache>
                <c:formatCode>0.00</c:formatCode>
                <c:ptCount val="15"/>
                <c:pt idx="0">
                  <c:v>158.84767029267212</c:v>
                </c:pt>
                <c:pt idx="1">
                  <c:v>144.74353086300286</c:v>
                </c:pt>
                <c:pt idx="2">
                  <c:v>127.48469457325517</c:v>
                </c:pt>
                <c:pt idx="3">
                  <c:v>121.07592190795324</c:v>
                </c:pt>
                <c:pt idx="4">
                  <c:v>112.84681548248355</c:v>
                </c:pt>
                <c:pt idx="5">
                  <c:v>110.84602019352535</c:v>
                </c:pt>
                <c:pt idx="6">
                  <c:v>112.60553247238197</c:v>
                </c:pt>
                <c:pt idx="7">
                  <c:v>116.16507319285898</c:v>
                </c:pt>
                <c:pt idx="8">
                  <c:v>114.64988384812807</c:v>
                </c:pt>
                <c:pt idx="9">
                  <c:v>115.59900688397209</c:v>
                </c:pt>
                <c:pt idx="10">
                  <c:v>112.73373311856234</c:v>
                </c:pt>
                <c:pt idx="11">
                  <c:v>112.3092964704131</c:v>
                </c:pt>
                <c:pt idx="12">
                  <c:v>113.5727825456556</c:v>
                </c:pt>
                <c:pt idx="13">
                  <c:v>111.0376688652198</c:v>
                </c:pt>
                <c:pt idx="14">
                  <c:v>109.86007697814404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6B-4705-8591-C600F47E6FA4}"/>
            </c:ext>
          </c:extLst>
        </c:ser>
        <c:ser>
          <c:idx val="14"/>
          <c:order val="3"/>
          <c:tx>
            <c:strRef>
              <c:f>'Figure 2.12'!$C$10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2.12'!$D$1:$AL$1</c15:sqref>
                  </c15:fullRef>
                </c:ext>
              </c:extLst>
              <c:f>('Figure 2.12'!$D$1,'Figure 2.12'!$I$1,'Figure 2.12'!$N$1,'Figure 2.12'!$S$1,'Figure 2.12'!$X$1,'Figure 2.12'!$AC$1:$AL$1)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2.12'!$D$10:$AL$10</c15:sqref>
                  </c15:fullRef>
                </c:ext>
              </c:extLst>
              <c:f>('Figure 2.12'!$D$10,'Figure 2.12'!$I$10,'Figure 2.12'!$N$10,'Figure 2.12'!$S$10,'Figure 2.12'!$X$10,'Figure 2.12'!$AC$10:$AL$10)</c:f>
              <c:numCache>
                <c:formatCode>0.00</c:formatCode>
                <c:ptCount val="15"/>
                <c:pt idx="0">
                  <c:v>573.12049815694945</c:v>
                </c:pt>
                <c:pt idx="1">
                  <c:v>432.35488277001599</c:v>
                </c:pt>
                <c:pt idx="2">
                  <c:v>343.45637607491625</c:v>
                </c:pt>
                <c:pt idx="3">
                  <c:v>302.09863913520343</c:v>
                </c:pt>
                <c:pt idx="4">
                  <c:v>234.2163367922671</c:v>
                </c:pt>
                <c:pt idx="5">
                  <c:v>191.18509297091734</c:v>
                </c:pt>
                <c:pt idx="6">
                  <c:v>186.5180287727724</c:v>
                </c:pt>
                <c:pt idx="7">
                  <c:v>158.6731845430694</c:v>
                </c:pt>
                <c:pt idx="8">
                  <c:v>152.15738367020245</c:v>
                </c:pt>
                <c:pt idx="9">
                  <c:v>131.51137345812938</c:v>
                </c:pt>
                <c:pt idx="10">
                  <c:v>124.37717313700277</c:v>
                </c:pt>
                <c:pt idx="11">
                  <c:v>124.14706727961334</c:v>
                </c:pt>
                <c:pt idx="12">
                  <c:v>106.43544644969342</c:v>
                </c:pt>
                <c:pt idx="13">
                  <c:v>92.190512588350089</c:v>
                </c:pt>
                <c:pt idx="14">
                  <c:v>87.444326799040127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6B-4705-8591-C600F47E6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3884288"/>
        <c:axId val="423885824"/>
      </c:barChart>
      <c:catAx>
        <c:axId val="42388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23885824"/>
        <c:crosses val="autoZero"/>
        <c:auto val="1"/>
        <c:lblAlgn val="ctr"/>
        <c:lblOffset val="100"/>
        <c:noMultiLvlLbl val="0"/>
      </c:catAx>
      <c:valAx>
        <c:axId val="423885824"/>
        <c:scaling>
          <c:orientation val="minMax"/>
          <c:max val="6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</a:p>
            </c:rich>
          </c:tx>
          <c:layout>
            <c:manualLayout>
              <c:xMode val="edge"/>
              <c:yMode val="edge"/>
              <c:x val="6.6702358164177494E-3"/>
              <c:y val="0.3479832253977961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4238842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930778936391061"/>
          <c:y val="0.933195801981063"/>
          <c:w val="0.70105351005690864"/>
          <c:h val="5.0160647394803803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60847818550984E-2"/>
          <c:y val="6.8528185245879794E-2"/>
          <c:w val="0.92428853232968522"/>
          <c:h val="0.7700580555555555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'TPER Fuels (total)'!$B$2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'TPER Fuels (total)'!$D$1:$AK$1</c:f>
              <c:numCache>
                <c:formatCode>0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numCache>
            </c:numRef>
          </c:cat>
          <c:val>
            <c:numRef>
              <c:f>'TPER Fuels (total)'!$D$2:$AK$2</c:f>
              <c:numCache>
                <c:formatCode>#,##0_);[Red]\(#,##0\)</c:formatCode>
                <c:ptCount val="34"/>
                <c:pt idx="0">
                  <c:v>1959.5188216384604</c:v>
                </c:pt>
                <c:pt idx="1">
                  <c:v>2044.4315456624247</c:v>
                </c:pt>
                <c:pt idx="2">
                  <c:v>1875.9875940747272</c:v>
                </c:pt>
                <c:pt idx="3">
                  <c:v>1856.0909815145133</c:v>
                </c:pt>
                <c:pt idx="4">
                  <c:v>1732.7292455783422</c:v>
                </c:pt>
                <c:pt idx="5">
                  <c:v>1776.8159653057521</c:v>
                </c:pt>
                <c:pt idx="6">
                  <c:v>1917.0684796613548</c:v>
                </c:pt>
                <c:pt idx="7">
                  <c:v>1799.677962687284</c:v>
                </c:pt>
                <c:pt idx="8">
                  <c:v>1866.4550954262822</c:v>
                </c:pt>
                <c:pt idx="9">
                  <c:v>1587.566535324604</c:v>
                </c:pt>
                <c:pt idx="10">
                  <c:v>1812.8761858299447</c:v>
                </c:pt>
                <c:pt idx="11">
                  <c:v>1877.4737772484461</c:v>
                </c:pt>
                <c:pt idx="12">
                  <c:v>1747.43594196</c:v>
                </c:pt>
                <c:pt idx="13">
                  <c:v>1744.9604473250399</c:v>
                </c:pt>
                <c:pt idx="14">
                  <c:v>1798.7209043303335</c:v>
                </c:pt>
                <c:pt idx="15">
                  <c:v>1862.4915911542569</c:v>
                </c:pt>
                <c:pt idx="16">
                  <c:v>1615.2556881105984</c:v>
                </c:pt>
                <c:pt idx="17">
                  <c:v>1581.6188393180819</c:v>
                </c:pt>
                <c:pt idx="18">
                  <c:v>1394.0934622416348</c:v>
                </c:pt>
                <c:pt idx="19">
                  <c:v>1131.7585338799117</c:v>
                </c:pt>
                <c:pt idx="20">
                  <c:v>1221.1078538290085</c:v>
                </c:pt>
                <c:pt idx="21">
                  <c:v>1212.4984024600881</c:v>
                </c:pt>
                <c:pt idx="22">
                  <c:v>1474.4252728290228</c:v>
                </c:pt>
                <c:pt idx="23">
                  <c:v>1297.3378778038561</c:v>
                </c:pt>
                <c:pt idx="24">
                  <c:v>1238.8151495646789</c:v>
                </c:pt>
                <c:pt idx="25">
                  <c:v>1452.3341426238719</c:v>
                </c:pt>
                <c:pt idx="26">
                  <c:v>1436.1441459962944</c:v>
                </c:pt>
                <c:pt idx="27">
                  <c:v>1134.122227604131</c:v>
                </c:pt>
                <c:pt idx="28">
                  <c:v>773.37304266120793</c:v>
                </c:pt>
                <c:pt idx="29">
                  <c:v>376.81887328864332</c:v>
                </c:pt>
                <c:pt idx="30">
                  <c:v>438.82227645241744</c:v>
                </c:pt>
                <c:pt idx="31">
                  <c:v>903.68975154078669</c:v>
                </c:pt>
                <c:pt idx="32">
                  <c:v>716.83444092141781</c:v>
                </c:pt>
                <c:pt idx="33">
                  <c:v>431.46419076820399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8-472D-AA86-BB8DE57FA2AC}"/>
            </c:ext>
          </c:extLst>
        </c:ser>
        <c:ser>
          <c:idx val="3"/>
          <c:order val="1"/>
          <c:tx>
            <c:strRef>
              <c:f>'TPER Fuels (total)'!$B$3</c:f>
              <c:strCache>
                <c:ptCount val="1"/>
                <c:pt idx="0">
                  <c:v>Peat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'TPER Fuels (total)'!$D$1:$AK$1</c:f>
              <c:numCache>
                <c:formatCode>0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numCache>
            </c:numRef>
          </c:cat>
          <c:val>
            <c:numRef>
              <c:f>'TPER Fuels (total)'!$D$3:$AK$3</c:f>
              <c:numCache>
                <c:formatCode>#,##0_);[Red]\(#,##0\)</c:formatCode>
                <c:ptCount val="34"/>
                <c:pt idx="0">
                  <c:v>1377.1659999933001</c:v>
                </c:pt>
                <c:pt idx="1">
                  <c:v>1276.462</c:v>
                </c:pt>
                <c:pt idx="2">
                  <c:v>1287.1090000000002</c:v>
                </c:pt>
                <c:pt idx="3">
                  <c:v>1217.5320000000002</c:v>
                </c:pt>
                <c:pt idx="4">
                  <c:v>1208.252</c:v>
                </c:pt>
                <c:pt idx="5">
                  <c:v>1184.3029999999999</c:v>
                </c:pt>
                <c:pt idx="6">
                  <c:v>1060.2450000000001</c:v>
                </c:pt>
                <c:pt idx="7">
                  <c:v>1036.5143</c:v>
                </c:pt>
                <c:pt idx="8">
                  <c:v>989.36739999999998</c:v>
                </c:pt>
                <c:pt idx="9">
                  <c:v>868.50800000000004</c:v>
                </c:pt>
                <c:pt idx="10">
                  <c:v>802.58499999999992</c:v>
                </c:pt>
                <c:pt idx="11">
                  <c:v>862.572</c:v>
                </c:pt>
                <c:pt idx="12">
                  <c:v>886.70799999999986</c:v>
                </c:pt>
                <c:pt idx="13">
                  <c:v>804.49999999999989</c:v>
                </c:pt>
                <c:pt idx="14">
                  <c:v>582.98361608868822</c:v>
                </c:pt>
                <c:pt idx="15">
                  <c:v>791.37019445269846</c:v>
                </c:pt>
                <c:pt idx="16">
                  <c:v>758.96498122572939</c:v>
                </c:pt>
                <c:pt idx="17">
                  <c:v>750.02379179159141</c:v>
                </c:pt>
                <c:pt idx="18">
                  <c:v>871.97918401833977</c:v>
                </c:pt>
                <c:pt idx="19">
                  <c:v>863.54023724344393</c:v>
                </c:pt>
                <c:pt idx="20">
                  <c:v>764.93198765897557</c:v>
                </c:pt>
                <c:pt idx="21">
                  <c:v>724.17163624691079</c:v>
                </c:pt>
                <c:pt idx="22">
                  <c:v>789.83641409462939</c:v>
                </c:pt>
                <c:pt idx="23">
                  <c:v>741.66842600667781</c:v>
                </c:pt>
                <c:pt idx="24">
                  <c:v>776.85210934146835</c:v>
                </c:pt>
                <c:pt idx="25">
                  <c:v>766.83229915169227</c:v>
                </c:pt>
                <c:pt idx="26">
                  <c:v>734.21477763050666</c:v>
                </c:pt>
                <c:pt idx="27">
                  <c:v>694.94257299657852</c:v>
                </c:pt>
                <c:pt idx="28">
                  <c:v>685.95222908664709</c:v>
                </c:pt>
                <c:pt idx="29">
                  <c:v>629.11841032011296</c:v>
                </c:pt>
                <c:pt idx="30">
                  <c:v>417.57072069315564</c:v>
                </c:pt>
                <c:pt idx="31">
                  <c:v>265.00401155164417</c:v>
                </c:pt>
                <c:pt idx="32">
                  <c:v>222.3786356774099</c:v>
                </c:pt>
                <c:pt idx="33">
                  <c:v>180.22396401616473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B8-472D-AA86-BB8DE57FA2AC}"/>
            </c:ext>
          </c:extLst>
        </c:ser>
        <c:ser>
          <c:idx val="2"/>
          <c:order val="2"/>
          <c:tx>
            <c:strRef>
              <c:f>'TPER Fuels (total)'!$B$4</c:f>
              <c:strCache>
                <c:ptCount val="1"/>
                <c:pt idx="0">
                  <c:v>Oil</c:v>
                </c:pt>
              </c:strCache>
            </c:strRef>
          </c:tx>
          <c:invertIfNegative val="0"/>
          <c:cat>
            <c:numRef>
              <c:f>'TPER Fuels (total)'!$D$1:$AK$1</c:f>
              <c:numCache>
                <c:formatCode>0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numCache>
            </c:numRef>
          </c:cat>
          <c:val>
            <c:numRef>
              <c:f>'TPER Fuels (total)'!$D$4:$AK$4</c:f>
              <c:numCache>
                <c:formatCode>#,##0_);[Red]\(#,##0\)</c:formatCode>
                <c:ptCount val="34"/>
                <c:pt idx="0">
                  <c:v>4438.649767474999</c:v>
                </c:pt>
                <c:pt idx="1">
                  <c:v>4738.9346711999997</c:v>
                </c:pt>
                <c:pt idx="2">
                  <c:v>4925.1741038500004</c:v>
                </c:pt>
                <c:pt idx="3">
                  <c:v>4969.5570183749996</c:v>
                </c:pt>
                <c:pt idx="4">
                  <c:v>5534.4456966500011</c:v>
                </c:pt>
                <c:pt idx="5">
                  <c:v>5551.121993050001</c:v>
                </c:pt>
                <c:pt idx="6">
                  <c:v>5810.6729293000017</c:v>
                </c:pt>
                <c:pt idx="7">
                  <c:v>6377.4650804499988</c:v>
                </c:pt>
                <c:pt idx="8">
                  <c:v>7119.1719731250014</c:v>
                </c:pt>
                <c:pt idx="9">
                  <c:v>8029.1264349499988</c:v>
                </c:pt>
                <c:pt idx="10">
                  <c:v>7885.0067224750001</c:v>
                </c:pt>
                <c:pt idx="11">
                  <c:v>8506.3220754250015</c:v>
                </c:pt>
                <c:pt idx="12">
                  <c:v>8411.9077880249988</c:v>
                </c:pt>
                <c:pt idx="13">
                  <c:v>8106.9694698999983</c:v>
                </c:pt>
                <c:pt idx="14">
                  <c:v>8696.0935537841069</c:v>
                </c:pt>
                <c:pt idx="15">
                  <c:v>9134.3980378341766</c:v>
                </c:pt>
                <c:pt idx="16">
                  <c:v>8961.4887597603138</c:v>
                </c:pt>
                <c:pt idx="17">
                  <c:v>8977.0259177235494</c:v>
                </c:pt>
                <c:pt idx="18">
                  <c:v>8925.6698018184597</c:v>
                </c:pt>
                <c:pt idx="19">
                  <c:v>7739.219290822597</c:v>
                </c:pt>
                <c:pt idx="20">
                  <c:v>7294.3480641830811</c:v>
                </c:pt>
                <c:pt idx="21">
                  <c:v>6785.8090139442265</c:v>
                </c:pt>
                <c:pt idx="22">
                  <c:v>6233.2802324399736</c:v>
                </c:pt>
                <c:pt idx="23">
                  <c:v>6279.932691116026</c:v>
                </c:pt>
                <c:pt idx="24">
                  <c:v>6238.7493755611758</c:v>
                </c:pt>
                <c:pt idx="25">
                  <c:v>6653.2001066788189</c:v>
                </c:pt>
                <c:pt idx="26">
                  <c:v>6946.1954754566541</c:v>
                </c:pt>
                <c:pt idx="27">
                  <c:v>6860.5158081472409</c:v>
                </c:pt>
                <c:pt idx="28">
                  <c:v>7152.9223383485532</c:v>
                </c:pt>
                <c:pt idx="29">
                  <c:v>7178.243430282947</c:v>
                </c:pt>
                <c:pt idx="30">
                  <c:v>5999.4348099571662</c:v>
                </c:pt>
                <c:pt idx="31">
                  <c:v>6338.3074659282884</c:v>
                </c:pt>
                <c:pt idx="32">
                  <c:v>6909.8758880598361</c:v>
                </c:pt>
                <c:pt idx="33">
                  <c:v>6884.0536132679235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B8-472D-AA86-BB8DE57FA2AC}"/>
            </c:ext>
          </c:extLst>
        </c:ser>
        <c:ser>
          <c:idx val="1"/>
          <c:order val="3"/>
          <c:tx>
            <c:strRef>
              <c:f>'TPER Fuels (total)'!$B$5</c:f>
              <c:strCache>
                <c:ptCount val="1"/>
                <c:pt idx="0">
                  <c:v>Gas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numRef>
              <c:f>'TPER Fuels (total)'!$D$1:$AK$1</c:f>
              <c:numCache>
                <c:formatCode>0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numCache>
            </c:numRef>
          </c:cat>
          <c:val>
            <c:numRef>
              <c:f>'TPER Fuels (total)'!$D$5:$AK$5</c:f>
              <c:numCache>
                <c:formatCode>#,##0_);[Red]\(#,##0\)</c:formatCode>
                <c:ptCount val="34"/>
                <c:pt idx="0">
                  <c:v>1446.1610214860982</c:v>
                </c:pt>
                <c:pt idx="1">
                  <c:v>1475.4523059603362</c:v>
                </c:pt>
                <c:pt idx="2">
                  <c:v>1466.0203420108685</c:v>
                </c:pt>
                <c:pt idx="3">
                  <c:v>1749.8746285633649</c:v>
                </c:pt>
                <c:pt idx="4">
                  <c:v>1739.0048814701263</c:v>
                </c:pt>
                <c:pt idx="5">
                  <c:v>1915.5522868551145</c:v>
                </c:pt>
                <c:pt idx="6">
                  <c:v>2255.2898150368665</c:v>
                </c:pt>
                <c:pt idx="7">
                  <c:v>2310.6811401932446</c:v>
                </c:pt>
                <c:pt idx="8">
                  <c:v>2347.9949305135115</c:v>
                </c:pt>
                <c:pt idx="9">
                  <c:v>2593.3026398067595</c:v>
                </c:pt>
                <c:pt idx="10">
                  <c:v>3059.3513283102143</c:v>
                </c:pt>
                <c:pt idx="11">
                  <c:v>3138.6980639633803</c:v>
                </c:pt>
                <c:pt idx="12">
                  <c:v>3333.8013798036445</c:v>
                </c:pt>
                <c:pt idx="13">
                  <c:v>3659.3635015137847</c:v>
                </c:pt>
                <c:pt idx="14">
                  <c:v>3652.9976872223997</c:v>
                </c:pt>
                <c:pt idx="15">
                  <c:v>3503.2554345766534</c:v>
                </c:pt>
                <c:pt idx="16">
                  <c:v>3968.8471465113107</c:v>
                </c:pt>
                <c:pt idx="17">
                  <c:v>4255.1970234321316</c:v>
                </c:pt>
                <c:pt idx="18">
                  <c:v>4523.5913856049292</c:v>
                </c:pt>
                <c:pt idx="19">
                  <c:v>4295.2748447082722</c:v>
                </c:pt>
                <c:pt idx="20">
                  <c:v>4711.9128231128725</c:v>
                </c:pt>
                <c:pt idx="21">
                  <c:v>4146.983481862896</c:v>
                </c:pt>
                <c:pt idx="22">
                  <c:v>4040.9392971238017</c:v>
                </c:pt>
                <c:pt idx="23">
                  <c:v>3862.5600435215815</c:v>
                </c:pt>
                <c:pt idx="24">
                  <c:v>3731.3032087817996</c:v>
                </c:pt>
                <c:pt idx="25">
                  <c:v>3769.0771681468505</c:v>
                </c:pt>
                <c:pt idx="26">
                  <c:v>4250.8766086175829</c:v>
                </c:pt>
                <c:pt idx="27">
                  <c:v>4315.4605816909971</c:v>
                </c:pt>
                <c:pt idx="28">
                  <c:v>4480.2572507256682</c:v>
                </c:pt>
                <c:pt idx="29">
                  <c:v>4571.2977896673938</c:v>
                </c:pt>
                <c:pt idx="30">
                  <c:v>4575.9999426793147</c:v>
                </c:pt>
                <c:pt idx="31">
                  <c:v>4383.7279215152339</c:v>
                </c:pt>
                <c:pt idx="32">
                  <c:v>4471.1701999877605</c:v>
                </c:pt>
                <c:pt idx="33">
                  <c:v>4149.8516762376512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B8-472D-AA86-BB8DE57FA2AC}"/>
            </c:ext>
          </c:extLst>
        </c:ser>
        <c:ser>
          <c:idx val="0"/>
          <c:order val="4"/>
          <c:tx>
            <c:strRef>
              <c:f>'TPER Fuels (total)'!$B$6</c:f>
              <c:strCache>
                <c:ptCount val="1"/>
                <c:pt idx="0">
                  <c:v>Renewables </c:v>
                </c:pt>
              </c:strCache>
            </c:strRef>
          </c:tx>
          <c:invertIfNegative val="0"/>
          <c:cat>
            <c:numRef>
              <c:f>'TPER Fuels (total)'!$D$1:$AK$1</c:f>
              <c:numCache>
                <c:formatCode>0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numCache>
            </c:numRef>
          </c:cat>
          <c:val>
            <c:numRef>
              <c:f>'TPER Fuels (total)'!$D$6:$AK$6</c:f>
              <c:numCache>
                <c:formatCode>#,##0_);[Red]\(#,##0\)</c:formatCode>
                <c:ptCount val="34"/>
                <c:pt idx="0">
                  <c:v>167.78092232731441</c:v>
                </c:pt>
                <c:pt idx="1">
                  <c:v>167.82254826129187</c:v>
                </c:pt>
                <c:pt idx="2">
                  <c:v>162.50436266360947</c:v>
                </c:pt>
                <c:pt idx="3">
                  <c:v>160.61205311932741</c:v>
                </c:pt>
                <c:pt idx="4">
                  <c:v>174.18208406820253</c:v>
                </c:pt>
                <c:pt idx="5">
                  <c:v>154.66116168070334</c:v>
                </c:pt>
                <c:pt idx="6">
                  <c:v>168.58727096072766</c:v>
                </c:pt>
                <c:pt idx="7">
                  <c:v>180.76562597052356</c:v>
                </c:pt>
                <c:pt idx="8">
                  <c:v>231.41674555320444</c:v>
                </c:pt>
                <c:pt idx="9">
                  <c:v>221.79125221469823</c:v>
                </c:pt>
                <c:pt idx="10">
                  <c:v>235.09633852510527</c:v>
                </c:pt>
                <c:pt idx="11">
                  <c:v>233.88652081945531</c:v>
                </c:pt>
                <c:pt idx="12">
                  <c:v>261.37189264822541</c:v>
                </c:pt>
                <c:pt idx="13">
                  <c:v>236.30747079405035</c:v>
                </c:pt>
                <c:pt idx="14">
                  <c:v>284.17767085522206</c:v>
                </c:pt>
                <c:pt idx="15">
                  <c:v>370.43429734025324</c:v>
                </c:pt>
                <c:pt idx="16">
                  <c:v>430.29970893258638</c:v>
                </c:pt>
                <c:pt idx="17">
                  <c:v>487.79873755467656</c:v>
                </c:pt>
                <c:pt idx="18">
                  <c:v>588.31703391793974</c:v>
                </c:pt>
                <c:pt idx="19">
                  <c:v>677.46513521244822</c:v>
                </c:pt>
                <c:pt idx="20">
                  <c:v>678.45783503575171</c:v>
                </c:pt>
                <c:pt idx="21">
                  <c:v>826.39593421796371</c:v>
                </c:pt>
                <c:pt idx="22">
                  <c:v>822.40436637720495</c:v>
                </c:pt>
                <c:pt idx="23">
                  <c:v>888.01235903348743</c:v>
                </c:pt>
                <c:pt idx="24">
                  <c:v>1011.3581820589399</c:v>
                </c:pt>
                <c:pt idx="25">
                  <c:v>1146.7320320137439</c:v>
                </c:pt>
                <c:pt idx="26">
                  <c:v>1144.4817979150237</c:v>
                </c:pt>
                <c:pt idx="27">
                  <c:v>1346.8579198605748</c:v>
                </c:pt>
                <c:pt idx="28">
                  <c:v>1488.6853822274306</c:v>
                </c:pt>
                <c:pt idx="29">
                  <c:v>1655.2642544826826</c:v>
                </c:pt>
                <c:pt idx="30">
                  <c:v>1814.643131069462</c:v>
                </c:pt>
                <c:pt idx="31">
                  <c:v>1646.5073475580691</c:v>
                </c:pt>
                <c:pt idx="32">
                  <c:v>1852.1441895645833</c:v>
                </c:pt>
                <c:pt idx="33">
                  <c:v>1993.4749718336152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E-4882-BF36-2561E5925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9276928"/>
        <c:axId val="615740544"/>
      </c:barChart>
      <c:catAx>
        <c:axId val="5992769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615740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1574054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Thousand TOE</a:t>
                </a:r>
              </a:p>
            </c:rich>
          </c:tx>
          <c:layout>
            <c:manualLayout>
              <c:xMode val="edge"/>
              <c:yMode val="edge"/>
              <c:x val="7.9258488915300677E-3"/>
              <c:y val="0.33119472222222224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5992769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2609527576402588"/>
          <c:y val="0.92317833333333332"/>
          <c:w val="0.83264550622513889"/>
          <c:h val="6.379250000000000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4160847818550984E-2"/>
          <c:y val="6.8528185245879794E-2"/>
          <c:w val="0.92428853232968522"/>
          <c:h val="0.7700580555555555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'TPER Fuels (total)'!$B$2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'TPER Fuels (total)'!$D$1:$AK$1</c15:sqref>
                  </c15:fullRef>
                </c:ext>
              </c:extLst>
              <c:f>('TPER Fuels (total)'!$D$1,'TPER Fuels (total)'!$H$1,'TPER Fuels (total)'!$M$1,'TPER Fuels (total)'!$R$1,'TPER Fuels (total)'!$W$1,'TPER Fuels (total)'!$AB$1:$AK$1)</c:f>
              <c:numCache>
                <c:formatCode>0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'TPER Fuels (total)'!$D$2:$AK$2</c15:sqref>
                  </c15:fullRef>
                </c:ext>
              </c:extLst>
              <c:f>('TPER Fuels (total)'!$D$2,'TPER Fuels (total)'!$H$2,'TPER Fuels (total)'!$M$2,'TPER Fuels (total)'!$R$2,'TPER Fuels (total)'!$W$2,'TPER Fuels (total)'!$AB$2:$AK$2)</c:f>
              <c:numCache>
                <c:formatCode>#,##0_);[Red]\(#,##0\)</c:formatCode>
                <c:ptCount val="15"/>
                <c:pt idx="0">
                  <c:v>1959.5188216384604</c:v>
                </c:pt>
                <c:pt idx="1">
                  <c:v>1732.7292455783422</c:v>
                </c:pt>
                <c:pt idx="2">
                  <c:v>1587.566535324604</c:v>
                </c:pt>
                <c:pt idx="3">
                  <c:v>1798.7209043303335</c:v>
                </c:pt>
                <c:pt idx="4">
                  <c:v>1131.7585338799117</c:v>
                </c:pt>
                <c:pt idx="5">
                  <c:v>1238.8151495646789</c:v>
                </c:pt>
                <c:pt idx="6">
                  <c:v>1452.3341426238719</c:v>
                </c:pt>
                <c:pt idx="7">
                  <c:v>1436.1441459962944</c:v>
                </c:pt>
                <c:pt idx="8">
                  <c:v>1134.122227604131</c:v>
                </c:pt>
                <c:pt idx="9">
                  <c:v>773.37304266120793</c:v>
                </c:pt>
                <c:pt idx="10">
                  <c:v>376.81887328864332</c:v>
                </c:pt>
                <c:pt idx="11">
                  <c:v>438.82227645241744</c:v>
                </c:pt>
                <c:pt idx="12">
                  <c:v>903.68975154078669</c:v>
                </c:pt>
                <c:pt idx="13">
                  <c:v>716.83444092141781</c:v>
                </c:pt>
                <c:pt idx="14">
                  <c:v>431.46419076820399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EF-4BE4-B062-F3BB9EF6A0F5}"/>
            </c:ext>
          </c:extLst>
        </c:ser>
        <c:ser>
          <c:idx val="3"/>
          <c:order val="1"/>
          <c:tx>
            <c:strRef>
              <c:f>'TPER Fuels (total)'!$B$3</c:f>
              <c:strCache>
                <c:ptCount val="1"/>
                <c:pt idx="0">
                  <c:v>Peat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'TPER Fuels (total)'!$D$1:$AK$1</c15:sqref>
                  </c15:fullRef>
                </c:ext>
              </c:extLst>
              <c:f>('TPER Fuels (total)'!$D$1,'TPER Fuels (total)'!$H$1,'TPER Fuels (total)'!$M$1,'TPER Fuels (total)'!$R$1,'TPER Fuels (total)'!$W$1,'TPER Fuels (total)'!$AB$1:$AK$1)</c:f>
              <c:numCache>
                <c:formatCode>0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'TPER Fuels (total)'!$D$3:$AK$3</c15:sqref>
                  </c15:fullRef>
                </c:ext>
              </c:extLst>
              <c:f>('TPER Fuels (total)'!$D$3,'TPER Fuels (total)'!$H$3,'TPER Fuels (total)'!$M$3,'TPER Fuels (total)'!$R$3,'TPER Fuels (total)'!$W$3,'TPER Fuels (total)'!$AB$3:$AK$3)</c:f>
              <c:numCache>
                <c:formatCode>#,##0_);[Red]\(#,##0\)</c:formatCode>
                <c:ptCount val="15"/>
                <c:pt idx="0">
                  <c:v>1377.1659999933001</c:v>
                </c:pt>
                <c:pt idx="1">
                  <c:v>1208.252</c:v>
                </c:pt>
                <c:pt idx="2">
                  <c:v>868.50800000000004</c:v>
                </c:pt>
                <c:pt idx="3">
                  <c:v>582.98361608868822</c:v>
                </c:pt>
                <c:pt idx="4">
                  <c:v>863.54023724344393</c:v>
                </c:pt>
                <c:pt idx="5">
                  <c:v>776.85210934146835</c:v>
                </c:pt>
                <c:pt idx="6">
                  <c:v>766.83229915169227</c:v>
                </c:pt>
                <c:pt idx="7">
                  <c:v>734.21477763050666</c:v>
                </c:pt>
                <c:pt idx="8">
                  <c:v>694.94257299657852</c:v>
                </c:pt>
                <c:pt idx="9">
                  <c:v>685.95222908664709</c:v>
                </c:pt>
                <c:pt idx="10">
                  <c:v>629.11841032011296</c:v>
                </c:pt>
                <c:pt idx="11">
                  <c:v>417.57072069315564</c:v>
                </c:pt>
                <c:pt idx="12">
                  <c:v>265.00401155164417</c:v>
                </c:pt>
                <c:pt idx="13">
                  <c:v>222.3786356774099</c:v>
                </c:pt>
                <c:pt idx="14">
                  <c:v>180.22396401616473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EF-4BE4-B062-F3BB9EF6A0F5}"/>
            </c:ext>
          </c:extLst>
        </c:ser>
        <c:ser>
          <c:idx val="2"/>
          <c:order val="2"/>
          <c:tx>
            <c:strRef>
              <c:f>'TPER Fuels (total)'!$B$4</c:f>
              <c:strCache>
                <c:ptCount val="1"/>
                <c:pt idx="0">
                  <c:v>Oil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'TPER Fuels (total)'!$D$1:$AK$1</c15:sqref>
                  </c15:fullRef>
                </c:ext>
              </c:extLst>
              <c:f>('TPER Fuels (total)'!$D$1,'TPER Fuels (total)'!$H$1,'TPER Fuels (total)'!$M$1,'TPER Fuels (total)'!$R$1,'TPER Fuels (total)'!$W$1,'TPER Fuels (total)'!$AB$1:$AK$1)</c:f>
              <c:numCache>
                <c:formatCode>0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'TPER Fuels (total)'!$D$4:$AK$4</c15:sqref>
                  </c15:fullRef>
                </c:ext>
              </c:extLst>
              <c:f>('TPER Fuels (total)'!$D$4,'TPER Fuels (total)'!$H$4,'TPER Fuels (total)'!$M$4,'TPER Fuels (total)'!$R$4,'TPER Fuels (total)'!$W$4,'TPER Fuels (total)'!$AB$4:$AK$4)</c:f>
              <c:numCache>
                <c:formatCode>#,##0_);[Red]\(#,##0\)</c:formatCode>
                <c:ptCount val="15"/>
                <c:pt idx="0">
                  <c:v>4438.649767474999</c:v>
                </c:pt>
                <c:pt idx="1">
                  <c:v>5534.4456966500011</c:v>
                </c:pt>
                <c:pt idx="2">
                  <c:v>8029.1264349499988</c:v>
                </c:pt>
                <c:pt idx="3">
                  <c:v>8696.0935537841069</c:v>
                </c:pt>
                <c:pt idx="4">
                  <c:v>7739.219290822597</c:v>
                </c:pt>
                <c:pt idx="5">
                  <c:v>6238.7493755611758</c:v>
                </c:pt>
                <c:pt idx="6">
                  <c:v>6653.2001066788189</c:v>
                </c:pt>
                <c:pt idx="7">
                  <c:v>6946.1954754566541</c:v>
                </c:pt>
                <c:pt idx="8">
                  <c:v>6860.5158081472409</c:v>
                </c:pt>
                <c:pt idx="9">
                  <c:v>7152.9223383485532</c:v>
                </c:pt>
                <c:pt idx="10">
                  <c:v>7178.243430282947</c:v>
                </c:pt>
                <c:pt idx="11">
                  <c:v>5999.4348099571662</c:v>
                </c:pt>
                <c:pt idx="12">
                  <c:v>6338.3074659282884</c:v>
                </c:pt>
                <c:pt idx="13">
                  <c:v>6909.8758880598361</c:v>
                </c:pt>
                <c:pt idx="14">
                  <c:v>6884.0536132679235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EF-4BE4-B062-F3BB9EF6A0F5}"/>
            </c:ext>
          </c:extLst>
        </c:ser>
        <c:ser>
          <c:idx val="1"/>
          <c:order val="3"/>
          <c:tx>
            <c:strRef>
              <c:f>'TPER Fuels (total)'!$B$5</c:f>
              <c:strCache>
                <c:ptCount val="1"/>
                <c:pt idx="0">
                  <c:v>Gas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'TPER Fuels (total)'!$D$1:$AK$1</c15:sqref>
                  </c15:fullRef>
                </c:ext>
              </c:extLst>
              <c:f>('TPER Fuels (total)'!$D$1,'TPER Fuels (total)'!$H$1,'TPER Fuels (total)'!$M$1,'TPER Fuels (total)'!$R$1,'TPER Fuels (total)'!$W$1,'TPER Fuels (total)'!$AB$1:$AK$1)</c:f>
              <c:numCache>
                <c:formatCode>0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'TPER Fuels (total)'!$D$5:$AK$5</c15:sqref>
                  </c15:fullRef>
                </c:ext>
              </c:extLst>
              <c:f>('TPER Fuels (total)'!$D$5,'TPER Fuels (total)'!$H$5,'TPER Fuels (total)'!$M$5,'TPER Fuels (total)'!$R$5,'TPER Fuels (total)'!$W$5,'TPER Fuels (total)'!$AB$5:$AK$5)</c:f>
              <c:numCache>
                <c:formatCode>#,##0_);[Red]\(#,##0\)</c:formatCode>
                <c:ptCount val="15"/>
                <c:pt idx="0">
                  <c:v>1446.1610214860982</c:v>
                </c:pt>
                <c:pt idx="1">
                  <c:v>1739.0048814701263</c:v>
                </c:pt>
                <c:pt idx="2">
                  <c:v>2593.3026398067595</c:v>
                </c:pt>
                <c:pt idx="3">
                  <c:v>3652.9976872223997</c:v>
                </c:pt>
                <c:pt idx="4">
                  <c:v>4295.2748447082722</c:v>
                </c:pt>
                <c:pt idx="5">
                  <c:v>3731.3032087817996</c:v>
                </c:pt>
                <c:pt idx="6">
                  <c:v>3769.0771681468505</c:v>
                </c:pt>
                <c:pt idx="7">
                  <c:v>4250.8766086175829</c:v>
                </c:pt>
                <c:pt idx="8">
                  <c:v>4315.4605816909971</c:v>
                </c:pt>
                <c:pt idx="9">
                  <c:v>4480.2572507256682</c:v>
                </c:pt>
                <c:pt idx="10">
                  <c:v>4571.2977896673938</c:v>
                </c:pt>
                <c:pt idx="11">
                  <c:v>4575.9999426793147</c:v>
                </c:pt>
                <c:pt idx="12">
                  <c:v>4383.7279215152339</c:v>
                </c:pt>
                <c:pt idx="13">
                  <c:v>4471.1701999877605</c:v>
                </c:pt>
                <c:pt idx="14">
                  <c:v>4149.8516762376512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EF-4BE4-B062-F3BB9EF6A0F5}"/>
            </c:ext>
          </c:extLst>
        </c:ser>
        <c:ser>
          <c:idx val="0"/>
          <c:order val="4"/>
          <c:tx>
            <c:strRef>
              <c:f>'TPER Fuels (total)'!$B$6</c:f>
              <c:strCache>
                <c:ptCount val="1"/>
                <c:pt idx="0">
                  <c:v>Renewables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'TPER Fuels (total)'!$D$1:$AK$1</c15:sqref>
                  </c15:fullRef>
                </c:ext>
              </c:extLst>
              <c:f>('TPER Fuels (total)'!$D$1,'TPER Fuels (total)'!$H$1,'TPER Fuels (total)'!$M$1,'TPER Fuels (total)'!$R$1,'TPER Fuels (total)'!$W$1,'TPER Fuels (total)'!$AB$1:$AK$1)</c:f>
              <c:numCache>
                <c:formatCode>0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'TPER Fuels (total)'!$D$6:$AK$6</c15:sqref>
                  </c15:fullRef>
                </c:ext>
              </c:extLst>
              <c:f>('TPER Fuels (total)'!$D$6,'TPER Fuels (total)'!$H$6,'TPER Fuels (total)'!$M$6,'TPER Fuels (total)'!$R$6,'TPER Fuels (total)'!$W$6,'TPER Fuels (total)'!$AB$6:$AK$6)</c:f>
              <c:numCache>
                <c:formatCode>#,##0_);[Red]\(#,##0\)</c:formatCode>
                <c:ptCount val="15"/>
                <c:pt idx="0">
                  <c:v>167.78092232731441</c:v>
                </c:pt>
                <c:pt idx="1">
                  <c:v>174.18208406820253</c:v>
                </c:pt>
                <c:pt idx="2">
                  <c:v>221.79125221469823</c:v>
                </c:pt>
                <c:pt idx="3">
                  <c:v>284.17767085522206</c:v>
                </c:pt>
                <c:pt idx="4">
                  <c:v>677.46513521244822</c:v>
                </c:pt>
                <c:pt idx="5">
                  <c:v>1011.3581820589399</c:v>
                </c:pt>
                <c:pt idx="6">
                  <c:v>1146.7320320137439</c:v>
                </c:pt>
                <c:pt idx="7">
                  <c:v>1144.4817979150237</c:v>
                </c:pt>
                <c:pt idx="8">
                  <c:v>1346.8579198605748</c:v>
                </c:pt>
                <c:pt idx="9">
                  <c:v>1488.6853822274306</c:v>
                </c:pt>
                <c:pt idx="10">
                  <c:v>1655.2642544826826</c:v>
                </c:pt>
                <c:pt idx="11">
                  <c:v>1814.643131069462</c:v>
                </c:pt>
                <c:pt idx="12">
                  <c:v>1646.5073475580691</c:v>
                </c:pt>
                <c:pt idx="13">
                  <c:v>1852.1441895645833</c:v>
                </c:pt>
                <c:pt idx="14">
                  <c:v>1993.4749718336152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EF-4BE4-B062-F3BB9EF6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9276928"/>
        <c:axId val="615740544"/>
      </c:barChart>
      <c:catAx>
        <c:axId val="5992769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615740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15740544"/>
        <c:scaling>
          <c:orientation val="minMax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Thousand TOE</a:t>
                </a:r>
              </a:p>
            </c:rich>
          </c:tx>
          <c:layout>
            <c:manualLayout>
              <c:xMode val="edge"/>
              <c:yMode val="edge"/>
              <c:x val="7.9258488915300677E-3"/>
              <c:y val="0.33119472222222224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5992769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2609527576402588"/>
          <c:y val="0.92317833333333332"/>
          <c:w val="0.83264550622513889"/>
          <c:h val="6.379250000000000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7457374092876812E-2"/>
          <c:y val="7.2029176239655601E-2"/>
          <c:w val="0.94905753564981732"/>
          <c:h val="0.7552180851765388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Energy!$B$31</c:f>
              <c:strCache>
                <c:ptCount val="1"/>
                <c:pt idx="0">
                  <c:v>Gasoline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Energy!$C$29:$AK$29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Energy!$C$31:$AK$31</c:f>
              <c:numCache>
                <c:formatCode>#,##0.00</c:formatCode>
                <c:ptCount val="35"/>
                <c:pt idx="0">
                  <c:v>884.01698490566037</c:v>
                </c:pt>
                <c:pt idx="1">
                  <c:v>903.95187924528307</c:v>
                </c:pt>
                <c:pt idx="2">
                  <c:v>969.86828679245286</c:v>
                </c:pt>
                <c:pt idx="3">
                  <c:v>952.14317735849056</c:v>
                </c:pt>
                <c:pt idx="4">
                  <c:v>983.27821132075485</c:v>
                </c:pt>
                <c:pt idx="5">
                  <c:v>1036.0788754716982</c:v>
                </c:pt>
                <c:pt idx="6">
                  <c:v>1098.1351396226414</c:v>
                </c:pt>
                <c:pt idx="7">
                  <c:v>1173.9912641509432</c:v>
                </c:pt>
                <c:pt idx="8">
                  <c:v>1305.1930113207547</c:v>
                </c:pt>
                <c:pt idx="9">
                  <c:v>1412.738075471698</c:v>
                </c:pt>
                <c:pt idx="10">
                  <c:v>1491.5580301886791</c:v>
                </c:pt>
                <c:pt idx="11">
                  <c:v>1549.4752415094333</c:v>
                </c:pt>
                <c:pt idx="12">
                  <c:v>1583.6472490566039</c:v>
                </c:pt>
                <c:pt idx="13">
                  <c:v>1581.4254075471667</c:v>
                </c:pt>
                <c:pt idx="14">
                  <c:v>1623.3675358490577</c:v>
                </c:pt>
                <c:pt idx="15">
                  <c:v>1709.2743177923592</c:v>
                </c:pt>
                <c:pt idx="16">
                  <c:v>1734.9924897288886</c:v>
                </c:pt>
                <c:pt idx="17">
                  <c:v>1769.0880563733335</c:v>
                </c:pt>
                <c:pt idx="18">
                  <c:v>1686.537485185185</c:v>
                </c:pt>
                <c:pt idx="19">
                  <c:v>1535.6294318222222</c:v>
                </c:pt>
                <c:pt idx="20">
                  <c:v>1386.5263844444446</c:v>
                </c:pt>
                <c:pt idx="21">
                  <c:v>1313.1907573294841</c:v>
                </c:pt>
                <c:pt idx="22">
                  <c:v>1194.0971127983112</c:v>
                </c:pt>
                <c:pt idx="23">
                  <c:v>1123.4272593058304</c:v>
                </c:pt>
                <c:pt idx="24">
                  <c:v>1063.6198113655325</c:v>
                </c:pt>
                <c:pt idx="25">
                  <c:v>1008.2627485910601</c:v>
                </c:pt>
                <c:pt idx="26">
                  <c:v>940.85606064483807</c:v>
                </c:pt>
                <c:pt idx="27">
                  <c:v>848.39138326890873</c:v>
                </c:pt>
                <c:pt idx="28">
                  <c:v>773.31158219068755</c:v>
                </c:pt>
                <c:pt idx="29">
                  <c:v>732.56096313132514</c:v>
                </c:pt>
                <c:pt idx="30">
                  <c:v>542.41254518518519</c:v>
                </c:pt>
                <c:pt idx="31">
                  <c:v>574.62214962962969</c:v>
                </c:pt>
                <c:pt idx="32">
                  <c:v>654.64548444444449</c:v>
                </c:pt>
                <c:pt idx="33">
                  <c:v>697.41630518518491</c:v>
                </c:pt>
                <c:pt idx="34">
                  <c:v>718.21794148148149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68-4199-8706-B0394BF69AE0}"/>
            </c:ext>
          </c:extLst>
        </c:ser>
        <c:ser>
          <c:idx val="1"/>
          <c:order val="1"/>
          <c:tx>
            <c:strRef>
              <c:f>Energy!$B$30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Energy!$C$29:$AK$29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Energy!$C$30:$AK$30</c:f>
              <c:numCache>
                <c:formatCode>#,##0.00</c:formatCode>
                <c:ptCount val="35"/>
                <c:pt idx="0">
                  <c:v>602.99999999999989</c:v>
                </c:pt>
                <c:pt idx="1">
                  <c:v>642</c:v>
                </c:pt>
                <c:pt idx="2">
                  <c:v>709</c:v>
                </c:pt>
                <c:pt idx="3">
                  <c:v>719.99999999999989</c:v>
                </c:pt>
                <c:pt idx="4">
                  <c:v>760</c:v>
                </c:pt>
                <c:pt idx="5">
                  <c:v>768</c:v>
                </c:pt>
                <c:pt idx="6">
                  <c:v>999.00000000000011</c:v>
                </c:pt>
                <c:pt idx="7">
                  <c:v>1035</c:v>
                </c:pt>
                <c:pt idx="8">
                  <c:v>1313</c:v>
                </c:pt>
                <c:pt idx="9">
                  <c:v>1481.9999999999998</c:v>
                </c:pt>
                <c:pt idx="10">
                  <c:v>1732.0000000000002</c:v>
                </c:pt>
                <c:pt idx="11">
                  <c:v>1821</c:v>
                </c:pt>
                <c:pt idx="12">
                  <c:v>1853.0000000000002</c:v>
                </c:pt>
                <c:pt idx="13">
                  <c:v>1912</c:v>
                </c:pt>
                <c:pt idx="14">
                  <c:v>2077</c:v>
                </c:pt>
                <c:pt idx="15">
                  <c:v>2212.6784649758288</c:v>
                </c:pt>
                <c:pt idx="16">
                  <c:v>2387.5488982283737</c:v>
                </c:pt>
                <c:pt idx="17">
                  <c:v>2563.5973771744511</c:v>
                </c:pt>
                <c:pt idx="18">
                  <c:v>2420.1155379480597</c:v>
                </c:pt>
                <c:pt idx="19">
                  <c:v>2198.2399255620444</c:v>
                </c:pt>
                <c:pt idx="20">
                  <c:v>2060.4113364120585</c:v>
                </c:pt>
                <c:pt idx="21">
                  <c:v>2054.8639690068194</c:v>
                </c:pt>
                <c:pt idx="22">
                  <c:v>2056.0424920285013</c:v>
                </c:pt>
                <c:pt idx="23">
                  <c:v>2193.2272104818253</c:v>
                </c:pt>
                <c:pt idx="24">
                  <c:v>2327.2588300929847</c:v>
                </c:pt>
                <c:pt idx="25">
                  <c:v>2532.6199475908702</c:v>
                </c:pt>
                <c:pt idx="26">
                  <c:v>2734.8521310228234</c:v>
                </c:pt>
                <c:pt idx="27">
                  <c:v>2783.3843567202039</c:v>
                </c:pt>
                <c:pt idx="28">
                  <c:v>2900.0498174133554</c:v>
                </c:pt>
                <c:pt idx="29">
                  <c:v>2933.9001445477602</c:v>
                </c:pt>
                <c:pt idx="30">
                  <c:v>2509.9073736263736</c:v>
                </c:pt>
                <c:pt idx="31">
                  <c:v>2678.0436534235005</c:v>
                </c:pt>
                <c:pt idx="32">
                  <c:v>2818.7271555367702</c:v>
                </c:pt>
                <c:pt idx="33">
                  <c:v>2782.5197134404061</c:v>
                </c:pt>
                <c:pt idx="34">
                  <c:v>2718.9227565511419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68-4199-8706-B0394BF69AE0}"/>
            </c:ext>
          </c:extLst>
        </c:ser>
        <c:ser>
          <c:idx val="3"/>
          <c:order val="2"/>
          <c:tx>
            <c:strRef>
              <c:f>Energy!$B$32</c:f>
              <c:strCache>
                <c:ptCount val="1"/>
                <c:pt idx="0">
                  <c:v>LPG</c:v>
                </c:pt>
              </c:strCache>
            </c:strRef>
          </c:tx>
          <c:spPr>
            <a:solidFill>
              <a:srgbClr val="8064A2"/>
            </a:solidFill>
          </c:spPr>
          <c:invertIfNegative val="0"/>
          <c:cat>
            <c:numRef>
              <c:f>Energy!$C$29:$AK$29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Energy!$C$32:$AK$32</c:f>
              <c:numCache>
                <c:formatCode>#,##0.00</c:formatCode>
                <c:ptCount val="35"/>
                <c:pt idx="0">
                  <c:v>6.1699429814436648</c:v>
                </c:pt>
                <c:pt idx="1">
                  <c:v>6.9570884666607471</c:v>
                </c:pt>
                <c:pt idx="2">
                  <c:v>7.0410001243008074</c:v>
                </c:pt>
                <c:pt idx="3">
                  <c:v>6.7795205717837153</c:v>
                </c:pt>
                <c:pt idx="4">
                  <c:v>6.3594209180502519</c:v>
                </c:pt>
                <c:pt idx="5">
                  <c:v>5.3513982953032038</c:v>
                </c:pt>
                <c:pt idx="6">
                  <c:v>4.1955828820030181</c:v>
                </c:pt>
                <c:pt idx="7">
                  <c:v>3.569222960134955</c:v>
                </c:pt>
                <c:pt idx="8">
                  <c:v>2.8053561928438242</c:v>
                </c:pt>
                <c:pt idx="9">
                  <c:v>2.2921416674065522</c:v>
                </c:pt>
                <c:pt idx="10">
                  <c:v>1.9364645121193287</c:v>
                </c:pt>
                <c:pt idx="11">
                  <c:v>1.3918507857586786</c:v>
                </c:pt>
                <c:pt idx="12">
                  <c:v>1.2213206428127497</c:v>
                </c:pt>
                <c:pt idx="13">
                  <c:v>1.0599937139305691</c:v>
                </c:pt>
                <c:pt idx="14">
                  <c:v>0.94630695196661629</c:v>
                </c:pt>
                <c:pt idx="15">
                  <c:v>0.90447825840627738</c:v>
                </c:pt>
                <c:pt idx="16">
                  <c:v>0.77358843948952805</c:v>
                </c:pt>
                <c:pt idx="17">
                  <c:v>1.0369999999999999</c:v>
                </c:pt>
                <c:pt idx="18">
                  <c:v>0.79900000000000004</c:v>
                </c:pt>
                <c:pt idx="19">
                  <c:v>0.52100000000000002</c:v>
                </c:pt>
                <c:pt idx="20">
                  <c:v>0.45700000000000007</c:v>
                </c:pt>
                <c:pt idx="21">
                  <c:v>0.48821999999999999</c:v>
                </c:pt>
                <c:pt idx="22">
                  <c:v>0.8877799999999999</c:v>
                </c:pt>
                <c:pt idx="23">
                  <c:v>1.1572898172323758</c:v>
                </c:pt>
                <c:pt idx="24">
                  <c:v>1.8721671018276762</c:v>
                </c:pt>
                <c:pt idx="25">
                  <c:v>2.2464595300261099</c:v>
                </c:pt>
                <c:pt idx="26">
                  <c:v>2.2626631853785901</c:v>
                </c:pt>
                <c:pt idx="27">
                  <c:v>2.0010443864229766</c:v>
                </c:pt>
                <c:pt idx="28">
                  <c:v>1.6443864229765013</c:v>
                </c:pt>
                <c:pt idx="29">
                  <c:v>1.4464751958224542</c:v>
                </c:pt>
                <c:pt idx="30">
                  <c:v>1.0208877284595301</c:v>
                </c:pt>
                <c:pt idx="31">
                  <c:v>1.0344647519582246</c:v>
                </c:pt>
                <c:pt idx="32">
                  <c:v>1.4396866840731071</c:v>
                </c:pt>
                <c:pt idx="33">
                  <c:v>1.3900783289817233</c:v>
                </c:pt>
                <c:pt idx="34">
                  <c:v>0.65117493472584853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68-4199-8706-B0394BF69AE0}"/>
            </c:ext>
          </c:extLst>
        </c:ser>
        <c:ser>
          <c:idx val="0"/>
          <c:order val="3"/>
          <c:tx>
            <c:strRef>
              <c:f>Energy!$B$33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9BBB59"/>
            </a:solidFill>
          </c:spPr>
          <c:invertIfNegative val="0"/>
          <c:cat>
            <c:numRef>
              <c:f>Energy!$C$29:$AK$29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Energy!$C$33:$AK$33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1.2407104800000002</c:v>
                </c:pt>
                <c:pt idx="16">
                  <c:v>3.2979134000000001</c:v>
                </c:pt>
                <c:pt idx="17">
                  <c:v>25.82061384</c:v>
                </c:pt>
                <c:pt idx="18">
                  <c:v>70.620229685600009</c:v>
                </c:pt>
                <c:pt idx="19">
                  <c:v>97.405444505600016</c:v>
                </c:pt>
                <c:pt idx="20">
                  <c:v>117.82422820000001</c:v>
                </c:pt>
                <c:pt idx="21">
                  <c:v>122.68996784000001</c:v>
                </c:pt>
                <c:pt idx="22">
                  <c:v>108.40794052</c:v>
                </c:pt>
                <c:pt idx="23">
                  <c:v>127.91211820000001</c:v>
                </c:pt>
                <c:pt idx="24">
                  <c:v>142.68467560000002</c:v>
                </c:pt>
                <c:pt idx="25">
                  <c:v>157.59355800000003</c:v>
                </c:pt>
                <c:pt idx="26">
                  <c:v>148.07486712000002</c:v>
                </c:pt>
                <c:pt idx="27">
                  <c:v>194.00164184000002</c:v>
                </c:pt>
                <c:pt idx="28">
                  <c:v>185.74421215999999</c:v>
                </c:pt>
                <c:pt idx="29">
                  <c:v>223.27586608000001</c:v>
                </c:pt>
                <c:pt idx="30">
                  <c:v>204.90076464000001</c:v>
                </c:pt>
                <c:pt idx="31">
                  <c:v>209.64643568</c:v>
                </c:pt>
                <c:pt idx="32">
                  <c:v>262.87289887999998</c:v>
                </c:pt>
                <c:pt idx="33">
                  <c:v>353.65724239999997</c:v>
                </c:pt>
                <c:pt idx="34">
                  <c:v>413.44349559999995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4E-4228-9A09-C75E8E178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8854912"/>
        <c:axId val="408856448"/>
      </c:barChart>
      <c:catAx>
        <c:axId val="40885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/>
            </a:pPr>
            <a:endParaRPr lang="en-US"/>
          </a:p>
        </c:txPr>
        <c:crossAx val="408856448"/>
        <c:crosses val="autoZero"/>
        <c:auto val="1"/>
        <c:lblAlgn val="ctr"/>
        <c:lblOffset val="100"/>
        <c:noMultiLvlLbl val="0"/>
      </c:catAx>
      <c:valAx>
        <c:axId val="408856448"/>
        <c:scaling>
          <c:orientation val="minMax"/>
          <c:max val="30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</a:p>
            </c:rich>
          </c:tx>
          <c:layout>
            <c:manualLayout>
              <c:xMode val="edge"/>
              <c:yMode val="edge"/>
              <c:x val="6.6354166666666655E-4"/>
              <c:y val="0.343528930742953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100" b="0"/>
            </a:pPr>
            <a:endParaRPr lang="en-US"/>
          </a:p>
        </c:txPr>
        <c:crossAx val="4088549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6587331610884551"/>
          <c:y val="0.9183542383835186"/>
          <c:w val="0.65774002055713876"/>
          <c:h val="5.4925718011383212E-2"/>
        </c:manualLayout>
      </c:layout>
      <c:overlay val="0"/>
      <c:spPr>
        <a:ln>
          <a:noFill/>
        </a:ln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8990334184213243E-2"/>
          <c:y val="3.2949149716677478E-2"/>
          <c:w val="0.95028601270467261"/>
          <c:h val="0.774346075454155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Energy!$B$2</c:f>
              <c:strCache>
                <c:ptCount val="1"/>
                <c:pt idx="0">
                  <c:v> 1.A.1  Energy Industries </c:v>
                </c:pt>
              </c:strCache>
            </c:strRef>
          </c:tx>
          <c:invertIfNegative val="0"/>
          <c:cat>
            <c:numRef>
              <c:f>Energy!$C$1:$AK$1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Energy!$C$2:$AK$2</c:f>
              <c:numCache>
                <c:formatCode>#,##0.00</c:formatCode>
                <c:ptCount val="35"/>
                <c:pt idx="0">
                  <c:v>11216.006897188001</c:v>
                </c:pt>
                <c:pt idx="1">
                  <c:v>11676.912642158377</c:v>
                </c:pt>
                <c:pt idx="2">
                  <c:v>12338.10194363468</c:v>
                </c:pt>
                <c:pt idx="3">
                  <c:v>12354.405702160786</c:v>
                </c:pt>
                <c:pt idx="4">
                  <c:v>12691.720569085026</c:v>
                </c:pt>
                <c:pt idx="5">
                  <c:v>13376.335800202443</c:v>
                </c:pt>
                <c:pt idx="6">
                  <c:v>14096.080157652261</c:v>
                </c:pt>
                <c:pt idx="7">
                  <c:v>14753.528053849999</c:v>
                </c:pt>
                <c:pt idx="8">
                  <c:v>15134.319622632313</c:v>
                </c:pt>
                <c:pt idx="9">
                  <c:v>15792.726170428798</c:v>
                </c:pt>
                <c:pt idx="10">
                  <c:v>16109.096093165621</c:v>
                </c:pt>
                <c:pt idx="11">
                  <c:v>17326.330767245956</c:v>
                </c:pt>
                <c:pt idx="12">
                  <c:v>16410.693012880536</c:v>
                </c:pt>
                <c:pt idx="13">
                  <c:v>15715.357716204478</c:v>
                </c:pt>
                <c:pt idx="14">
                  <c:v>15326.066218735728</c:v>
                </c:pt>
                <c:pt idx="15">
                  <c:v>15818.048991002814</c:v>
                </c:pt>
                <c:pt idx="16">
                  <c:v>15065.19889828164</c:v>
                </c:pt>
                <c:pt idx="17">
                  <c:v>14570.702096295341</c:v>
                </c:pt>
                <c:pt idx="18">
                  <c:v>14691.39429169633</c:v>
                </c:pt>
                <c:pt idx="19">
                  <c:v>13103.044786983448</c:v>
                </c:pt>
                <c:pt idx="20">
                  <c:v>13363.791583812799</c:v>
                </c:pt>
                <c:pt idx="21">
                  <c:v>11967.75681959947</c:v>
                </c:pt>
                <c:pt idx="22">
                  <c:v>12810.007277878158</c:v>
                </c:pt>
                <c:pt idx="23">
                  <c:v>11449.199806029827</c:v>
                </c:pt>
                <c:pt idx="24">
                  <c:v>11244.354276005261</c:v>
                </c:pt>
                <c:pt idx="25">
                  <c:v>11853.549913721332</c:v>
                </c:pt>
                <c:pt idx="26">
                  <c:v>12575.059382456768</c:v>
                </c:pt>
                <c:pt idx="27">
                  <c:v>11762.707268659155</c:v>
                </c:pt>
                <c:pt idx="28">
                  <c:v>10442.012169952055</c:v>
                </c:pt>
                <c:pt idx="29">
                  <c:v>9197.6989274573461</c:v>
                </c:pt>
                <c:pt idx="30">
                  <c:v>8551.7849155144249</c:v>
                </c:pt>
                <c:pt idx="31">
                  <c:v>10085.640873085991</c:v>
                </c:pt>
                <c:pt idx="32">
                  <c:v>9902.8754882407538</c:v>
                </c:pt>
                <c:pt idx="33">
                  <c:v>7760.1043382036623</c:v>
                </c:pt>
                <c:pt idx="34">
                  <c:v>7061.4834117686123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76-4401-83BB-AC9947D4ABE5}"/>
            </c:ext>
          </c:extLst>
        </c:ser>
        <c:ser>
          <c:idx val="1"/>
          <c:order val="1"/>
          <c:tx>
            <c:strRef>
              <c:f>Energy!$B$3</c:f>
              <c:strCache>
                <c:ptCount val="1"/>
                <c:pt idx="0">
                  <c:v> 1.A.2 Manufacturing </c:v>
                </c:pt>
              </c:strCache>
            </c:strRef>
          </c:tx>
          <c:invertIfNegative val="0"/>
          <c:cat>
            <c:numRef>
              <c:f>Energy!$C$1:$AK$1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Energy!$C$3:$AK$3</c:f>
              <c:numCache>
                <c:formatCode>#,##0.00</c:formatCode>
                <c:ptCount val="35"/>
                <c:pt idx="0">
                  <c:v>4093.4796725040505</c:v>
                </c:pt>
                <c:pt idx="1">
                  <c:v>4390.2590444083089</c:v>
                </c:pt>
                <c:pt idx="2">
                  <c:v>4068.8257660118916</c:v>
                </c:pt>
                <c:pt idx="3">
                  <c:v>4276.272644262639</c:v>
                </c:pt>
                <c:pt idx="4">
                  <c:v>4544.6400942844357</c:v>
                </c:pt>
                <c:pt idx="5">
                  <c:v>4567.553656866784</c:v>
                </c:pt>
                <c:pt idx="6">
                  <c:v>4410.431952642155</c:v>
                </c:pt>
                <c:pt idx="7">
                  <c:v>4761.1133863428286</c:v>
                </c:pt>
                <c:pt idx="8">
                  <c:v>4740.5144831688394</c:v>
                </c:pt>
                <c:pt idx="9">
                  <c:v>4922.5957466858717</c:v>
                </c:pt>
                <c:pt idx="10">
                  <c:v>5706.0835225042592</c:v>
                </c:pt>
                <c:pt idx="11">
                  <c:v>5679.0817327494815</c:v>
                </c:pt>
                <c:pt idx="12">
                  <c:v>5345.4098937067083</c:v>
                </c:pt>
                <c:pt idx="13">
                  <c:v>5460.0404328108043</c:v>
                </c:pt>
                <c:pt idx="14">
                  <c:v>5524.4635461483958</c:v>
                </c:pt>
                <c:pt idx="15">
                  <c:v>5653.3355829282928</c:v>
                </c:pt>
                <c:pt idx="16">
                  <c:v>5451.273204518543</c:v>
                </c:pt>
                <c:pt idx="17">
                  <c:v>5526.5338550347233</c:v>
                </c:pt>
                <c:pt idx="18">
                  <c:v>5352.2349175943164</c:v>
                </c:pt>
                <c:pt idx="19">
                  <c:v>4329.6502892322878</c:v>
                </c:pt>
                <c:pt idx="20">
                  <c:v>4271.8350090174663</c:v>
                </c:pt>
                <c:pt idx="21">
                  <c:v>3842.2146370610831</c:v>
                </c:pt>
                <c:pt idx="22">
                  <c:v>3921.6508378838525</c:v>
                </c:pt>
                <c:pt idx="23">
                  <c:v>4145.4267726951784</c:v>
                </c:pt>
                <c:pt idx="24">
                  <c:v>4206.8681022787141</c:v>
                </c:pt>
                <c:pt idx="25">
                  <c:v>4315.2741868049397</c:v>
                </c:pt>
                <c:pt idx="26">
                  <c:v>4401.1661014930587</c:v>
                </c:pt>
                <c:pt idx="27">
                  <c:v>4629.3968973696356</c:v>
                </c:pt>
                <c:pt idx="28">
                  <c:v>4830.4761723200036</c:v>
                </c:pt>
                <c:pt idx="29">
                  <c:v>4756.3893319215395</c:v>
                </c:pt>
                <c:pt idx="30">
                  <c:v>4755.6937496742967</c:v>
                </c:pt>
                <c:pt idx="31">
                  <c:v>4779.2879687929099</c:v>
                </c:pt>
                <c:pt idx="32">
                  <c:v>4523.0966688144526</c:v>
                </c:pt>
                <c:pt idx="33">
                  <c:v>4315.4866912593925</c:v>
                </c:pt>
                <c:pt idx="34">
                  <c:v>4313.2159048485482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76-4401-83BB-AC9947D4ABE5}"/>
            </c:ext>
          </c:extLst>
        </c:ser>
        <c:ser>
          <c:idx val="2"/>
          <c:order val="2"/>
          <c:tx>
            <c:strRef>
              <c:f>Energy!$B$4</c:f>
              <c:strCache>
                <c:ptCount val="1"/>
                <c:pt idx="0">
                  <c:v> 1.A.3 Transport </c:v>
                </c:pt>
              </c:strCache>
            </c:strRef>
          </c:tx>
          <c:invertIfNegative val="0"/>
          <c:cat>
            <c:numRef>
              <c:f>Energy!$C$1:$AK$1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Energy!$C$4:$AK$4</c:f>
              <c:numCache>
                <c:formatCode>#,##0.00</c:formatCode>
                <c:ptCount val="35"/>
                <c:pt idx="0">
                  <c:v>5143.2209966235951</c:v>
                </c:pt>
                <c:pt idx="1">
                  <c:v>5322.784380216016</c:v>
                </c:pt>
                <c:pt idx="2">
                  <c:v>5750.6987650146766</c:v>
                </c:pt>
                <c:pt idx="3">
                  <c:v>5725.0387959524587</c:v>
                </c:pt>
                <c:pt idx="4">
                  <c:v>5973.8891872805561</c:v>
                </c:pt>
                <c:pt idx="5">
                  <c:v>6264.1164021529803</c:v>
                </c:pt>
                <c:pt idx="6">
                  <c:v>7306.2867560263248</c:v>
                </c:pt>
                <c:pt idx="7">
                  <c:v>7679.9384200278218</c:v>
                </c:pt>
                <c:pt idx="8">
                  <c:v>9019.9298187072891</c:v>
                </c:pt>
                <c:pt idx="9">
                  <c:v>9739.6286797150005</c:v>
                </c:pt>
                <c:pt idx="10">
                  <c:v>10779.064760547242</c:v>
                </c:pt>
                <c:pt idx="11">
                  <c:v>11302.081525030781</c:v>
                </c:pt>
                <c:pt idx="12">
                  <c:v>11495.627052395097</c:v>
                </c:pt>
                <c:pt idx="13">
                  <c:v>11698.307223508677</c:v>
                </c:pt>
                <c:pt idx="14">
                  <c:v>12416.765300888675</c:v>
                </c:pt>
                <c:pt idx="15">
                  <c:v>13126.068210434123</c:v>
                </c:pt>
                <c:pt idx="16">
                  <c:v>13806.78537503583</c:v>
                </c:pt>
                <c:pt idx="17">
                  <c:v>14395.602041158794</c:v>
                </c:pt>
                <c:pt idx="18">
                  <c:v>13666.755164102264</c:v>
                </c:pt>
                <c:pt idx="19">
                  <c:v>12447.810291124999</c:v>
                </c:pt>
                <c:pt idx="20">
                  <c:v>11533.578153225757</c:v>
                </c:pt>
                <c:pt idx="21">
                  <c:v>11225.578970757138</c:v>
                </c:pt>
                <c:pt idx="22">
                  <c:v>10838.408338745505</c:v>
                </c:pt>
                <c:pt idx="23">
                  <c:v>11063.116542180649</c:v>
                </c:pt>
                <c:pt idx="24">
                  <c:v>11346.028320550098</c:v>
                </c:pt>
                <c:pt idx="25">
                  <c:v>11839.313128903908</c:v>
                </c:pt>
                <c:pt idx="26">
                  <c:v>12350.308810652072</c:v>
                </c:pt>
                <c:pt idx="27">
                  <c:v>12201.875775585755</c:v>
                </c:pt>
                <c:pt idx="28">
                  <c:v>12396.296074131824</c:v>
                </c:pt>
                <c:pt idx="29">
                  <c:v>12423.797859730013</c:v>
                </c:pt>
                <c:pt idx="30">
                  <c:v>10484.278463864932</c:v>
                </c:pt>
                <c:pt idx="31">
                  <c:v>11194.29520637038</c:v>
                </c:pt>
                <c:pt idx="32">
                  <c:v>11884.953384646595</c:v>
                </c:pt>
                <c:pt idx="33">
                  <c:v>11932.664674559541</c:v>
                </c:pt>
                <c:pt idx="34">
                  <c:v>11782.611359599929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76-4401-83BB-AC9947D4ABE5}"/>
            </c:ext>
          </c:extLst>
        </c:ser>
        <c:ser>
          <c:idx val="3"/>
          <c:order val="3"/>
          <c:tx>
            <c:strRef>
              <c:f>Energy!$B$10</c:f>
              <c:strCache>
                <c:ptCount val="1"/>
                <c:pt idx="0">
                  <c:v> 1.A.4.a Commercial/Instit </c:v>
                </c:pt>
              </c:strCache>
            </c:strRef>
          </c:tx>
          <c:invertIfNegative val="0"/>
          <c:cat>
            <c:numRef>
              <c:f>Energy!$C$1:$AK$1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Energy!$C$10:$AK$10</c:f>
              <c:numCache>
                <c:formatCode>#,##0.00</c:formatCode>
                <c:ptCount val="35"/>
                <c:pt idx="0">
                  <c:v>2132.6488933791343</c:v>
                </c:pt>
                <c:pt idx="1">
                  <c:v>2123.9178942385579</c:v>
                </c:pt>
                <c:pt idx="2">
                  <c:v>2023.1058292699615</c:v>
                </c:pt>
                <c:pt idx="3">
                  <c:v>1982.997262067086</c:v>
                </c:pt>
                <c:pt idx="4">
                  <c:v>2079.7823361843484</c:v>
                </c:pt>
                <c:pt idx="5">
                  <c:v>1988.2747965781527</c:v>
                </c:pt>
                <c:pt idx="6">
                  <c:v>1844.4764738035383</c:v>
                </c:pt>
                <c:pt idx="7">
                  <c:v>1805.1438183015059</c:v>
                </c:pt>
                <c:pt idx="8">
                  <c:v>1741.4016223952831</c:v>
                </c:pt>
                <c:pt idx="9">
                  <c:v>1800.7272116064664</c:v>
                </c:pt>
                <c:pt idx="10">
                  <c:v>1872.5571193543376</c:v>
                </c:pt>
                <c:pt idx="11">
                  <c:v>1829.7561132767762</c:v>
                </c:pt>
                <c:pt idx="12">
                  <c:v>1738.0576246800649</c:v>
                </c:pt>
                <c:pt idx="13">
                  <c:v>1794.5574934054898</c:v>
                </c:pt>
                <c:pt idx="14">
                  <c:v>1712.8431498755244</c:v>
                </c:pt>
                <c:pt idx="15">
                  <c:v>1738.7262662239598</c:v>
                </c:pt>
                <c:pt idx="16">
                  <c:v>1709.0829492037753</c:v>
                </c:pt>
                <c:pt idx="17">
                  <c:v>1670.716871104443</c:v>
                </c:pt>
                <c:pt idx="18">
                  <c:v>1717.602663310194</c:v>
                </c:pt>
                <c:pt idx="19">
                  <c:v>1386.0755929000409</c:v>
                </c:pt>
                <c:pt idx="20">
                  <c:v>1502.1715945535871</c:v>
                </c:pt>
                <c:pt idx="21">
                  <c:v>1369.6079637648156</c:v>
                </c:pt>
                <c:pt idx="22">
                  <c:v>1436.9390871293945</c:v>
                </c:pt>
                <c:pt idx="23">
                  <c:v>1506.2971656267016</c:v>
                </c:pt>
                <c:pt idx="24">
                  <c:v>1444.8360322524081</c:v>
                </c:pt>
                <c:pt idx="25">
                  <c:v>1530.9213291560802</c:v>
                </c:pt>
                <c:pt idx="26">
                  <c:v>1484.7263307066928</c:v>
                </c:pt>
                <c:pt idx="27">
                  <c:v>1418.8493585519132</c:v>
                </c:pt>
                <c:pt idx="28">
                  <c:v>1531.9059243443235</c:v>
                </c:pt>
                <c:pt idx="29">
                  <c:v>1510.0444583694441</c:v>
                </c:pt>
                <c:pt idx="30">
                  <c:v>1326.6725446438813</c:v>
                </c:pt>
                <c:pt idx="31">
                  <c:v>1416.7504130917591</c:v>
                </c:pt>
                <c:pt idx="32">
                  <c:v>1380.6431354206165</c:v>
                </c:pt>
                <c:pt idx="33">
                  <c:v>1336.803634521528</c:v>
                </c:pt>
                <c:pt idx="34">
                  <c:v>1444.3932060239924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76-4401-83BB-AC9947D4ABE5}"/>
            </c:ext>
          </c:extLst>
        </c:ser>
        <c:ser>
          <c:idx val="4"/>
          <c:order val="4"/>
          <c:tx>
            <c:strRef>
              <c:f>Energy!$B$11</c:f>
              <c:strCache>
                <c:ptCount val="1"/>
                <c:pt idx="0">
                  <c:v> 1.A.4.b Residential </c:v>
                </c:pt>
              </c:strCache>
            </c:strRef>
          </c:tx>
          <c:invertIfNegative val="0"/>
          <c:cat>
            <c:numRef>
              <c:f>Energy!$C$1:$AK$1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Energy!$C$11:$AK$11</c:f>
              <c:numCache>
                <c:formatCode>#,##0.00</c:formatCode>
                <c:ptCount val="35"/>
                <c:pt idx="0">
                  <c:v>7569.8189408470971</c:v>
                </c:pt>
                <c:pt idx="1">
                  <c:v>7665.6962442191743</c:v>
                </c:pt>
                <c:pt idx="2">
                  <c:v>6861.223100233894</c:v>
                </c:pt>
                <c:pt idx="3">
                  <c:v>6848.2231224736197</c:v>
                </c:pt>
                <c:pt idx="4">
                  <c:v>6763.8937689946661</c:v>
                </c:pt>
                <c:pt idx="5">
                  <c:v>6582.7371174213695</c:v>
                </c:pt>
                <c:pt idx="6">
                  <c:v>6913.9291179177935</c:v>
                </c:pt>
                <c:pt idx="7">
                  <c:v>6657.7901576415488</c:v>
                </c:pt>
                <c:pt idx="8">
                  <c:v>7223.120834488217</c:v>
                </c:pt>
                <c:pt idx="9">
                  <c:v>6963.3258017525604</c:v>
                </c:pt>
                <c:pt idx="10">
                  <c:v>7053.748092608902</c:v>
                </c:pt>
                <c:pt idx="11">
                  <c:v>7398.5503368025284</c:v>
                </c:pt>
                <c:pt idx="12">
                  <c:v>7403.6470454477121</c:v>
                </c:pt>
                <c:pt idx="13">
                  <c:v>7630.2388643628537</c:v>
                </c:pt>
                <c:pt idx="14">
                  <c:v>7782.1898111991713</c:v>
                </c:pt>
                <c:pt idx="15">
                  <c:v>8214.50055359609</c:v>
                </c:pt>
                <c:pt idx="16">
                  <c:v>8078.3655430441158</c:v>
                </c:pt>
                <c:pt idx="17">
                  <c:v>7905.0993241310744</c:v>
                </c:pt>
                <c:pt idx="18">
                  <c:v>8681.1172508796753</c:v>
                </c:pt>
                <c:pt idx="19">
                  <c:v>8545.4006231131243</c:v>
                </c:pt>
                <c:pt idx="20">
                  <c:v>8859.5492414575074</c:v>
                </c:pt>
                <c:pt idx="21">
                  <c:v>7630.0886302708432</c:v>
                </c:pt>
                <c:pt idx="22">
                  <c:v>7147.7018247633769</c:v>
                </c:pt>
                <c:pt idx="23">
                  <c:v>6940.2974986888566</c:v>
                </c:pt>
                <c:pt idx="24">
                  <c:v>6246.0848747061036</c:v>
                </c:pt>
                <c:pt idx="25">
                  <c:v>6641.6074585128281</c:v>
                </c:pt>
                <c:pt idx="26">
                  <c:v>6889.4256038358744</c:v>
                </c:pt>
                <c:pt idx="27">
                  <c:v>6331.455640827241</c:v>
                </c:pt>
                <c:pt idx="28">
                  <c:v>6823.9838970931423</c:v>
                </c:pt>
                <c:pt idx="29">
                  <c:v>6546.8267573795983</c:v>
                </c:pt>
                <c:pt idx="30">
                  <c:v>7192.7192432934107</c:v>
                </c:pt>
                <c:pt idx="31">
                  <c:v>6709.7132140439053</c:v>
                </c:pt>
                <c:pt idx="32">
                  <c:v>5621.7886175350823</c:v>
                </c:pt>
                <c:pt idx="33">
                  <c:v>5230.3450750440861</c:v>
                </c:pt>
                <c:pt idx="34">
                  <c:v>5483.7120734862792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76-4401-83BB-AC9947D4ABE5}"/>
            </c:ext>
          </c:extLst>
        </c:ser>
        <c:ser>
          <c:idx val="5"/>
          <c:order val="5"/>
          <c:tx>
            <c:strRef>
              <c:f>Energy!$B$12</c:f>
              <c:strCache>
                <c:ptCount val="1"/>
                <c:pt idx="0">
                  <c:v> 1.A.4.c Agriculture </c:v>
                </c:pt>
              </c:strCache>
            </c:strRef>
          </c:tx>
          <c:invertIfNegative val="0"/>
          <c:cat>
            <c:numRef>
              <c:f>Energy!$C$1:$AK$1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Energy!$C$12:$AK$12</c:f>
              <c:numCache>
                <c:formatCode>#,##0.00</c:formatCode>
                <c:ptCount val="35"/>
                <c:pt idx="0">
                  <c:v>810.87078712390553</c:v>
                </c:pt>
                <c:pt idx="1">
                  <c:v>845.76216880503921</c:v>
                </c:pt>
                <c:pt idx="2">
                  <c:v>862.35906348378217</c:v>
                </c:pt>
                <c:pt idx="3">
                  <c:v>877.873030814412</c:v>
                </c:pt>
                <c:pt idx="4">
                  <c:v>986.93421124887573</c:v>
                </c:pt>
                <c:pt idx="5">
                  <c:v>1156.1665480613808</c:v>
                </c:pt>
                <c:pt idx="6">
                  <c:v>938.24556445856149</c:v>
                </c:pt>
                <c:pt idx="7">
                  <c:v>950.06066677243666</c:v>
                </c:pt>
                <c:pt idx="8">
                  <c:v>955.64103449134484</c:v>
                </c:pt>
                <c:pt idx="9">
                  <c:v>985.33240657508736</c:v>
                </c:pt>
                <c:pt idx="10">
                  <c:v>1013.5428363639153</c:v>
                </c:pt>
                <c:pt idx="11">
                  <c:v>1025.8979300885617</c:v>
                </c:pt>
                <c:pt idx="12">
                  <c:v>1013.0915660347366</c:v>
                </c:pt>
                <c:pt idx="13">
                  <c:v>1059.8713270070782</c:v>
                </c:pt>
                <c:pt idx="14">
                  <c:v>1041.1190995180827</c:v>
                </c:pt>
                <c:pt idx="15">
                  <c:v>1088.6401032705608</c:v>
                </c:pt>
                <c:pt idx="16">
                  <c:v>1034.1500631894792</c:v>
                </c:pt>
                <c:pt idx="17">
                  <c:v>979.72695369742121</c:v>
                </c:pt>
                <c:pt idx="18">
                  <c:v>1033.0857494143017</c:v>
                </c:pt>
                <c:pt idx="19">
                  <c:v>885.26859655642215</c:v>
                </c:pt>
                <c:pt idx="20">
                  <c:v>821.85089302540098</c:v>
                </c:pt>
                <c:pt idx="21">
                  <c:v>777.53683532659534</c:v>
                </c:pt>
                <c:pt idx="22">
                  <c:v>750.62596643650136</c:v>
                </c:pt>
                <c:pt idx="23">
                  <c:v>668.07513692500743</c:v>
                </c:pt>
                <c:pt idx="24">
                  <c:v>603.01629054543321</c:v>
                </c:pt>
                <c:pt idx="25">
                  <c:v>574.69772220886659</c:v>
                </c:pt>
                <c:pt idx="26">
                  <c:v>594.87445371419983</c:v>
                </c:pt>
                <c:pt idx="27">
                  <c:v>625.31471608080744</c:v>
                </c:pt>
                <c:pt idx="28">
                  <c:v>674.1476450821649</c:v>
                </c:pt>
                <c:pt idx="29">
                  <c:v>682.79783567851564</c:v>
                </c:pt>
                <c:pt idx="30">
                  <c:v>709.74490223495991</c:v>
                </c:pt>
                <c:pt idx="31">
                  <c:v>700.49898684891411</c:v>
                </c:pt>
                <c:pt idx="32">
                  <c:v>906.2374816698117</c:v>
                </c:pt>
                <c:pt idx="33">
                  <c:v>786.46767333451271</c:v>
                </c:pt>
                <c:pt idx="34">
                  <c:v>804.52188603078241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76-4401-83BB-AC9947D4ABE5}"/>
            </c:ext>
          </c:extLst>
        </c:ser>
        <c:ser>
          <c:idx val="6"/>
          <c:order val="6"/>
          <c:tx>
            <c:strRef>
              <c:f>Energy!$B$17</c:f>
              <c:strCache>
                <c:ptCount val="1"/>
                <c:pt idx="0">
                  <c:v>1.B Fugitive emissions</c:v>
                </c:pt>
              </c:strCache>
            </c:strRef>
          </c:tx>
          <c:invertIfNegative val="0"/>
          <c:cat>
            <c:numRef>
              <c:f>Energy!$C$1:$AK$1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Energy!$C$17:$AK$17</c:f>
              <c:numCache>
                <c:formatCode>#,##0.00</c:formatCode>
                <c:ptCount val="35"/>
                <c:pt idx="0">
                  <c:v>118.53960224355268</c:v>
                </c:pt>
                <c:pt idx="1">
                  <c:v>108.03668924259867</c:v>
                </c:pt>
                <c:pt idx="2">
                  <c:v>102.73703290331851</c:v>
                </c:pt>
                <c:pt idx="3">
                  <c:v>106.95991442455907</c:v>
                </c:pt>
                <c:pt idx="4">
                  <c:v>105.46803852148821</c:v>
                </c:pt>
                <c:pt idx="5">
                  <c:v>105.98773069289459</c:v>
                </c:pt>
                <c:pt idx="6">
                  <c:v>106.34285865256859</c:v>
                </c:pt>
                <c:pt idx="7">
                  <c:v>103.91419717458666</c:v>
                </c:pt>
                <c:pt idx="8">
                  <c:v>88.931545281017065</c:v>
                </c:pt>
                <c:pt idx="9">
                  <c:v>128.41053183639858</c:v>
                </c:pt>
                <c:pt idx="10">
                  <c:v>93.148387452627333</c:v>
                </c:pt>
                <c:pt idx="11">
                  <c:v>164.13524391824237</c:v>
                </c:pt>
                <c:pt idx="12">
                  <c:v>83.023477922415921</c:v>
                </c:pt>
                <c:pt idx="13">
                  <c:v>830.64215627018473</c:v>
                </c:pt>
                <c:pt idx="14">
                  <c:v>92.464362922312887</c:v>
                </c:pt>
                <c:pt idx="15">
                  <c:v>82.524453527234044</c:v>
                </c:pt>
                <c:pt idx="16">
                  <c:v>95.762607599072226</c:v>
                </c:pt>
                <c:pt idx="17">
                  <c:v>105.27631192924532</c:v>
                </c:pt>
                <c:pt idx="18">
                  <c:v>99.317798302192784</c:v>
                </c:pt>
                <c:pt idx="19">
                  <c:v>93.982192500655827</c:v>
                </c:pt>
                <c:pt idx="20">
                  <c:v>97.390432994450393</c:v>
                </c:pt>
                <c:pt idx="21">
                  <c:v>89.142909095209106</c:v>
                </c:pt>
                <c:pt idx="22">
                  <c:v>87.416212949429465</c:v>
                </c:pt>
                <c:pt idx="23">
                  <c:v>85.310102202620499</c:v>
                </c:pt>
                <c:pt idx="24">
                  <c:v>98.200323602503858</c:v>
                </c:pt>
                <c:pt idx="25">
                  <c:v>99.296495112235149</c:v>
                </c:pt>
                <c:pt idx="26">
                  <c:v>100.45197420501088</c:v>
                </c:pt>
                <c:pt idx="27">
                  <c:v>105.7890835336193</c:v>
                </c:pt>
                <c:pt idx="28">
                  <c:v>106.70600261240361</c:v>
                </c:pt>
                <c:pt idx="29">
                  <c:v>101.70371835945051</c:v>
                </c:pt>
                <c:pt idx="30">
                  <c:v>102.49082030798876</c:v>
                </c:pt>
                <c:pt idx="31">
                  <c:v>91.071681605553067</c:v>
                </c:pt>
                <c:pt idx="32">
                  <c:v>89.727917526261223</c:v>
                </c:pt>
                <c:pt idx="33">
                  <c:v>89.267010707654748</c:v>
                </c:pt>
                <c:pt idx="34">
                  <c:v>97.069222965791482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949184"/>
        <c:axId val="183951360"/>
      </c:barChart>
      <c:catAx>
        <c:axId val="18394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83951360"/>
        <c:crosses val="autoZero"/>
        <c:auto val="1"/>
        <c:lblAlgn val="ctr"/>
        <c:lblOffset val="100"/>
        <c:noMultiLvlLbl val="0"/>
      </c:catAx>
      <c:valAx>
        <c:axId val="183951360"/>
        <c:scaling>
          <c:orientation val="minMax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2.9110447814949367E-3"/>
              <c:y val="0.30283249878784718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200" baseline="0"/>
            </a:pPr>
            <a:endParaRPr lang="en-US"/>
          </a:p>
        </c:txPr>
        <c:crossAx val="1839491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47624430381785E-2"/>
          <c:y val="0.89764748044190046"/>
          <c:w val="0.87419699531423589"/>
          <c:h val="8.6312603393584084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8990334184213243E-2"/>
          <c:y val="3.2949149716677478E-2"/>
          <c:w val="0.95028601270467261"/>
          <c:h val="0.774346075454155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Energy!$B$2</c:f>
              <c:strCache>
                <c:ptCount val="1"/>
                <c:pt idx="0">
                  <c:v> 1.A.1  Energy Industries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Energy!$C$1:$AK$1</c15:sqref>
                  </c15:fullRef>
                </c:ext>
              </c:extLst>
              <c:f>(Energy!$C$1,Energy!$H$1,Energy!$M$1,Energy!$R$1,Energy!$W$1,Energy!$AB$1:$AK$1)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Energy!$C$2:$AK$2</c15:sqref>
                  </c15:fullRef>
                </c:ext>
              </c:extLst>
              <c:f>(Energy!$C$2,Energy!$H$2,Energy!$M$2,Energy!$R$2,Energy!$W$2,Energy!$AB$2:$AK$2)</c:f>
              <c:numCache>
                <c:formatCode>#,##0.00</c:formatCode>
                <c:ptCount val="15"/>
                <c:pt idx="0">
                  <c:v>11216.006897188001</c:v>
                </c:pt>
                <c:pt idx="1">
                  <c:v>13376.335800202443</c:v>
                </c:pt>
                <c:pt idx="2">
                  <c:v>16109.096093165621</c:v>
                </c:pt>
                <c:pt idx="3">
                  <c:v>15818.048991002814</c:v>
                </c:pt>
                <c:pt idx="4">
                  <c:v>13363.791583812799</c:v>
                </c:pt>
                <c:pt idx="5">
                  <c:v>11853.549913721332</c:v>
                </c:pt>
                <c:pt idx="6">
                  <c:v>12575.059382456768</c:v>
                </c:pt>
                <c:pt idx="7">
                  <c:v>11762.707268659155</c:v>
                </c:pt>
                <c:pt idx="8">
                  <c:v>10442.012169952055</c:v>
                </c:pt>
                <c:pt idx="9">
                  <c:v>9197.6989274573461</c:v>
                </c:pt>
                <c:pt idx="10">
                  <c:v>8551.7849155144249</c:v>
                </c:pt>
                <c:pt idx="11">
                  <c:v>10085.640873085991</c:v>
                </c:pt>
                <c:pt idx="12">
                  <c:v>9902.8754882407538</c:v>
                </c:pt>
                <c:pt idx="13">
                  <c:v>7760.1043382036623</c:v>
                </c:pt>
                <c:pt idx="14">
                  <c:v>7061.4834117686123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7-42A6-9D9A-5E7382923F34}"/>
            </c:ext>
          </c:extLst>
        </c:ser>
        <c:ser>
          <c:idx val="1"/>
          <c:order val="1"/>
          <c:tx>
            <c:strRef>
              <c:f>Energy!$B$3</c:f>
              <c:strCache>
                <c:ptCount val="1"/>
                <c:pt idx="0">
                  <c:v> 1.A.2 Manufacturing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Energy!$C$1:$AK$1</c15:sqref>
                  </c15:fullRef>
                </c:ext>
              </c:extLst>
              <c:f>(Energy!$C$1,Energy!$H$1,Energy!$M$1,Energy!$R$1,Energy!$W$1,Energy!$AB$1:$AK$1)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Energy!$C$3:$AK$3</c15:sqref>
                  </c15:fullRef>
                </c:ext>
              </c:extLst>
              <c:f>(Energy!$C$3,Energy!$H$3,Energy!$M$3,Energy!$R$3,Energy!$W$3,Energy!$AB$3:$AK$3)</c:f>
              <c:numCache>
                <c:formatCode>#,##0.00</c:formatCode>
                <c:ptCount val="15"/>
                <c:pt idx="0">
                  <c:v>4093.4796725040505</c:v>
                </c:pt>
                <c:pt idx="1">
                  <c:v>4567.553656866784</c:v>
                </c:pt>
                <c:pt idx="2">
                  <c:v>5706.0835225042592</c:v>
                </c:pt>
                <c:pt idx="3">
                  <c:v>5653.3355829282928</c:v>
                </c:pt>
                <c:pt idx="4">
                  <c:v>4271.8350090174663</c:v>
                </c:pt>
                <c:pt idx="5">
                  <c:v>4315.2741868049397</c:v>
                </c:pt>
                <c:pt idx="6">
                  <c:v>4401.1661014930587</c:v>
                </c:pt>
                <c:pt idx="7">
                  <c:v>4629.3968973696356</c:v>
                </c:pt>
                <c:pt idx="8">
                  <c:v>4830.4761723200036</c:v>
                </c:pt>
                <c:pt idx="9">
                  <c:v>4756.3893319215395</c:v>
                </c:pt>
                <c:pt idx="10">
                  <c:v>4755.6937496742967</c:v>
                </c:pt>
                <c:pt idx="11">
                  <c:v>4779.2879687929099</c:v>
                </c:pt>
                <c:pt idx="12">
                  <c:v>4523.0966688144526</c:v>
                </c:pt>
                <c:pt idx="13">
                  <c:v>4315.4866912593925</c:v>
                </c:pt>
                <c:pt idx="14">
                  <c:v>4313.2159048485482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47-42A6-9D9A-5E7382923F34}"/>
            </c:ext>
          </c:extLst>
        </c:ser>
        <c:ser>
          <c:idx val="2"/>
          <c:order val="2"/>
          <c:tx>
            <c:strRef>
              <c:f>Energy!$B$4</c:f>
              <c:strCache>
                <c:ptCount val="1"/>
                <c:pt idx="0">
                  <c:v> 1.A.3 Transport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Energy!$C$1:$AK$1</c15:sqref>
                  </c15:fullRef>
                </c:ext>
              </c:extLst>
              <c:f>(Energy!$C$1,Energy!$H$1,Energy!$M$1,Energy!$R$1,Energy!$W$1,Energy!$AB$1:$AK$1)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Energy!$C$4:$AK$4</c15:sqref>
                  </c15:fullRef>
                </c:ext>
              </c:extLst>
              <c:f>(Energy!$C$4,Energy!$H$4,Energy!$M$4,Energy!$R$4,Energy!$W$4,Energy!$AB$4:$AK$4)</c:f>
              <c:numCache>
                <c:formatCode>#,##0.00</c:formatCode>
                <c:ptCount val="15"/>
                <c:pt idx="0">
                  <c:v>5143.2209966235951</c:v>
                </c:pt>
                <c:pt idx="1">
                  <c:v>6264.1164021529803</c:v>
                </c:pt>
                <c:pt idx="2">
                  <c:v>10779.064760547242</c:v>
                </c:pt>
                <c:pt idx="3">
                  <c:v>13126.068210434123</c:v>
                </c:pt>
                <c:pt idx="4">
                  <c:v>11533.578153225757</c:v>
                </c:pt>
                <c:pt idx="5">
                  <c:v>11839.313128903908</c:v>
                </c:pt>
                <c:pt idx="6">
                  <c:v>12350.308810652072</c:v>
                </c:pt>
                <c:pt idx="7">
                  <c:v>12201.875775585755</c:v>
                </c:pt>
                <c:pt idx="8">
                  <c:v>12396.296074131824</c:v>
                </c:pt>
                <c:pt idx="9">
                  <c:v>12423.797859730013</c:v>
                </c:pt>
                <c:pt idx="10">
                  <c:v>10484.278463864932</c:v>
                </c:pt>
                <c:pt idx="11">
                  <c:v>11194.29520637038</c:v>
                </c:pt>
                <c:pt idx="12">
                  <c:v>11884.953384646595</c:v>
                </c:pt>
                <c:pt idx="13">
                  <c:v>11932.664674559541</c:v>
                </c:pt>
                <c:pt idx="14">
                  <c:v>11782.611359599929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47-42A6-9D9A-5E7382923F34}"/>
            </c:ext>
          </c:extLst>
        </c:ser>
        <c:ser>
          <c:idx val="3"/>
          <c:order val="3"/>
          <c:tx>
            <c:strRef>
              <c:f>Energy!$B$10</c:f>
              <c:strCache>
                <c:ptCount val="1"/>
                <c:pt idx="0">
                  <c:v> 1.A.4.a Commercial/Instit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Energy!$C$1:$AK$1</c15:sqref>
                  </c15:fullRef>
                </c:ext>
              </c:extLst>
              <c:f>(Energy!$C$1,Energy!$H$1,Energy!$M$1,Energy!$R$1,Energy!$W$1,Energy!$AB$1:$AK$1)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Energy!$C$10:$AK$10</c15:sqref>
                  </c15:fullRef>
                </c:ext>
              </c:extLst>
              <c:f>(Energy!$C$10,Energy!$H$10,Energy!$M$10,Energy!$R$10,Energy!$W$10,Energy!$AB$10:$AK$10)</c:f>
              <c:numCache>
                <c:formatCode>#,##0.00</c:formatCode>
                <c:ptCount val="15"/>
                <c:pt idx="0">
                  <c:v>2132.6488933791343</c:v>
                </c:pt>
                <c:pt idx="1">
                  <c:v>1988.2747965781527</c:v>
                </c:pt>
                <c:pt idx="2">
                  <c:v>1872.5571193543376</c:v>
                </c:pt>
                <c:pt idx="3">
                  <c:v>1738.7262662239598</c:v>
                </c:pt>
                <c:pt idx="4">
                  <c:v>1502.1715945535871</c:v>
                </c:pt>
                <c:pt idx="5">
                  <c:v>1530.9213291560802</c:v>
                </c:pt>
                <c:pt idx="6">
                  <c:v>1484.7263307066928</c:v>
                </c:pt>
                <c:pt idx="7">
                  <c:v>1418.8493585519132</c:v>
                </c:pt>
                <c:pt idx="8">
                  <c:v>1531.9059243443235</c:v>
                </c:pt>
                <c:pt idx="9">
                  <c:v>1510.0444583694441</c:v>
                </c:pt>
                <c:pt idx="10">
                  <c:v>1326.6725446438813</c:v>
                </c:pt>
                <c:pt idx="11">
                  <c:v>1416.7504130917591</c:v>
                </c:pt>
                <c:pt idx="12">
                  <c:v>1380.6431354206165</c:v>
                </c:pt>
                <c:pt idx="13">
                  <c:v>1336.803634521528</c:v>
                </c:pt>
                <c:pt idx="14">
                  <c:v>1444.3932060239924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47-42A6-9D9A-5E7382923F34}"/>
            </c:ext>
          </c:extLst>
        </c:ser>
        <c:ser>
          <c:idx val="4"/>
          <c:order val="4"/>
          <c:tx>
            <c:strRef>
              <c:f>Energy!$B$11</c:f>
              <c:strCache>
                <c:ptCount val="1"/>
                <c:pt idx="0">
                  <c:v> 1.A.4.b Residential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Energy!$C$1:$AK$1</c15:sqref>
                  </c15:fullRef>
                </c:ext>
              </c:extLst>
              <c:f>(Energy!$C$1,Energy!$H$1,Energy!$M$1,Energy!$R$1,Energy!$W$1,Energy!$AB$1:$AK$1)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Energy!$C$11:$AK$11</c15:sqref>
                  </c15:fullRef>
                </c:ext>
              </c:extLst>
              <c:f>(Energy!$C$11,Energy!$H$11,Energy!$M$11,Energy!$R$11,Energy!$W$11,Energy!$AB$11:$AK$11)</c:f>
              <c:numCache>
                <c:formatCode>#,##0.00</c:formatCode>
                <c:ptCount val="15"/>
                <c:pt idx="0">
                  <c:v>7569.8189408470971</c:v>
                </c:pt>
                <c:pt idx="1">
                  <c:v>6582.7371174213695</c:v>
                </c:pt>
                <c:pt idx="2">
                  <c:v>7053.748092608902</c:v>
                </c:pt>
                <c:pt idx="3">
                  <c:v>8214.50055359609</c:v>
                </c:pt>
                <c:pt idx="4">
                  <c:v>8859.5492414575074</c:v>
                </c:pt>
                <c:pt idx="5">
                  <c:v>6641.6074585128281</c:v>
                </c:pt>
                <c:pt idx="6">
                  <c:v>6889.4256038358744</c:v>
                </c:pt>
                <c:pt idx="7">
                  <c:v>6331.455640827241</c:v>
                </c:pt>
                <c:pt idx="8">
                  <c:v>6823.9838970931423</c:v>
                </c:pt>
                <c:pt idx="9">
                  <c:v>6546.8267573795983</c:v>
                </c:pt>
                <c:pt idx="10">
                  <c:v>7192.7192432934107</c:v>
                </c:pt>
                <c:pt idx="11">
                  <c:v>6709.7132140439053</c:v>
                </c:pt>
                <c:pt idx="12">
                  <c:v>5621.7886175350823</c:v>
                </c:pt>
                <c:pt idx="13">
                  <c:v>5230.3450750440861</c:v>
                </c:pt>
                <c:pt idx="14">
                  <c:v>5483.7120734862792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7-42A6-9D9A-5E7382923F34}"/>
            </c:ext>
          </c:extLst>
        </c:ser>
        <c:ser>
          <c:idx val="5"/>
          <c:order val="5"/>
          <c:tx>
            <c:strRef>
              <c:f>Energy!$B$12</c:f>
              <c:strCache>
                <c:ptCount val="1"/>
                <c:pt idx="0">
                  <c:v> 1.A.4.c Agriculture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Energy!$C$1:$AK$1</c15:sqref>
                  </c15:fullRef>
                </c:ext>
              </c:extLst>
              <c:f>(Energy!$C$1,Energy!$H$1,Energy!$M$1,Energy!$R$1,Energy!$W$1,Energy!$AB$1:$AK$1)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Energy!$C$12:$AK$12</c15:sqref>
                  </c15:fullRef>
                </c:ext>
              </c:extLst>
              <c:f>(Energy!$C$12,Energy!$H$12,Energy!$M$12,Energy!$R$12,Energy!$W$12,Energy!$AB$12:$AK$12)</c:f>
              <c:numCache>
                <c:formatCode>#,##0.00</c:formatCode>
                <c:ptCount val="15"/>
                <c:pt idx="0">
                  <c:v>810.87078712390553</c:v>
                </c:pt>
                <c:pt idx="1">
                  <c:v>1156.1665480613808</c:v>
                </c:pt>
                <c:pt idx="2">
                  <c:v>1013.5428363639153</c:v>
                </c:pt>
                <c:pt idx="3">
                  <c:v>1088.6401032705608</c:v>
                </c:pt>
                <c:pt idx="4">
                  <c:v>821.85089302540098</c:v>
                </c:pt>
                <c:pt idx="5">
                  <c:v>574.69772220886659</c:v>
                </c:pt>
                <c:pt idx="6">
                  <c:v>594.87445371419983</c:v>
                </c:pt>
                <c:pt idx="7">
                  <c:v>625.31471608080744</c:v>
                </c:pt>
                <c:pt idx="8">
                  <c:v>674.1476450821649</c:v>
                </c:pt>
                <c:pt idx="9">
                  <c:v>682.79783567851564</c:v>
                </c:pt>
                <c:pt idx="10">
                  <c:v>709.74490223495991</c:v>
                </c:pt>
                <c:pt idx="11">
                  <c:v>700.49898684891411</c:v>
                </c:pt>
                <c:pt idx="12">
                  <c:v>906.2374816698117</c:v>
                </c:pt>
                <c:pt idx="13">
                  <c:v>786.46767333451271</c:v>
                </c:pt>
                <c:pt idx="14">
                  <c:v>804.52188603078241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47-42A6-9D9A-5E7382923F34}"/>
            </c:ext>
          </c:extLst>
        </c:ser>
        <c:ser>
          <c:idx val="6"/>
          <c:order val="6"/>
          <c:tx>
            <c:strRef>
              <c:f>Energy!$B$17</c:f>
              <c:strCache>
                <c:ptCount val="1"/>
                <c:pt idx="0">
                  <c:v>1.B Fugitive emissions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Energy!$C$1:$AK$1</c15:sqref>
                  </c15:fullRef>
                </c:ext>
              </c:extLst>
              <c:f>(Energy!$C$1,Energy!$H$1,Energy!$M$1,Energy!$R$1,Energy!$W$1,Energy!$AB$1:$AK$1)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Energy!$C$17:$AJ$17</c15:sqref>
                  </c15:fullRef>
                </c:ext>
              </c:extLst>
              <c:f>(Energy!$C$17,Energy!$H$17,Energy!$M$17,Energy!$R$17,Energy!$W$17,Energy!$AB$17:$AJ$17)</c:f>
              <c:numCache>
                <c:formatCode>#,##0.00</c:formatCode>
                <c:ptCount val="14"/>
                <c:pt idx="0">
                  <c:v>118.53960224355268</c:v>
                </c:pt>
                <c:pt idx="1">
                  <c:v>105.98773069289459</c:v>
                </c:pt>
                <c:pt idx="2">
                  <c:v>93.148387452627333</c:v>
                </c:pt>
                <c:pt idx="3">
                  <c:v>82.524453527234044</c:v>
                </c:pt>
                <c:pt idx="4">
                  <c:v>97.390432994450393</c:v>
                </c:pt>
                <c:pt idx="5">
                  <c:v>99.296495112235149</c:v>
                </c:pt>
                <c:pt idx="6">
                  <c:v>100.45197420501088</c:v>
                </c:pt>
                <c:pt idx="7">
                  <c:v>105.7890835336193</c:v>
                </c:pt>
                <c:pt idx="8">
                  <c:v>106.70600261240361</c:v>
                </c:pt>
                <c:pt idx="9">
                  <c:v>101.70371835945051</c:v>
                </c:pt>
                <c:pt idx="10">
                  <c:v>102.49082030798876</c:v>
                </c:pt>
                <c:pt idx="11">
                  <c:v>91.071681605553067</c:v>
                </c:pt>
                <c:pt idx="12">
                  <c:v>89.727917526261223</c:v>
                </c:pt>
                <c:pt idx="13">
                  <c:v>89.267010707654748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47-42A6-9D9A-5E7382923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949184"/>
        <c:axId val="183951360"/>
      </c:barChart>
      <c:catAx>
        <c:axId val="18394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83951360"/>
        <c:crosses val="autoZero"/>
        <c:auto val="1"/>
        <c:lblAlgn val="ctr"/>
        <c:lblOffset val="100"/>
        <c:noMultiLvlLbl val="0"/>
      </c:catAx>
      <c:valAx>
        <c:axId val="183951360"/>
        <c:scaling>
          <c:orientation val="minMax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2.9110447814949367E-3"/>
              <c:y val="0.30283249878784718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200" baseline="0"/>
            </a:pPr>
            <a:endParaRPr lang="en-US"/>
          </a:p>
        </c:txPr>
        <c:crossAx val="1839491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47624430381785E-2"/>
          <c:y val="0.89764748044190046"/>
          <c:w val="0.87419699531423589"/>
          <c:h val="8.6312603393584084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86616909359881E-2"/>
          <c:y val="4.959591915417353E-2"/>
          <c:w val="0.94728719276223872"/>
          <c:h val="0.783473241692246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'Road Transport'!$B$2</c:f>
              <c:strCache>
                <c:ptCount val="1"/>
                <c:pt idx="0">
                  <c:v>Petrol</c:v>
                </c:pt>
              </c:strCache>
            </c:strRef>
          </c:tx>
          <c:invertIfNegative val="0"/>
          <c:cat>
            <c:numRef>
              <c:f>'Road Transport'!$C$1:$AK$1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'Road Transport'!$C$2:$AK$2</c:f>
              <c:numCache>
                <c:formatCode>#,##0.00</c:formatCode>
                <c:ptCount val="35"/>
                <c:pt idx="0">
                  <c:v>941.47808892452827</c:v>
                </c:pt>
                <c:pt idx="1">
                  <c:v>962.70875139622638</c:v>
                </c:pt>
                <c:pt idx="2">
                  <c:v>1032.9097254339622</c:v>
                </c:pt>
                <c:pt idx="3">
                  <c:v>1014.0324838867924</c:v>
                </c:pt>
                <c:pt idx="4">
                  <c:v>1047.1912950566038</c:v>
                </c:pt>
                <c:pt idx="5">
                  <c:v>1103.4240023773584</c:v>
                </c:pt>
                <c:pt idx="6">
                  <c:v>1169.5139236981131</c:v>
                </c:pt>
                <c:pt idx="7">
                  <c:v>1250.3006963207545</c:v>
                </c:pt>
                <c:pt idx="8">
                  <c:v>1390.0305570566038</c:v>
                </c:pt>
                <c:pt idx="9">
                  <c:v>1504.5660503773584</c:v>
                </c:pt>
                <c:pt idx="10">
                  <c:v>1588.5093021509433</c:v>
                </c:pt>
                <c:pt idx="11">
                  <c:v>1650.1911322075464</c:v>
                </c:pt>
                <c:pt idx="12">
                  <c:v>1686.5843202452829</c:v>
                </c:pt>
                <c:pt idx="13">
                  <c:v>1684.2180590377325</c:v>
                </c:pt>
                <c:pt idx="14">
                  <c:v>1728.8864256792465</c:v>
                </c:pt>
                <c:pt idx="15">
                  <c:v>1820.3771484488625</c:v>
                </c:pt>
                <c:pt idx="16">
                  <c:v>1847.7670015612662</c:v>
                </c:pt>
                <c:pt idx="17">
                  <c:v>1884.0787800376002</c:v>
                </c:pt>
                <c:pt idx="18">
                  <c:v>1796.162421722222</c:v>
                </c:pt>
                <c:pt idx="19">
                  <c:v>1635.4453448906665</c:v>
                </c:pt>
                <c:pt idx="20">
                  <c:v>1476.6505994333334</c:v>
                </c:pt>
                <c:pt idx="21">
                  <c:v>1398.5481565559005</c:v>
                </c:pt>
                <c:pt idx="22">
                  <c:v>1271.7134251302014</c:v>
                </c:pt>
                <c:pt idx="23">
                  <c:v>1196.4500311607094</c:v>
                </c:pt>
                <c:pt idx="24">
                  <c:v>1132.7550991042922</c:v>
                </c:pt>
                <c:pt idx="25">
                  <c:v>1073.799827249479</c:v>
                </c:pt>
                <c:pt idx="26">
                  <c:v>1002.0117045867524</c:v>
                </c:pt>
                <c:pt idx="27">
                  <c:v>903.53682318138772</c:v>
                </c:pt>
                <c:pt idx="28">
                  <c:v>823.57683503308215</c:v>
                </c:pt>
                <c:pt idx="29">
                  <c:v>780.17742573486123</c:v>
                </c:pt>
                <c:pt idx="30">
                  <c:v>577.66936062222214</c:v>
                </c:pt>
                <c:pt idx="31">
                  <c:v>611.97258935555556</c:v>
                </c:pt>
                <c:pt idx="32">
                  <c:v>697.19744093333338</c:v>
                </c:pt>
                <c:pt idx="33">
                  <c:v>742.74836502222195</c:v>
                </c:pt>
                <c:pt idx="34">
                  <c:v>764.90210767777774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8-45CD-83A5-D3BF7C14D8CA}"/>
            </c:ext>
          </c:extLst>
        </c:ser>
        <c:ser>
          <c:idx val="1"/>
          <c:order val="1"/>
          <c:tx>
            <c:strRef>
              <c:f>'Road Transport'!$B$3</c:f>
              <c:strCache>
                <c:ptCount val="1"/>
                <c:pt idx="0">
                  <c:v>Diesel</c:v>
                </c:pt>
              </c:strCache>
            </c:strRef>
          </c:tx>
          <c:invertIfNegative val="0"/>
          <c:cat>
            <c:numRef>
              <c:f>'Road Transport'!$C$1:$AK$1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'Road Transport'!$C$3:$AK$3</c:f>
              <c:numCache>
                <c:formatCode>#,##0.00</c:formatCode>
                <c:ptCount val="35"/>
                <c:pt idx="0">
                  <c:v>623.74319999999989</c:v>
                </c:pt>
                <c:pt idx="1">
                  <c:v>664.08479999999997</c:v>
                </c:pt>
                <c:pt idx="2">
                  <c:v>733.38959999999997</c:v>
                </c:pt>
                <c:pt idx="3">
                  <c:v>744.76799999999992</c:v>
                </c:pt>
                <c:pt idx="4">
                  <c:v>786.14400000000001</c:v>
                </c:pt>
                <c:pt idx="5">
                  <c:v>794.41919999999993</c:v>
                </c:pt>
                <c:pt idx="6">
                  <c:v>1033.3656000000001</c:v>
                </c:pt>
                <c:pt idx="7">
                  <c:v>1070.604</c:v>
                </c:pt>
                <c:pt idx="8">
                  <c:v>1358.1671999999999</c:v>
                </c:pt>
                <c:pt idx="9">
                  <c:v>1532.9807999999998</c:v>
                </c:pt>
                <c:pt idx="10">
                  <c:v>1791.5808000000002</c:v>
                </c:pt>
                <c:pt idx="11">
                  <c:v>1883.6424</c:v>
                </c:pt>
                <c:pt idx="12">
                  <c:v>1916.7432000000001</c:v>
                </c:pt>
                <c:pt idx="13">
                  <c:v>1977.7728</c:v>
                </c:pt>
                <c:pt idx="14">
                  <c:v>2148.4488000000001</c:v>
                </c:pt>
                <c:pt idx="15">
                  <c:v>2288.7946041709974</c:v>
                </c:pt>
                <c:pt idx="16">
                  <c:v>2469.6805803274297</c:v>
                </c:pt>
                <c:pt idx="17">
                  <c:v>2651.7851269492521</c:v>
                </c:pt>
                <c:pt idx="18">
                  <c:v>2503.367512453473</c:v>
                </c:pt>
                <c:pt idx="19">
                  <c:v>2273.8593790013788</c:v>
                </c:pt>
                <c:pt idx="20">
                  <c:v>2131.2894863846332</c:v>
                </c:pt>
                <c:pt idx="21">
                  <c:v>2125.5512895406541</c:v>
                </c:pt>
                <c:pt idx="22">
                  <c:v>2126.7703537542816</c:v>
                </c:pt>
                <c:pt idx="23">
                  <c:v>2268.6742265224002</c:v>
                </c:pt>
                <c:pt idx="24">
                  <c:v>2407.3165338481831</c:v>
                </c:pt>
                <c:pt idx="25">
                  <c:v>2619.7420737879961</c:v>
                </c:pt>
                <c:pt idx="26">
                  <c:v>2828.9310443300087</c:v>
                </c:pt>
                <c:pt idx="27">
                  <c:v>2879.1327785913786</c:v>
                </c:pt>
                <c:pt idx="28">
                  <c:v>2999.811531132375</c:v>
                </c:pt>
                <c:pt idx="29">
                  <c:v>3034.8263095202033</c:v>
                </c:pt>
                <c:pt idx="30">
                  <c:v>2596.2481872791209</c:v>
                </c:pt>
                <c:pt idx="31">
                  <c:v>2770.1683551012684</c:v>
                </c:pt>
                <c:pt idx="32">
                  <c:v>2915.6913696872352</c:v>
                </c:pt>
                <c:pt idx="33">
                  <c:v>2878.2383915827559</c:v>
                </c:pt>
                <c:pt idx="34">
                  <c:v>2812.4536993765009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C8-45CD-83A5-D3BF7C14D8CA}"/>
            </c:ext>
          </c:extLst>
        </c:ser>
        <c:ser>
          <c:idx val="3"/>
          <c:order val="2"/>
          <c:tx>
            <c:strRef>
              <c:f>'Road Transport'!$B$4</c:f>
              <c:strCache>
                <c:ptCount val="1"/>
                <c:pt idx="0">
                  <c:v>LPG</c:v>
                </c:pt>
              </c:strCache>
            </c:strRef>
          </c:tx>
          <c:invertIfNegative val="0"/>
          <c:cat>
            <c:numRef>
              <c:f>'Road Transport'!$C$1:$AK$1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'Road Transport'!$C$4:$AK$4</c:f>
              <c:numCache>
                <c:formatCode>#,##0.00</c:formatCode>
                <c:ptCount val="35"/>
                <c:pt idx="0">
                  <c:v>6.9492067799999999</c:v>
                </c:pt>
                <c:pt idx="1">
                  <c:v>7.8357687399999998</c:v>
                </c:pt>
                <c:pt idx="2">
                  <c:v>7.9302784399999995</c:v>
                </c:pt>
                <c:pt idx="3">
                  <c:v>7.6357740199999986</c:v>
                </c:pt>
                <c:pt idx="4">
                  <c:v>7.1626157799999994</c:v>
                </c:pt>
                <c:pt idx="5">
                  <c:v>6.027279899999999</c:v>
                </c:pt>
                <c:pt idx="6">
                  <c:v>4.7254849999999999</c:v>
                </c:pt>
                <c:pt idx="7">
                  <c:v>4.0200158200000002</c:v>
                </c:pt>
                <c:pt idx="8">
                  <c:v>3.1596726799999995</c:v>
                </c:pt>
                <c:pt idx="9">
                  <c:v>2.5816391599999999</c:v>
                </c:pt>
                <c:pt idx="10">
                  <c:v>2.18103998</c:v>
                </c:pt>
                <c:pt idx="11">
                  <c:v>1.5676415399999999</c:v>
                </c:pt>
                <c:pt idx="12">
                  <c:v>1.3755734399999999</c:v>
                </c:pt>
                <c:pt idx="13">
                  <c:v>1.1938709199999999</c:v>
                </c:pt>
                <c:pt idx="14">
                  <c:v>1.06582552</c:v>
                </c:pt>
                <c:pt idx="15">
                  <c:v>1.0187138624429903</c:v>
                </c:pt>
                <c:pt idx="16">
                  <c:v>0.87129265939705547</c:v>
                </c:pt>
                <c:pt idx="17">
                  <c:v>1.1679731</c:v>
                </c:pt>
                <c:pt idx="18">
                  <c:v>0.89991370000000015</c:v>
                </c:pt>
                <c:pt idx="19">
                  <c:v>0.58680230000000011</c:v>
                </c:pt>
                <c:pt idx="20">
                  <c:v>0.5147191000000001</c:v>
                </c:pt>
                <c:pt idx="21">
                  <c:v>0.54988218600000005</c:v>
                </c:pt>
                <c:pt idx="22">
                  <c:v>0.99990661399999992</c:v>
                </c:pt>
                <c:pt idx="23">
                  <c:v>1.303455521148825</c:v>
                </c:pt>
                <c:pt idx="24">
                  <c:v>2.1086218067885119</c:v>
                </c:pt>
                <c:pt idx="25">
                  <c:v>2.5301873686684075</c:v>
                </c:pt>
                <c:pt idx="26">
                  <c:v>2.5484375456919062</c:v>
                </c:pt>
                <c:pt idx="27">
                  <c:v>2.2537762924281988</c:v>
                </c:pt>
                <c:pt idx="28">
                  <c:v>1.8520724281984335</c:v>
                </c:pt>
                <c:pt idx="29">
                  <c:v>1.6291650130548303</c:v>
                </c:pt>
                <c:pt idx="30">
                  <c:v>1.149825848563969</c:v>
                </c:pt>
                <c:pt idx="31">
                  <c:v>1.1651176501305485</c:v>
                </c:pt>
                <c:pt idx="32">
                  <c:v>1.6215191122715407</c:v>
                </c:pt>
                <c:pt idx="33">
                  <c:v>1.5656452219321151</c:v>
                </c:pt>
                <c:pt idx="34">
                  <c:v>0.73341832898172321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60-4D60-B556-F69461898818}"/>
            </c:ext>
          </c:extLst>
        </c:ser>
        <c:ser>
          <c:idx val="2"/>
          <c:order val="3"/>
          <c:tx>
            <c:strRef>
              <c:f>'Road Transport'!$B$5</c:f>
              <c:strCache>
                <c:ptCount val="1"/>
                <c:pt idx="0">
                  <c:v>Biofuels</c:v>
                </c:pt>
              </c:strCache>
            </c:strRef>
          </c:tx>
          <c:invertIfNegative val="0"/>
          <c:cat>
            <c:numRef>
              <c:f>'Road Transport'!$C$1:$AK$1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'Road Transport'!$C$5:$AK$5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1.0983224384791179</c:v>
                </c:pt>
                <c:pt idx="16">
                  <c:v>2.6621968132288427</c:v>
                </c:pt>
                <c:pt idx="17">
                  <c:v>21.545156613751992</c:v>
                </c:pt>
                <c:pt idx="18">
                  <c:v>55.574887459731052</c:v>
                </c:pt>
                <c:pt idx="19">
                  <c:v>77.425842712148949</c:v>
                </c:pt>
                <c:pt idx="20">
                  <c:v>92.605327251134298</c:v>
                </c:pt>
                <c:pt idx="21">
                  <c:v>97.396145626314933</c:v>
                </c:pt>
                <c:pt idx="22">
                  <c:v>84.877766838163197</c:v>
                </c:pt>
                <c:pt idx="23">
                  <c:v>102.25869928802936</c:v>
                </c:pt>
                <c:pt idx="24">
                  <c:v>116.19793830316164</c:v>
                </c:pt>
                <c:pt idx="25">
                  <c:v>128.15134493124492</c:v>
                </c:pt>
                <c:pt idx="26">
                  <c:v>118.49812874713651</c:v>
                </c:pt>
                <c:pt idx="27">
                  <c:v>160.66626063850001</c:v>
                </c:pt>
                <c:pt idx="28">
                  <c:v>154.57093318979378</c:v>
                </c:pt>
                <c:pt idx="29">
                  <c:v>189.31643667907355</c:v>
                </c:pt>
                <c:pt idx="30">
                  <c:v>176.15007668500138</c:v>
                </c:pt>
                <c:pt idx="31">
                  <c:v>181.4875591357883</c:v>
                </c:pt>
                <c:pt idx="32">
                  <c:v>228.81091503998189</c:v>
                </c:pt>
                <c:pt idx="33">
                  <c:v>281.52001854173841</c:v>
                </c:pt>
                <c:pt idx="34">
                  <c:v>328.95305251260282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C8-45CD-83A5-D3BF7C14D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206144"/>
        <c:axId val="409343104"/>
      </c:barChart>
      <c:catAx>
        <c:axId val="40920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09343104"/>
        <c:crosses val="autoZero"/>
        <c:auto val="1"/>
        <c:lblAlgn val="ctr"/>
        <c:lblOffset val="100"/>
        <c:noMultiLvlLbl val="0"/>
      </c:catAx>
      <c:valAx>
        <c:axId val="40934310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ktoe</a:t>
                </a:r>
              </a:p>
            </c:rich>
          </c:tx>
          <c:layout>
            <c:manualLayout>
              <c:xMode val="edge"/>
              <c:yMode val="edge"/>
              <c:x val="1.0358087388578118E-2"/>
              <c:y val="0.3840584545575870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4092061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6015764018088433"/>
          <c:y val="0.93087793051292322"/>
          <c:w val="0.82570808348571678"/>
          <c:h val="5.4507540371012936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2.1'!$B$4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f>'Figure 2.1'!$C$3:$AK$3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2.1'!$C$4:$AK$4</c:f>
              <c:numCache>
                <c:formatCode>_-* #,##0_-;\-* #,##0_-;_-* "-"??_-;_-@_-</c:formatCode>
                <c:ptCount val="35"/>
                <c:pt idx="0">
                  <c:v>31084.585789909332</c:v>
                </c:pt>
                <c:pt idx="1">
                  <c:v>32133.369063288064</c:v>
                </c:pt>
                <c:pt idx="2">
                  <c:v>32007.051500552207</c:v>
                </c:pt>
                <c:pt idx="3">
                  <c:v>32171.77047215556</c:v>
                </c:pt>
                <c:pt idx="4">
                  <c:v>33146.328205599391</c:v>
                </c:pt>
                <c:pt idx="5">
                  <c:v>34041.172051976006</c:v>
                </c:pt>
                <c:pt idx="6">
                  <c:v>35615.792881153204</c:v>
                </c:pt>
                <c:pt idx="7">
                  <c:v>36711.488700110727</c:v>
                </c:pt>
                <c:pt idx="8">
                  <c:v>38903.858961164296</c:v>
                </c:pt>
                <c:pt idx="9">
                  <c:v>40332.746548600182</c:v>
                </c:pt>
                <c:pt idx="10">
                  <c:v>42627.240811996904</c:v>
                </c:pt>
                <c:pt idx="11">
                  <c:v>44725.833649112319</c:v>
                </c:pt>
                <c:pt idx="12">
                  <c:v>43489.549673067268</c:v>
                </c:pt>
                <c:pt idx="13">
                  <c:v>44189.015213569568</c:v>
                </c:pt>
                <c:pt idx="14">
                  <c:v>43895.911489287886</c:v>
                </c:pt>
                <c:pt idx="15">
                  <c:v>45721.844160983084</c:v>
                </c:pt>
                <c:pt idx="16">
                  <c:v>45240.618640872461</c:v>
                </c:pt>
                <c:pt idx="17">
                  <c:v>45153.657453351043</c:v>
                </c:pt>
                <c:pt idx="18">
                  <c:v>45241.507835299271</c:v>
                </c:pt>
                <c:pt idx="19">
                  <c:v>40791.232372410974</c:v>
                </c:pt>
                <c:pt idx="20">
                  <c:v>40450.166908086969</c:v>
                </c:pt>
                <c:pt idx="21">
                  <c:v>36901.926765875156</c:v>
                </c:pt>
                <c:pt idx="22">
                  <c:v>36992.74954578621</c:v>
                </c:pt>
                <c:pt idx="23">
                  <c:v>35857.723024348837</c:v>
                </c:pt>
                <c:pt idx="24">
                  <c:v>35189.388219940527</c:v>
                </c:pt>
                <c:pt idx="25">
                  <c:v>36854.660234420189</c:v>
                </c:pt>
                <c:pt idx="26">
                  <c:v>38396.012657063678</c:v>
                </c:pt>
                <c:pt idx="27">
                  <c:v>37075.388740608119</c:v>
                </c:pt>
                <c:pt idx="28">
                  <c:v>36805.527885535914</c:v>
                </c:pt>
                <c:pt idx="29">
                  <c:v>35219.258888895907</c:v>
                </c:pt>
                <c:pt idx="30">
                  <c:v>33123.384639533899</c:v>
                </c:pt>
                <c:pt idx="31">
                  <c:v>34977.258343839407</c:v>
                </c:pt>
                <c:pt idx="32">
                  <c:v>34309.322693853574</c:v>
                </c:pt>
                <c:pt idx="33">
                  <c:v>31451.139097630381</c:v>
                </c:pt>
                <c:pt idx="34">
                  <c:v>30987.00706472393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A-414A-A961-860AC37EA749}"/>
            </c:ext>
          </c:extLst>
        </c:ser>
        <c:ser>
          <c:idx val="1"/>
          <c:order val="1"/>
          <c:tx>
            <c:strRef>
              <c:f>'Figure 2.1'!$B$5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f>'Figure 2.1'!$C$3:$AK$3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2.1'!$C$5:$AK$5</c:f>
              <c:numCache>
                <c:formatCode>_-* #,##0_-;\-* #,##0_-;_-* "-"??_-;_-@_-</c:formatCode>
                <c:ptCount val="35"/>
                <c:pt idx="0">
                  <c:v>3123.7666097779188</c:v>
                </c:pt>
                <c:pt idx="1">
                  <c:v>2848.9138165458526</c:v>
                </c:pt>
                <c:pt idx="2">
                  <c:v>2774.2712161089939</c:v>
                </c:pt>
                <c:pt idx="3">
                  <c:v>2771.9335659659819</c:v>
                </c:pt>
                <c:pt idx="4">
                  <c:v>3047.77073380396</c:v>
                </c:pt>
                <c:pt idx="5">
                  <c:v>3031.3802687187117</c:v>
                </c:pt>
                <c:pt idx="6">
                  <c:v>3207.6215973465587</c:v>
                </c:pt>
                <c:pt idx="7">
                  <c:v>3642.6627406697589</c:v>
                </c:pt>
                <c:pt idx="8">
                  <c:v>3436.8236508267387</c:v>
                </c:pt>
                <c:pt idx="9">
                  <c:v>3566.4079812760679</c:v>
                </c:pt>
                <c:pt idx="10">
                  <c:v>4337.3184514537243</c:v>
                </c:pt>
                <c:pt idx="11">
                  <c:v>4408.7389899692653</c:v>
                </c:pt>
                <c:pt idx="12">
                  <c:v>3914.1282783233742</c:v>
                </c:pt>
                <c:pt idx="13">
                  <c:v>3328.856456104515</c:v>
                </c:pt>
                <c:pt idx="14">
                  <c:v>3523.5090222425342</c:v>
                </c:pt>
                <c:pt idx="15">
                  <c:v>3804.2089313787374</c:v>
                </c:pt>
                <c:pt idx="16">
                  <c:v>3727.491878292718</c:v>
                </c:pt>
                <c:pt idx="17">
                  <c:v>3781.5527149406516</c:v>
                </c:pt>
                <c:pt idx="18">
                  <c:v>3520.613882803349</c:v>
                </c:pt>
                <c:pt idx="19">
                  <c:v>2675.230970578461</c:v>
                </c:pt>
                <c:pt idx="20">
                  <c:v>2445.5246141681996</c:v>
                </c:pt>
                <c:pt idx="21">
                  <c:v>2319.6901082303903</c:v>
                </c:pt>
                <c:pt idx="22">
                  <c:v>2516.401725027848</c:v>
                </c:pt>
                <c:pt idx="23">
                  <c:v>2458.5659860150136</c:v>
                </c:pt>
                <c:pt idx="24">
                  <c:v>2870.8757917427524</c:v>
                </c:pt>
                <c:pt idx="25">
                  <c:v>3052.3813410578591</c:v>
                </c:pt>
                <c:pt idx="26">
                  <c:v>3265.8726093154723</c:v>
                </c:pt>
                <c:pt idx="27">
                  <c:v>3275.400926682772</c:v>
                </c:pt>
                <c:pt idx="28">
                  <c:v>3024.9048193245358</c:v>
                </c:pt>
                <c:pt idx="29">
                  <c:v>2969.7045327224646</c:v>
                </c:pt>
                <c:pt idx="30">
                  <c:v>2659.355910650962</c:v>
                </c:pt>
                <c:pt idx="31">
                  <c:v>3061.6014604447046</c:v>
                </c:pt>
                <c:pt idx="32">
                  <c:v>2842.544278103243</c:v>
                </c:pt>
                <c:pt idx="33">
                  <c:v>2649.0071904708257</c:v>
                </c:pt>
                <c:pt idx="34">
                  <c:v>2369.9283407567482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A-414A-A961-860AC37EA749}"/>
            </c:ext>
          </c:extLst>
        </c:ser>
        <c:ser>
          <c:idx val="2"/>
          <c:order val="2"/>
          <c:tx>
            <c:strRef>
              <c:f>'Figure 2.1'!$B$6</c:f>
              <c:strCache>
                <c:ptCount val="1"/>
                <c:pt idx="0">
                  <c:v>Agriculture </c:v>
                </c:pt>
              </c:strCache>
            </c:strRef>
          </c:tx>
          <c:invertIfNegative val="0"/>
          <c:cat>
            <c:numRef>
              <c:f>'Figure 2.1'!$C$3:$AK$3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2.1'!$C$6:$AK$6</c:f>
              <c:numCache>
                <c:formatCode>_-* #,##0_-;\-* #,##0_-;_-* "-"??_-;_-@_-</c:formatCode>
                <c:ptCount val="35"/>
                <c:pt idx="0">
                  <c:v>19759.886689205632</c:v>
                </c:pt>
                <c:pt idx="1">
                  <c:v>19861.569707146929</c:v>
                </c:pt>
                <c:pt idx="2">
                  <c:v>19976.955387965274</c:v>
                </c:pt>
                <c:pt idx="3">
                  <c:v>20206.665891707333</c:v>
                </c:pt>
                <c:pt idx="4">
                  <c:v>20239.07352933798</c:v>
                </c:pt>
                <c:pt idx="5">
                  <c:v>20711.896802744439</c:v>
                </c:pt>
                <c:pt idx="6">
                  <c:v>21137.387421055886</c:v>
                </c:pt>
                <c:pt idx="7">
                  <c:v>21233.593575200295</c:v>
                </c:pt>
                <c:pt idx="8">
                  <c:v>21657.275386956349</c:v>
                </c:pt>
                <c:pt idx="9">
                  <c:v>21281.841031905406</c:v>
                </c:pt>
                <c:pt idx="10">
                  <c:v>20321.864012181777</c:v>
                </c:pt>
                <c:pt idx="11">
                  <c:v>20007.714185496949</c:v>
                </c:pt>
                <c:pt idx="12">
                  <c:v>19693.962178561465</c:v>
                </c:pt>
                <c:pt idx="13">
                  <c:v>19936.851725293636</c:v>
                </c:pt>
                <c:pt idx="14">
                  <c:v>19610.898489105377</c:v>
                </c:pt>
                <c:pt idx="15">
                  <c:v>19095.011325377069</c:v>
                </c:pt>
                <c:pt idx="16">
                  <c:v>18731.796382358625</c:v>
                </c:pt>
                <c:pt idx="17">
                  <c:v>18648.38645107839</c:v>
                </c:pt>
                <c:pt idx="18">
                  <c:v>18226.9175174907</c:v>
                </c:pt>
                <c:pt idx="19">
                  <c:v>17958.902433829622</c:v>
                </c:pt>
                <c:pt idx="20">
                  <c:v>18166.209867430203</c:v>
                </c:pt>
                <c:pt idx="21">
                  <c:v>17779.507548735965</c:v>
                </c:pt>
                <c:pt idx="22">
                  <c:v>18108.060926589606</c:v>
                </c:pt>
                <c:pt idx="23">
                  <c:v>18781.120664828297</c:v>
                </c:pt>
                <c:pt idx="24">
                  <c:v>18923.212619899288</c:v>
                </c:pt>
                <c:pt idx="25">
                  <c:v>19344.651841078932</c:v>
                </c:pt>
                <c:pt idx="26">
                  <c:v>19911.953440397345</c:v>
                </c:pt>
                <c:pt idx="27">
                  <c:v>20502.839449261857</c:v>
                </c:pt>
                <c:pt idx="28">
                  <c:v>20728.185292157737</c:v>
                </c:pt>
                <c:pt idx="29">
                  <c:v>20600.645798055579</c:v>
                </c:pt>
                <c:pt idx="30">
                  <c:v>20878.095763223457</c:v>
                </c:pt>
                <c:pt idx="31">
                  <c:v>21266.64088257981</c:v>
                </c:pt>
                <c:pt idx="32">
                  <c:v>20873.826235475412</c:v>
                </c:pt>
                <c:pt idx="33">
                  <c:v>19933.684751891404</c:v>
                </c:pt>
                <c:pt idx="34">
                  <c:v>19640.937350261072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EA-414A-A961-860AC37EA749}"/>
            </c:ext>
          </c:extLst>
        </c:ser>
        <c:ser>
          <c:idx val="3"/>
          <c:order val="3"/>
          <c:tx>
            <c:strRef>
              <c:f>'Figure 2.1'!$B$7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f>'Figure 2.1'!$C$3:$AK$3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2.1'!$C$7:$AK$7</c:f>
              <c:numCache>
                <c:formatCode>_-* #,##0_-;\-* #,##0_-;_-* "-"??_-;_-@_-</c:formatCode>
                <c:ptCount val="35"/>
                <c:pt idx="0">
                  <c:v>1709.2379654880638</c:v>
                </c:pt>
                <c:pt idx="1">
                  <c:v>1799.7259717319207</c:v>
                </c:pt>
                <c:pt idx="2">
                  <c:v>1872.6110167758227</c:v>
                </c:pt>
                <c:pt idx="3">
                  <c:v>1928.6353960838107</c:v>
                </c:pt>
                <c:pt idx="4">
                  <c:v>1978.8855789392078</c:v>
                </c:pt>
                <c:pt idx="5">
                  <c:v>2019.7605435458233</c:v>
                </c:pt>
                <c:pt idx="6">
                  <c:v>1884.4315270557624</c:v>
                </c:pt>
                <c:pt idx="7">
                  <c:v>1576.982250910261</c:v>
                </c:pt>
                <c:pt idx="8">
                  <c:v>1626.6006654526207</c:v>
                </c:pt>
                <c:pt idx="9">
                  <c:v>1630.7580838813492</c:v>
                </c:pt>
                <c:pt idx="10">
                  <c:v>1643.2779552875486</c:v>
                </c:pt>
                <c:pt idx="11">
                  <c:v>1766.8598970748044</c:v>
                </c:pt>
                <c:pt idx="12">
                  <c:v>1880.8930105084603</c:v>
                </c:pt>
                <c:pt idx="13">
                  <c:v>1935.8113668287185</c:v>
                </c:pt>
                <c:pt idx="14">
                  <c:v>1656.717476832484</c:v>
                </c:pt>
                <c:pt idx="15">
                  <c:v>1454.2732283395635</c:v>
                </c:pt>
                <c:pt idx="16">
                  <c:v>1489.0608120747909</c:v>
                </c:pt>
                <c:pt idx="17">
                  <c:v>962.33999441077265</c:v>
                </c:pt>
                <c:pt idx="18">
                  <c:v>800.17858585700105</c:v>
                </c:pt>
                <c:pt idx="19">
                  <c:v>603.78478589667623</c:v>
                </c:pt>
                <c:pt idx="20">
                  <c:v>594.31068292949431</c:v>
                </c:pt>
                <c:pt idx="21">
                  <c:v>688.42779394361173</c:v>
                </c:pt>
                <c:pt idx="22">
                  <c:v>594.26965456386336</c:v>
                </c:pt>
                <c:pt idx="23">
                  <c:v>764.6413799947901</c:v>
                </c:pt>
                <c:pt idx="24">
                  <c:v>949.68601610714006</c:v>
                </c:pt>
                <c:pt idx="25">
                  <c:v>1025.8248980477192</c:v>
                </c:pt>
                <c:pt idx="26">
                  <c:v>1019.2945208107094</c:v>
                </c:pt>
                <c:pt idx="27">
                  <c:v>988.07569435280891</c:v>
                </c:pt>
                <c:pt idx="28">
                  <c:v>943.37653365285883</c:v>
                </c:pt>
                <c:pt idx="29">
                  <c:v>908.39164361748976</c:v>
                </c:pt>
                <c:pt idx="30">
                  <c:v>888.91539159425031</c:v>
                </c:pt>
                <c:pt idx="31">
                  <c:v>834.58832434916496</c:v>
                </c:pt>
                <c:pt idx="32">
                  <c:v>880.17852983105195</c:v>
                </c:pt>
                <c:pt idx="33">
                  <c:v>853.04016410544261</c:v>
                </c:pt>
                <c:pt idx="34">
                  <c:v>827.59806726181171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EA-414A-A961-860AC37EA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4852992"/>
        <c:axId val="414854528"/>
      </c:barChart>
      <c:catAx>
        <c:axId val="41485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4854528"/>
        <c:crosses val="autoZero"/>
        <c:auto val="1"/>
        <c:lblAlgn val="ctr"/>
        <c:lblOffset val="100"/>
        <c:noMultiLvlLbl val="0"/>
      </c:catAx>
      <c:valAx>
        <c:axId val="414854528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0"/>
              <c:y val="0.27796198586708265"/>
            </c:manualLayout>
          </c:layout>
          <c:overlay val="0"/>
        </c:title>
        <c:numFmt formatCode="_-* #,##0_-;\-* #,##0_-;_-* &quot;-&quot;??_-;_-@_-" sourceLinked="1"/>
        <c:majorTickMark val="out"/>
        <c:minorTickMark val="none"/>
        <c:tickLblPos val="nextTo"/>
        <c:spPr>
          <a:ln>
            <a:noFill/>
          </a:ln>
        </c:spPr>
        <c:crossAx val="4148529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3605570065813688"/>
          <c:y val="0.9062465802637576"/>
          <c:w val="0.79072868621532066"/>
          <c:h val="7.039575908258956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85941654000803E-2"/>
          <c:y val="4.523502743975185E-2"/>
          <c:w val="0.89938070687302962"/>
          <c:h val="0.7810226883694874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'Road Transport'!$B$8</c:f>
              <c:strCache>
                <c:ptCount val="1"/>
                <c:pt idx="0">
                  <c:v>Private cars</c:v>
                </c:pt>
              </c:strCache>
            </c:strRef>
          </c:tx>
          <c:invertIfNegative val="0"/>
          <c:cat>
            <c:numRef>
              <c:f>'Road Transport'!$C$1:$AK$1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'Road Transport'!$C$8:$AK$8</c:f>
              <c:numCache>
                <c:formatCode>#,##0</c:formatCode>
                <c:ptCount val="35"/>
                <c:pt idx="0">
                  <c:v>804006</c:v>
                </c:pt>
                <c:pt idx="1">
                  <c:v>844207</c:v>
                </c:pt>
                <c:pt idx="2">
                  <c:v>866090</c:v>
                </c:pt>
                <c:pt idx="3">
                  <c:v>898012</c:v>
                </c:pt>
                <c:pt idx="4">
                  <c:v>947069</c:v>
                </c:pt>
                <c:pt idx="5">
                  <c:v>999366</c:v>
                </c:pt>
                <c:pt idx="6">
                  <c:v>1067293</c:v>
                </c:pt>
                <c:pt idx="7">
                  <c:v>1145497</c:v>
                </c:pt>
                <c:pt idx="8">
                  <c:v>1208768</c:v>
                </c:pt>
                <c:pt idx="9">
                  <c:v>1282661</c:v>
                </c:pt>
                <c:pt idx="10">
                  <c:v>1333296</c:v>
                </c:pt>
                <c:pt idx="11">
                  <c:v>1401702</c:v>
                </c:pt>
                <c:pt idx="12">
                  <c:v>1466593</c:v>
                </c:pt>
                <c:pt idx="13">
                  <c:v>1527383</c:v>
                </c:pt>
                <c:pt idx="14">
                  <c:v>1603786</c:v>
                </c:pt>
                <c:pt idx="15">
                  <c:v>1683967</c:v>
                </c:pt>
                <c:pt idx="16">
                  <c:v>1801375</c:v>
                </c:pt>
                <c:pt idx="17">
                  <c:v>1906894</c:v>
                </c:pt>
                <c:pt idx="18">
                  <c:v>1953664</c:v>
                </c:pt>
                <c:pt idx="19">
                  <c:v>1931025</c:v>
                </c:pt>
                <c:pt idx="20">
                  <c:v>1899663</c:v>
                </c:pt>
                <c:pt idx="21">
                  <c:v>1913196</c:v>
                </c:pt>
                <c:pt idx="22">
                  <c:v>1906973</c:v>
                </c:pt>
                <c:pt idx="23">
                  <c:v>1933520</c:v>
                </c:pt>
                <c:pt idx="24">
                  <c:v>1967187</c:v>
                </c:pt>
                <c:pt idx="25">
                  <c:v>2009576</c:v>
                </c:pt>
                <c:pt idx="26">
                  <c:v>2054031</c:v>
                </c:pt>
                <c:pt idx="27">
                  <c:v>2094670</c:v>
                </c:pt>
                <c:pt idx="28">
                  <c:v>2137777</c:v>
                </c:pt>
                <c:pt idx="29">
                  <c:v>2206186</c:v>
                </c:pt>
                <c:pt idx="30">
                  <c:v>2244819</c:v>
                </c:pt>
                <c:pt idx="31">
                  <c:v>2260468</c:v>
                </c:pt>
                <c:pt idx="32">
                  <c:v>2283891</c:v>
                </c:pt>
                <c:pt idx="33">
                  <c:v>2349306.8995000497</c:v>
                </c:pt>
                <c:pt idx="34">
                  <c:v>2450111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9-4277-B57E-816100C1FB9D}"/>
            </c:ext>
          </c:extLst>
        </c:ser>
        <c:ser>
          <c:idx val="2"/>
          <c:order val="2"/>
          <c:tx>
            <c:strRef>
              <c:f>'Road Transport'!$B$9</c:f>
              <c:strCache>
                <c:ptCount val="1"/>
                <c:pt idx="0">
                  <c:v>Goods vehicles</c:v>
                </c:pt>
              </c:strCache>
            </c:strRef>
          </c:tx>
          <c:invertIfNegative val="0"/>
          <c:cat>
            <c:numRef>
              <c:f>'Road Transport'!$C$1:$AK$1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'Road Transport'!$C$9:$AK$9</c:f>
              <c:numCache>
                <c:formatCode>#,##0</c:formatCode>
                <c:ptCount val="35"/>
                <c:pt idx="0">
                  <c:v>143373</c:v>
                </c:pt>
                <c:pt idx="1">
                  <c:v>148522</c:v>
                </c:pt>
                <c:pt idx="2">
                  <c:v>144987</c:v>
                </c:pt>
                <c:pt idx="3">
                  <c:v>135407</c:v>
                </c:pt>
                <c:pt idx="4">
                  <c:v>135978</c:v>
                </c:pt>
                <c:pt idx="5">
                  <c:v>141976</c:v>
                </c:pt>
                <c:pt idx="6">
                  <c:v>146782</c:v>
                </c:pt>
                <c:pt idx="7">
                  <c:v>158351</c:v>
                </c:pt>
                <c:pt idx="8">
                  <c:v>171036</c:v>
                </c:pt>
                <c:pt idx="9">
                  <c:v>189001</c:v>
                </c:pt>
                <c:pt idx="10">
                  <c:v>205744</c:v>
                </c:pt>
                <c:pt idx="11">
                  <c:v>219644</c:v>
                </c:pt>
                <c:pt idx="12">
                  <c:v>233187</c:v>
                </c:pt>
                <c:pt idx="13">
                  <c:v>251226</c:v>
                </c:pt>
                <c:pt idx="14">
                  <c:v>268167</c:v>
                </c:pt>
                <c:pt idx="15">
                  <c:v>286618</c:v>
                </c:pt>
                <c:pt idx="16">
                  <c:v>318654</c:v>
                </c:pt>
                <c:pt idx="17">
                  <c:v>345910</c:v>
                </c:pt>
                <c:pt idx="18">
                  <c:v>351346</c:v>
                </c:pt>
                <c:pt idx="19">
                  <c:v>343959</c:v>
                </c:pt>
                <c:pt idx="20">
                  <c:v>327096</c:v>
                </c:pt>
                <c:pt idx="21">
                  <c:v>320955</c:v>
                </c:pt>
                <c:pt idx="22">
                  <c:v>309185</c:v>
                </c:pt>
                <c:pt idx="23">
                  <c:v>317991</c:v>
                </c:pt>
                <c:pt idx="24">
                  <c:v>317249</c:v>
                </c:pt>
                <c:pt idx="25">
                  <c:v>330495</c:v>
                </c:pt>
                <c:pt idx="26">
                  <c:v>342197</c:v>
                </c:pt>
                <c:pt idx="27">
                  <c:v>349059</c:v>
                </c:pt>
                <c:pt idx="28">
                  <c:v>355121</c:v>
                </c:pt>
                <c:pt idx="29">
                  <c:v>366326</c:v>
                </c:pt>
                <c:pt idx="30">
                  <c:v>377029</c:v>
                </c:pt>
                <c:pt idx="31">
                  <c:v>383339</c:v>
                </c:pt>
                <c:pt idx="32">
                  <c:v>387077</c:v>
                </c:pt>
                <c:pt idx="33">
                  <c:v>397456</c:v>
                </c:pt>
                <c:pt idx="34">
                  <c:v>415047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B9-4277-B57E-816100C1F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387392"/>
        <c:axId val="409388928"/>
      </c:barChart>
      <c:lineChart>
        <c:grouping val="standard"/>
        <c:varyColors val="0"/>
        <c:ser>
          <c:idx val="0"/>
          <c:order val="0"/>
          <c:tx>
            <c:strRef>
              <c:f>'Road Transport'!$B$6</c:f>
              <c:strCache>
                <c:ptCount val="1"/>
                <c:pt idx="0">
                  <c:v>Population ('000s)</c:v>
                </c:pt>
              </c:strCache>
            </c:strRef>
          </c:tx>
          <c:cat>
            <c:multiLvlStrRef>
              <c:f>'Road Transport'!$C$1:$AK$2</c:f>
              <c:multiLvlStrCache>
                <c:ptCount val="35"/>
                <c:lvl>
                  <c:pt idx="0">
                    <c:v>941.48</c:v>
                  </c:pt>
                  <c:pt idx="1">
                    <c:v>962.71</c:v>
                  </c:pt>
                  <c:pt idx="2">
                    <c:v>1,032.91</c:v>
                  </c:pt>
                  <c:pt idx="3">
                    <c:v>1,014.03</c:v>
                  </c:pt>
                  <c:pt idx="4">
                    <c:v>1,047.19</c:v>
                  </c:pt>
                  <c:pt idx="5">
                    <c:v>1,103.42</c:v>
                  </c:pt>
                  <c:pt idx="6">
                    <c:v>1,169.51</c:v>
                  </c:pt>
                  <c:pt idx="7">
                    <c:v>1,250.30</c:v>
                  </c:pt>
                  <c:pt idx="8">
                    <c:v>1,390.03</c:v>
                  </c:pt>
                  <c:pt idx="9">
                    <c:v>1,504.57</c:v>
                  </c:pt>
                  <c:pt idx="10">
                    <c:v>1,588.51</c:v>
                  </c:pt>
                  <c:pt idx="11">
                    <c:v>1,650.19</c:v>
                  </c:pt>
                  <c:pt idx="12">
                    <c:v>1,686.58</c:v>
                  </c:pt>
                  <c:pt idx="13">
                    <c:v>1,684.22</c:v>
                  </c:pt>
                  <c:pt idx="14">
                    <c:v>1,728.89</c:v>
                  </c:pt>
                  <c:pt idx="15">
                    <c:v>1,820.38</c:v>
                  </c:pt>
                  <c:pt idx="16">
                    <c:v>1,847.77</c:v>
                  </c:pt>
                  <c:pt idx="17">
                    <c:v>1,884.08</c:v>
                  </c:pt>
                  <c:pt idx="18">
                    <c:v>1,796.16</c:v>
                  </c:pt>
                  <c:pt idx="19">
                    <c:v>1,635.45</c:v>
                  </c:pt>
                  <c:pt idx="20">
                    <c:v>1,476.65</c:v>
                  </c:pt>
                  <c:pt idx="21">
                    <c:v>1,398.55</c:v>
                  </c:pt>
                  <c:pt idx="22">
                    <c:v>1,271.71</c:v>
                  </c:pt>
                  <c:pt idx="23">
                    <c:v>1,196.45</c:v>
                  </c:pt>
                  <c:pt idx="24">
                    <c:v>1,132.76</c:v>
                  </c:pt>
                  <c:pt idx="25">
                    <c:v>1,073.80</c:v>
                  </c:pt>
                  <c:pt idx="26">
                    <c:v>1,002.01</c:v>
                  </c:pt>
                  <c:pt idx="27">
                    <c:v>903.54</c:v>
                  </c:pt>
                  <c:pt idx="28">
                    <c:v>823.58</c:v>
                  </c:pt>
                  <c:pt idx="29">
                    <c:v>780.18</c:v>
                  </c:pt>
                  <c:pt idx="30">
                    <c:v>577.67</c:v>
                  </c:pt>
                  <c:pt idx="31">
                    <c:v>611.97</c:v>
                  </c:pt>
                  <c:pt idx="32">
                    <c:v>697.20</c:v>
                  </c:pt>
                  <c:pt idx="33">
                    <c:v>742.75</c:v>
                  </c:pt>
                  <c:pt idx="34">
                    <c:v>764.90</c:v>
                  </c:pt>
                </c:lvl>
                <c:lvl>
                  <c:pt idx="0">
                    <c:v>1990</c:v>
                  </c:pt>
                  <c:pt idx="1">
                    <c:v>1991</c:v>
                  </c:pt>
                  <c:pt idx="2">
                    <c:v>1992</c:v>
                  </c:pt>
                  <c:pt idx="3">
                    <c:v>1993</c:v>
                  </c:pt>
                  <c:pt idx="4">
                    <c:v>1994</c:v>
                  </c:pt>
                  <c:pt idx="5">
                    <c:v>1995</c:v>
                  </c:pt>
                  <c:pt idx="6">
                    <c:v>1996</c:v>
                  </c:pt>
                  <c:pt idx="7">
                    <c:v>1997</c:v>
                  </c:pt>
                  <c:pt idx="8">
                    <c:v>1998</c:v>
                  </c:pt>
                  <c:pt idx="9">
                    <c:v>1999</c:v>
                  </c:pt>
                  <c:pt idx="10">
                    <c:v>2000</c:v>
                  </c:pt>
                  <c:pt idx="11">
                    <c:v>2001</c:v>
                  </c:pt>
                  <c:pt idx="12">
                    <c:v>2002</c:v>
                  </c:pt>
                  <c:pt idx="13">
                    <c:v>2003</c:v>
                  </c:pt>
                  <c:pt idx="14">
                    <c:v>2004</c:v>
                  </c:pt>
                  <c:pt idx="15">
                    <c:v>2005</c:v>
                  </c:pt>
                  <c:pt idx="16">
                    <c:v>2006</c:v>
                  </c:pt>
                  <c:pt idx="17">
                    <c:v>2007</c:v>
                  </c:pt>
                  <c:pt idx="18">
                    <c:v>2008</c:v>
                  </c:pt>
                  <c:pt idx="19">
                    <c:v>2009</c:v>
                  </c:pt>
                  <c:pt idx="20">
                    <c:v>2010</c:v>
                  </c:pt>
                  <c:pt idx="21">
                    <c:v>2011</c:v>
                  </c:pt>
                  <c:pt idx="22">
                    <c:v>2012</c:v>
                  </c:pt>
                  <c:pt idx="23">
                    <c:v>2013</c:v>
                  </c:pt>
                  <c:pt idx="24">
                    <c:v>2014</c:v>
                  </c:pt>
                  <c:pt idx="25">
                    <c:v>2015</c:v>
                  </c:pt>
                  <c:pt idx="26">
                    <c:v>2016</c:v>
                  </c:pt>
                  <c:pt idx="27">
                    <c:v>2017</c:v>
                  </c:pt>
                  <c:pt idx="28">
                    <c:v>2018</c:v>
                  </c:pt>
                  <c:pt idx="29">
                    <c:v>2019</c:v>
                  </c:pt>
                  <c:pt idx="30">
                    <c:v>2020</c:v>
                  </c:pt>
                  <c:pt idx="31">
                    <c:v>2021</c:v>
                  </c:pt>
                  <c:pt idx="32">
                    <c:v>2022</c:v>
                  </c:pt>
                  <c:pt idx="33">
                    <c:v>2023</c:v>
                  </c:pt>
                  <c:pt idx="34">
                    <c:v>2024</c:v>
                  </c:pt>
                </c:lvl>
              </c:multiLvlStrCache>
            </c:multiLvlStrRef>
          </c:cat>
          <c:val>
            <c:numRef>
              <c:f>'Road Transport'!$C$6:$AK$6</c:f>
              <c:numCache>
                <c:formatCode>#,##0.00</c:formatCode>
                <c:ptCount val="35"/>
                <c:pt idx="0">
                  <c:v>3505.8</c:v>
                </c:pt>
                <c:pt idx="1">
                  <c:v>3525.7</c:v>
                </c:pt>
                <c:pt idx="2">
                  <c:v>3554.5</c:v>
                </c:pt>
                <c:pt idx="3">
                  <c:v>3574.1</c:v>
                </c:pt>
                <c:pt idx="4">
                  <c:v>3585.9</c:v>
                </c:pt>
                <c:pt idx="5">
                  <c:v>3601.3</c:v>
                </c:pt>
                <c:pt idx="6">
                  <c:v>3626.1</c:v>
                </c:pt>
                <c:pt idx="7">
                  <c:v>3664.3</c:v>
                </c:pt>
                <c:pt idx="8">
                  <c:v>3703.1</c:v>
                </c:pt>
                <c:pt idx="9">
                  <c:v>3741.6</c:v>
                </c:pt>
                <c:pt idx="10">
                  <c:v>3789.5</c:v>
                </c:pt>
                <c:pt idx="11">
                  <c:v>3847.2</c:v>
                </c:pt>
                <c:pt idx="12">
                  <c:v>3917.2</c:v>
                </c:pt>
                <c:pt idx="13">
                  <c:v>3979.9</c:v>
                </c:pt>
                <c:pt idx="14">
                  <c:v>4045.2</c:v>
                </c:pt>
                <c:pt idx="15">
                  <c:v>4133.8</c:v>
                </c:pt>
                <c:pt idx="16">
                  <c:v>4232.8999999999996</c:v>
                </c:pt>
                <c:pt idx="17">
                  <c:v>4375.8</c:v>
                </c:pt>
                <c:pt idx="18">
                  <c:v>4485.1000000000004</c:v>
                </c:pt>
                <c:pt idx="19">
                  <c:v>4533.3999999999996</c:v>
                </c:pt>
                <c:pt idx="20">
                  <c:v>4554.8</c:v>
                </c:pt>
                <c:pt idx="21">
                  <c:v>4574.8999999999996</c:v>
                </c:pt>
                <c:pt idx="22">
                  <c:v>4593.7</c:v>
                </c:pt>
                <c:pt idx="23">
                  <c:v>4614.7</c:v>
                </c:pt>
                <c:pt idx="24">
                  <c:v>4645.3999999999996</c:v>
                </c:pt>
                <c:pt idx="25">
                  <c:v>4687.8</c:v>
                </c:pt>
                <c:pt idx="26">
                  <c:v>4739.6000000000004</c:v>
                </c:pt>
                <c:pt idx="27">
                  <c:v>4810.8999999999996</c:v>
                </c:pt>
                <c:pt idx="28">
                  <c:v>4884.8999999999996</c:v>
                </c:pt>
                <c:pt idx="29">
                  <c:v>4958.5</c:v>
                </c:pt>
                <c:pt idx="30">
                  <c:v>5029.8999999999996</c:v>
                </c:pt>
                <c:pt idx="31">
                  <c:v>5074.7</c:v>
                </c:pt>
                <c:pt idx="32">
                  <c:v>5184</c:v>
                </c:pt>
                <c:pt idx="33">
                  <c:v>5281.6</c:v>
                </c:pt>
                <c:pt idx="34">
                  <c:v>5380.3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B9-4277-B57E-816100C1F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97120"/>
        <c:axId val="409395200"/>
      </c:lineChart>
      <c:catAx>
        <c:axId val="409387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09388928"/>
        <c:crosses val="autoZero"/>
        <c:auto val="1"/>
        <c:lblAlgn val="ctr"/>
        <c:lblOffset val="100"/>
        <c:noMultiLvlLbl val="0"/>
      </c:catAx>
      <c:valAx>
        <c:axId val="409388928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Vehicle numbers</a:t>
                </a:r>
              </a:p>
            </c:rich>
          </c:tx>
          <c:layout>
            <c:manualLayout>
              <c:xMode val="edge"/>
              <c:yMode val="edge"/>
              <c:x val="4.908919967093665E-3"/>
              <c:y val="0.2827238261883930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409387392"/>
        <c:crosses val="autoZero"/>
        <c:crossBetween val="between"/>
      </c:valAx>
      <c:valAx>
        <c:axId val="40939520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Population ('000s)</a:t>
                </a:r>
              </a:p>
            </c:rich>
          </c:tx>
          <c:layout>
            <c:manualLayout>
              <c:xMode val="edge"/>
              <c:yMode val="edge"/>
              <c:x val="0.97811590796445702"/>
              <c:y val="0.3349230753270466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409397120"/>
        <c:crosses val="max"/>
        <c:crossBetween val="between"/>
        <c:majorUnit val="1000"/>
        <c:minorUnit val="100"/>
      </c:valAx>
      <c:catAx>
        <c:axId val="409397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939520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6408915073478955"/>
          <c:y val="0.9212197981181206"/>
          <c:w val="0.68921098333515529"/>
          <c:h val="6.5966389617964416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613092626487969E-2"/>
          <c:y val="2.2956871488442193E-2"/>
          <c:w val="0.93069537239784905"/>
          <c:h val="0.766548698241740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IPPU!$B$2</c:f>
              <c:strCache>
                <c:ptCount val="1"/>
                <c:pt idx="0">
                  <c:v>2.A.1 Cement Production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IPPU!$C$2:$AK$2</c:f>
              <c:numCache>
                <c:formatCode>#,##0.00</c:formatCode>
                <c:ptCount val="35"/>
                <c:pt idx="0">
                  <c:v>884</c:v>
                </c:pt>
                <c:pt idx="1">
                  <c:v>782</c:v>
                </c:pt>
                <c:pt idx="2">
                  <c:v>753</c:v>
                </c:pt>
                <c:pt idx="3">
                  <c:v>729</c:v>
                </c:pt>
                <c:pt idx="4">
                  <c:v>859</c:v>
                </c:pt>
                <c:pt idx="5">
                  <c:v>879</c:v>
                </c:pt>
                <c:pt idx="6">
                  <c:v>983</c:v>
                </c:pt>
                <c:pt idx="7">
                  <c:v>1145</c:v>
                </c:pt>
                <c:pt idx="8">
                  <c:v>1059</c:v>
                </c:pt>
                <c:pt idx="9">
                  <c:v>1166</c:v>
                </c:pt>
                <c:pt idx="10">
                  <c:v>1700.904</c:v>
                </c:pt>
                <c:pt idx="11">
                  <c:v>1851.19</c:v>
                </c:pt>
                <c:pt idx="12">
                  <c:v>1859.797</c:v>
                </c:pt>
                <c:pt idx="13">
                  <c:v>2126.951</c:v>
                </c:pt>
                <c:pt idx="14">
                  <c:v>2295.0809999999997</c:v>
                </c:pt>
                <c:pt idx="15">
                  <c:v>2357.0552201099999</c:v>
                </c:pt>
                <c:pt idx="16">
                  <c:v>2347.8511709678573</c:v>
                </c:pt>
                <c:pt idx="17">
                  <c:v>2374.056297236792</c:v>
                </c:pt>
                <c:pt idx="18">
                  <c:v>2106.7332656066992</c:v>
                </c:pt>
                <c:pt idx="19">
                  <c:v>1326.7757675435184</c:v>
                </c:pt>
                <c:pt idx="20">
                  <c:v>1105.1089530878239</c:v>
                </c:pt>
                <c:pt idx="21">
                  <c:v>966.27348057556696</c:v>
                </c:pt>
                <c:pt idx="22">
                  <c:v>1177.0215551174631</c:v>
                </c:pt>
                <c:pt idx="23">
                  <c:v>1111.7464175453952</c:v>
                </c:pt>
                <c:pt idx="24">
                  <c:v>1461.1216449441433</c:v>
                </c:pt>
                <c:pt idx="25">
                  <c:v>1652.0144764257484</c:v>
                </c:pt>
                <c:pt idx="26">
                  <c:v>1793.5241301100293</c:v>
                </c:pt>
                <c:pt idx="27">
                  <c:v>1839.6054226101226</c:v>
                </c:pt>
                <c:pt idx="28">
                  <c:v>1916.0429498953088</c:v>
                </c:pt>
                <c:pt idx="29">
                  <c:v>1892.5993191659545</c:v>
                </c:pt>
                <c:pt idx="30">
                  <c:v>1769.6404427201105</c:v>
                </c:pt>
                <c:pt idx="31">
                  <c:v>2102.8090125484487</c:v>
                </c:pt>
                <c:pt idx="32">
                  <c:v>1956.5348782096323</c:v>
                </c:pt>
                <c:pt idx="33">
                  <c:v>1835.1084052370793</c:v>
                </c:pt>
                <c:pt idx="34">
                  <c:v>1559.2165077641243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69-4B03-AA32-A71F969DF66F}"/>
            </c:ext>
          </c:extLst>
        </c:ser>
        <c:ser>
          <c:idx val="1"/>
          <c:order val="1"/>
          <c:tx>
            <c:strRef>
              <c:f>IPPU!$B$3</c:f>
              <c:strCache>
                <c:ptCount val="1"/>
                <c:pt idx="0">
                  <c:v>2.A.2 Lime Production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IPPU!$C$3:$AK$3</c:f>
              <c:numCache>
                <c:formatCode>#,##0.00</c:formatCode>
                <c:ptCount val="35"/>
                <c:pt idx="0">
                  <c:v>214.077</c:v>
                </c:pt>
                <c:pt idx="1">
                  <c:v>192.22800000000001</c:v>
                </c:pt>
                <c:pt idx="2">
                  <c:v>162.39499999999998</c:v>
                </c:pt>
                <c:pt idx="3">
                  <c:v>204.893</c:v>
                </c:pt>
                <c:pt idx="4">
                  <c:v>205.428</c:v>
                </c:pt>
                <c:pt idx="5">
                  <c:v>187.506</c:v>
                </c:pt>
                <c:pt idx="6">
                  <c:v>198.23699999999999</c:v>
                </c:pt>
                <c:pt idx="7">
                  <c:v>221.89099999999999</c:v>
                </c:pt>
                <c:pt idx="8">
                  <c:v>211.65699999999998</c:v>
                </c:pt>
                <c:pt idx="9">
                  <c:v>170.07400000000001</c:v>
                </c:pt>
                <c:pt idx="10">
                  <c:v>190.43099999999998</c:v>
                </c:pt>
                <c:pt idx="11">
                  <c:v>189.39499999999998</c:v>
                </c:pt>
                <c:pt idx="12">
                  <c:v>190.31400000000002</c:v>
                </c:pt>
                <c:pt idx="13">
                  <c:v>206.256</c:v>
                </c:pt>
                <c:pt idx="14">
                  <c:v>201.53888677452051</c:v>
                </c:pt>
                <c:pt idx="15">
                  <c:v>183.477</c:v>
                </c:pt>
                <c:pt idx="16">
                  <c:v>180.30419999999998</c:v>
                </c:pt>
                <c:pt idx="17">
                  <c:v>196.71480221940001</c:v>
                </c:pt>
                <c:pt idx="18">
                  <c:v>187.79567664091581</c:v>
                </c:pt>
                <c:pt idx="19">
                  <c:v>156.40402051348525</c:v>
                </c:pt>
                <c:pt idx="20">
                  <c:v>192.41449935002328</c:v>
                </c:pt>
                <c:pt idx="21">
                  <c:v>199.06051210483912</c:v>
                </c:pt>
                <c:pt idx="22">
                  <c:v>214.39115316286023</c:v>
                </c:pt>
                <c:pt idx="23">
                  <c:v>189.63811440146912</c:v>
                </c:pt>
                <c:pt idx="24">
                  <c:v>188.98297537871338</c:v>
                </c:pt>
                <c:pt idx="25">
                  <c:v>177.34721139514085</c:v>
                </c:pt>
                <c:pt idx="26">
                  <c:v>173.89695660360397</c:v>
                </c:pt>
                <c:pt idx="27">
                  <c:v>198.94328821295068</c:v>
                </c:pt>
                <c:pt idx="28">
                  <c:v>177.27545682876001</c:v>
                </c:pt>
                <c:pt idx="29">
                  <c:v>163.65124680985923</c:v>
                </c:pt>
                <c:pt idx="30">
                  <c:v>135.50521831664352</c:v>
                </c:pt>
                <c:pt idx="31">
                  <c:v>148.01245194378129</c:v>
                </c:pt>
                <c:pt idx="32">
                  <c:v>107.49849010571084</c:v>
                </c:pt>
                <c:pt idx="33">
                  <c:v>96.704630758007184</c:v>
                </c:pt>
                <c:pt idx="34">
                  <c:v>93.254193206558725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69-4B03-AA32-A71F969DF66F}"/>
            </c:ext>
          </c:extLst>
        </c:ser>
        <c:ser>
          <c:idx val="2"/>
          <c:order val="2"/>
          <c:tx>
            <c:strRef>
              <c:f>IPPU!$B$4</c:f>
              <c:strCache>
                <c:ptCount val="1"/>
                <c:pt idx="0">
                  <c:v>2.A.3 Glass Production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IPPU!$C$4:$AK$4</c:f>
              <c:numCache>
                <c:formatCode>#,##0.00</c:formatCode>
                <c:ptCount val="35"/>
                <c:pt idx="0">
                  <c:v>13.325180000000001</c:v>
                </c:pt>
                <c:pt idx="1">
                  <c:v>13.055679999999997</c:v>
                </c:pt>
                <c:pt idx="2">
                  <c:v>12.587179999999998</c:v>
                </c:pt>
                <c:pt idx="3">
                  <c:v>12.519679999999999</c:v>
                </c:pt>
                <c:pt idx="4">
                  <c:v>12.307179999999999</c:v>
                </c:pt>
                <c:pt idx="5">
                  <c:v>11.965680000000001</c:v>
                </c:pt>
                <c:pt idx="6">
                  <c:v>11.62518</c:v>
                </c:pt>
                <c:pt idx="7">
                  <c:v>11.46468</c:v>
                </c:pt>
                <c:pt idx="8">
                  <c:v>11.04918</c:v>
                </c:pt>
                <c:pt idx="9">
                  <c:v>10.95668</c:v>
                </c:pt>
                <c:pt idx="10">
                  <c:v>10.714383917999999</c:v>
                </c:pt>
                <c:pt idx="11">
                  <c:v>10.136008163600001</c:v>
                </c:pt>
                <c:pt idx="12">
                  <c:v>5.1307460682000006</c:v>
                </c:pt>
                <c:pt idx="13">
                  <c:v>0.55322578880000006</c:v>
                </c:pt>
                <c:pt idx="14">
                  <c:v>0.5801347322</c:v>
                </c:pt>
                <c:pt idx="15">
                  <c:v>0.48087750000000001</c:v>
                </c:pt>
                <c:pt idx="16">
                  <c:v>0.48667499999999997</c:v>
                </c:pt>
                <c:pt idx="17">
                  <c:v>0.45499610000000001</c:v>
                </c:pt>
                <c:pt idx="18">
                  <c:v>0.30708882999999998</c:v>
                </c:pt>
                <c:pt idx="19">
                  <c:v>1.7369590000000001E-2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69-4B03-AA32-A71F969DF66F}"/>
            </c:ext>
          </c:extLst>
        </c:ser>
        <c:ser>
          <c:idx val="3"/>
          <c:order val="3"/>
          <c:tx>
            <c:strRef>
              <c:f>IPPU!$B$5</c:f>
              <c:strCache>
                <c:ptCount val="1"/>
                <c:pt idx="0">
                  <c:v>2.A.4 Other Process Uses of Carbonates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IPPU!$C$5:$AK$5</c:f>
              <c:numCache>
                <c:formatCode>#,##0.00</c:formatCode>
                <c:ptCount val="35"/>
                <c:pt idx="0">
                  <c:v>5.323228501433209</c:v>
                </c:pt>
                <c:pt idx="1">
                  <c:v>5.1057166173152817</c:v>
                </c:pt>
                <c:pt idx="2">
                  <c:v>4.9859050665194102</c:v>
                </c:pt>
                <c:pt idx="3">
                  <c:v>4.7132575087088542</c:v>
                </c:pt>
                <c:pt idx="4">
                  <c:v>4.967085524687727</c:v>
                </c:pt>
                <c:pt idx="5">
                  <c:v>5.7093527260132344</c:v>
                </c:pt>
                <c:pt idx="6">
                  <c:v>5.5249031754851305</c:v>
                </c:pt>
                <c:pt idx="7">
                  <c:v>6.5691681927565071</c:v>
                </c:pt>
                <c:pt idx="8">
                  <c:v>6.4198916317765047</c:v>
                </c:pt>
                <c:pt idx="9">
                  <c:v>6.6789545675978959</c:v>
                </c:pt>
                <c:pt idx="10">
                  <c:v>6.7347474946660659</c:v>
                </c:pt>
                <c:pt idx="11">
                  <c:v>10.716185182807617</c:v>
                </c:pt>
                <c:pt idx="12">
                  <c:v>8.1373768744014505</c:v>
                </c:pt>
                <c:pt idx="13">
                  <c:v>8.5578902948976783</c:v>
                </c:pt>
                <c:pt idx="14">
                  <c:v>9.8626377945971377</c:v>
                </c:pt>
                <c:pt idx="15">
                  <c:v>11.782248859187511</c:v>
                </c:pt>
                <c:pt idx="16">
                  <c:v>10.101364623150154</c:v>
                </c:pt>
                <c:pt idx="17">
                  <c:v>9.2080258058600002</c:v>
                </c:pt>
                <c:pt idx="18">
                  <c:v>6.7477143099374235</c:v>
                </c:pt>
                <c:pt idx="19">
                  <c:v>2.1255118343991999</c:v>
                </c:pt>
                <c:pt idx="20">
                  <c:v>1.5249623087156214</c:v>
                </c:pt>
                <c:pt idx="21">
                  <c:v>1.936546289069464</c:v>
                </c:pt>
                <c:pt idx="22">
                  <c:v>0.55509081209300004</c:v>
                </c:pt>
                <c:pt idx="23">
                  <c:v>0.31046958379295009</c:v>
                </c:pt>
                <c:pt idx="24">
                  <c:v>0.34853272291445003</c:v>
                </c:pt>
                <c:pt idx="25">
                  <c:v>1.0018335915442</c:v>
                </c:pt>
                <c:pt idx="26">
                  <c:v>0.98026531958999996</c:v>
                </c:pt>
                <c:pt idx="27">
                  <c:v>1.3075452000159999</c:v>
                </c:pt>
                <c:pt idx="28">
                  <c:v>1.2305730378563</c:v>
                </c:pt>
                <c:pt idx="29">
                  <c:v>1.6146569035487999</c:v>
                </c:pt>
                <c:pt idx="30">
                  <c:v>2.2916530649300997</c:v>
                </c:pt>
                <c:pt idx="31">
                  <c:v>6.1190562696801596</c:v>
                </c:pt>
                <c:pt idx="32">
                  <c:v>4.3414002513063616</c:v>
                </c:pt>
                <c:pt idx="33">
                  <c:v>2.0745855192663418</c:v>
                </c:pt>
                <c:pt idx="34">
                  <c:v>1.8514422587535391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69-4B03-AA32-A71F969DF66F}"/>
            </c:ext>
          </c:extLst>
        </c:ser>
        <c:ser>
          <c:idx val="4"/>
          <c:order val="4"/>
          <c:tx>
            <c:strRef>
              <c:f>IPPU!$B$6</c:f>
              <c:strCache>
                <c:ptCount val="1"/>
                <c:pt idx="0">
                  <c:v>2.B.1 Ammonia Production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IPPU!$C$6:$AK$6</c:f>
              <c:numCache>
                <c:formatCode>#,##0.00</c:formatCode>
                <c:ptCount val="35"/>
                <c:pt idx="0">
                  <c:v>990.23349783919457</c:v>
                </c:pt>
                <c:pt idx="1">
                  <c:v>1030.3165009289526</c:v>
                </c:pt>
                <c:pt idx="2">
                  <c:v>1003.5614679642191</c:v>
                </c:pt>
                <c:pt idx="3">
                  <c:v>946.18678616206842</c:v>
                </c:pt>
                <c:pt idx="4">
                  <c:v>1056.6256166776075</c:v>
                </c:pt>
                <c:pt idx="5">
                  <c:v>973.43728270022268</c:v>
                </c:pt>
                <c:pt idx="6">
                  <c:v>922.85045185393972</c:v>
                </c:pt>
                <c:pt idx="7">
                  <c:v>1073.1245536725266</c:v>
                </c:pt>
                <c:pt idx="8">
                  <c:v>1058.8056564006599</c:v>
                </c:pt>
                <c:pt idx="9">
                  <c:v>942.81763386280556</c:v>
                </c:pt>
                <c:pt idx="10">
                  <c:v>882.29535425118684</c:v>
                </c:pt>
                <c:pt idx="11">
                  <c:v>1041.2883255458382</c:v>
                </c:pt>
                <c:pt idx="12">
                  <c:v>810.98059959155819</c:v>
                </c:pt>
                <c:pt idx="13">
                  <c:v>0.29746643374315695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69-4B03-AA32-A71F969DF66F}"/>
            </c:ext>
          </c:extLst>
        </c:ser>
        <c:ser>
          <c:idx val="5"/>
          <c:order val="5"/>
          <c:tx>
            <c:strRef>
              <c:f>IPPU!$B$7</c:f>
              <c:strCache>
                <c:ptCount val="1"/>
                <c:pt idx="0">
                  <c:v>2.B.2 Nitric Acid Production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IPPU!$C$7:$AK$7</c:f>
              <c:numCache>
                <c:formatCode>#,##0.00</c:formatCode>
                <c:ptCount val="35"/>
                <c:pt idx="0">
                  <c:v>885.09999999999991</c:v>
                </c:pt>
                <c:pt idx="1">
                  <c:v>694.51200000000006</c:v>
                </c:pt>
                <c:pt idx="2">
                  <c:v>694.51200000000006</c:v>
                </c:pt>
                <c:pt idx="3">
                  <c:v>694.51200000000006</c:v>
                </c:pt>
                <c:pt idx="4">
                  <c:v>694.51200000000006</c:v>
                </c:pt>
                <c:pt idx="5">
                  <c:v>694.51200000000006</c:v>
                </c:pt>
                <c:pt idx="6">
                  <c:v>694.51200000000006</c:v>
                </c:pt>
                <c:pt idx="7">
                  <c:v>694.51200000000006</c:v>
                </c:pt>
                <c:pt idx="8">
                  <c:v>694.51200000000006</c:v>
                </c:pt>
                <c:pt idx="9">
                  <c:v>694.51200000000006</c:v>
                </c:pt>
                <c:pt idx="10">
                  <c:v>694.51200000000006</c:v>
                </c:pt>
                <c:pt idx="11">
                  <c:v>499.52499999999998</c:v>
                </c:pt>
                <c:pt idx="12">
                  <c:v>249.76249999999999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69-4B03-AA32-A71F969DF66F}"/>
            </c:ext>
          </c:extLst>
        </c:ser>
        <c:ser>
          <c:idx val="10"/>
          <c:order val="6"/>
          <c:tx>
            <c:strRef>
              <c:f>IPPU!$B$8</c:f>
              <c:strCache>
                <c:ptCount val="1"/>
                <c:pt idx="0">
                  <c:v>2.C.1 Iron and Steel Production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IPPU!$C$8:$AK$8</c:f>
              <c:numCache>
                <c:formatCode>#,##0.00</c:formatCode>
                <c:ptCount val="35"/>
                <c:pt idx="0">
                  <c:v>26.080000000000002</c:v>
                </c:pt>
                <c:pt idx="1">
                  <c:v>23.44</c:v>
                </c:pt>
                <c:pt idx="2">
                  <c:v>20.56</c:v>
                </c:pt>
                <c:pt idx="3">
                  <c:v>26.080000000000002</c:v>
                </c:pt>
                <c:pt idx="4">
                  <c:v>21.28</c:v>
                </c:pt>
                <c:pt idx="5">
                  <c:v>24.8</c:v>
                </c:pt>
                <c:pt idx="6">
                  <c:v>27.28</c:v>
                </c:pt>
                <c:pt idx="7">
                  <c:v>26.96</c:v>
                </c:pt>
                <c:pt idx="8">
                  <c:v>28.64</c:v>
                </c:pt>
                <c:pt idx="9">
                  <c:v>26.8</c:v>
                </c:pt>
                <c:pt idx="10">
                  <c:v>28.8</c:v>
                </c:pt>
                <c:pt idx="1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69-4B03-AA32-A71F969DF66F}"/>
            </c:ext>
          </c:extLst>
        </c:ser>
        <c:ser>
          <c:idx val="6"/>
          <c:order val="7"/>
          <c:tx>
            <c:strRef>
              <c:f>IPPU!$B$9</c:f>
              <c:strCache>
                <c:ptCount val="1"/>
                <c:pt idx="0">
                  <c:v>2.D.1 Lubricant Use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IPPU!$C$9:$AK$9</c:f>
              <c:numCache>
                <c:formatCode>#,##0.00</c:formatCode>
                <c:ptCount val="35"/>
                <c:pt idx="0">
                  <c:v>35.971886133333335</c:v>
                </c:pt>
                <c:pt idx="1">
                  <c:v>24.808197333333332</c:v>
                </c:pt>
                <c:pt idx="2">
                  <c:v>24.808197333333332</c:v>
                </c:pt>
                <c:pt idx="3">
                  <c:v>22.947582533333335</c:v>
                </c:pt>
                <c:pt idx="4">
                  <c:v>23.567787466666669</c:v>
                </c:pt>
                <c:pt idx="5">
                  <c:v>11.783893733333334</c:v>
                </c:pt>
                <c:pt idx="6">
                  <c:v>27.28901706666667</c:v>
                </c:pt>
                <c:pt idx="7">
                  <c:v>19.226352933333335</c:v>
                </c:pt>
                <c:pt idx="8">
                  <c:v>16.745533199999997</c:v>
                </c:pt>
                <c:pt idx="9">
                  <c:v>16.745533199999997</c:v>
                </c:pt>
                <c:pt idx="10">
                  <c:v>70.083157466666691</c:v>
                </c:pt>
                <c:pt idx="11">
                  <c:v>19.846557866666664</c:v>
                </c:pt>
                <c:pt idx="12">
                  <c:v>11.783893733333334</c:v>
                </c:pt>
                <c:pt idx="13">
                  <c:v>14.884918400000002</c:v>
                </c:pt>
                <c:pt idx="14">
                  <c:v>17.365738133333338</c:v>
                </c:pt>
                <c:pt idx="15">
                  <c:v>59.539673600000008</c:v>
                </c:pt>
                <c:pt idx="16">
                  <c:v>19.226352933333335</c:v>
                </c:pt>
                <c:pt idx="17">
                  <c:v>23.567787466666669</c:v>
                </c:pt>
                <c:pt idx="18">
                  <c:v>20.466762800000005</c:v>
                </c:pt>
                <c:pt idx="19">
                  <c:v>22.387537478533332</c:v>
                </c:pt>
                <c:pt idx="20">
                  <c:v>16.816236562399997</c:v>
                </c:pt>
                <c:pt idx="21">
                  <c:v>18.732049601466663</c:v>
                </c:pt>
                <c:pt idx="22">
                  <c:v>18.282520669209713</c:v>
                </c:pt>
                <c:pt idx="23">
                  <c:v>19.0765237671073</c:v>
                </c:pt>
                <c:pt idx="24">
                  <c:v>19.838320667375339</c:v>
                </c:pt>
                <c:pt idx="25">
                  <c:v>20.348670644302445</c:v>
                </c:pt>
                <c:pt idx="26">
                  <c:v>20.089334297342493</c:v>
                </c:pt>
                <c:pt idx="27">
                  <c:v>22.219743345339293</c:v>
                </c:pt>
                <c:pt idx="28">
                  <c:v>21.498934159311169</c:v>
                </c:pt>
                <c:pt idx="29">
                  <c:v>23.6279028294726</c:v>
                </c:pt>
                <c:pt idx="30">
                  <c:v>24.914527793619559</c:v>
                </c:pt>
                <c:pt idx="31">
                  <c:v>25.429321734888433</c:v>
                </c:pt>
                <c:pt idx="32">
                  <c:v>30.924376481347998</c:v>
                </c:pt>
                <c:pt idx="33">
                  <c:v>27.870446725547509</c:v>
                </c:pt>
                <c:pt idx="34">
                  <c:v>26.304726843207856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69-4B03-AA32-A71F969DF66F}"/>
            </c:ext>
          </c:extLst>
        </c:ser>
        <c:ser>
          <c:idx val="7"/>
          <c:order val="8"/>
          <c:tx>
            <c:strRef>
              <c:f>IPPU!$B$10</c:f>
              <c:strCache>
                <c:ptCount val="1"/>
                <c:pt idx="0">
                  <c:v>2.D.2 Paraffin Wax Use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IPPU!$C$10:$AK$10</c:f>
              <c:numCache>
                <c:formatCode>#,##0.00</c:formatCode>
                <c:ptCount val="35"/>
                <c:pt idx="0">
                  <c:v>6.2605202000000011</c:v>
                </c:pt>
                <c:pt idx="1">
                  <c:v>5.7564122000000006</c:v>
                </c:pt>
                <c:pt idx="2">
                  <c:v>5.8035802000000007</c:v>
                </c:pt>
                <c:pt idx="3">
                  <c:v>6.1061558465688011</c:v>
                </c:pt>
                <c:pt idx="4">
                  <c:v>6.3144951325896006</c:v>
                </c:pt>
                <c:pt idx="5">
                  <c:v>8.5851361205896008</c:v>
                </c:pt>
                <c:pt idx="6">
                  <c:v>8.8323583480000014</c:v>
                </c:pt>
                <c:pt idx="7">
                  <c:v>8.9102556172113623</c:v>
                </c:pt>
                <c:pt idx="8">
                  <c:v>9.7027358911999997</c:v>
                </c:pt>
                <c:pt idx="9">
                  <c:v>13.916615525894965</c:v>
                </c:pt>
                <c:pt idx="10">
                  <c:v>15.727833590166837</c:v>
                </c:pt>
                <c:pt idx="11">
                  <c:v>18.784694234789391</c:v>
                </c:pt>
                <c:pt idx="12">
                  <c:v>22.805116097278038</c:v>
                </c:pt>
                <c:pt idx="13">
                  <c:v>24.100105770400003</c:v>
                </c:pt>
                <c:pt idx="14">
                  <c:v>25.900289505343299</c:v>
                </c:pt>
                <c:pt idx="15">
                  <c:v>35.277155772209269</c:v>
                </c:pt>
                <c:pt idx="16">
                  <c:v>28.191463603730728</c:v>
                </c:pt>
                <c:pt idx="17">
                  <c:v>32.647660196799997</c:v>
                </c:pt>
                <c:pt idx="18">
                  <c:v>23.763914266754451</c:v>
                </c:pt>
                <c:pt idx="19">
                  <c:v>24.040361602400004</c:v>
                </c:pt>
                <c:pt idx="20">
                  <c:v>21.839166723778668</c:v>
                </c:pt>
                <c:pt idx="21">
                  <c:v>20.801220050218582</c:v>
                </c:pt>
                <c:pt idx="22">
                  <c:v>20.096192899200002</c:v>
                </c:pt>
                <c:pt idx="23">
                  <c:v>22.124846980003838</c:v>
                </c:pt>
                <c:pt idx="24">
                  <c:v>21.701030050268482</c:v>
                </c:pt>
                <c:pt idx="25">
                  <c:v>24.485869826640563</c:v>
                </c:pt>
                <c:pt idx="26">
                  <c:v>23.709092122673074</c:v>
                </c:pt>
                <c:pt idx="27">
                  <c:v>25.094242266731133</c:v>
                </c:pt>
                <c:pt idx="28">
                  <c:v>23.648578161728881</c:v>
                </c:pt>
                <c:pt idx="29">
                  <c:v>25.00951560109025</c:v>
                </c:pt>
                <c:pt idx="30">
                  <c:v>25.854135784898059</c:v>
                </c:pt>
                <c:pt idx="31">
                  <c:v>32.385020689189417</c:v>
                </c:pt>
                <c:pt idx="32">
                  <c:v>26.663296575746301</c:v>
                </c:pt>
                <c:pt idx="33">
                  <c:v>21.060616802765413</c:v>
                </c:pt>
                <c:pt idx="34">
                  <c:v>21.594269568960001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69-4B03-AA32-A71F969DF66F}"/>
            </c:ext>
          </c:extLst>
        </c:ser>
        <c:ser>
          <c:idx val="8"/>
          <c:order val="9"/>
          <c:tx>
            <c:strRef>
              <c:f>IPPU!$B$11</c:f>
              <c:strCache>
                <c:ptCount val="1"/>
                <c:pt idx="0">
                  <c:v>2.D.3 Solvent Use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IPPU!$C$11:$AK$11</c:f>
              <c:numCache>
                <c:formatCode>#,##0.00</c:formatCode>
                <c:ptCount val="35"/>
                <c:pt idx="0">
                  <c:v>73.317316302890674</c:v>
                </c:pt>
                <c:pt idx="1">
                  <c:v>73.302089205242112</c:v>
                </c:pt>
                <c:pt idx="2">
                  <c:v>73.593206799461115</c:v>
                </c:pt>
                <c:pt idx="3">
                  <c:v>73.920517323556965</c:v>
                </c:pt>
                <c:pt idx="4">
                  <c:v>74.9480428632327</c:v>
                </c:pt>
                <c:pt idx="5">
                  <c:v>75.079183572572234</c:v>
                </c:pt>
                <c:pt idx="6">
                  <c:v>74.95763218591722</c:v>
                </c:pt>
                <c:pt idx="7">
                  <c:v>75.207179980260406</c:v>
                </c:pt>
                <c:pt idx="8">
                  <c:v>75.524974706852234</c:v>
                </c:pt>
                <c:pt idx="9">
                  <c:v>73.393089383675544</c:v>
                </c:pt>
                <c:pt idx="10">
                  <c:v>68.950156244710655</c:v>
                </c:pt>
                <c:pt idx="11">
                  <c:v>72.43276052522161</c:v>
                </c:pt>
                <c:pt idx="12">
                  <c:v>77.726563659259995</c:v>
                </c:pt>
                <c:pt idx="13">
                  <c:v>78.180701232305893</c:v>
                </c:pt>
                <c:pt idx="14">
                  <c:v>80.697205791505411</c:v>
                </c:pt>
                <c:pt idx="15">
                  <c:v>76.13101800787139</c:v>
                </c:pt>
                <c:pt idx="16">
                  <c:v>77.806261225120508</c:v>
                </c:pt>
                <c:pt idx="17">
                  <c:v>81.762028914063961</c:v>
                </c:pt>
                <c:pt idx="18">
                  <c:v>79.836814279765093</c:v>
                </c:pt>
                <c:pt idx="19">
                  <c:v>78.399680209313374</c:v>
                </c:pt>
                <c:pt idx="20">
                  <c:v>78.351946995165804</c:v>
                </c:pt>
                <c:pt idx="21">
                  <c:v>77.998006525029126</c:v>
                </c:pt>
                <c:pt idx="22">
                  <c:v>80.47950848999038</c:v>
                </c:pt>
                <c:pt idx="23">
                  <c:v>82.974054066362413</c:v>
                </c:pt>
                <c:pt idx="24">
                  <c:v>78.086121103976865</c:v>
                </c:pt>
                <c:pt idx="25">
                  <c:v>79.734307058682589</c:v>
                </c:pt>
                <c:pt idx="26">
                  <c:v>81.682270934440083</c:v>
                </c:pt>
                <c:pt idx="27">
                  <c:v>92.529584510105735</c:v>
                </c:pt>
                <c:pt idx="28">
                  <c:v>94.716190369367098</c:v>
                </c:pt>
                <c:pt idx="29">
                  <c:v>98.104636652778083</c:v>
                </c:pt>
                <c:pt idx="30">
                  <c:v>91.149527616437297</c:v>
                </c:pt>
                <c:pt idx="31">
                  <c:v>96.902972587568229</c:v>
                </c:pt>
                <c:pt idx="32">
                  <c:v>104.56826795817935</c:v>
                </c:pt>
                <c:pt idx="33">
                  <c:v>105.42961443319209</c:v>
                </c:pt>
                <c:pt idx="34">
                  <c:v>105.46605546985657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69-4B03-AA32-A71F969DF66F}"/>
            </c:ext>
          </c:extLst>
        </c:ser>
        <c:ser>
          <c:idx val="11"/>
          <c:order val="10"/>
          <c:tx>
            <c:strRef>
              <c:f>IPPU!$B$12</c:f>
              <c:strCache>
                <c:ptCount val="1"/>
                <c:pt idx="0">
                  <c:v>2.D.3 Urea Used as a Catalyst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IPPU!$C$12:$AK$12</c:f>
              <c:numCache>
                <c:formatCode>#,##0.00</c:formatCode>
                <c:ptCount val="35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1.7659455556208525</c:v>
                </c:pt>
                <c:pt idx="17">
                  <c:v>3.8004158317829049</c:v>
                </c:pt>
                <c:pt idx="18">
                  <c:v>5.6118959549827085</c:v>
                </c:pt>
                <c:pt idx="19">
                  <c:v>5.4640384509918691</c:v>
                </c:pt>
                <c:pt idx="20">
                  <c:v>5.5146849422664035</c:v>
                </c:pt>
                <c:pt idx="21">
                  <c:v>5.7151790585776991</c:v>
                </c:pt>
                <c:pt idx="22">
                  <c:v>5.9516880034397843</c:v>
                </c:pt>
                <c:pt idx="23">
                  <c:v>6.7954822652605014</c:v>
                </c:pt>
                <c:pt idx="24">
                  <c:v>7.5655071362294164</c:v>
                </c:pt>
                <c:pt idx="25">
                  <c:v>9.3448122440246735</c:v>
                </c:pt>
                <c:pt idx="26">
                  <c:v>11.889166593271533</c:v>
                </c:pt>
                <c:pt idx="27">
                  <c:v>13.141210917187092</c:v>
                </c:pt>
                <c:pt idx="28">
                  <c:v>14.589255378501877</c:v>
                </c:pt>
                <c:pt idx="29">
                  <c:v>15.533023669227305</c:v>
                </c:pt>
                <c:pt idx="30">
                  <c:v>13.281699746654731</c:v>
                </c:pt>
                <c:pt idx="31">
                  <c:v>15.140914146307418</c:v>
                </c:pt>
                <c:pt idx="32">
                  <c:v>16.79387929053388</c:v>
                </c:pt>
                <c:pt idx="33">
                  <c:v>16.793614799879386</c:v>
                </c:pt>
                <c:pt idx="34">
                  <c:v>16.593576082692749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B-4D91-AF79-355F3465E943}"/>
            </c:ext>
          </c:extLst>
        </c:ser>
        <c:ser>
          <c:idx val="15"/>
          <c:order val="11"/>
          <c:tx>
            <c:strRef>
              <c:f>IPPU!$B$19</c:f>
              <c:strCache>
                <c:ptCount val="1"/>
                <c:pt idx="0">
                  <c:v>2.G.3 N2O from Product Uses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IPPU!$C$19:$AK$19</c:f>
              <c:numCache>
                <c:formatCode>#,##0.00</c:formatCode>
                <c:ptCount val="35"/>
                <c:pt idx="0">
                  <c:v>27.871110000000002</c:v>
                </c:pt>
                <c:pt idx="1">
                  <c:v>28.029314999999997</c:v>
                </c:pt>
                <c:pt idx="2">
                  <c:v>28.258274999999998</c:v>
                </c:pt>
                <c:pt idx="3">
                  <c:v>28.414095</c:v>
                </c:pt>
                <c:pt idx="4">
                  <c:v>28.507904999999997</c:v>
                </c:pt>
                <c:pt idx="5">
                  <c:v>28.630334999999999</c:v>
                </c:pt>
                <c:pt idx="6">
                  <c:v>28.827494999999999</c:v>
                </c:pt>
                <c:pt idx="7">
                  <c:v>29.131184999999999</c:v>
                </c:pt>
                <c:pt idx="8">
                  <c:v>29.439644999999995</c:v>
                </c:pt>
                <c:pt idx="9">
                  <c:v>29.745719999999995</c:v>
                </c:pt>
                <c:pt idx="10">
                  <c:v>30.126525000000001</c:v>
                </c:pt>
                <c:pt idx="11">
                  <c:v>30.585239999999999</c:v>
                </c:pt>
                <c:pt idx="12">
                  <c:v>31.141739999999999</c:v>
                </c:pt>
                <c:pt idx="13">
                  <c:v>31.640204999999998</c:v>
                </c:pt>
                <c:pt idx="14">
                  <c:v>32.15934</c:v>
                </c:pt>
                <c:pt idx="15">
                  <c:v>32.863709999999998</c:v>
                </c:pt>
                <c:pt idx="16">
                  <c:v>33.651554999999995</c:v>
                </c:pt>
                <c:pt idx="17">
                  <c:v>34.787610000000001</c:v>
                </c:pt>
                <c:pt idx="18">
                  <c:v>35.656545000000001</c:v>
                </c:pt>
                <c:pt idx="19">
                  <c:v>36.040529999999997</c:v>
                </c:pt>
                <c:pt idx="20">
                  <c:v>36.210660000000004</c:v>
                </c:pt>
                <c:pt idx="21">
                  <c:v>36.370454999999993</c:v>
                </c:pt>
                <c:pt idx="22">
                  <c:v>36.519914999999997</c:v>
                </c:pt>
                <c:pt idx="23">
                  <c:v>36.686865000000004</c:v>
                </c:pt>
                <c:pt idx="24">
                  <c:v>36.930929999999996</c:v>
                </c:pt>
                <c:pt idx="25">
                  <c:v>37.268009999999997</c:v>
                </c:pt>
                <c:pt idx="26">
                  <c:v>37.679819999999999</c:v>
                </c:pt>
                <c:pt idx="27">
                  <c:v>38.246654999999997</c:v>
                </c:pt>
                <c:pt idx="28">
                  <c:v>38.834955000000001</c:v>
                </c:pt>
                <c:pt idx="29">
                  <c:v>39.420074999999997</c:v>
                </c:pt>
                <c:pt idx="30">
                  <c:v>39.987704999999998</c:v>
                </c:pt>
                <c:pt idx="31">
                  <c:v>40.343864999999994</c:v>
                </c:pt>
                <c:pt idx="32">
                  <c:v>41.212799999999994</c:v>
                </c:pt>
                <c:pt idx="33">
                  <c:v>41.988720000000001</c:v>
                </c:pt>
                <c:pt idx="34">
                  <c:v>42.773384999999998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69-4B03-AA32-A71F969DF66F}"/>
            </c:ext>
          </c:extLst>
        </c:ser>
        <c:ser>
          <c:idx val="9"/>
          <c:order val="12"/>
          <c:tx>
            <c:strRef>
              <c:f>IPPU!$B$26</c:f>
              <c:strCache>
                <c:ptCount val="1"/>
                <c:pt idx="0">
                  <c:v>HFC, PFC, SF6, NF3 total</c:v>
                </c:pt>
              </c:strCache>
            </c:strRef>
          </c:tx>
          <c:invertIfNegative val="0"/>
          <c:cat>
            <c:numRef>
              <c:f>IPPU!$C$1:$AK$1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IPPU!$C$26:$AK$26</c:f>
              <c:numCache>
                <c:formatCode>#,##0.00</c:formatCode>
                <c:ptCount val="35"/>
                <c:pt idx="0">
                  <c:v>35.524187103957615</c:v>
                </c:pt>
                <c:pt idx="1">
                  <c:v>49.661994466251372</c:v>
                </c:pt>
                <c:pt idx="2">
                  <c:v>63.799610544922189</c:v>
                </c:pt>
                <c:pt idx="3">
                  <c:v>96.561008915301926</c:v>
                </c:pt>
                <c:pt idx="4">
                  <c:v>135.26066400240862</c:v>
                </c:pt>
                <c:pt idx="5">
                  <c:v>205.45058843855239</c:v>
                </c:pt>
                <c:pt idx="6">
                  <c:v>299.64319190246653</c:v>
                </c:pt>
                <c:pt idx="7">
                  <c:v>405.87354525393033</c:v>
                </c:pt>
                <c:pt idx="8">
                  <c:v>310.8520087031024</c:v>
                </c:pt>
                <c:pt idx="9">
                  <c:v>488.16084411976908</c:v>
                </c:pt>
                <c:pt idx="10">
                  <c:v>706.98944973303674</c:v>
                </c:pt>
                <c:pt idx="11">
                  <c:v>725.27197897556402</c:v>
                </c:pt>
                <c:pt idx="12">
                  <c:v>724.27530595860344</c:v>
                </c:pt>
                <c:pt idx="13">
                  <c:v>915.61564441667451</c:v>
                </c:pt>
                <c:pt idx="14">
                  <c:v>941.02099530254043</c:v>
                </c:pt>
                <c:pt idx="15">
                  <c:v>1123.7330455373408</c:v>
                </c:pt>
                <c:pt idx="16">
                  <c:v>1105.9131506090259</c:v>
                </c:pt>
                <c:pt idx="17">
                  <c:v>1106.3151200833506</c:v>
                </c:pt>
                <c:pt idx="18">
                  <c:v>1133.5310193940595</c:v>
                </c:pt>
                <c:pt idx="19">
                  <c:v>1101.9758335651325</c:v>
                </c:pt>
                <c:pt idx="20">
                  <c:v>1066.0954511931916</c:v>
                </c:pt>
                <c:pt idx="21">
                  <c:v>1070.8006655506515</c:v>
                </c:pt>
                <c:pt idx="22">
                  <c:v>1043.5836093635819</c:v>
                </c:pt>
                <c:pt idx="23">
                  <c:v>1072.1872664719847</c:v>
                </c:pt>
                <c:pt idx="24">
                  <c:v>1134.3868508431087</c:v>
                </c:pt>
                <c:pt idx="25">
                  <c:v>1130.5704569304578</c:v>
                </c:pt>
                <c:pt idx="26">
                  <c:v>1204.1038442689619</c:v>
                </c:pt>
                <c:pt idx="27">
                  <c:v>1136.8428191304251</c:v>
                </c:pt>
                <c:pt idx="28">
                  <c:v>831.78411686306879</c:v>
                </c:pt>
                <c:pt idx="29">
                  <c:v>808.24879274331226</c:v>
                </c:pt>
                <c:pt idx="30">
                  <c:v>647.88052822410555</c:v>
                </c:pt>
                <c:pt idx="31">
                  <c:v>691.36181811240851</c:v>
                </c:pt>
                <c:pt idx="32">
                  <c:v>658.57515718896479</c:v>
                </c:pt>
                <c:pt idx="33">
                  <c:v>607.40617062828039</c:v>
                </c:pt>
                <c:pt idx="34">
                  <c:v>608.34024003245122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69-4B03-AA32-A71F969DF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408064"/>
        <c:axId val="410409600"/>
      </c:barChart>
      <c:catAx>
        <c:axId val="410408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0409600"/>
        <c:crosses val="autoZero"/>
        <c:auto val="1"/>
        <c:lblAlgn val="ctr"/>
        <c:lblOffset val="100"/>
        <c:noMultiLvlLbl val="0"/>
      </c:catAx>
      <c:valAx>
        <c:axId val="410409600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 sz="1200" b="1" i="0" baseline="0">
                    <a:effectLst/>
                  </a:rPr>
                  <a:t>kilotonnes CO</a:t>
                </a:r>
                <a:r>
                  <a:rPr lang="en-IE" sz="1200" b="1" i="0" baseline="-25000">
                    <a:effectLst/>
                  </a:rPr>
                  <a:t>2</a:t>
                </a:r>
                <a:r>
                  <a:rPr lang="en-IE" sz="1200" b="1" i="0" baseline="0">
                    <a:effectLst/>
                  </a:rPr>
                  <a:t> eq</a:t>
                </a:r>
                <a:endParaRPr lang="en-GB" sz="1200">
                  <a:effectLst/>
                </a:endParaRPr>
              </a:p>
            </c:rich>
          </c:tx>
          <c:layout>
            <c:manualLayout>
              <c:xMode val="edge"/>
              <c:yMode val="edge"/>
              <c:x val="8.0525563241663472E-3"/>
              <c:y val="0.3447995627444616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crossAx val="4104080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6.8700978622985645E-2"/>
          <c:y val="0.86434351888226535"/>
          <c:w val="0.9155000041861141"/>
          <c:h val="0.11109867300313639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5613092626487969E-2"/>
          <c:y val="2.2956871488442193E-2"/>
          <c:w val="0.93069537239784905"/>
          <c:h val="0.766548698241740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IPPU!$B$2</c:f>
              <c:strCache>
                <c:ptCount val="1"/>
                <c:pt idx="0">
                  <c:v>2.A.1 Cement Production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IPPU!$C$2:$AK$2</c15:sqref>
                  </c15:fullRef>
                </c:ext>
              </c:extLst>
              <c:f>(IPPU!$C$2,IPPU!$H$2,IPPU!$M$2,IPPU!$R$2,IPPU!$W$2,IPPU!$AB$2:$AK$2)</c:f>
              <c:numCache>
                <c:formatCode>#,##0.00</c:formatCode>
                <c:ptCount val="15"/>
                <c:pt idx="0">
                  <c:v>884</c:v>
                </c:pt>
                <c:pt idx="1">
                  <c:v>879</c:v>
                </c:pt>
                <c:pt idx="2">
                  <c:v>1700.904</c:v>
                </c:pt>
                <c:pt idx="3">
                  <c:v>2357.0552201099999</c:v>
                </c:pt>
                <c:pt idx="4">
                  <c:v>1105.1089530878239</c:v>
                </c:pt>
                <c:pt idx="5">
                  <c:v>1652.0144764257484</c:v>
                </c:pt>
                <c:pt idx="6">
                  <c:v>1793.5241301100293</c:v>
                </c:pt>
                <c:pt idx="7">
                  <c:v>1839.6054226101226</c:v>
                </c:pt>
                <c:pt idx="8">
                  <c:v>1916.0429498953088</c:v>
                </c:pt>
                <c:pt idx="9">
                  <c:v>1892.5993191659545</c:v>
                </c:pt>
                <c:pt idx="10">
                  <c:v>1769.6404427201105</c:v>
                </c:pt>
                <c:pt idx="11">
                  <c:v>2102.8090125484487</c:v>
                </c:pt>
                <c:pt idx="12">
                  <c:v>1956.5348782096323</c:v>
                </c:pt>
                <c:pt idx="13">
                  <c:v>1835.1084052370793</c:v>
                </c:pt>
                <c:pt idx="14">
                  <c:v>1559.2165077641243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61-477F-A701-0158404BC4F9}"/>
            </c:ext>
          </c:extLst>
        </c:ser>
        <c:ser>
          <c:idx val="1"/>
          <c:order val="1"/>
          <c:tx>
            <c:strRef>
              <c:f>IPPU!$B$3</c:f>
              <c:strCache>
                <c:ptCount val="1"/>
                <c:pt idx="0">
                  <c:v>2.A.2 Lime Production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IPPU!$C$3:$AK$3</c15:sqref>
                  </c15:fullRef>
                </c:ext>
              </c:extLst>
              <c:f>(IPPU!$C$3,IPPU!$H$3,IPPU!$M$3,IPPU!$R$3,IPPU!$W$3,IPPU!$AB$3:$AK$3)</c:f>
              <c:numCache>
                <c:formatCode>#,##0.00</c:formatCode>
                <c:ptCount val="15"/>
                <c:pt idx="0">
                  <c:v>214.077</c:v>
                </c:pt>
                <c:pt idx="1">
                  <c:v>187.506</c:v>
                </c:pt>
                <c:pt idx="2">
                  <c:v>190.43099999999998</c:v>
                </c:pt>
                <c:pt idx="3">
                  <c:v>183.477</c:v>
                </c:pt>
                <c:pt idx="4">
                  <c:v>192.41449935002328</c:v>
                </c:pt>
                <c:pt idx="5">
                  <c:v>177.34721139514085</c:v>
                </c:pt>
                <c:pt idx="6">
                  <c:v>173.89695660360397</c:v>
                </c:pt>
                <c:pt idx="7">
                  <c:v>198.94328821295068</c:v>
                </c:pt>
                <c:pt idx="8">
                  <c:v>177.27545682876001</c:v>
                </c:pt>
                <c:pt idx="9">
                  <c:v>163.65124680985923</c:v>
                </c:pt>
                <c:pt idx="10">
                  <c:v>135.50521831664352</c:v>
                </c:pt>
                <c:pt idx="11">
                  <c:v>148.01245194378129</c:v>
                </c:pt>
                <c:pt idx="12">
                  <c:v>107.49849010571084</c:v>
                </c:pt>
                <c:pt idx="13">
                  <c:v>96.704630758007184</c:v>
                </c:pt>
                <c:pt idx="14">
                  <c:v>93.254193206558725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61-477F-A701-0158404BC4F9}"/>
            </c:ext>
          </c:extLst>
        </c:ser>
        <c:ser>
          <c:idx val="2"/>
          <c:order val="2"/>
          <c:tx>
            <c:strRef>
              <c:f>IPPU!$B$4</c:f>
              <c:strCache>
                <c:ptCount val="1"/>
                <c:pt idx="0">
                  <c:v>2.A.3 Glass Production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IPPU!$C$4:$AK$4</c15:sqref>
                  </c15:fullRef>
                </c:ext>
              </c:extLst>
              <c:f>(IPPU!$C$4,IPPU!$H$4,IPPU!$M$4,IPPU!$R$4,IPPU!$W$4,IPPU!$AB$4:$AK$4)</c:f>
              <c:numCache>
                <c:formatCode>#,##0.00</c:formatCode>
                <c:ptCount val="15"/>
                <c:pt idx="0">
                  <c:v>13.325180000000001</c:v>
                </c:pt>
                <c:pt idx="1">
                  <c:v>11.965680000000001</c:v>
                </c:pt>
                <c:pt idx="2">
                  <c:v>10.714383917999999</c:v>
                </c:pt>
                <c:pt idx="3">
                  <c:v>0.48087750000000001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61-477F-A701-0158404BC4F9}"/>
            </c:ext>
          </c:extLst>
        </c:ser>
        <c:ser>
          <c:idx val="3"/>
          <c:order val="3"/>
          <c:tx>
            <c:strRef>
              <c:f>IPPU!$B$5</c:f>
              <c:strCache>
                <c:ptCount val="1"/>
                <c:pt idx="0">
                  <c:v>2.A.4 Other Process Uses of Carbonates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IPPU!$C$5:$AK$5</c15:sqref>
                  </c15:fullRef>
                </c:ext>
              </c:extLst>
              <c:f>(IPPU!$C$5,IPPU!$H$5,IPPU!$M$5,IPPU!$R$5,IPPU!$W$5,IPPU!$AB$5:$AK$5)</c:f>
              <c:numCache>
                <c:formatCode>#,##0.00</c:formatCode>
                <c:ptCount val="15"/>
                <c:pt idx="0">
                  <c:v>5.323228501433209</c:v>
                </c:pt>
                <c:pt idx="1">
                  <c:v>5.7093527260132344</c:v>
                </c:pt>
                <c:pt idx="2">
                  <c:v>6.7347474946660659</c:v>
                </c:pt>
                <c:pt idx="3">
                  <c:v>11.782248859187511</c:v>
                </c:pt>
                <c:pt idx="4">
                  <c:v>1.5249623087156214</c:v>
                </c:pt>
                <c:pt idx="5">
                  <c:v>1.0018335915442</c:v>
                </c:pt>
                <c:pt idx="6">
                  <c:v>0.98026531958999996</c:v>
                </c:pt>
                <c:pt idx="7">
                  <c:v>1.3075452000159999</c:v>
                </c:pt>
                <c:pt idx="8">
                  <c:v>1.2305730378563</c:v>
                </c:pt>
                <c:pt idx="9">
                  <c:v>1.6146569035487999</c:v>
                </c:pt>
                <c:pt idx="10">
                  <c:v>2.2916530649300997</c:v>
                </c:pt>
                <c:pt idx="11">
                  <c:v>6.1190562696801596</c:v>
                </c:pt>
                <c:pt idx="12">
                  <c:v>4.3414002513063616</c:v>
                </c:pt>
                <c:pt idx="13">
                  <c:v>2.0745855192663418</c:v>
                </c:pt>
                <c:pt idx="14">
                  <c:v>1.8514422587535391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61-477F-A701-0158404BC4F9}"/>
            </c:ext>
          </c:extLst>
        </c:ser>
        <c:ser>
          <c:idx val="4"/>
          <c:order val="4"/>
          <c:tx>
            <c:strRef>
              <c:f>IPPU!$B$6</c:f>
              <c:strCache>
                <c:ptCount val="1"/>
                <c:pt idx="0">
                  <c:v>2.B.1 Ammonia Production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IPPU!$C$6:$AK$6</c15:sqref>
                  </c15:fullRef>
                </c:ext>
              </c:extLst>
              <c:f>(IPPU!$C$6,IPPU!$H$6,IPPU!$M$6,IPPU!$R$6,IPPU!$W$6,IPPU!$AB$6:$AK$6)</c:f>
              <c:numCache>
                <c:formatCode>#,##0.00</c:formatCode>
                <c:ptCount val="15"/>
                <c:pt idx="0">
                  <c:v>990.23349783919457</c:v>
                </c:pt>
                <c:pt idx="1">
                  <c:v>973.43728270022268</c:v>
                </c:pt>
                <c:pt idx="2">
                  <c:v>882.29535425118684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61-477F-A701-0158404BC4F9}"/>
            </c:ext>
          </c:extLst>
        </c:ser>
        <c:ser>
          <c:idx val="5"/>
          <c:order val="5"/>
          <c:tx>
            <c:strRef>
              <c:f>IPPU!$B$7</c:f>
              <c:strCache>
                <c:ptCount val="1"/>
                <c:pt idx="0">
                  <c:v>2.B.2 Nitric Acid Production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IPPU!$C$7:$AK$7</c15:sqref>
                  </c15:fullRef>
                </c:ext>
              </c:extLst>
              <c:f>(IPPU!$C$7,IPPU!$H$7,IPPU!$M$7,IPPU!$R$7,IPPU!$W$7,IPPU!$AB$7:$AK$7)</c:f>
              <c:numCache>
                <c:formatCode>#,##0.00</c:formatCode>
                <c:ptCount val="15"/>
                <c:pt idx="0">
                  <c:v>885.09999999999991</c:v>
                </c:pt>
                <c:pt idx="1">
                  <c:v>694.51200000000006</c:v>
                </c:pt>
                <c:pt idx="2">
                  <c:v>694.51200000000006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061-477F-A701-0158404BC4F9}"/>
            </c:ext>
          </c:extLst>
        </c:ser>
        <c:ser>
          <c:idx val="10"/>
          <c:order val="6"/>
          <c:tx>
            <c:strRef>
              <c:f>IPPU!$B$8</c:f>
              <c:strCache>
                <c:ptCount val="1"/>
                <c:pt idx="0">
                  <c:v>2.C.1 Iron and Steel Production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IPPU!$C$8:$AK$8</c15:sqref>
                  </c15:fullRef>
                </c:ext>
              </c:extLst>
              <c:f>(IPPU!$C$8,IPPU!$H$8,IPPU!$M$8,IPPU!$R$8,IPPU!$W$8,IPPU!$AB$8:$AK$8)</c:f>
              <c:numCache>
                <c:formatCode>#,##0.00</c:formatCode>
                <c:ptCount val="15"/>
                <c:pt idx="0">
                  <c:v>26.080000000000002</c:v>
                </c:pt>
                <c:pt idx="1">
                  <c:v>24.8</c:v>
                </c:pt>
                <c:pt idx="2">
                  <c:v>28.8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61-477F-A701-0158404BC4F9}"/>
            </c:ext>
          </c:extLst>
        </c:ser>
        <c:ser>
          <c:idx val="6"/>
          <c:order val="7"/>
          <c:tx>
            <c:strRef>
              <c:f>IPPU!$B$9</c:f>
              <c:strCache>
                <c:ptCount val="1"/>
                <c:pt idx="0">
                  <c:v>2.D.1 Lubricant Use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IPPU!$C$9:$AK$9</c15:sqref>
                  </c15:fullRef>
                </c:ext>
              </c:extLst>
              <c:f>(IPPU!$C$9,IPPU!$H$9,IPPU!$M$9,IPPU!$R$9,IPPU!$W$9,IPPU!$AB$9:$AK$9)</c:f>
              <c:numCache>
                <c:formatCode>#,##0.00</c:formatCode>
                <c:ptCount val="15"/>
                <c:pt idx="0">
                  <c:v>35.971886133333335</c:v>
                </c:pt>
                <c:pt idx="1">
                  <c:v>11.783893733333334</c:v>
                </c:pt>
                <c:pt idx="2">
                  <c:v>70.083157466666691</c:v>
                </c:pt>
                <c:pt idx="3">
                  <c:v>59.539673600000008</c:v>
                </c:pt>
                <c:pt idx="4">
                  <c:v>16.816236562399997</c:v>
                </c:pt>
                <c:pt idx="5">
                  <c:v>20.348670644302445</c:v>
                </c:pt>
                <c:pt idx="6">
                  <c:v>20.089334297342493</c:v>
                </c:pt>
                <c:pt idx="7">
                  <c:v>22.219743345339293</c:v>
                </c:pt>
                <c:pt idx="8">
                  <c:v>21.498934159311169</c:v>
                </c:pt>
                <c:pt idx="9">
                  <c:v>23.6279028294726</c:v>
                </c:pt>
                <c:pt idx="10">
                  <c:v>24.914527793619559</c:v>
                </c:pt>
                <c:pt idx="11">
                  <c:v>25.429321734888433</c:v>
                </c:pt>
                <c:pt idx="12">
                  <c:v>30.924376481347998</c:v>
                </c:pt>
                <c:pt idx="13">
                  <c:v>27.870446725547509</c:v>
                </c:pt>
                <c:pt idx="14">
                  <c:v>26.304726843207856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061-477F-A701-0158404BC4F9}"/>
            </c:ext>
          </c:extLst>
        </c:ser>
        <c:ser>
          <c:idx val="7"/>
          <c:order val="8"/>
          <c:tx>
            <c:strRef>
              <c:f>IPPU!$B$10</c:f>
              <c:strCache>
                <c:ptCount val="1"/>
                <c:pt idx="0">
                  <c:v>2.D.2 Paraffin Wax Use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IPPU!$C$10:$AK$10</c15:sqref>
                  </c15:fullRef>
                </c:ext>
              </c:extLst>
              <c:f>(IPPU!$C$10,IPPU!$H$10,IPPU!$M$10,IPPU!$R$10,IPPU!$W$10,IPPU!$AB$10:$AK$10)</c:f>
              <c:numCache>
                <c:formatCode>#,##0.00</c:formatCode>
                <c:ptCount val="15"/>
                <c:pt idx="0">
                  <c:v>6.2605202000000011</c:v>
                </c:pt>
                <c:pt idx="1">
                  <c:v>8.5851361205896008</c:v>
                </c:pt>
                <c:pt idx="2">
                  <c:v>15.727833590166837</c:v>
                </c:pt>
                <c:pt idx="3">
                  <c:v>35.277155772209269</c:v>
                </c:pt>
                <c:pt idx="4">
                  <c:v>21.839166723778668</c:v>
                </c:pt>
                <c:pt idx="5">
                  <c:v>24.485869826640563</c:v>
                </c:pt>
                <c:pt idx="6">
                  <c:v>23.709092122673074</c:v>
                </c:pt>
                <c:pt idx="7">
                  <c:v>25.094242266731133</c:v>
                </c:pt>
                <c:pt idx="8">
                  <c:v>23.648578161728881</c:v>
                </c:pt>
                <c:pt idx="9">
                  <c:v>25.00951560109025</c:v>
                </c:pt>
                <c:pt idx="10">
                  <c:v>25.854135784898059</c:v>
                </c:pt>
                <c:pt idx="11">
                  <c:v>32.385020689189417</c:v>
                </c:pt>
                <c:pt idx="12">
                  <c:v>26.663296575746301</c:v>
                </c:pt>
                <c:pt idx="13">
                  <c:v>21.060616802765413</c:v>
                </c:pt>
                <c:pt idx="14">
                  <c:v>21.594269568960001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061-477F-A701-0158404BC4F9}"/>
            </c:ext>
          </c:extLst>
        </c:ser>
        <c:ser>
          <c:idx val="8"/>
          <c:order val="9"/>
          <c:tx>
            <c:strRef>
              <c:f>IPPU!$B$11</c:f>
              <c:strCache>
                <c:ptCount val="1"/>
                <c:pt idx="0">
                  <c:v>2.D.3 Solvent Use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IPPU!$C$11:$AK$11</c15:sqref>
                  </c15:fullRef>
                </c:ext>
              </c:extLst>
              <c:f>(IPPU!$C$11,IPPU!$H$11,IPPU!$M$11,IPPU!$R$11,IPPU!$W$11,IPPU!$AB$11:$AK$11)</c:f>
              <c:numCache>
                <c:formatCode>#,##0.00</c:formatCode>
                <c:ptCount val="15"/>
                <c:pt idx="0">
                  <c:v>73.317316302890674</c:v>
                </c:pt>
                <c:pt idx="1">
                  <c:v>75.079183572572234</c:v>
                </c:pt>
                <c:pt idx="2">
                  <c:v>68.950156244710655</c:v>
                </c:pt>
                <c:pt idx="3">
                  <c:v>76.13101800787139</c:v>
                </c:pt>
                <c:pt idx="4">
                  <c:v>78.351946995165804</c:v>
                </c:pt>
                <c:pt idx="5">
                  <c:v>79.734307058682589</c:v>
                </c:pt>
                <c:pt idx="6">
                  <c:v>81.682270934440083</c:v>
                </c:pt>
                <c:pt idx="7">
                  <c:v>92.529584510105735</c:v>
                </c:pt>
                <c:pt idx="8">
                  <c:v>94.716190369367098</c:v>
                </c:pt>
                <c:pt idx="9">
                  <c:v>98.104636652778083</c:v>
                </c:pt>
                <c:pt idx="10">
                  <c:v>91.149527616437297</c:v>
                </c:pt>
                <c:pt idx="11">
                  <c:v>96.902972587568229</c:v>
                </c:pt>
                <c:pt idx="12">
                  <c:v>104.56826795817935</c:v>
                </c:pt>
                <c:pt idx="13">
                  <c:v>105.42961443319209</c:v>
                </c:pt>
                <c:pt idx="14">
                  <c:v>105.46605546985657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61-477F-A701-0158404BC4F9}"/>
            </c:ext>
          </c:extLst>
        </c:ser>
        <c:ser>
          <c:idx val="11"/>
          <c:order val="10"/>
          <c:tx>
            <c:strRef>
              <c:f>IPPU!$B$12</c:f>
              <c:strCache>
                <c:ptCount val="1"/>
                <c:pt idx="0">
                  <c:v>2.D.3 Urea Used as a Catalyst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IPPU!$C$12:$AK$12</c15:sqref>
                  </c15:fullRef>
                </c:ext>
              </c:extLst>
              <c:f>(IPPU!$C$12,IPPU!$H$12,IPPU!$M$12,IPPU!$R$12,IPPU!$W$12,IPPU!$AB$12:$AK$12)</c:f>
              <c:numCache>
                <c:formatCode>#,##0.00</c:formatCode>
                <c:ptCount val="15"/>
                <c:pt idx="3">
                  <c:v>0</c:v>
                </c:pt>
                <c:pt idx="4">
                  <c:v>5.5146849422664035</c:v>
                </c:pt>
                <c:pt idx="5">
                  <c:v>9.3448122440246735</c:v>
                </c:pt>
                <c:pt idx="6">
                  <c:v>11.889166593271533</c:v>
                </c:pt>
                <c:pt idx="7">
                  <c:v>13.141210917187092</c:v>
                </c:pt>
                <c:pt idx="8">
                  <c:v>14.589255378501877</c:v>
                </c:pt>
                <c:pt idx="9">
                  <c:v>15.533023669227305</c:v>
                </c:pt>
                <c:pt idx="10">
                  <c:v>13.281699746654731</c:v>
                </c:pt>
                <c:pt idx="11">
                  <c:v>15.140914146307418</c:v>
                </c:pt>
                <c:pt idx="12">
                  <c:v>16.79387929053388</c:v>
                </c:pt>
                <c:pt idx="13">
                  <c:v>16.793614799879386</c:v>
                </c:pt>
                <c:pt idx="14">
                  <c:v>16.593576082692749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61-477F-A701-0158404BC4F9}"/>
            </c:ext>
          </c:extLst>
        </c:ser>
        <c:ser>
          <c:idx val="15"/>
          <c:order val="11"/>
          <c:tx>
            <c:strRef>
              <c:f>IPPU!$B$19</c:f>
              <c:strCache>
                <c:ptCount val="1"/>
                <c:pt idx="0">
                  <c:v>2.G.3 N2O from Product Uses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IPPU!$C$19:$AK$19</c15:sqref>
                  </c15:fullRef>
                </c:ext>
              </c:extLst>
              <c:f>(IPPU!$C$19,IPPU!$H$19,IPPU!$M$19,IPPU!$R$19,IPPU!$W$19,IPPU!$AB$19:$AK$19)</c:f>
              <c:numCache>
                <c:formatCode>#,##0.00</c:formatCode>
                <c:ptCount val="15"/>
                <c:pt idx="0">
                  <c:v>27.871110000000002</c:v>
                </c:pt>
                <c:pt idx="1">
                  <c:v>28.630334999999999</c:v>
                </c:pt>
                <c:pt idx="2">
                  <c:v>30.126525000000001</c:v>
                </c:pt>
                <c:pt idx="3">
                  <c:v>32.863709999999998</c:v>
                </c:pt>
                <c:pt idx="4">
                  <c:v>36.210660000000004</c:v>
                </c:pt>
                <c:pt idx="5">
                  <c:v>37.268009999999997</c:v>
                </c:pt>
                <c:pt idx="6">
                  <c:v>37.679819999999999</c:v>
                </c:pt>
                <c:pt idx="7">
                  <c:v>38.246654999999997</c:v>
                </c:pt>
                <c:pt idx="8">
                  <c:v>38.834955000000001</c:v>
                </c:pt>
                <c:pt idx="9">
                  <c:v>39.420074999999997</c:v>
                </c:pt>
                <c:pt idx="10">
                  <c:v>39.987704999999998</c:v>
                </c:pt>
                <c:pt idx="11">
                  <c:v>40.343864999999994</c:v>
                </c:pt>
                <c:pt idx="12">
                  <c:v>41.212799999999994</c:v>
                </c:pt>
                <c:pt idx="13">
                  <c:v>41.988720000000001</c:v>
                </c:pt>
                <c:pt idx="14">
                  <c:v>42.773384999999998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61-477F-A701-0158404BC4F9}"/>
            </c:ext>
          </c:extLst>
        </c:ser>
        <c:ser>
          <c:idx val="9"/>
          <c:order val="12"/>
          <c:tx>
            <c:strRef>
              <c:f>IPPU!$B$26</c:f>
              <c:strCache>
                <c:ptCount val="1"/>
                <c:pt idx="0">
                  <c:v>HFC, PFC, SF6, NF3 total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IPPU!$C$1:$AK$1</c15:sqref>
                  </c15:fullRef>
                </c:ext>
              </c:extLst>
              <c:f>(IPPU!$C$1,IPPU!$H$1,IPPU!$M$1,IPPU!$R$1,IPPU!$W$1,IPPU!$AB$1:$AK$1)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IPPU!$C$26:$AK$26</c15:sqref>
                  </c15:fullRef>
                </c:ext>
              </c:extLst>
              <c:f>(IPPU!$C$26,IPPU!$H$26,IPPU!$M$26,IPPU!$R$26,IPPU!$W$26,IPPU!$AB$26:$AK$26)</c:f>
              <c:numCache>
                <c:formatCode>#,##0.00</c:formatCode>
                <c:ptCount val="15"/>
                <c:pt idx="0">
                  <c:v>35.524187103957615</c:v>
                </c:pt>
                <c:pt idx="1">
                  <c:v>205.45058843855239</c:v>
                </c:pt>
                <c:pt idx="2">
                  <c:v>706.98944973303674</c:v>
                </c:pt>
                <c:pt idx="3">
                  <c:v>1123.7330455373408</c:v>
                </c:pt>
                <c:pt idx="4">
                  <c:v>1066.0954511931916</c:v>
                </c:pt>
                <c:pt idx="5">
                  <c:v>1130.5704569304578</c:v>
                </c:pt>
                <c:pt idx="6">
                  <c:v>1204.1038442689619</c:v>
                </c:pt>
                <c:pt idx="7">
                  <c:v>1136.8428191304251</c:v>
                </c:pt>
                <c:pt idx="8">
                  <c:v>831.78411686306879</c:v>
                </c:pt>
                <c:pt idx="9">
                  <c:v>808.24879274331226</c:v>
                </c:pt>
                <c:pt idx="10">
                  <c:v>647.88052822410555</c:v>
                </c:pt>
                <c:pt idx="11">
                  <c:v>691.36181811240851</c:v>
                </c:pt>
                <c:pt idx="12">
                  <c:v>658.57515718896479</c:v>
                </c:pt>
                <c:pt idx="13">
                  <c:v>607.40617062828039</c:v>
                </c:pt>
                <c:pt idx="14">
                  <c:v>608.34024003245122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061-477F-A701-0158404BC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408064"/>
        <c:axId val="410409600"/>
      </c:barChart>
      <c:catAx>
        <c:axId val="410408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0409600"/>
        <c:crosses val="autoZero"/>
        <c:auto val="1"/>
        <c:lblAlgn val="ctr"/>
        <c:lblOffset val="100"/>
        <c:noMultiLvlLbl val="0"/>
      </c:catAx>
      <c:valAx>
        <c:axId val="410409600"/>
        <c:scaling>
          <c:orientation val="minMax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 sz="1200" b="1" i="0" baseline="0">
                    <a:effectLst/>
                  </a:rPr>
                  <a:t>kilotonnes CO</a:t>
                </a:r>
                <a:r>
                  <a:rPr lang="en-IE" sz="1200" b="1" i="0" baseline="-25000">
                    <a:effectLst/>
                  </a:rPr>
                  <a:t>2</a:t>
                </a:r>
                <a:r>
                  <a:rPr lang="en-IE" sz="1200" b="1" i="0" baseline="0">
                    <a:effectLst/>
                  </a:rPr>
                  <a:t> eq</a:t>
                </a:r>
                <a:endParaRPr lang="en-GB" sz="1200">
                  <a:effectLst/>
                </a:endParaRPr>
              </a:p>
            </c:rich>
          </c:tx>
          <c:layout>
            <c:manualLayout>
              <c:xMode val="edge"/>
              <c:yMode val="edge"/>
              <c:x val="8.0525563241663472E-3"/>
              <c:y val="0.3447995627444616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crossAx val="4104080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6.8700978622985645E-2"/>
          <c:y val="0.86434351888226535"/>
          <c:w val="0.9155000041861141"/>
          <c:h val="0.11109867300313639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465398782893967E-2"/>
          <c:y val="4.7207155963715115E-2"/>
          <c:w val="0.94103129069909508"/>
          <c:h val="0.784406591002006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Agriculture!$B$2</c:f>
              <c:strCache>
                <c:ptCount val="1"/>
                <c:pt idx="0">
                  <c:v>3.A Enteric Fermentation</c:v>
                </c:pt>
              </c:strCache>
            </c:strRef>
          </c:tx>
          <c:invertIfNegative val="0"/>
          <c:cat>
            <c:numRef>
              <c:f>Agriculture!$C$1:$AK$1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Agriculture!$C$2:$AK$2</c:f>
              <c:numCache>
                <c:formatCode>#,##0.00_ ;\-#,##0.00\ </c:formatCode>
                <c:ptCount val="35"/>
                <c:pt idx="0">
                  <c:v>12480.172254775534</c:v>
                </c:pt>
                <c:pt idx="1">
                  <c:v>12637.185400482977</c:v>
                </c:pt>
                <c:pt idx="2">
                  <c:v>12829.661388949207</c:v>
                </c:pt>
                <c:pt idx="3">
                  <c:v>12832.961327585786</c:v>
                </c:pt>
                <c:pt idx="4">
                  <c:v>12783.895165753058</c:v>
                </c:pt>
                <c:pt idx="5">
                  <c:v>12826.69675958985</c:v>
                </c:pt>
                <c:pt idx="6">
                  <c:v>13171.052879886071</c:v>
                </c:pt>
                <c:pt idx="7">
                  <c:v>13456.31261039856</c:v>
                </c:pt>
                <c:pt idx="8">
                  <c:v>13635.427259586366</c:v>
                </c:pt>
                <c:pt idx="9">
                  <c:v>13255.947013862778</c:v>
                </c:pt>
                <c:pt idx="10">
                  <c:v>12685.166488716532</c:v>
                </c:pt>
                <c:pt idx="11">
                  <c:v>12595.141690442057</c:v>
                </c:pt>
                <c:pt idx="12">
                  <c:v>12456.879348700151</c:v>
                </c:pt>
                <c:pt idx="13">
                  <c:v>12439.716020069503</c:v>
                </c:pt>
                <c:pt idx="14">
                  <c:v>12398.020226636896</c:v>
                </c:pt>
                <c:pt idx="15">
                  <c:v>12016.18723329971</c:v>
                </c:pt>
                <c:pt idx="16">
                  <c:v>11834.227430297326</c:v>
                </c:pt>
                <c:pt idx="17">
                  <c:v>11761.129885381855</c:v>
                </c:pt>
                <c:pt idx="18">
                  <c:v>11612.331058102023</c:v>
                </c:pt>
                <c:pt idx="19">
                  <c:v>11403.602820352538</c:v>
                </c:pt>
                <c:pt idx="20">
                  <c:v>11205.417874590234</c:v>
                </c:pt>
                <c:pt idx="21">
                  <c:v>11247.423461791974</c:v>
                </c:pt>
                <c:pt idx="22">
                  <c:v>11565.560327349578</c:v>
                </c:pt>
                <c:pt idx="23">
                  <c:v>11596.485149457974</c:v>
                </c:pt>
                <c:pt idx="24">
                  <c:v>11901.192075200464</c:v>
                </c:pt>
                <c:pt idx="25">
                  <c:v>12226.016539933107</c:v>
                </c:pt>
                <c:pt idx="26">
                  <c:v>12628.465103097811</c:v>
                </c:pt>
                <c:pt idx="27">
                  <c:v>12977.795392757302</c:v>
                </c:pt>
                <c:pt idx="28">
                  <c:v>12916.599385858823</c:v>
                </c:pt>
                <c:pt idx="29">
                  <c:v>13091.203534766764</c:v>
                </c:pt>
                <c:pt idx="30">
                  <c:v>13260.189768763996</c:v>
                </c:pt>
                <c:pt idx="31">
                  <c:v>13328.86657163891</c:v>
                </c:pt>
                <c:pt idx="32">
                  <c:v>13357.41565359603</c:v>
                </c:pt>
                <c:pt idx="33">
                  <c:v>13061.550527880245</c:v>
                </c:pt>
                <c:pt idx="34">
                  <c:v>12704.795459187226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5B-4AAC-9BA5-12CEB5C5FA45}"/>
            </c:ext>
          </c:extLst>
        </c:ser>
        <c:ser>
          <c:idx val="1"/>
          <c:order val="1"/>
          <c:tx>
            <c:strRef>
              <c:f>Agriculture!$B$3</c:f>
              <c:strCache>
                <c:ptCount val="1"/>
                <c:pt idx="0">
                  <c:v>3.B Manure Management</c:v>
                </c:pt>
              </c:strCache>
            </c:strRef>
          </c:tx>
          <c:invertIfNegative val="0"/>
          <c:cat>
            <c:numRef>
              <c:f>Agriculture!$C$1:$AK$1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Agriculture!$C$3:$AK$3</c:f>
              <c:numCache>
                <c:formatCode>#,##0.00_ ;\-#,##0.00\ </c:formatCode>
                <c:ptCount val="35"/>
                <c:pt idx="0">
                  <c:v>2434.5396705397993</c:v>
                </c:pt>
                <c:pt idx="1">
                  <c:v>2457.1522893318233</c:v>
                </c:pt>
                <c:pt idx="2">
                  <c:v>2503.7212587862164</c:v>
                </c:pt>
                <c:pt idx="3">
                  <c:v>2504.3331311739939</c:v>
                </c:pt>
                <c:pt idx="4">
                  <c:v>2489.8108906381758</c:v>
                </c:pt>
                <c:pt idx="5">
                  <c:v>2496.3505553271834</c:v>
                </c:pt>
                <c:pt idx="6">
                  <c:v>2584.186761543699</c:v>
                </c:pt>
                <c:pt idx="7">
                  <c:v>2642.1948373214504</c:v>
                </c:pt>
                <c:pt idx="8">
                  <c:v>2667.1063474069601</c:v>
                </c:pt>
                <c:pt idx="9">
                  <c:v>2576.3342281400555</c:v>
                </c:pt>
                <c:pt idx="10">
                  <c:v>2462.5505179252059</c:v>
                </c:pt>
                <c:pt idx="11">
                  <c:v>2469.6527693329153</c:v>
                </c:pt>
                <c:pt idx="12">
                  <c:v>2461.0939532910302</c:v>
                </c:pt>
                <c:pt idx="13">
                  <c:v>2431.411445803863</c:v>
                </c:pt>
                <c:pt idx="14">
                  <c:v>2417.2028108129025</c:v>
                </c:pt>
                <c:pt idx="15">
                  <c:v>2395.2251378620572</c:v>
                </c:pt>
                <c:pt idx="16">
                  <c:v>2331.1593565920903</c:v>
                </c:pt>
                <c:pt idx="17">
                  <c:v>2342.1828022019972</c:v>
                </c:pt>
                <c:pt idx="18">
                  <c:v>2303.580805763992</c:v>
                </c:pt>
                <c:pt idx="19">
                  <c:v>2290.887096724955</c:v>
                </c:pt>
                <c:pt idx="20">
                  <c:v>2280.4566386808515</c:v>
                </c:pt>
                <c:pt idx="21">
                  <c:v>2309.2298965270074</c:v>
                </c:pt>
                <c:pt idx="22">
                  <c:v>2365.6397016980832</c:v>
                </c:pt>
                <c:pt idx="23">
                  <c:v>2363.9968573207198</c:v>
                </c:pt>
                <c:pt idx="24">
                  <c:v>2449.1177717850987</c:v>
                </c:pt>
                <c:pt idx="25">
                  <c:v>2499.110124773491</c:v>
                </c:pt>
                <c:pt idx="26">
                  <c:v>2546.6044722222368</c:v>
                </c:pt>
                <c:pt idx="27">
                  <c:v>2638.6744619391843</c:v>
                </c:pt>
                <c:pt idx="28">
                  <c:v>2567.1610958735414</c:v>
                </c:pt>
                <c:pt idx="29">
                  <c:v>2609.1281749742084</c:v>
                </c:pt>
                <c:pt idx="30">
                  <c:v>2593.6260133622627</c:v>
                </c:pt>
                <c:pt idx="31">
                  <c:v>2550.0817883963546</c:v>
                </c:pt>
                <c:pt idx="32">
                  <c:v>2510.218176027593</c:v>
                </c:pt>
                <c:pt idx="33">
                  <c:v>2452.296848826265</c:v>
                </c:pt>
                <c:pt idx="34">
                  <c:v>2408.7027333506603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5B-4AAC-9BA5-12CEB5C5FA45}"/>
            </c:ext>
          </c:extLst>
        </c:ser>
        <c:ser>
          <c:idx val="2"/>
          <c:order val="2"/>
          <c:tx>
            <c:strRef>
              <c:f>Agriculture!$B$4</c:f>
              <c:strCache>
                <c:ptCount val="1"/>
                <c:pt idx="0">
                  <c:v>3.D Agricultural Soils</c:v>
                </c:pt>
              </c:strCache>
            </c:strRef>
          </c:tx>
          <c:invertIfNegative val="0"/>
          <c:cat>
            <c:numRef>
              <c:f>Agriculture!$C$1:$AK$1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Agriculture!$C$4:$AK$4</c:f>
              <c:numCache>
                <c:formatCode>#,##0.00_ ;\-#,##0.00\ </c:formatCode>
                <c:ptCount val="35"/>
                <c:pt idx="0">
                  <c:v>4393.4617407018877</c:v>
                </c:pt>
                <c:pt idx="1">
                  <c:v>4352.4584745101802</c:v>
                </c:pt>
                <c:pt idx="2">
                  <c:v>4269.8861031284059</c:v>
                </c:pt>
                <c:pt idx="3">
                  <c:v>4412.1964155562473</c:v>
                </c:pt>
                <c:pt idx="4">
                  <c:v>4597.0068126568913</c:v>
                </c:pt>
                <c:pt idx="5">
                  <c:v>4807.9871863781273</c:v>
                </c:pt>
                <c:pt idx="6">
                  <c:v>4810.9273831043793</c:v>
                </c:pt>
                <c:pt idx="7">
                  <c:v>4628.9654144368087</c:v>
                </c:pt>
                <c:pt idx="8">
                  <c:v>4953.7897457601266</c:v>
                </c:pt>
                <c:pt idx="9">
                  <c:v>4962.7986368590955</c:v>
                </c:pt>
                <c:pt idx="10">
                  <c:v>4715.9202223516349</c:v>
                </c:pt>
                <c:pt idx="11">
                  <c:v>4474.0005790553123</c:v>
                </c:pt>
                <c:pt idx="12">
                  <c:v>4421.2839542514439</c:v>
                </c:pt>
                <c:pt idx="13">
                  <c:v>4600.4816507246196</c:v>
                </c:pt>
                <c:pt idx="14">
                  <c:v>4488.0220504961571</c:v>
                </c:pt>
                <c:pt idx="15">
                  <c:v>4356.050634215303</c:v>
                </c:pt>
                <c:pt idx="16">
                  <c:v>4246.7977021358756</c:v>
                </c:pt>
                <c:pt idx="17">
                  <c:v>4117.4071101612008</c:v>
                </c:pt>
                <c:pt idx="18">
                  <c:v>3981.8250802913535</c:v>
                </c:pt>
                <c:pt idx="19">
                  <c:v>3868.0693167521295</c:v>
                </c:pt>
                <c:pt idx="20">
                  <c:v>4154.1582741591155</c:v>
                </c:pt>
                <c:pt idx="21">
                  <c:v>3791.9098304169825</c:v>
                </c:pt>
                <c:pt idx="22">
                  <c:v>3901.1136308752807</c:v>
                </c:pt>
                <c:pt idx="23">
                  <c:v>4257.8556313829358</c:v>
                </c:pt>
                <c:pt idx="24">
                  <c:v>4127.2780827803954</c:v>
                </c:pt>
                <c:pt idx="25">
                  <c:v>4154.1128297056648</c:v>
                </c:pt>
                <c:pt idx="26">
                  <c:v>4221.4970517439706</c:v>
                </c:pt>
                <c:pt idx="27">
                  <c:v>4469.634447898703</c:v>
                </c:pt>
                <c:pt idx="28">
                  <c:v>4692.9389304253727</c:v>
                </c:pt>
                <c:pt idx="29">
                  <c:v>4460.3295440479396</c:v>
                </c:pt>
                <c:pt idx="30">
                  <c:v>4514.6187410972016</c:v>
                </c:pt>
                <c:pt idx="31">
                  <c:v>4683.8827492112096</c:v>
                </c:pt>
                <c:pt idx="32">
                  <c:v>4238.3096858517902</c:v>
                </c:pt>
                <c:pt idx="33">
                  <c:v>3822.8118544119498</c:v>
                </c:pt>
                <c:pt idx="34">
                  <c:v>3901.8003425051743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5B-4AAC-9BA5-12CEB5C5FA45}"/>
            </c:ext>
          </c:extLst>
        </c:ser>
        <c:ser>
          <c:idx val="3"/>
          <c:order val="3"/>
          <c:tx>
            <c:strRef>
              <c:f>Agriculture!$B$5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numRef>
              <c:f>Agriculture!$C$1:$AK$1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Agriculture!$C$5:$AK$5</c:f>
              <c:numCache>
                <c:formatCode>#,##0.00_ ;\-#,##0.00\ </c:formatCode>
                <c:ptCount val="35"/>
                <c:pt idx="0">
                  <c:v>355.036</c:v>
                </c:pt>
                <c:pt idx="1">
                  <c:v>315.14515999999998</c:v>
                </c:pt>
                <c:pt idx="2">
                  <c:v>255.60083999999998</c:v>
                </c:pt>
                <c:pt idx="3">
                  <c:v>357.2998</c:v>
                </c:pt>
                <c:pt idx="4">
                  <c:v>269.64124000000004</c:v>
                </c:pt>
                <c:pt idx="5">
                  <c:v>494.59520000000003</c:v>
                </c:pt>
                <c:pt idx="6">
                  <c:v>484.03343999999993</c:v>
                </c:pt>
                <c:pt idx="7">
                  <c:v>423.48680000000002</c:v>
                </c:pt>
                <c:pt idx="8">
                  <c:v>305.58044000000001</c:v>
                </c:pt>
                <c:pt idx="9">
                  <c:v>383.22723999999999</c:v>
                </c:pt>
                <c:pt idx="10">
                  <c:v>366.38315999999998</c:v>
                </c:pt>
                <c:pt idx="11">
                  <c:v>385.28247999999996</c:v>
                </c:pt>
                <c:pt idx="12">
                  <c:v>273.89956000000001</c:v>
                </c:pt>
                <c:pt idx="13">
                  <c:v>386.76</c:v>
                </c:pt>
                <c:pt idx="14">
                  <c:v>240.79571999999996</c:v>
                </c:pt>
                <c:pt idx="15">
                  <c:v>266.73371999999995</c:v>
                </c:pt>
                <c:pt idx="16">
                  <c:v>254.85636</c:v>
                </c:pt>
                <c:pt idx="17">
                  <c:v>376.76671999999996</c:v>
                </c:pt>
                <c:pt idx="18">
                  <c:v>262.20744000000002</c:v>
                </c:pt>
                <c:pt idx="19">
                  <c:v>307.32239999999996</c:v>
                </c:pt>
                <c:pt idx="20">
                  <c:v>427.93387999999993</c:v>
                </c:pt>
                <c:pt idx="21">
                  <c:v>360.67856</c:v>
                </c:pt>
                <c:pt idx="22">
                  <c:v>229.39619999999999</c:v>
                </c:pt>
                <c:pt idx="23">
                  <c:v>515.69275999999991</c:v>
                </c:pt>
                <c:pt idx="24">
                  <c:v>391.07495680000005</c:v>
                </c:pt>
                <c:pt idx="25">
                  <c:v>401.14668</c:v>
                </c:pt>
                <c:pt idx="26">
                  <c:v>433.59667999999999</c:v>
                </c:pt>
                <c:pt idx="27">
                  <c:v>332.74647999999996</c:v>
                </c:pt>
                <c:pt idx="28">
                  <c:v>461.05708000000004</c:v>
                </c:pt>
                <c:pt idx="29">
                  <c:v>343.90247759999994</c:v>
                </c:pt>
                <c:pt idx="30">
                  <c:v>399.48303999999996</c:v>
                </c:pt>
                <c:pt idx="31">
                  <c:v>597.40603999999996</c:v>
                </c:pt>
                <c:pt idx="32">
                  <c:v>623.97631999999999</c:v>
                </c:pt>
                <c:pt idx="33">
                  <c:v>457.79579999999999</c:v>
                </c:pt>
                <c:pt idx="34">
                  <c:v>453.53203719999999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5B-4AAC-9BA5-12CEB5C5FA45}"/>
            </c:ext>
          </c:extLst>
        </c:ser>
        <c:ser>
          <c:idx val="4"/>
          <c:order val="4"/>
          <c:tx>
            <c:strRef>
              <c:f>Agriculture!$B$6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numRef>
              <c:f>Agriculture!$C$1:$AK$1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Agriculture!$C$6:$AK$6</c:f>
              <c:numCache>
                <c:formatCode>#,##0.00_ ;\-#,##0.00\ </c:formatCode>
                <c:ptCount val="35"/>
                <c:pt idx="0">
                  <c:v>96.677023188405784</c:v>
                </c:pt>
                <c:pt idx="1">
                  <c:v>99.628382821946872</c:v>
                </c:pt>
                <c:pt idx="2">
                  <c:v>118.08579710144927</c:v>
                </c:pt>
                <c:pt idx="3">
                  <c:v>99.875217391304361</c:v>
                </c:pt>
                <c:pt idx="4">
                  <c:v>98.719420289855051</c:v>
                </c:pt>
                <c:pt idx="5">
                  <c:v>86.267101449275344</c:v>
                </c:pt>
                <c:pt idx="6">
                  <c:v>87.18695652173912</c:v>
                </c:pt>
                <c:pt idx="7">
                  <c:v>82.633913043478259</c:v>
                </c:pt>
                <c:pt idx="8">
                  <c:v>95.371594202898564</c:v>
                </c:pt>
                <c:pt idx="9">
                  <c:v>103.53391304347825</c:v>
                </c:pt>
                <c:pt idx="10">
                  <c:v>91.8436231884058</c:v>
                </c:pt>
                <c:pt idx="11">
                  <c:v>83.63666666666667</c:v>
                </c:pt>
                <c:pt idx="12">
                  <c:v>80.805362318840594</c:v>
                </c:pt>
                <c:pt idx="13">
                  <c:v>78.482608695652175</c:v>
                </c:pt>
                <c:pt idx="14">
                  <c:v>66.857681159420295</c:v>
                </c:pt>
                <c:pt idx="15">
                  <c:v>60.814599999999999</c:v>
                </c:pt>
                <c:pt idx="16">
                  <c:v>64.755533333333346</c:v>
                </c:pt>
                <c:pt idx="17">
                  <c:v>50.899933333333344</c:v>
                </c:pt>
                <c:pt idx="18">
                  <c:v>66.973133333333351</c:v>
                </c:pt>
                <c:pt idx="19">
                  <c:v>89.020800000000008</c:v>
                </c:pt>
                <c:pt idx="20">
                  <c:v>98.243200000000016</c:v>
                </c:pt>
                <c:pt idx="21">
                  <c:v>70.265799999999999</c:v>
                </c:pt>
                <c:pt idx="22">
                  <c:v>46.351066666666675</c:v>
                </c:pt>
                <c:pt idx="23">
                  <c:v>47.090266666666672</c:v>
                </c:pt>
                <c:pt idx="24">
                  <c:v>54.549733333333336</c:v>
                </c:pt>
                <c:pt idx="25">
                  <c:v>64.265666666666661</c:v>
                </c:pt>
                <c:pt idx="26">
                  <c:v>81.790133333333344</c:v>
                </c:pt>
                <c:pt idx="27">
                  <c:v>83.988666666666674</c:v>
                </c:pt>
                <c:pt idx="28">
                  <c:v>90.42880000000001</c:v>
                </c:pt>
                <c:pt idx="29">
                  <c:v>96.082066666666663</c:v>
                </c:pt>
                <c:pt idx="30">
                  <c:v>110.17820000000002</c:v>
                </c:pt>
                <c:pt idx="31">
                  <c:v>106.40373333333334</c:v>
                </c:pt>
                <c:pt idx="32">
                  <c:v>143.90640000000002</c:v>
                </c:pt>
                <c:pt idx="33">
                  <c:v>139.22972077294688</c:v>
                </c:pt>
                <c:pt idx="34">
                  <c:v>172.10677801800878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5B-4AAC-9BA5-12CEB5C5F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614784"/>
        <c:axId val="410620672"/>
      </c:barChart>
      <c:catAx>
        <c:axId val="41061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2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0620672"/>
        <c:scaling>
          <c:orientation val="minMax"/>
          <c:max val="2500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0995993921812414E-3"/>
              <c:y val="0.2939407150377388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147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9.2297569444444449E-2"/>
          <c:y val="0.90600636511539201"/>
          <c:w val="0.85288715277777782"/>
          <c:h val="7.1518774883843894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465398782893967E-2"/>
          <c:y val="4.7207155963715115E-2"/>
          <c:w val="0.94103129069909508"/>
          <c:h val="0.784406591002006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Agriculture!$B$13</c:f>
              <c:strCache>
                <c:ptCount val="1"/>
                <c:pt idx="0">
                  <c:v> CH4 </c:v>
                </c:pt>
              </c:strCache>
            </c:strRef>
          </c:tx>
          <c:invertIfNegative val="0"/>
          <c:cat>
            <c:numRef>
              <c:f>Agriculture!$C$1:$AK$1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Agriculture!$C$13:$AK$13</c:f>
              <c:numCache>
                <c:formatCode>#,##0.00_ ;\-#,##0.00\ </c:formatCode>
                <c:ptCount val="35"/>
                <c:pt idx="0">
                  <c:v>14295.18447819177</c:v>
                </c:pt>
                <c:pt idx="1">
                  <c:v>14471.989461697518</c:v>
                </c:pt>
                <c:pt idx="2">
                  <c:v>14700.401603500515</c:v>
                </c:pt>
                <c:pt idx="3">
                  <c:v>14706.856114181148</c:v>
                </c:pt>
                <c:pt idx="4">
                  <c:v>14646.461150828298</c:v>
                </c:pt>
                <c:pt idx="5">
                  <c:v>14690.97688265967</c:v>
                </c:pt>
                <c:pt idx="6">
                  <c:v>15102.935744997252</c:v>
                </c:pt>
                <c:pt idx="7">
                  <c:v>15429.869736192348</c:v>
                </c:pt>
                <c:pt idx="8">
                  <c:v>15629.803212886349</c:v>
                </c:pt>
                <c:pt idx="9">
                  <c:v>15184.726865708968</c:v>
                </c:pt>
                <c:pt idx="10">
                  <c:v>14532.733732716548</c:v>
                </c:pt>
                <c:pt idx="11">
                  <c:v>14451.669398307793</c:v>
                </c:pt>
                <c:pt idx="12">
                  <c:v>14307.095796619091</c:v>
                </c:pt>
                <c:pt idx="13">
                  <c:v>14265.668706732611</c:v>
                </c:pt>
                <c:pt idx="14">
                  <c:v>14211.473007149754</c:v>
                </c:pt>
                <c:pt idx="15">
                  <c:v>13810.053519937435</c:v>
                </c:pt>
                <c:pt idx="16">
                  <c:v>13581.066519679407</c:v>
                </c:pt>
                <c:pt idx="17">
                  <c:v>13524.712884830657</c:v>
                </c:pt>
                <c:pt idx="18">
                  <c:v>13347.401825765726</c:v>
                </c:pt>
                <c:pt idx="19">
                  <c:v>13133.485583857579</c:v>
                </c:pt>
                <c:pt idx="20">
                  <c:v>12935.434128658952</c:v>
                </c:pt>
                <c:pt idx="21">
                  <c:v>13009.119448804615</c:v>
                </c:pt>
                <c:pt idx="22">
                  <c:v>13368.735710518229</c:v>
                </c:pt>
                <c:pt idx="23">
                  <c:v>13405.681058125769</c:v>
                </c:pt>
                <c:pt idx="24">
                  <c:v>13785.343117118686</c:v>
                </c:pt>
                <c:pt idx="25">
                  <c:v>14153.812381883332</c:v>
                </c:pt>
                <c:pt idx="26">
                  <c:v>14589.678886447238</c:v>
                </c:pt>
                <c:pt idx="27">
                  <c:v>15015.521059866458</c:v>
                </c:pt>
                <c:pt idx="28">
                  <c:v>14897.216355980196</c:v>
                </c:pt>
                <c:pt idx="29">
                  <c:v>15098.020582563562</c:v>
                </c:pt>
                <c:pt idx="30">
                  <c:v>15269.05199013415</c:v>
                </c:pt>
                <c:pt idx="31">
                  <c:v>15300.655273398697</c:v>
                </c:pt>
                <c:pt idx="32">
                  <c:v>15291.288720664244</c:v>
                </c:pt>
                <c:pt idx="33">
                  <c:v>14950.579764592017</c:v>
                </c:pt>
                <c:pt idx="34">
                  <c:v>14565.32999401598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AC-4900-A25D-C4645396FBC6}"/>
            </c:ext>
          </c:extLst>
        </c:ser>
        <c:ser>
          <c:idx val="1"/>
          <c:order val="1"/>
          <c:tx>
            <c:strRef>
              <c:f>Agriculture!$B$14</c:f>
              <c:strCache>
                <c:ptCount val="1"/>
                <c:pt idx="0">
                  <c:v> N2O </c:v>
                </c:pt>
              </c:strCache>
            </c:strRef>
          </c:tx>
          <c:invertIfNegative val="0"/>
          <c:cat>
            <c:numRef>
              <c:f>Agriculture!$C$1:$AK$1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Agriculture!$C$14:$AK$14</c:f>
              <c:numCache>
                <c:formatCode>#,##0.00_ ;\-#,##0.00\ </c:formatCode>
                <c:ptCount val="35"/>
                <c:pt idx="0">
                  <c:v>5012.9891878254521</c:v>
                </c:pt>
                <c:pt idx="1">
                  <c:v>4974.8067026274612</c:v>
                </c:pt>
                <c:pt idx="2">
                  <c:v>4902.867147363314</c:v>
                </c:pt>
                <c:pt idx="3">
                  <c:v>5042.634760134878</c:v>
                </c:pt>
                <c:pt idx="4">
                  <c:v>5224.2517182198262</c:v>
                </c:pt>
                <c:pt idx="5">
                  <c:v>5440.0576186354892</c:v>
                </c:pt>
                <c:pt idx="6">
                  <c:v>5463.231279536898</c:v>
                </c:pt>
                <c:pt idx="7">
                  <c:v>5297.6031259644697</c:v>
                </c:pt>
                <c:pt idx="8">
                  <c:v>5626.5201398671024</c:v>
                </c:pt>
                <c:pt idx="9">
                  <c:v>5610.3530131529606</c:v>
                </c:pt>
                <c:pt idx="10">
                  <c:v>5330.9034962768228</c:v>
                </c:pt>
                <c:pt idx="11">
                  <c:v>5087.1256405224913</c:v>
                </c:pt>
                <c:pt idx="12">
                  <c:v>5032.1614596235349</c:v>
                </c:pt>
                <c:pt idx="13">
                  <c:v>5205.9404098653749</c:v>
                </c:pt>
                <c:pt idx="14">
                  <c:v>5091.7720807962014</c:v>
                </c:pt>
                <c:pt idx="15">
                  <c:v>4957.4094854396344</c:v>
                </c:pt>
                <c:pt idx="16">
                  <c:v>4831.1179693458835</c:v>
                </c:pt>
                <c:pt idx="17">
                  <c:v>4696.0069129143958</c:v>
                </c:pt>
                <c:pt idx="18">
                  <c:v>4550.335118391642</c:v>
                </c:pt>
                <c:pt idx="19">
                  <c:v>4429.0736499720442</c:v>
                </c:pt>
                <c:pt idx="20">
                  <c:v>4704.5986587712478</c:v>
                </c:pt>
                <c:pt idx="21">
                  <c:v>4339.4437399313501</c:v>
                </c:pt>
                <c:pt idx="22">
                  <c:v>4463.5779494047119</c:v>
                </c:pt>
                <c:pt idx="23">
                  <c:v>4812.6565800358603</c:v>
                </c:pt>
                <c:pt idx="24">
                  <c:v>4692.2448126472736</c:v>
                </c:pt>
                <c:pt idx="25">
                  <c:v>4725.4271125289315</c:v>
                </c:pt>
                <c:pt idx="26">
                  <c:v>4806.8877406167794</c:v>
                </c:pt>
                <c:pt idx="27">
                  <c:v>5070.5832427287305</c:v>
                </c:pt>
                <c:pt idx="28">
                  <c:v>5279.4830561775398</c:v>
                </c:pt>
                <c:pt idx="29">
                  <c:v>5062.6406712253483</c:v>
                </c:pt>
                <c:pt idx="30">
                  <c:v>5099.3825330893096</c:v>
                </c:pt>
                <c:pt idx="31">
                  <c:v>5262.1758358477755</c:v>
                </c:pt>
                <c:pt idx="32">
                  <c:v>4814.6547948111684</c:v>
                </c:pt>
                <c:pt idx="33">
                  <c:v>4386.079466526442</c:v>
                </c:pt>
                <c:pt idx="34">
                  <c:v>4449.9685410270813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AC-4900-A25D-C4645396FBC6}"/>
            </c:ext>
          </c:extLst>
        </c:ser>
        <c:ser>
          <c:idx val="2"/>
          <c:order val="2"/>
          <c:tx>
            <c:strRef>
              <c:f>Agriculture!$B$15</c:f>
              <c:strCache>
                <c:ptCount val="1"/>
                <c:pt idx="0">
                  <c:v> CO2 </c:v>
                </c:pt>
              </c:strCache>
            </c:strRef>
          </c:tx>
          <c:invertIfNegative val="0"/>
          <c:cat>
            <c:numRef>
              <c:f>Agriculture!$C$1:$AK$1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Agriculture!$C$15:$AK$15</c:f>
              <c:numCache>
                <c:formatCode>#,##0.00_ ;\-#,##0.00\ </c:formatCode>
                <c:ptCount val="35"/>
                <c:pt idx="0">
                  <c:v>451.71302318840577</c:v>
                </c:pt>
                <c:pt idx="1">
                  <c:v>414.77354282194688</c:v>
                </c:pt>
                <c:pt idx="2">
                  <c:v>373.68663710144926</c:v>
                </c:pt>
                <c:pt idx="3">
                  <c:v>457.17501739130438</c:v>
                </c:pt>
                <c:pt idx="4">
                  <c:v>368.3606602898551</c:v>
                </c:pt>
                <c:pt idx="5">
                  <c:v>580.86230144927538</c:v>
                </c:pt>
                <c:pt idx="6">
                  <c:v>571.22039652173908</c:v>
                </c:pt>
                <c:pt idx="7">
                  <c:v>506.1207130434783</c:v>
                </c:pt>
                <c:pt idx="8">
                  <c:v>400.95203420289857</c:v>
                </c:pt>
                <c:pt idx="9">
                  <c:v>486.76115304347826</c:v>
                </c:pt>
                <c:pt idx="10">
                  <c:v>458.22678318840576</c:v>
                </c:pt>
                <c:pt idx="11">
                  <c:v>468.91914666666662</c:v>
                </c:pt>
                <c:pt idx="12">
                  <c:v>354.7049223188406</c:v>
                </c:pt>
                <c:pt idx="13">
                  <c:v>465.24260869565217</c:v>
                </c:pt>
                <c:pt idx="14">
                  <c:v>307.65340115942024</c:v>
                </c:pt>
                <c:pt idx="15">
                  <c:v>327.54831999999993</c:v>
                </c:pt>
                <c:pt idx="16">
                  <c:v>319.61189333333334</c:v>
                </c:pt>
                <c:pt idx="17">
                  <c:v>427.66665333333333</c:v>
                </c:pt>
                <c:pt idx="18">
                  <c:v>329.18057333333337</c:v>
                </c:pt>
                <c:pt idx="19">
                  <c:v>396.34319999999997</c:v>
                </c:pt>
                <c:pt idx="20">
                  <c:v>526.17707999999993</c:v>
                </c:pt>
                <c:pt idx="21">
                  <c:v>430.94436000000002</c:v>
                </c:pt>
                <c:pt idx="22">
                  <c:v>275.74726666666669</c:v>
                </c:pt>
                <c:pt idx="23">
                  <c:v>562.78302666666661</c:v>
                </c:pt>
                <c:pt idx="24">
                  <c:v>445.62469013333339</c:v>
                </c:pt>
                <c:pt idx="25">
                  <c:v>465.41234666666668</c:v>
                </c:pt>
                <c:pt idx="26">
                  <c:v>515.38681333333329</c:v>
                </c:pt>
                <c:pt idx="27">
                  <c:v>416.73514666666665</c:v>
                </c:pt>
                <c:pt idx="28">
                  <c:v>551.48588000000007</c:v>
                </c:pt>
                <c:pt idx="29">
                  <c:v>439.9845442666666</c:v>
                </c:pt>
                <c:pt idx="30">
                  <c:v>509.66123999999996</c:v>
                </c:pt>
                <c:pt idx="31">
                  <c:v>703.80977333333328</c:v>
                </c:pt>
                <c:pt idx="32">
                  <c:v>767.88272000000006</c:v>
                </c:pt>
                <c:pt idx="33">
                  <c:v>597.02552077294683</c:v>
                </c:pt>
                <c:pt idx="34">
                  <c:v>625.63881521800874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AC-4900-A25D-C4645396F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614784"/>
        <c:axId val="410620672"/>
      </c:barChart>
      <c:catAx>
        <c:axId val="41061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2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0620672"/>
        <c:scaling>
          <c:orientation val="minMax"/>
          <c:max val="2500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0995993921812414E-3"/>
              <c:y val="0.2939407150377388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147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9.2297569444444449E-2"/>
          <c:y val="0.90600636511539201"/>
          <c:w val="0.85288715277777782"/>
          <c:h val="7.1518774883843894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4.3465398782893967E-2"/>
          <c:y val="4.7207155963715115E-2"/>
          <c:w val="0.94103129069909508"/>
          <c:h val="0.784406591002006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Agriculture!$B$2</c:f>
              <c:strCache>
                <c:ptCount val="1"/>
                <c:pt idx="0">
                  <c:v>3.A Enteric Fermentation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Agriculture!$C$1:$AK$1</c15:sqref>
                  </c15:fullRef>
                </c:ext>
              </c:extLst>
              <c:f>(Agriculture!$C$1,Agriculture!$H$1,Agriculture!$M$1,Agriculture!$R$1,Agriculture!$W$1,Agriculture!$AB$1:$AK$1)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Agriculture!$C$2:$AK$2</c15:sqref>
                  </c15:fullRef>
                </c:ext>
              </c:extLst>
              <c:f>(Agriculture!$C$2,Agriculture!$H$2,Agriculture!$M$2,Agriculture!$R$2,Agriculture!$W$2,Agriculture!$AB$2:$AK$2)</c:f>
              <c:numCache>
                <c:formatCode>#,##0.00_ ;\-#,##0.00\ </c:formatCode>
                <c:ptCount val="15"/>
                <c:pt idx="0">
                  <c:v>12480.172254775534</c:v>
                </c:pt>
                <c:pt idx="1">
                  <c:v>12826.69675958985</c:v>
                </c:pt>
                <c:pt idx="2">
                  <c:v>12685.166488716532</c:v>
                </c:pt>
                <c:pt idx="3">
                  <c:v>12016.18723329971</c:v>
                </c:pt>
                <c:pt idx="4">
                  <c:v>11205.417874590234</c:v>
                </c:pt>
                <c:pt idx="5">
                  <c:v>12226.016539933107</c:v>
                </c:pt>
                <c:pt idx="6">
                  <c:v>12628.465103097811</c:v>
                </c:pt>
                <c:pt idx="7">
                  <c:v>12977.795392757302</c:v>
                </c:pt>
                <c:pt idx="8">
                  <c:v>12916.599385858823</c:v>
                </c:pt>
                <c:pt idx="9">
                  <c:v>13091.203534766764</c:v>
                </c:pt>
                <c:pt idx="10">
                  <c:v>13260.189768763996</c:v>
                </c:pt>
                <c:pt idx="11">
                  <c:v>13328.86657163891</c:v>
                </c:pt>
                <c:pt idx="12">
                  <c:v>13357.41565359603</c:v>
                </c:pt>
                <c:pt idx="13">
                  <c:v>13061.550527880245</c:v>
                </c:pt>
                <c:pt idx="14">
                  <c:v>12704.795459187226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6D-4CC7-A060-424B9B630F70}"/>
            </c:ext>
          </c:extLst>
        </c:ser>
        <c:ser>
          <c:idx val="1"/>
          <c:order val="1"/>
          <c:tx>
            <c:strRef>
              <c:f>Agriculture!$B$3</c:f>
              <c:strCache>
                <c:ptCount val="1"/>
                <c:pt idx="0">
                  <c:v>3.B Manure Management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Agriculture!$C$1:$AK$1</c15:sqref>
                  </c15:fullRef>
                </c:ext>
              </c:extLst>
              <c:f>(Agriculture!$C$1,Agriculture!$H$1,Agriculture!$M$1,Agriculture!$R$1,Agriculture!$W$1,Agriculture!$AB$1:$AK$1)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Agriculture!$C$3:$AK$3</c15:sqref>
                  </c15:fullRef>
                </c:ext>
              </c:extLst>
              <c:f>(Agriculture!$C$3,Agriculture!$H$3,Agriculture!$M$3,Agriculture!$R$3,Agriculture!$W$3,Agriculture!$AB$3:$AK$3)</c:f>
              <c:numCache>
                <c:formatCode>#,##0.00_ ;\-#,##0.00\ </c:formatCode>
                <c:ptCount val="15"/>
                <c:pt idx="0">
                  <c:v>2434.5396705397993</c:v>
                </c:pt>
                <c:pt idx="1">
                  <c:v>2496.3505553271834</c:v>
                </c:pt>
                <c:pt idx="2">
                  <c:v>2462.5505179252059</c:v>
                </c:pt>
                <c:pt idx="3">
                  <c:v>2395.2251378620572</c:v>
                </c:pt>
                <c:pt idx="4">
                  <c:v>2280.4566386808515</c:v>
                </c:pt>
                <c:pt idx="5">
                  <c:v>2499.110124773491</c:v>
                </c:pt>
                <c:pt idx="6">
                  <c:v>2546.6044722222368</c:v>
                </c:pt>
                <c:pt idx="7">
                  <c:v>2638.6744619391843</c:v>
                </c:pt>
                <c:pt idx="8">
                  <c:v>2567.1610958735414</c:v>
                </c:pt>
                <c:pt idx="9">
                  <c:v>2609.1281749742084</c:v>
                </c:pt>
                <c:pt idx="10">
                  <c:v>2593.6260133622627</c:v>
                </c:pt>
                <c:pt idx="11">
                  <c:v>2550.0817883963546</c:v>
                </c:pt>
                <c:pt idx="12">
                  <c:v>2510.218176027593</c:v>
                </c:pt>
                <c:pt idx="13">
                  <c:v>2452.296848826265</c:v>
                </c:pt>
                <c:pt idx="14">
                  <c:v>2408.7027333506603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6D-4CC7-A060-424B9B630F70}"/>
            </c:ext>
          </c:extLst>
        </c:ser>
        <c:ser>
          <c:idx val="2"/>
          <c:order val="2"/>
          <c:tx>
            <c:strRef>
              <c:f>Agriculture!$B$4</c:f>
              <c:strCache>
                <c:ptCount val="1"/>
                <c:pt idx="0">
                  <c:v>3.D Agricultural Soils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Agriculture!$C$1:$AK$1</c15:sqref>
                  </c15:fullRef>
                </c:ext>
              </c:extLst>
              <c:f>(Agriculture!$C$1,Agriculture!$H$1,Agriculture!$M$1,Agriculture!$R$1,Agriculture!$W$1,Agriculture!$AB$1:$AK$1)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Agriculture!$C$4:$AK$4</c15:sqref>
                  </c15:fullRef>
                </c:ext>
              </c:extLst>
              <c:f>(Agriculture!$C$4,Agriculture!$H$4,Agriculture!$M$4,Agriculture!$R$4,Agriculture!$W$4,Agriculture!$AB$4:$AK$4)</c:f>
              <c:numCache>
                <c:formatCode>#,##0.00_ ;\-#,##0.00\ </c:formatCode>
                <c:ptCount val="15"/>
                <c:pt idx="0">
                  <c:v>4393.4617407018877</c:v>
                </c:pt>
                <c:pt idx="1">
                  <c:v>4807.9871863781273</c:v>
                </c:pt>
                <c:pt idx="2">
                  <c:v>4715.9202223516349</c:v>
                </c:pt>
                <c:pt idx="3">
                  <c:v>4356.050634215303</c:v>
                </c:pt>
                <c:pt idx="4">
                  <c:v>4154.1582741591155</c:v>
                </c:pt>
                <c:pt idx="5">
                  <c:v>4154.1128297056648</c:v>
                </c:pt>
                <c:pt idx="6">
                  <c:v>4221.4970517439706</c:v>
                </c:pt>
                <c:pt idx="7">
                  <c:v>4469.634447898703</c:v>
                </c:pt>
                <c:pt idx="8">
                  <c:v>4692.9389304253727</c:v>
                </c:pt>
                <c:pt idx="9">
                  <c:v>4460.3295440479396</c:v>
                </c:pt>
                <c:pt idx="10">
                  <c:v>4514.6187410972016</c:v>
                </c:pt>
                <c:pt idx="11">
                  <c:v>4683.8827492112096</c:v>
                </c:pt>
                <c:pt idx="12">
                  <c:v>4238.3096858517902</c:v>
                </c:pt>
                <c:pt idx="13">
                  <c:v>3822.8118544119498</c:v>
                </c:pt>
                <c:pt idx="14">
                  <c:v>3901.8003425051743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6D-4CC7-A060-424B9B630F70}"/>
            </c:ext>
          </c:extLst>
        </c:ser>
        <c:ser>
          <c:idx val="3"/>
          <c:order val="3"/>
          <c:tx>
            <c:strRef>
              <c:f>Agriculture!$B$5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Agriculture!$C$1:$AK$1</c15:sqref>
                  </c15:fullRef>
                </c:ext>
              </c:extLst>
              <c:f>(Agriculture!$C$1,Agriculture!$H$1,Agriculture!$M$1,Agriculture!$R$1,Agriculture!$W$1,Agriculture!$AB$1:$AK$1)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Agriculture!$C$5:$AK$5</c15:sqref>
                  </c15:fullRef>
                </c:ext>
              </c:extLst>
              <c:f>(Agriculture!$C$5,Agriculture!$H$5,Agriculture!$M$5,Agriculture!$R$5,Agriculture!$W$5,Agriculture!$AB$5:$AK$5)</c:f>
              <c:numCache>
                <c:formatCode>#,##0.00_ ;\-#,##0.00\ </c:formatCode>
                <c:ptCount val="15"/>
                <c:pt idx="0">
                  <c:v>355.036</c:v>
                </c:pt>
                <c:pt idx="1">
                  <c:v>494.59520000000003</c:v>
                </c:pt>
                <c:pt idx="2">
                  <c:v>366.38315999999998</c:v>
                </c:pt>
                <c:pt idx="3">
                  <c:v>266.73371999999995</c:v>
                </c:pt>
                <c:pt idx="4">
                  <c:v>427.93387999999993</c:v>
                </c:pt>
                <c:pt idx="5">
                  <c:v>401.14668</c:v>
                </c:pt>
                <c:pt idx="6">
                  <c:v>433.59667999999999</c:v>
                </c:pt>
                <c:pt idx="7">
                  <c:v>332.74647999999996</c:v>
                </c:pt>
                <c:pt idx="8">
                  <c:v>461.05708000000004</c:v>
                </c:pt>
                <c:pt idx="9">
                  <c:v>343.90247759999994</c:v>
                </c:pt>
                <c:pt idx="10">
                  <c:v>399.48303999999996</c:v>
                </c:pt>
                <c:pt idx="11">
                  <c:v>597.40603999999996</c:v>
                </c:pt>
                <c:pt idx="12">
                  <c:v>623.97631999999999</c:v>
                </c:pt>
                <c:pt idx="13">
                  <c:v>457.79579999999999</c:v>
                </c:pt>
                <c:pt idx="14">
                  <c:v>453.53203719999999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6D-4CC7-A060-424B9B630F70}"/>
            </c:ext>
          </c:extLst>
        </c:ser>
        <c:ser>
          <c:idx val="4"/>
          <c:order val="4"/>
          <c:tx>
            <c:strRef>
              <c:f>Agriculture!$B$6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Agriculture!$C$1:$AK$1</c15:sqref>
                  </c15:fullRef>
                </c:ext>
              </c:extLst>
              <c:f>(Agriculture!$C$1,Agriculture!$H$1,Agriculture!$M$1,Agriculture!$R$1,Agriculture!$W$1,Agriculture!$AB$1:$AK$1)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Agriculture!$C$6:$AK$6</c15:sqref>
                  </c15:fullRef>
                </c:ext>
              </c:extLst>
              <c:f>(Agriculture!$C$6,Agriculture!$H$6,Agriculture!$M$6,Agriculture!$R$6,Agriculture!$W$6,Agriculture!$AB$6:$AK$6)</c:f>
              <c:numCache>
                <c:formatCode>#,##0.00_ ;\-#,##0.00\ </c:formatCode>
                <c:ptCount val="15"/>
                <c:pt idx="0">
                  <c:v>96.677023188405784</c:v>
                </c:pt>
                <c:pt idx="1">
                  <c:v>86.267101449275344</c:v>
                </c:pt>
                <c:pt idx="2">
                  <c:v>91.8436231884058</c:v>
                </c:pt>
                <c:pt idx="3">
                  <c:v>60.814599999999999</c:v>
                </c:pt>
                <c:pt idx="4">
                  <c:v>98.243200000000016</c:v>
                </c:pt>
                <c:pt idx="5">
                  <c:v>64.265666666666661</c:v>
                </c:pt>
                <c:pt idx="6">
                  <c:v>81.790133333333344</c:v>
                </c:pt>
                <c:pt idx="7">
                  <c:v>83.988666666666674</c:v>
                </c:pt>
                <c:pt idx="8">
                  <c:v>90.42880000000001</c:v>
                </c:pt>
                <c:pt idx="9">
                  <c:v>96.082066666666663</c:v>
                </c:pt>
                <c:pt idx="10">
                  <c:v>110.17820000000002</c:v>
                </c:pt>
                <c:pt idx="11">
                  <c:v>106.40373333333334</c:v>
                </c:pt>
                <c:pt idx="12">
                  <c:v>143.90640000000002</c:v>
                </c:pt>
                <c:pt idx="13">
                  <c:v>139.22972077294688</c:v>
                </c:pt>
                <c:pt idx="14">
                  <c:v>172.10677801800878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6D-4CC7-A060-424B9B630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614784"/>
        <c:axId val="410620672"/>
      </c:barChart>
      <c:catAx>
        <c:axId val="41061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2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0620672"/>
        <c:scaling>
          <c:orientation val="minMax"/>
          <c:max val="250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0995993921812414E-3"/>
              <c:y val="0.2939407150377388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147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9.2297569444444449E-2"/>
          <c:y val="0.90600636511539201"/>
          <c:w val="0.85288715277777782"/>
          <c:h val="7.1518774883843894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5363540083805308E-2"/>
          <c:y val="3.2949149716677478E-2"/>
          <c:w val="0.91671731822995806"/>
          <c:h val="0.829225740870666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2.10 LULUCF'!$B$4</c:f>
              <c:strCache>
                <c:ptCount val="1"/>
                <c:pt idx="0">
                  <c:v>A.  Forest land</c:v>
                </c:pt>
              </c:strCache>
            </c:strRef>
          </c:tx>
          <c:invertIfNegative val="0"/>
          <c:cat>
            <c:numRef>
              <c:f>'Fig 2.10 LULUCF'!$C$1:$AK$1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2.10 LULUCF'!$C$4:$AK$4</c:f>
              <c:numCache>
                <c:formatCode>#,##0.00</c:formatCode>
                <c:ptCount val="35"/>
                <c:pt idx="0">
                  <c:v>-1449.6948334556041</c:v>
                </c:pt>
                <c:pt idx="1">
                  <c:v>-1776.3842043272975</c:v>
                </c:pt>
                <c:pt idx="2">
                  <c:v>-1074.8106740210576</c:v>
                </c:pt>
                <c:pt idx="3">
                  <c:v>-1228.00838629188</c:v>
                </c:pt>
                <c:pt idx="4">
                  <c:v>-1142.6188418804179</c:v>
                </c:pt>
                <c:pt idx="5">
                  <c:v>-918.20071523512752</c:v>
                </c:pt>
                <c:pt idx="6">
                  <c:v>-452.97516783831099</c:v>
                </c:pt>
                <c:pt idx="7">
                  <c:v>-1000.2348831593708</c:v>
                </c:pt>
                <c:pt idx="8">
                  <c:v>-714.95488653333382</c:v>
                </c:pt>
                <c:pt idx="9">
                  <c:v>-918.40991348297962</c:v>
                </c:pt>
                <c:pt idx="10">
                  <c:v>28.555729988338811</c:v>
                </c:pt>
                <c:pt idx="11">
                  <c:v>276.38840191428824</c:v>
                </c:pt>
                <c:pt idx="12">
                  <c:v>103.20390756320212</c:v>
                </c:pt>
                <c:pt idx="13">
                  <c:v>-763.82156430183136</c:v>
                </c:pt>
                <c:pt idx="14">
                  <c:v>-1560.8097301146613</c:v>
                </c:pt>
                <c:pt idx="15">
                  <c:v>-1320.152922471907</c:v>
                </c:pt>
                <c:pt idx="16">
                  <c:v>-2594.3423337430177</c:v>
                </c:pt>
                <c:pt idx="17">
                  <c:v>-2800.0191703359314</c:v>
                </c:pt>
                <c:pt idx="18">
                  <c:v>-4480.1846189710777</c:v>
                </c:pt>
                <c:pt idx="19">
                  <c:v>-3970.9671444816977</c:v>
                </c:pt>
                <c:pt idx="20">
                  <c:v>-3670.3736860171384</c:v>
                </c:pt>
                <c:pt idx="21">
                  <c:v>-4280.9679523756477</c:v>
                </c:pt>
                <c:pt idx="22">
                  <c:v>-3921.2115816865712</c:v>
                </c:pt>
                <c:pt idx="23">
                  <c:v>-3988.7602492507244</c:v>
                </c:pt>
                <c:pt idx="24">
                  <c:v>-3905.2609536859868</c:v>
                </c:pt>
                <c:pt idx="25">
                  <c:v>-4123.2385891572703</c:v>
                </c:pt>
                <c:pt idx="26">
                  <c:v>-3842.7514110893385</c:v>
                </c:pt>
                <c:pt idx="27">
                  <c:v>-3475.7971977021957</c:v>
                </c:pt>
                <c:pt idx="28">
                  <c:v>-3478.8929613057335</c:v>
                </c:pt>
                <c:pt idx="29">
                  <c:v>-3324.854790299878</c:v>
                </c:pt>
                <c:pt idx="30">
                  <c:v>-3195.4406086243653</c:v>
                </c:pt>
                <c:pt idx="31">
                  <c:v>-2507.8337831789549</c:v>
                </c:pt>
                <c:pt idx="32">
                  <c:v>-2699.7702230566888</c:v>
                </c:pt>
                <c:pt idx="33">
                  <c:v>-2549.5504817211208</c:v>
                </c:pt>
                <c:pt idx="34">
                  <c:v>-2572.3151657100407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76-4401-83BB-AC9947D4ABE5}"/>
            </c:ext>
          </c:extLst>
        </c:ser>
        <c:ser>
          <c:idx val="1"/>
          <c:order val="1"/>
          <c:tx>
            <c:strRef>
              <c:f>'Fig 2.10 LULUCF'!$B$5</c:f>
              <c:strCache>
                <c:ptCount val="1"/>
                <c:pt idx="0">
                  <c:v>B.  Cropland</c:v>
                </c:pt>
              </c:strCache>
            </c:strRef>
          </c:tx>
          <c:invertIfNegative val="0"/>
          <c:cat>
            <c:numRef>
              <c:f>'Fig 2.10 LULUCF'!$C$1:$AK$1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2.10 LULUCF'!$C$5:$AK$5</c:f>
              <c:numCache>
                <c:formatCode>#,##0.00</c:formatCode>
                <c:ptCount val="35"/>
                <c:pt idx="0">
                  <c:v>-48.090150572068261</c:v>
                </c:pt>
                <c:pt idx="1">
                  <c:v>-48.628918197398448</c:v>
                </c:pt>
                <c:pt idx="2">
                  <c:v>-49.5240350980391</c:v>
                </c:pt>
                <c:pt idx="3">
                  <c:v>-45.845894968763396</c:v>
                </c:pt>
                <c:pt idx="4">
                  <c:v>-48.735702345581885</c:v>
                </c:pt>
                <c:pt idx="5">
                  <c:v>-44.663368548102532</c:v>
                </c:pt>
                <c:pt idx="6">
                  <c:v>-48.943141143591966</c:v>
                </c:pt>
                <c:pt idx="7">
                  <c:v>-46.039462523483436</c:v>
                </c:pt>
                <c:pt idx="8">
                  <c:v>-44.187692093658015</c:v>
                </c:pt>
                <c:pt idx="9">
                  <c:v>-39.205437449827365</c:v>
                </c:pt>
                <c:pt idx="10">
                  <c:v>1.3482250424430957</c:v>
                </c:pt>
                <c:pt idx="11">
                  <c:v>166.74215701721081</c:v>
                </c:pt>
                <c:pt idx="12">
                  <c:v>186.0730656717796</c:v>
                </c:pt>
                <c:pt idx="13">
                  <c:v>107.12687389325343</c:v>
                </c:pt>
                <c:pt idx="14">
                  <c:v>100.55710825156275</c:v>
                </c:pt>
                <c:pt idx="15">
                  <c:v>42.768111041197329</c:v>
                </c:pt>
                <c:pt idx="16">
                  <c:v>-27.401480997607891</c:v>
                </c:pt>
                <c:pt idx="17">
                  <c:v>-9.607411915970216</c:v>
                </c:pt>
                <c:pt idx="18">
                  <c:v>82.523191558283386</c:v>
                </c:pt>
                <c:pt idx="19">
                  <c:v>-13.06659855144758</c:v>
                </c:pt>
                <c:pt idx="20">
                  <c:v>-113.16116223625045</c:v>
                </c:pt>
                <c:pt idx="21">
                  <c:v>-69.10618475936171</c:v>
                </c:pt>
                <c:pt idx="22">
                  <c:v>13.317095836074508</c:v>
                </c:pt>
                <c:pt idx="23">
                  <c:v>-4.8490471485407545</c:v>
                </c:pt>
                <c:pt idx="24">
                  <c:v>-51.204483243751774</c:v>
                </c:pt>
                <c:pt idx="25">
                  <c:v>-71.340204264225392</c:v>
                </c:pt>
                <c:pt idx="26">
                  <c:v>-92.590080754390755</c:v>
                </c:pt>
                <c:pt idx="27">
                  <c:v>-92.018764597704916</c:v>
                </c:pt>
                <c:pt idx="28">
                  <c:v>-154.80272279819565</c:v>
                </c:pt>
                <c:pt idx="29">
                  <c:v>-142.37256623956645</c:v>
                </c:pt>
                <c:pt idx="30">
                  <c:v>-125.21226393197327</c:v>
                </c:pt>
                <c:pt idx="31">
                  <c:v>-101.2870736481439</c:v>
                </c:pt>
                <c:pt idx="32">
                  <c:v>-83.396529128587105</c:v>
                </c:pt>
                <c:pt idx="33">
                  <c:v>81.783952463683036</c:v>
                </c:pt>
                <c:pt idx="34">
                  <c:v>10.585224325986012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76-4401-83BB-AC9947D4ABE5}"/>
            </c:ext>
          </c:extLst>
        </c:ser>
        <c:ser>
          <c:idx val="2"/>
          <c:order val="2"/>
          <c:tx>
            <c:strRef>
              <c:f>'Fig 2.10 LULUCF'!$B$6</c:f>
              <c:strCache>
                <c:ptCount val="1"/>
                <c:pt idx="0">
                  <c:v>C.  Grassland</c:v>
                </c:pt>
              </c:strCache>
            </c:strRef>
          </c:tx>
          <c:invertIfNegative val="0"/>
          <c:cat>
            <c:numRef>
              <c:f>'Fig 2.10 LULUCF'!$C$1:$AK$1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2.10 LULUCF'!$C$6:$AK$6</c:f>
              <c:numCache>
                <c:formatCode>#,##0.00</c:formatCode>
                <c:ptCount val="35"/>
                <c:pt idx="0">
                  <c:v>3924.8021472181763</c:v>
                </c:pt>
                <c:pt idx="1">
                  <c:v>4144.0524288220731</c:v>
                </c:pt>
                <c:pt idx="2">
                  <c:v>3624.0368519132739</c:v>
                </c:pt>
                <c:pt idx="3">
                  <c:v>3454.1307836123583</c:v>
                </c:pt>
                <c:pt idx="4">
                  <c:v>3398.6678389765539</c:v>
                </c:pt>
                <c:pt idx="5">
                  <c:v>3648.2589542691185</c:v>
                </c:pt>
                <c:pt idx="6">
                  <c:v>3424.6019730118446</c:v>
                </c:pt>
                <c:pt idx="7">
                  <c:v>3675.3375729179429</c:v>
                </c:pt>
                <c:pt idx="8">
                  <c:v>3597.0588983218636</c:v>
                </c:pt>
                <c:pt idx="9">
                  <c:v>3478.1354371349407</c:v>
                </c:pt>
                <c:pt idx="10">
                  <c:v>3176.2674585078212</c:v>
                </c:pt>
                <c:pt idx="11">
                  <c:v>3163.0617049843368</c:v>
                </c:pt>
                <c:pt idx="12">
                  <c:v>3534.153431287169</c:v>
                </c:pt>
                <c:pt idx="13">
                  <c:v>3483.8512914256039</c:v>
                </c:pt>
                <c:pt idx="14">
                  <c:v>3380.1675021652914</c:v>
                </c:pt>
                <c:pt idx="15">
                  <c:v>3167.2340669413716</c:v>
                </c:pt>
                <c:pt idx="16">
                  <c:v>2990.726696638365</c:v>
                </c:pt>
                <c:pt idx="17">
                  <c:v>3056.2354931718428</c:v>
                </c:pt>
                <c:pt idx="18">
                  <c:v>3246.9852591199137</c:v>
                </c:pt>
                <c:pt idx="19">
                  <c:v>3060.4752573820488</c:v>
                </c:pt>
                <c:pt idx="20">
                  <c:v>2728.4153188733899</c:v>
                </c:pt>
                <c:pt idx="21">
                  <c:v>2848.1108174608376</c:v>
                </c:pt>
                <c:pt idx="22">
                  <c:v>2844.5800061179061</c:v>
                </c:pt>
                <c:pt idx="23">
                  <c:v>2876.5554024373032</c:v>
                </c:pt>
                <c:pt idx="24">
                  <c:v>2676.5539516318763</c:v>
                </c:pt>
                <c:pt idx="25">
                  <c:v>2789.6750740367188</c:v>
                </c:pt>
                <c:pt idx="26">
                  <c:v>2556.7910229890117</c:v>
                </c:pt>
                <c:pt idx="27">
                  <c:v>2419.1787026384882</c:v>
                </c:pt>
                <c:pt idx="28">
                  <c:v>2499.0071711105988</c:v>
                </c:pt>
                <c:pt idx="29">
                  <c:v>2572.8792077113762</c:v>
                </c:pt>
                <c:pt idx="30">
                  <c:v>2576.8332138013416</c:v>
                </c:pt>
                <c:pt idx="31">
                  <c:v>2406.8589166718743</c:v>
                </c:pt>
                <c:pt idx="32">
                  <c:v>2424.6029993551274</c:v>
                </c:pt>
                <c:pt idx="33">
                  <c:v>2432.2693888203116</c:v>
                </c:pt>
                <c:pt idx="34">
                  <c:v>2373.2710985588433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76-4401-83BB-AC9947D4ABE5}"/>
            </c:ext>
          </c:extLst>
        </c:ser>
        <c:ser>
          <c:idx val="3"/>
          <c:order val="3"/>
          <c:tx>
            <c:strRef>
              <c:f>'Fig 2.10 LULUCF'!$B$7</c:f>
              <c:strCache>
                <c:ptCount val="1"/>
                <c:pt idx="0">
                  <c:v>D.  Wetlands</c:v>
                </c:pt>
              </c:strCache>
            </c:strRef>
          </c:tx>
          <c:invertIfNegative val="0"/>
          <c:cat>
            <c:numRef>
              <c:f>'Fig 2.10 LULUCF'!$C$1:$AK$1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2.10 LULUCF'!$C$7:$AK$7</c:f>
              <c:numCache>
                <c:formatCode>#,##0.00</c:formatCode>
                <c:ptCount val="35"/>
                <c:pt idx="0">
                  <c:v>4245.3034613385107</c:v>
                </c:pt>
                <c:pt idx="1">
                  <c:v>4065.1316006092397</c:v>
                </c:pt>
                <c:pt idx="2">
                  <c:v>3944.0108970609417</c:v>
                </c:pt>
                <c:pt idx="3">
                  <c:v>4476.6911440583563</c:v>
                </c:pt>
                <c:pt idx="4">
                  <c:v>4308.6784126296052</c:v>
                </c:pt>
                <c:pt idx="5">
                  <c:v>4668.6192815622708</c:v>
                </c:pt>
                <c:pt idx="6">
                  <c:v>4529.6472614162931</c:v>
                </c:pt>
                <c:pt idx="7">
                  <c:v>4264.9128855547642</c:v>
                </c:pt>
                <c:pt idx="8">
                  <c:v>4024.3484459216202</c:v>
                </c:pt>
                <c:pt idx="9">
                  <c:v>4012.8961587419008</c:v>
                </c:pt>
                <c:pt idx="10">
                  <c:v>3989.0922542651397</c:v>
                </c:pt>
                <c:pt idx="11">
                  <c:v>5459.4786104465002</c:v>
                </c:pt>
                <c:pt idx="12">
                  <c:v>4481.3613914517864</c:v>
                </c:pt>
                <c:pt idx="13">
                  <c:v>5555.7768372056153</c:v>
                </c:pt>
                <c:pt idx="14">
                  <c:v>5253.2100253734416</c:v>
                </c:pt>
                <c:pt idx="15">
                  <c:v>5024.8679156398803</c:v>
                </c:pt>
                <c:pt idx="16">
                  <c:v>4903.3013822593848</c:v>
                </c:pt>
                <c:pt idx="17">
                  <c:v>4621.63048126791</c:v>
                </c:pt>
                <c:pt idx="18">
                  <c:v>4626.8807806301938</c:v>
                </c:pt>
                <c:pt idx="19">
                  <c:v>4498.0608046737043</c:v>
                </c:pt>
                <c:pt idx="20">
                  <c:v>5841.9598966814892</c:v>
                </c:pt>
                <c:pt idx="21">
                  <c:v>5639.1037713231644</c:v>
                </c:pt>
                <c:pt idx="22">
                  <c:v>4558.1137418882745</c:v>
                </c:pt>
                <c:pt idx="23">
                  <c:v>4845.6346556281214</c:v>
                </c:pt>
                <c:pt idx="24">
                  <c:v>4922.0771255441559</c:v>
                </c:pt>
                <c:pt idx="25">
                  <c:v>4990.0690560617104</c:v>
                </c:pt>
                <c:pt idx="26">
                  <c:v>4785.5584393162635</c:v>
                </c:pt>
                <c:pt idx="27">
                  <c:v>5903.6959800235772</c:v>
                </c:pt>
                <c:pt idx="28">
                  <c:v>4581.1549933458218</c:v>
                </c:pt>
                <c:pt idx="29">
                  <c:v>4541.4694612884605</c:v>
                </c:pt>
                <c:pt idx="30">
                  <c:v>4675.0340026808608</c:v>
                </c:pt>
                <c:pt idx="31">
                  <c:v>3936.4353495251717</c:v>
                </c:pt>
                <c:pt idx="32">
                  <c:v>3575.9753368555139</c:v>
                </c:pt>
                <c:pt idx="33">
                  <c:v>3793.1609122070013</c:v>
                </c:pt>
                <c:pt idx="34">
                  <c:v>3372.9154773079931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76-4401-83BB-AC9947D4ABE5}"/>
            </c:ext>
          </c:extLst>
        </c:ser>
        <c:ser>
          <c:idx val="4"/>
          <c:order val="4"/>
          <c:tx>
            <c:strRef>
              <c:f>'Fig 2.10 LULUCF'!$B$8</c:f>
              <c:strCache>
                <c:ptCount val="1"/>
                <c:pt idx="0">
                  <c:v>E.  Settlements </c:v>
                </c:pt>
              </c:strCache>
            </c:strRef>
          </c:tx>
          <c:invertIfNegative val="0"/>
          <c:cat>
            <c:numRef>
              <c:f>'Fig 2.10 LULUCF'!$C$1:$AK$1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2.10 LULUCF'!$C$8:$AK$8</c:f>
              <c:numCache>
                <c:formatCode>#,##0.00</c:formatCode>
                <c:ptCount val="35"/>
                <c:pt idx="0">
                  <c:v>61.252296510937015</c:v>
                </c:pt>
                <c:pt idx="1">
                  <c:v>53.569196857223865</c:v>
                </c:pt>
                <c:pt idx="2">
                  <c:v>63.707370752893439</c:v>
                </c:pt>
                <c:pt idx="3">
                  <c:v>54.291169760331442</c:v>
                </c:pt>
                <c:pt idx="4">
                  <c:v>79.12263712199649</c:v>
                </c:pt>
                <c:pt idx="5">
                  <c:v>84.049773678530315</c:v>
                </c:pt>
                <c:pt idx="6">
                  <c:v>95.955899393805424</c:v>
                </c:pt>
                <c:pt idx="7">
                  <c:v>106.51123214810379</c:v>
                </c:pt>
                <c:pt idx="8">
                  <c:v>118.01555479358248</c:v>
                </c:pt>
                <c:pt idx="9">
                  <c:v>129.51629415246279</c:v>
                </c:pt>
                <c:pt idx="10">
                  <c:v>147.17625767585687</c:v>
                </c:pt>
                <c:pt idx="11">
                  <c:v>188.18719580357291</c:v>
                </c:pt>
                <c:pt idx="12">
                  <c:v>161.38699877079242</c:v>
                </c:pt>
                <c:pt idx="13">
                  <c:v>202.23574647130678</c:v>
                </c:pt>
                <c:pt idx="14">
                  <c:v>259.91160968759664</c:v>
                </c:pt>
                <c:pt idx="15">
                  <c:v>237.16853277004418</c:v>
                </c:pt>
                <c:pt idx="16">
                  <c:v>404.41378561675992</c:v>
                </c:pt>
                <c:pt idx="17">
                  <c:v>365.52465118503892</c:v>
                </c:pt>
                <c:pt idx="18">
                  <c:v>316.9915100068136</c:v>
                </c:pt>
                <c:pt idx="19">
                  <c:v>184.3337199501814</c:v>
                </c:pt>
                <c:pt idx="20">
                  <c:v>228.81752504272188</c:v>
                </c:pt>
                <c:pt idx="21">
                  <c:v>62.161501526941684</c:v>
                </c:pt>
                <c:pt idx="22">
                  <c:v>57.427818817819272</c:v>
                </c:pt>
                <c:pt idx="23">
                  <c:v>66.474244847247775</c:v>
                </c:pt>
                <c:pt idx="24">
                  <c:v>59.124666308299304</c:v>
                </c:pt>
                <c:pt idx="25">
                  <c:v>156.22305833020536</c:v>
                </c:pt>
                <c:pt idx="26">
                  <c:v>73.483574638123144</c:v>
                </c:pt>
                <c:pt idx="27">
                  <c:v>100.56492002138592</c:v>
                </c:pt>
                <c:pt idx="28">
                  <c:v>361.51661937328663</c:v>
                </c:pt>
                <c:pt idx="29">
                  <c:v>114.5905828970092</c:v>
                </c:pt>
                <c:pt idx="30">
                  <c:v>101.60259305097492</c:v>
                </c:pt>
                <c:pt idx="31">
                  <c:v>102.45510135569974</c:v>
                </c:pt>
                <c:pt idx="32">
                  <c:v>183.02058690938597</c:v>
                </c:pt>
                <c:pt idx="33">
                  <c:v>135.68778001168036</c:v>
                </c:pt>
                <c:pt idx="34">
                  <c:v>110.39093602215392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76-4401-83BB-AC9947D4ABE5}"/>
            </c:ext>
          </c:extLst>
        </c:ser>
        <c:ser>
          <c:idx val="5"/>
          <c:order val="5"/>
          <c:tx>
            <c:strRef>
              <c:f>'Fig 2.10 LULUCF'!$B$9</c:f>
              <c:strCache>
                <c:ptCount val="1"/>
                <c:pt idx="0">
                  <c:v>F.  Other land</c:v>
                </c:pt>
              </c:strCache>
            </c:strRef>
          </c:tx>
          <c:invertIfNegative val="0"/>
          <c:cat>
            <c:numRef>
              <c:f>'Fig 2.10 LULUCF'!$C$1:$AK$1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2.10 LULUCF'!$C$9:$AK$9</c:f>
              <c:numCache>
                <c:formatCode>#,##0.00</c:formatCode>
                <c:ptCount val="35"/>
                <c:pt idx="0">
                  <c:v>0.30216447850769501</c:v>
                </c:pt>
                <c:pt idx="1">
                  <c:v>0.31439028393626717</c:v>
                </c:pt>
                <c:pt idx="2">
                  <c:v>0.32517835584102989</c:v>
                </c:pt>
                <c:pt idx="3">
                  <c:v>0.33596642774579261</c:v>
                </c:pt>
                <c:pt idx="4">
                  <c:v>0.34675449965055538</c:v>
                </c:pt>
                <c:pt idx="5">
                  <c:v>9.2448073237502673</c:v>
                </c:pt>
                <c:pt idx="6">
                  <c:v>9.5713916823217211</c:v>
                </c:pt>
                <c:pt idx="7">
                  <c:v>9.8979760408931732</c:v>
                </c:pt>
                <c:pt idx="8">
                  <c:v>10.224560399464627</c:v>
                </c:pt>
                <c:pt idx="9">
                  <c:v>10.551144758036081</c:v>
                </c:pt>
                <c:pt idx="10">
                  <c:v>17.738974835040214</c:v>
                </c:pt>
                <c:pt idx="11">
                  <c:v>18.511513296540269</c:v>
                </c:pt>
                <c:pt idx="12">
                  <c:v>3.2319390753811978</c:v>
                </c:pt>
                <c:pt idx="13">
                  <c:v>113.63274345047374</c:v>
                </c:pt>
                <c:pt idx="14">
                  <c:v>62.355276501023006</c:v>
                </c:pt>
                <c:pt idx="15">
                  <c:v>119.51714630761704</c:v>
                </c:pt>
                <c:pt idx="16">
                  <c:v>13.039277170620025</c:v>
                </c:pt>
                <c:pt idx="17">
                  <c:v>13.039277170620025</c:v>
                </c:pt>
                <c:pt idx="18">
                  <c:v>68.239679358166299</c:v>
                </c:pt>
                <c:pt idx="19">
                  <c:v>15.000744789667792</c:v>
                </c:pt>
                <c:pt idx="20">
                  <c:v>14.989956717763027</c:v>
                </c:pt>
                <c:pt idx="21">
                  <c:v>14.979168645858264</c:v>
                </c:pt>
                <c:pt idx="22">
                  <c:v>14.968380573953501</c:v>
                </c:pt>
                <c:pt idx="23">
                  <c:v>14.95759250204874</c:v>
                </c:pt>
                <c:pt idx="24">
                  <c:v>14.946804430143978</c:v>
                </c:pt>
                <c:pt idx="25">
                  <c:v>14.620220071572525</c:v>
                </c:pt>
                <c:pt idx="26">
                  <c:v>14.293635713001073</c:v>
                </c:pt>
                <c:pt idx="27">
                  <c:v>13.967051354429618</c:v>
                </c:pt>
                <c:pt idx="28">
                  <c:v>13.640466995858166</c:v>
                </c:pt>
                <c:pt idx="29">
                  <c:v>13.313882637286712</c:v>
                </c:pt>
                <c:pt idx="30">
                  <c:v>12.541344175786652</c:v>
                </c:pt>
                <c:pt idx="31">
                  <c:v>11.768805714286593</c:v>
                </c:pt>
                <c:pt idx="32">
                  <c:v>11.768805714286593</c:v>
                </c:pt>
                <c:pt idx="33">
                  <c:v>7.8458704761910623</c:v>
                </c:pt>
                <c:pt idx="34">
                  <c:v>5.8844028571432974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76-4401-83BB-AC9947D4ABE5}"/>
            </c:ext>
          </c:extLst>
        </c:ser>
        <c:ser>
          <c:idx val="6"/>
          <c:order val="6"/>
          <c:tx>
            <c:strRef>
              <c:f>'Fig 2.10 LULUCF'!$B$10</c:f>
              <c:strCache>
                <c:ptCount val="1"/>
                <c:pt idx="0">
                  <c:v>G.  Harvested wood products</c:v>
                </c:pt>
              </c:strCache>
            </c:strRef>
          </c:tx>
          <c:invertIfNegative val="0"/>
          <c:cat>
            <c:numRef>
              <c:f>'Fig 2.10 LULUCF'!$C$1:$AK$1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2.10 LULUCF'!$D$10:$AK$10</c:f>
              <c:numCache>
                <c:formatCode>#,##0.00</c:formatCode>
                <c:ptCount val="34"/>
                <c:pt idx="0">
                  <c:v>-409.63256329952986</c:v>
                </c:pt>
                <c:pt idx="1">
                  <c:v>-560.58435398918311</c:v>
                </c:pt>
                <c:pt idx="2">
                  <c:v>-586.39636072434257</c:v>
                </c:pt>
                <c:pt idx="3">
                  <c:v>-645.75661766327653</c:v>
                </c:pt>
                <c:pt idx="4">
                  <c:v>-683.03396518401007</c:v>
                </c:pt>
                <c:pt idx="5">
                  <c:v>-767.60022937708061</c:v>
                </c:pt>
                <c:pt idx="6">
                  <c:v>-786.29874239430683</c:v>
                </c:pt>
                <c:pt idx="7">
                  <c:v>-906.28756533562387</c:v>
                </c:pt>
                <c:pt idx="8">
                  <c:v>-1058.7141793882588</c:v>
                </c:pt>
                <c:pt idx="9">
                  <c:v>-1114.4369117856486</c:v>
                </c:pt>
                <c:pt idx="10">
                  <c:v>-1068.0654076779765</c:v>
                </c:pt>
                <c:pt idx="11">
                  <c:v>-915.25661283335285</c:v>
                </c:pt>
                <c:pt idx="12">
                  <c:v>-1123.5512133999086</c:v>
                </c:pt>
                <c:pt idx="13">
                  <c:v>-1020.79963079815</c:v>
                </c:pt>
                <c:pt idx="14">
                  <c:v>-1063.8742899053073</c:v>
                </c:pt>
                <c:pt idx="15">
                  <c:v>-1244.3130240287962</c:v>
                </c:pt>
                <c:pt idx="16">
                  <c:v>-1206.824065283829</c:v>
                </c:pt>
                <c:pt idx="17">
                  <c:v>-697.56674043105249</c:v>
                </c:pt>
                <c:pt idx="18">
                  <c:v>-704.38615678786232</c:v>
                </c:pt>
                <c:pt idx="19">
                  <c:v>-838.42249640140847</c:v>
                </c:pt>
                <c:pt idx="20">
                  <c:v>-749.05849725905921</c:v>
                </c:pt>
                <c:pt idx="21">
                  <c:v>-675.57645053943099</c:v>
                </c:pt>
                <c:pt idx="22">
                  <c:v>-672.8886811663624</c:v>
                </c:pt>
                <c:pt idx="23">
                  <c:v>-761.97395192324007</c:v>
                </c:pt>
                <c:pt idx="24">
                  <c:v>-746.93157966031367</c:v>
                </c:pt>
                <c:pt idx="25">
                  <c:v>-791.65564842946696</c:v>
                </c:pt>
                <c:pt idx="26">
                  <c:v>-864.89704205231646</c:v>
                </c:pt>
                <c:pt idx="27">
                  <c:v>-823.16890760700608</c:v>
                </c:pt>
                <c:pt idx="28">
                  <c:v>-870.24226175487354</c:v>
                </c:pt>
                <c:pt idx="29">
                  <c:v>-826.9514345516543</c:v>
                </c:pt>
                <c:pt idx="30">
                  <c:v>-976.46006876831063</c:v>
                </c:pt>
                <c:pt idx="31">
                  <c:v>-943.2295072280707</c:v>
                </c:pt>
                <c:pt idx="32">
                  <c:v>-936.23488143632403</c:v>
                </c:pt>
                <c:pt idx="33">
                  <c:v>-786.62074189124758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949184"/>
        <c:axId val="183951360"/>
      </c:barChart>
      <c:lineChart>
        <c:grouping val="standard"/>
        <c:varyColors val="0"/>
        <c:ser>
          <c:idx val="7"/>
          <c:order val="7"/>
          <c:tx>
            <c:strRef>
              <c:f>'Fig 2.10 LULUCF'!$B$3</c:f>
              <c:strCache>
                <c:ptCount val="1"/>
                <c:pt idx="0">
                  <c:v>Total LULUCF 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cat>
            <c:numRef>
              <c:f>'Fig 2.10 LULUCF'!$C$1:$Q$1</c:f>
              <c:numCache>
                <c:formatCode>General</c:formatCode>
                <c:ptCount val="1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</c:numCache>
            </c:numRef>
          </c:cat>
          <c:val>
            <c:numRef>
              <c:f>'Fig 2.10 LULUCF'!$C$3:$AK$3</c:f>
              <c:numCache>
                <c:formatCode>#,##0.00</c:formatCode>
                <c:ptCount val="35"/>
                <c:pt idx="0">
                  <c:v>6320.8316182728468</c:v>
                </c:pt>
                <c:pt idx="1">
                  <c:v>6028.4219307482472</c:v>
                </c:pt>
                <c:pt idx="2">
                  <c:v>5947.1612349746702</c:v>
                </c:pt>
                <c:pt idx="3">
                  <c:v>6125.1984218738053</c:v>
                </c:pt>
                <c:pt idx="4">
                  <c:v>5949.7044813385301</c:v>
                </c:pt>
                <c:pt idx="5">
                  <c:v>6764.27476786643</c:v>
                </c:pt>
                <c:pt idx="6">
                  <c:v>6790.2579871452808</c:v>
                </c:pt>
                <c:pt idx="7">
                  <c:v>6224.0865785845426</c:v>
                </c:pt>
                <c:pt idx="8">
                  <c:v>6084.2173154739148</c:v>
                </c:pt>
                <c:pt idx="9">
                  <c:v>5614.769504466276</c:v>
                </c:pt>
                <c:pt idx="10">
                  <c:v>6245.741988528991</c:v>
                </c:pt>
                <c:pt idx="11">
                  <c:v>8204.304175784473</c:v>
                </c:pt>
                <c:pt idx="12">
                  <c:v>7554.1541209867564</c:v>
                </c:pt>
                <c:pt idx="13">
                  <c:v>7575.2507147445122</c:v>
                </c:pt>
                <c:pt idx="14">
                  <c:v>6474.5921610661035</c:v>
                </c:pt>
                <c:pt idx="15">
                  <c:v>6207.5285603228967</c:v>
                </c:pt>
                <c:pt idx="16">
                  <c:v>4445.4243029157087</c:v>
                </c:pt>
                <c:pt idx="17">
                  <c:v>4039.9792552596796</c:v>
                </c:pt>
                <c:pt idx="18">
                  <c:v>3163.8690612712398</c:v>
                </c:pt>
                <c:pt idx="19">
                  <c:v>3069.4506269745953</c:v>
                </c:pt>
                <c:pt idx="20">
                  <c:v>4192.2253526605664</c:v>
                </c:pt>
                <c:pt idx="21">
                  <c:v>3465.222624562733</c:v>
                </c:pt>
                <c:pt idx="22">
                  <c:v>2891.6190110080256</c:v>
                </c:pt>
                <c:pt idx="23">
                  <c:v>3137.1239178490932</c:v>
                </c:pt>
                <c:pt idx="24">
                  <c:v>2954.2631590614974</c:v>
                </c:pt>
                <c:pt idx="25">
                  <c:v>3009.0770354183974</c:v>
                </c:pt>
                <c:pt idx="26">
                  <c:v>2703.1295323832037</c:v>
                </c:pt>
                <c:pt idx="27">
                  <c:v>4004.6936496856633</c:v>
                </c:pt>
                <c:pt idx="28">
                  <c:v>2998.45465911463</c:v>
                </c:pt>
                <c:pt idx="29">
                  <c:v>2904.7835162398151</c:v>
                </c:pt>
                <c:pt idx="30">
                  <c:v>3218.4068466009708</c:v>
                </c:pt>
                <c:pt idx="31">
                  <c:v>2871.9372476716221</c:v>
                </c:pt>
                <c:pt idx="32">
                  <c:v>2468.9714694209679</c:v>
                </c:pt>
                <c:pt idx="33">
                  <c:v>2964.9625408214233</c:v>
                </c:pt>
                <c:pt idx="34">
                  <c:v>2514.1112314708312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949184"/>
        <c:axId val="183951360"/>
      </c:lineChart>
      <c:catAx>
        <c:axId val="18394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3951360"/>
        <c:crosses val="autoZero"/>
        <c:auto val="1"/>
        <c:lblAlgn val="ctr"/>
        <c:lblOffset val="100"/>
        <c:noMultiLvlLbl val="0"/>
      </c:catAx>
      <c:valAx>
        <c:axId val="183951360"/>
        <c:scaling>
          <c:orientation val="minMax"/>
          <c:max val="10000"/>
          <c:min val="-60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  <a:r>
                  <a:rPr lang="en-IE" sz="1100" baseline="0"/>
                  <a:t> CO</a:t>
                </a:r>
                <a:r>
                  <a:rPr lang="en-IE" sz="1100" baseline="-25000"/>
                  <a:t>2</a:t>
                </a:r>
                <a:r>
                  <a:rPr lang="en-IE" sz="1100" baseline="0"/>
                  <a:t> eq</a:t>
                </a:r>
                <a:endParaRPr lang="en-IE" sz="1100"/>
              </a:p>
            </c:rich>
          </c:tx>
          <c:layout>
            <c:manualLayout>
              <c:xMode val="edge"/>
              <c:yMode val="edge"/>
              <c:x val="2.1833309534494711E-2"/>
              <c:y val="0.32259609348375867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200" baseline="0"/>
            </a:pPr>
            <a:endParaRPr lang="en-US"/>
          </a:p>
        </c:txPr>
        <c:crossAx val="1839491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476242764678942E-2"/>
          <c:y val="0.87608848228782943"/>
          <c:w val="0.90398425196850407"/>
          <c:h val="0.1226533047005487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5363540083805308E-2"/>
          <c:y val="3.2949149716677478E-2"/>
          <c:w val="0.91671731822995806"/>
          <c:h val="0.829225740870666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2.10 LULUCF'!$B$4</c:f>
              <c:strCache>
                <c:ptCount val="1"/>
                <c:pt idx="0">
                  <c:v>A.  Forest land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 2.10 LULUCF'!$C$1:$AK$1</c15:sqref>
                  </c15:fullRef>
                </c:ext>
              </c:extLst>
              <c:f>('Fig 2.10 LULUCF'!$C$1,'Fig 2.10 LULUCF'!$H$1,'Fig 2.10 LULUCF'!$M$1,'Fig 2.10 LULUCF'!$R$1,'Fig 2.10 LULUCF'!$W$1,'Fig 2.10 LULUCF'!$AB$1:$AK$1)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2.10 LULUCF'!$C$4:$AK$4</c15:sqref>
                  </c15:fullRef>
                </c:ext>
              </c:extLst>
              <c:f>('Fig 2.10 LULUCF'!$C$4,'Fig 2.10 LULUCF'!$H$4,'Fig 2.10 LULUCF'!$M$4,'Fig 2.10 LULUCF'!$R$4,'Fig 2.10 LULUCF'!$W$4,'Fig 2.10 LULUCF'!$AB$4:$AK$4)</c:f>
              <c:numCache>
                <c:formatCode>#,##0.00</c:formatCode>
                <c:ptCount val="15"/>
                <c:pt idx="0">
                  <c:v>-1449.6948334556041</c:v>
                </c:pt>
                <c:pt idx="1">
                  <c:v>-918.20071523512752</c:v>
                </c:pt>
                <c:pt idx="2">
                  <c:v>28.555729988338811</c:v>
                </c:pt>
                <c:pt idx="3">
                  <c:v>-1320.152922471907</c:v>
                </c:pt>
                <c:pt idx="4">
                  <c:v>-3670.3736860171384</c:v>
                </c:pt>
                <c:pt idx="5">
                  <c:v>-4123.2385891572703</c:v>
                </c:pt>
                <c:pt idx="6">
                  <c:v>-3842.7514110893385</c:v>
                </c:pt>
                <c:pt idx="7">
                  <c:v>-3475.7971977021957</c:v>
                </c:pt>
                <c:pt idx="8">
                  <c:v>-3478.8929613057335</c:v>
                </c:pt>
                <c:pt idx="9">
                  <c:v>-3324.854790299878</c:v>
                </c:pt>
                <c:pt idx="10">
                  <c:v>-3195.4406086243653</c:v>
                </c:pt>
                <c:pt idx="11">
                  <c:v>-2507.8337831789549</c:v>
                </c:pt>
                <c:pt idx="12">
                  <c:v>-2699.7702230566888</c:v>
                </c:pt>
                <c:pt idx="13">
                  <c:v>-2549.5504817211208</c:v>
                </c:pt>
                <c:pt idx="14">
                  <c:v>-2572.3151657100407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67-4A27-BD67-8A2E9F0365F2}"/>
            </c:ext>
          </c:extLst>
        </c:ser>
        <c:ser>
          <c:idx val="1"/>
          <c:order val="1"/>
          <c:tx>
            <c:strRef>
              <c:f>'Fig 2.10 LULUCF'!$B$5</c:f>
              <c:strCache>
                <c:ptCount val="1"/>
                <c:pt idx="0">
                  <c:v>B.  Cropland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 2.10 LULUCF'!$C$1:$AK$1</c15:sqref>
                  </c15:fullRef>
                </c:ext>
              </c:extLst>
              <c:f>('Fig 2.10 LULUCF'!$C$1,'Fig 2.10 LULUCF'!$H$1,'Fig 2.10 LULUCF'!$M$1,'Fig 2.10 LULUCF'!$R$1,'Fig 2.10 LULUCF'!$W$1,'Fig 2.10 LULUCF'!$AB$1:$AK$1)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2.10 LULUCF'!$C$5:$AK$5</c15:sqref>
                  </c15:fullRef>
                </c:ext>
              </c:extLst>
              <c:f>('Fig 2.10 LULUCF'!$C$5,'Fig 2.10 LULUCF'!$H$5,'Fig 2.10 LULUCF'!$M$5,'Fig 2.10 LULUCF'!$R$5,'Fig 2.10 LULUCF'!$W$5,'Fig 2.10 LULUCF'!$AB$5:$AK$5)</c:f>
              <c:numCache>
                <c:formatCode>#,##0.00</c:formatCode>
                <c:ptCount val="15"/>
                <c:pt idx="0">
                  <c:v>-48.090150572068261</c:v>
                </c:pt>
                <c:pt idx="1">
                  <c:v>-44.663368548102532</c:v>
                </c:pt>
                <c:pt idx="2">
                  <c:v>1.3482250424430957</c:v>
                </c:pt>
                <c:pt idx="3">
                  <c:v>42.768111041197329</c:v>
                </c:pt>
                <c:pt idx="4">
                  <c:v>-113.16116223625045</c:v>
                </c:pt>
                <c:pt idx="5">
                  <c:v>-71.340204264225392</c:v>
                </c:pt>
                <c:pt idx="6">
                  <c:v>-92.590080754390755</c:v>
                </c:pt>
                <c:pt idx="7">
                  <c:v>-92.018764597704916</c:v>
                </c:pt>
                <c:pt idx="8">
                  <c:v>-154.80272279819565</c:v>
                </c:pt>
                <c:pt idx="9">
                  <c:v>-142.37256623956645</c:v>
                </c:pt>
                <c:pt idx="10">
                  <c:v>-125.21226393197327</c:v>
                </c:pt>
                <c:pt idx="11">
                  <c:v>-101.2870736481439</c:v>
                </c:pt>
                <c:pt idx="12">
                  <c:v>-83.396529128587105</c:v>
                </c:pt>
                <c:pt idx="13">
                  <c:v>81.783952463683036</c:v>
                </c:pt>
                <c:pt idx="14">
                  <c:v>10.585224325986012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67-4A27-BD67-8A2E9F0365F2}"/>
            </c:ext>
          </c:extLst>
        </c:ser>
        <c:ser>
          <c:idx val="2"/>
          <c:order val="2"/>
          <c:tx>
            <c:strRef>
              <c:f>'Fig 2.10 LULUCF'!$B$6</c:f>
              <c:strCache>
                <c:ptCount val="1"/>
                <c:pt idx="0">
                  <c:v>C.  Grassland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 2.10 LULUCF'!$C$1:$AK$1</c15:sqref>
                  </c15:fullRef>
                </c:ext>
              </c:extLst>
              <c:f>('Fig 2.10 LULUCF'!$C$1,'Fig 2.10 LULUCF'!$H$1,'Fig 2.10 LULUCF'!$M$1,'Fig 2.10 LULUCF'!$R$1,'Fig 2.10 LULUCF'!$W$1,'Fig 2.10 LULUCF'!$AB$1:$AK$1)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2.10 LULUCF'!$C$6:$AK$6</c15:sqref>
                  </c15:fullRef>
                </c:ext>
              </c:extLst>
              <c:f>('Fig 2.10 LULUCF'!$C$6,'Fig 2.10 LULUCF'!$H$6,'Fig 2.10 LULUCF'!$M$6,'Fig 2.10 LULUCF'!$R$6,'Fig 2.10 LULUCF'!$W$6,'Fig 2.10 LULUCF'!$AB$6:$AK$6)</c:f>
              <c:numCache>
                <c:formatCode>#,##0.00</c:formatCode>
                <c:ptCount val="15"/>
                <c:pt idx="0">
                  <c:v>3924.8021472181763</c:v>
                </c:pt>
                <c:pt idx="1">
                  <c:v>3648.2589542691185</c:v>
                </c:pt>
                <c:pt idx="2">
                  <c:v>3176.2674585078212</c:v>
                </c:pt>
                <c:pt idx="3">
                  <c:v>3167.2340669413716</c:v>
                </c:pt>
                <c:pt idx="4">
                  <c:v>2728.4153188733899</c:v>
                </c:pt>
                <c:pt idx="5">
                  <c:v>2789.6750740367188</c:v>
                </c:pt>
                <c:pt idx="6">
                  <c:v>2556.7910229890117</c:v>
                </c:pt>
                <c:pt idx="7">
                  <c:v>2419.1787026384882</c:v>
                </c:pt>
                <c:pt idx="8">
                  <c:v>2499.0071711105988</c:v>
                </c:pt>
                <c:pt idx="9">
                  <c:v>2572.8792077113762</c:v>
                </c:pt>
                <c:pt idx="10">
                  <c:v>2576.8332138013416</c:v>
                </c:pt>
                <c:pt idx="11">
                  <c:v>2406.8589166718743</c:v>
                </c:pt>
                <c:pt idx="12">
                  <c:v>2424.6029993551274</c:v>
                </c:pt>
                <c:pt idx="13">
                  <c:v>2432.2693888203116</c:v>
                </c:pt>
                <c:pt idx="14">
                  <c:v>2373.2710985588433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67-4A27-BD67-8A2E9F0365F2}"/>
            </c:ext>
          </c:extLst>
        </c:ser>
        <c:ser>
          <c:idx val="3"/>
          <c:order val="3"/>
          <c:tx>
            <c:strRef>
              <c:f>'Fig 2.10 LULUCF'!$B$7</c:f>
              <c:strCache>
                <c:ptCount val="1"/>
                <c:pt idx="0">
                  <c:v>D.  Wetlands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 2.10 LULUCF'!$C$1:$AK$1</c15:sqref>
                  </c15:fullRef>
                </c:ext>
              </c:extLst>
              <c:f>('Fig 2.10 LULUCF'!$C$1,'Fig 2.10 LULUCF'!$H$1,'Fig 2.10 LULUCF'!$M$1,'Fig 2.10 LULUCF'!$R$1,'Fig 2.10 LULUCF'!$W$1,'Fig 2.10 LULUCF'!$AB$1:$AK$1)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2.10 LULUCF'!$C$7:$AK$7</c15:sqref>
                  </c15:fullRef>
                </c:ext>
              </c:extLst>
              <c:f>('Fig 2.10 LULUCF'!$C$7,'Fig 2.10 LULUCF'!$H$7,'Fig 2.10 LULUCF'!$M$7,'Fig 2.10 LULUCF'!$R$7,'Fig 2.10 LULUCF'!$W$7,'Fig 2.10 LULUCF'!$AB$7:$AK$7)</c:f>
              <c:numCache>
                <c:formatCode>#,##0.00</c:formatCode>
                <c:ptCount val="15"/>
                <c:pt idx="0">
                  <c:v>4245.3034613385107</c:v>
                </c:pt>
                <c:pt idx="1">
                  <c:v>4668.6192815622708</c:v>
                </c:pt>
                <c:pt idx="2">
                  <c:v>3989.0922542651397</c:v>
                </c:pt>
                <c:pt idx="3">
                  <c:v>5024.8679156398803</c:v>
                </c:pt>
                <c:pt idx="4">
                  <c:v>5841.9598966814892</c:v>
                </c:pt>
                <c:pt idx="5">
                  <c:v>4990.0690560617104</c:v>
                </c:pt>
                <c:pt idx="6">
                  <c:v>4785.5584393162635</c:v>
                </c:pt>
                <c:pt idx="7">
                  <c:v>5903.6959800235772</c:v>
                </c:pt>
                <c:pt idx="8">
                  <c:v>4581.1549933458218</c:v>
                </c:pt>
                <c:pt idx="9">
                  <c:v>4541.4694612884605</c:v>
                </c:pt>
                <c:pt idx="10">
                  <c:v>4675.0340026808608</c:v>
                </c:pt>
                <c:pt idx="11">
                  <c:v>3936.4353495251717</c:v>
                </c:pt>
                <c:pt idx="12">
                  <c:v>3575.9753368555139</c:v>
                </c:pt>
                <c:pt idx="13">
                  <c:v>3793.1609122070013</c:v>
                </c:pt>
                <c:pt idx="14">
                  <c:v>3372.9154773079931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67-4A27-BD67-8A2E9F0365F2}"/>
            </c:ext>
          </c:extLst>
        </c:ser>
        <c:ser>
          <c:idx val="4"/>
          <c:order val="4"/>
          <c:tx>
            <c:strRef>
              <c:f>'Fig 2.10 LULUCF'!$B$8</c:f>
              <c:strCache>
                <c:ptCount val="1"/>
                <c:pt idx="0">
                  <c:v>E.  Settlements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 2.10 LULUCF'!$C$1:$AK$1</c15:sqref>
                  </c15:fullRef>
                </c:ext>
              </c:extLst>
              <c:f>('Fig 2.10 LULUCF'!$C$1,'Fig 2.10 LULUCF'!$H$1,'Fig 2.10 LULUCF'!$M$1,'Fig 2.10 LULUCF'!$R$1,'Fig 2.10 LULUCF'!$W$1,'Fig 2.10 LULUCF'!$AB$1:$AK$1)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2.10 LULUCF'!$C$8:$AK$8</c15:sqref>
                  </c15:fullRef>
                </c:ext>
              </c:extLst>
              <c:f>('Fig 2.10 LULUCF'!$C$8,'Fig 2.10 LULUCF'!$H$8,'Fig 2.10 LULUCF'!$M$8,'Fig 2.10 LULUCF'!$R$8,'Fig 2.10 LULUCF'!$W$8,'Fig 2.10 LULUCF'!$AB$8:$AK$8)</c:f>
              <c:numCache>
                <c:formatCode>#,##0.00</c:formatCode>
                <c:ptCount val="15"/>
                <c:pt idx="0">
                  <c:v>61.252296510937015</c:v>
                </c:pt>
                <c:pt idx="1">
                  <c:v>84.049773678530315</c:v>
                </c:pt>
                <c:pt idx="2">
                  <c:v>147.17625767585687</c:v>
                </c:pt>
                <c:pt idx="3">
                  <c:v>237.16853277004418</c:v>
                </c:pt>
                <c:pt idx="4">
                  <c:v>228.81752504272188</c:v>
                </c:pt>
                <c:pt idx="5">
                  <c:v>156.22305833020536</c:v>
                </c:pt>
                <c:pt idx="6">
                  <c:v>73.483574638123144</c:v>
                </c:pt>
                <c:pt idx="7">
                  <c:v>100.56492002138592</c:v>
                </c:pt>
                <c:pt idx="8">
                  <c:v>361.51661937328663</c:v>
                </c:pt>
                <c:pt idx="9">
                  <c:v>114.5905828970092</c:v>
                </c:pt>
                <c:pt idx="10">
                  <c:v>101.60259305097492</c:v>
                </c:pt>
                <c:pt idx="11">
                  <c:v>102.45510135569974</c:v>
                </c:pt>
                <c:pt idx="12">
                  <c:v>183.02058690938597</c:v>
                </c:pt>
                <c:pt idx="13">
                  <c:v>135.68778001168036</c:v>
                </c:pt>
                <c:pt idx="14">
                  <c:v>110.39093602215392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67-4A27-BD67-8A2E9F0365F2}"/>
            </c:ext>
          </c:extLst>
        </c:ser>
        <c:ser>
          <c:idx val="5"/>
          <c:order val="5"/>
          <c:tx>
            <c:strRef>
              <c:f>'Fig 2.10 LULUCF'!$B$9</c:f>
              <c:strCache>
                <c:ptCount val="1"/>
                <c:pt idx="0">
                  <c:v>F.  Other land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 2.10 LULUCF'!$C$1:$AK$1</c15:sqref>
                  </c15:fullRef>
                </c:ext>
              </c:extLst>
              <c:f>('Fig 2.10 LULUCF'!$C$1,'Fig 2.10 LULUCF'!$H$1,'Fig 2.10 LULUCF'!$M$1,'Fig 2.10 LULUCF'!$R$1,'Fig 2.10 LULUCF'!$W$1,'Fig 2.10 LULUCF'!$AB$1:$AK$1)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2.10 LULUCF'!$C$9:$AK$9</c15:sqref>
                  </c15:fullRef>
                </c:ext>
              </c:extLst>
              <c:f>('Fig 2.10 LULUCF'!$C$9,'Fig 2.10 LULUCF'!$H$9,'Fig 2.10 LULUCF'!$M$9,'Fig 2.10 LULUCF'!$R$9,'Fig 2.10 LULUCF'!$W$9,'Fig 2.10 LULUCF'!$AB$9:$AK$9)</c:f>
              <c:numCache>
                <c:formatCode>#,##0.00</c:formatCode>
                <c:ptCount val="15"/>
                <c:pt idx="0">
                  <c:v>0.30216447850769501</c:v>
                </c:pt>
                <c:pt idx="1">
                  <c:v>9.2448073237502673</c:v>
                </c:pt>
                <c:pt idx="2">
                  <c:v>17.738974835040214</c:v>
                </c:pt>
                <c:pt idx="3">
                  <c:v>119.51714630761704</c:v>
                </c:pt>
                <c:pt idx="4">
                  <c:v>14.989956717763027</c:v>
                </c:pt>
                <c:pt idx="5">
                  <c:v>14.620220071572525</c:v>
                </c:pt>
                <c:pt idx="6">
                  <c:v>14.293635713001073</c:v>
                </c:pt>
                <c:pt idx="7">
                  <c:v>13.967051354429618</c:v>
                </c:pt>
                <c:pt idx="8">
                  <c:v>13.640466995858166</c:v>
                </c:pt>
                <c:pt idx="9">
                  <c:v>13.313882637286712</c:v>
                </c:pt>
                <c:pt idx="10">
                  <c:v>12.541344175786652</c:v>
                </c:pt>
                <c:pt idx="11">
                  <c:v>11.768805714286593</c:v>
                </c:pt>
                <c:pt idx="12">
                  <c:v>11.768805714286593</c:v>
                </c:pt>
                <c:pt idx="13">
                  <c:v>7.8458704761910623</c:v>
                </c:pt>
                <c:pt idx="14">
                  <c:v>5.8844028571432974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867-4A27-BD67-8A2E9F0365F2}"/>
            </c:ext>
          </c:extLst>
        </c:ser>
        <c:ser>
          <c:idx val="6"/>
          <c:order val="6"/>
          <c:tx>
            <c:strRef>
              <c:f>'Fig 2.10 LULUCF'!$B$10</c:f>
              <c:strCache>
                <c:ptCount val="1"/>
                <c:pt idx="0">
                  <c:v>G.  Harvested wood products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 2.10 LULUCF'!$C$1:$AK$1</c15:sqref>
                  </c15:fullRef>
                </c:ext>
              </c:extLst>
              <c:f>('Fig 2.10 LULUCF'!$C$1,'Fig 2.10 LULUCF'!$H$1,'Fig 2.10 LULUCF'!$M$1,'Fig 2.10 LULUCF'!$R$1,'Fig 2.10 LULUCF'!$W$1,'Fig 2.10 LULUCF'!$AB$1:$AK$1)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2.10 LULUCF'!$C$10:$AK$10</c15:sqref>
                  </c15:fullRef>
                </c:ext>
              </c:extLst>
              <c:f>('Fig 2.10 LULUCF'!$C$10,'Fig 2.10 LULUCF'!$H$10,'Fig 2.10 LULUCF'!$M$10,'Fig 2.10 LULUCF'!$R$10,'Fig 2.10 LULUCF'!$W$10,'Fig 2.10 LULUCF'!$AB$10:$AK$10)</c:f>
              <c:numCache>
                <c:formatCode>#,##0.00</c:formatCode>
                <c:ptCount val="15"/>
                <c:pt idx="0">
                  <c:v>-413.04346724561293</c:v>
                </c:pt>
                <c:pt idx="1">
                  <c:v>-683.03396518401007</c:v>
                </c:pt>
                <c:pt idx="2">
                  <c:v>-1114.4369117856486</c:v>
                </c:pt>
                <c:pt idx="3">
                  <c:v>-1063.8742899053073</c:v>
                </c:pt>
                <c:pt idx="4">
                  <c:v>-838.42249640140847</c:v>
                </c:pt>
                <c:pt idx="5">
                  <c:v>-746.93157966031367</c:v>
                </c:pt>
                <c:pt idx="6">
                  <c:v>-791.65564842946696</c:v>
                </c:pt>
                <c:pt idx="7">
                  <c:v>-864.89704205231646</c:v>
                </c:pt>
                <c:pt idx="8">
                  <c:v>-823.16890760700608</c:v>
                </c:pt>
                <c:pt idx="9">
                  <c:v>-870.24226175487354</c:v>
                </c:pt>
                <c:pt idx="10">
                  <c:v>-826.9514345516543</c:v>
                </c:pt>
                <c:pt idx="11">
                  <c:v>-976.46006876831063</c:v>
                </c:pt>
                <c:pt idx="12">
                  <c:v>-943.2295072280707</c:v>
                </c:pt>
                <c:pt idx="13">
                  <c:v>-936.23488143632403</c:v>
                </c:pt>
                <c:pt idx="14">
                  <c:v>-786.62074189124758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867-4A27-BD67-8A2E9F0365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949184"/>
        <c:axId val="183951360"/>
      </c:barChart>
      <c:lineChart>
        <c:grouping val="standard"/>
        <c:varyColors val="0"/>
        <c:ser>
          <c:idx val="7"/>
          <c:order val="7"/>
          <c:tx>
            <c:strRef>
              <c:f>'Fig 2.10 LULUCF'!$B$3</c:f>
              <c:strCache>
                <c:ptCount val="1"/>
                <c:pt idx="0">
                  <c:v>Total LULUCF 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'Fig 2.10 LULUCF'!$C$1:$Q$1</c15:sqref>
                  </c15:fullRef>
                </c:ext>
              </c:extLst>
              <c:f>('Fig 2.10 LULUCF'!$C$1,'Fig 2.10 LULUCF'!$H$1,'Fig 2.10 LULUCF'!$M$1)</c:f>
              <c:numCache>
                <c:formatCode>General</c:formatCode>
                <c:ptCount val="3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2.10 LULUCF'!$C$3:$AK$3</c15:sqref>
                  </c15:fullRef>
                </c:ext>
              </c:extLst>
              <c:f>('Fig 2.10 LULUCF'!$C$3,'Fig 2.10 LULUCF'!$H$3,'Fig 2.10 LULUCF'!$M$3,'Fig 2.10 LULUCF'!$R$3,'Fig 2.10 LULUCF'!$W$3,'Fig 2.10 LULUCF'!$AB$3:$AK$3)</c:f>
              <c:numCache>
                <c:formatCode>#,##0.00</c:formatCode>
                <c:ptCount val="15"/>
                <c:pt idx="0">
                  <c:v>6320.8316182728468</c:v>
                </c:pt>
                <c:pt idx="1">
                  <c:v>6764.27476786643</c:v>
                </c:pt>
                <c:pt idx="2">
                  <c:v>6245.741988528991</c:v>
                </c:pt>
                <c:pt idx="3">
                  <c:v>6207.5285603228967</c:v>
                </c:pt>
                <c:pt idx="4">
                  <c:v>4192.2253526605664</c:v>
                </c:pt>
                <c:pt idx="5">
                  <c:v>3009.0770354183974</c:v>
                </c:pt>
                <c:pt idx="6">
                  <c:v>2703.1295323832037</c:v>
                </c:pt>
                <c:pt idx="7">
                  <c:v>4004.6936496856633</c:v>
                </c:pt>
                <c:pt idx="8">
                  <c:v>2998.45465911463</c:v>
                </c:pt>
                <c:pt idx="9">
                  <c:v>2904.7835162398151</c:v>
                </c:pt>
                <c:pt idx="10">
                  <c:v>3218.4068466009708</c:v>
                </c:pt>
                <c:pt idx="11">
                  <c:v>2871.9372476716221</c:v>
                </c:pt>
                <c:pt idx="12">
                  <c:v>2468.9714694209679</c:v>
                </c:pt>
                <c:pt idx="13">
                  <c:v>2964.9625408214233</c:v>
                </c:pt>
                <c:pt idx="14">
                  <c:v>2514.1112314708312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67-4A27-BD67-8A2E9F0365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949184"/>
        <c:axId val="183951360"/>
      </c:lineChart>
      <c:catAx>
        <c:axId val="18394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3951360"/>
        <c:crosses val="autoZero"/>
        <c:auto val="1"/>
        <c:lblAlgn val="ctr"/>
        <c:lblOffset val="100"/>
        <c:noMultiLvlLbl val="0"/>
      </c:catAx>
      <c:valAx>
        <c:axId val="183951360"/>
        <c:scaling>
          <c:orientation val="minMax"/>
          <c:max val="10000"/>
          <c:min val="-60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  <a:r>
                  <a:rPr lang="en-IE" sz="1100" baseline="0"/>
                  <a:t> CO</a:t>
                </a:r>
                <a:r>
                  <a:rPr lang="en-IE" sz="1100" baseline="-25000"/>
                  <a:t>2</a:t>
                </a:r>
                <a:r>
                  <a:rPr lang="en-IE" sz="1100" baseline="0"/>
                  <a:t> eq</a:t>
                </a:r>
                <a:endParaRPr lang="en-IE" sz="1100"/>
              </a:p>
            </c:rich>
          </c:tx>
          <c:layout>
            <c:manualLayout>
              <c:xMode val="edge"/>
              <c:yMode val="edge"/>
              <c:x val="2.1833309534494711E-2"/>
              <c:y val="0.32259609348375867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200" baseline="0"/>
            </a:pPr>
            <a:endParaRPr lang="en-US"/>
          </a:p>
        </c:txPr>
        <c:crossAx val="1839491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476242764678942E-2"/>
          <c:y val="0.87608848228782943"/>
          <c:w val="0.90398425196850407"/>
          <c:h val="0.1226533047005487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811885577760878E-2"/>
          <c:y val="2.8293055555555554E-2"/>
          <c:w val="0.93829555075939741"/>
          <c:h val="0.805109979197970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Waste!$B$2</c:f>
              <c:strCache>
                <c:ptCount val="1"/>
                <c:pt idx="0">
                  <c:v>5.A Solid Waste Disposal</c:v>
                </c:pt>
              </c:strCache>
            </c:strRef>
          </c:tx>
          <c:invertIfNegative val="0"/>
          <c:cat>
            <c:numRef>
              <c:f>Waste!$C$1:$AK$1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Waste!$C$2:$AK$2</c:f>
              <c:numCache>
                <c:formatCode>#,##0.00</c:formatCode>
                <c:ptCount val="35"/>
                <c:pt idx="0">
                  <c:v>1476.2440052032957</c:v>
                </c:pt>
                <c:pt idx="1">
                  <c:v>1566.4053883747695</c:v>
                </c:pt>
                <c:pt idx="2">
                  <c:v>1636.804891871742</c:v>
                </c:pt>
                <c:pt idx="3">
                  <c:v>1691.858702032943</c:v>
                </c:pt>
                <c:pt idx="4">
                  <c:v>1742.7939278700369</c:v>
                </c:pt>
                <c:pt idx="5">
                  <c:v>1783.8901811031583</c:v>
                </c:pt>
                <c:pt idx="6">
                  <c:v>1648.4623349545939</c:v>
                </c:pt>
                <c:pt idx="7">
                  <c:v>1358.1527343397249</c:v>
                </c:pt>
                <c:pt idx="8">
                  <c:v>1414.9422289801573</c:v>
                </c:pt>
                <c:pt idx="9">
                  <c:v>1412.537929922556</c:v>
                </c:pt>
                <c:pt idx="10">
                  <c:v>1420.2367306818162</c:v>
                </c:pt>
                <c:pt idx="11">
                  <c:v>1528.0990541803956</c:v>
                </c:pt>
                <c:pt idx="12">
                  <c:v>1610.0739135694294</c:v>
                </c:pt>
                <c:pt idx="13">
                  <c:v>1631.9172338696078</c:v>
                </c:pt>
                <c:pt idx="14">
                  <c:v>1340.4552857027031</c:v>
                </c:pt>
                <c:pt idx="15">
                  <c:v>1139.7880884758854</c:v>
                </c:pt>
                <c:pt idx="16">
                  <c:v>1191.2278376327124</c:v>
                </c:pt>
                <c:pt idx="17">
                  <c:v>708.99528198119185</c:v>
                </c:pt>
                <c:pt idx="18">
                  <c:v>540.93260898724952</c:v>
                </c:pt>
                <c:pt idx="19">
                  <c:v>342.15331319283058</c:v>
                </c:pt>
                <c:pt idx="20">
                  <c:v>336.5209219157008</c:v>
                </c:pt>
                <c:pt idx="21">
                  <c:v>449.98575791706236</c:v>
                </c:pt>
                <c:pt idx="22">
                  <c:v>356.45668877291683</c:v>
                </c:pt>
                <c:pt idx="23">
                  <c:v>525.3000661606543</c:v>
                </c:pt>
                <c:pt idx="24">
                  <c:v>721.54404316658156</c:v>
                </c:pt>
                <c:pt idx="25">
                  <c:v>792.34928466402675</c:v>
                </c:pt>
                <c:pt idx="26">
                  <c:v>803.00803713759967</c:v>
                </c:pt>
                <c:pt idx="27">
                  <c:v>755.84955540806982</c:v>
                </c:pt>
                <c:pt idx="28">
                  <c:v>713.81602356686324</c:v>
                </c:pt>
                <c:pt idx="29">
                  <c:v>664.48948116698216</c:v>
                </c:pt>
                <c:pt idx="30">
                  <c:v>643.63993385548952</c:v>
                </c:pt>
                <c:pt idx="31">
                  <c:v>589.42534621307095</c:v>
                </c:pt>
                <c:pt idx="32">
                  <c:v>634.02948442666207</c:v>
                </c:pt>
                <c:pt idx="33">
                  <c:v>593.87082029161513</c:v>
                </c:pt>
                <c:pt idx="34">
                  <c:v>585.61538143807229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65-446B-A583-E028F1F976A9}"/>
            </c:ext>
          </c:extLst>
        </c:ser>
        <c:ser>
          <c:idx val="1"/>
          <c:order val="1"/>
          <c:tx>
            <c:strRef>
              <c:f>Waste!$B$3</c:f>
              <c:strCache>
                <c:ptCount val="1"/>
                <c:pt idx="0">
                  <c:v>5.B Biological Treatment of Solid Waste</c:v>
                </c:pt>
              </c:strCache>
            </c:strRef>
          </c:tx>
          <c:invertIfNegative val="0"/>
          <c:cat>
            <c:numRef>
              <c:f>Waste!$C$1:$AK$1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Waste!$C$3:$AK$3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3.9041147999999999</c:v>
                </c:pt>
                <c:pt idx="12">
                  <c:v>5.9726827999999994</c:v>
                </c:pt>
                <c:pt idx="13">
                  <c:v>8.3072848000000015</c:v>
                </c:pt>
                <c:pt idx="14">
                  <c:v>34.960379600000003</c:v>
                </c:pt>
                <c:pt idx="15">
                  <c:v>47.649235599999997</c:v>
                </c:pt>
                <c:pt idx="16">
                  <c:v>38.1917708</c:v>
                </c:pt>
                <c:pt idx="17">
                  <c:v>37.751190399999999</c:v>
                </c:pt>
                <c:pt idx="18">
                  <c:v>49.80138920000001</c:v>
                </c:pt>
                <c:pt idx="19">
                  <c:v>49.124275600000004</c:v>
                </c:pt>
                <c:pt idx="20">
                  <c:v>50.026312400000002</c:v>
                </c:pt>
                <c:pt idx="21">
                  <c:v>49.850344800000009</c:v>
                </c:pt>
                <c:pt idx="22">
                  <c:v>45.309498799999993</c:v>
                </c:pt>
                <c:pt idx="23">
                  <c:v>45.739387999999998</c:v>
                </c:pt>
                <c:pt idx="24">
                  <c:v>42.4878316</c:v>
                </c:pt>
                <c:pt idx="25">
                  <c:v>41.596695200000006</c:v>
                </c:pt>
                <c:pt idx="26">
                  <c:v>40.990482400000005</c:v>
                </c:pt>
                <c:pt idx="27">
                  <c:v>46.863633920362396</c:v>
                </c:pt>
                <c:pt idx="28">
                  <c:v>45.793105543440078</c:v>
                </c:pt>
                <c:pt idx="29">
                  <c:v>49.312999257317337</c:v>
                </c:pt>
                <c:pt idx="30">
                  <c:v>48.144307363679999</c:v>
                </c:pt>
                <c:pt idx="31">
                  <c:v>43.259350754436866</c:v>
                </c:pt>
                <c:pt idx="32">
                  <c:v>38.968717775753049</c:v>
                </c:pt>
                <c:pt idx="33">
                  <c:v>50.162345013201239</c:v>
                </c:pt>
                <c:pt idx="34">
                  <c:v>50.586544705737573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65-446B-A583-E028F1F976A9}"/>
            </c:ext>
          </c:extLst>
        </c:ser>
        <c:ser>
          <c:idx val="2"/>
          <c:order val="2"/>
          <c:tx>
            <c:strRef>
              <c:f>Waste!$B$4</c:f>
              <c:strCache>
                <c:ptCount val="1"/>
                <c:pt idx="0">
                  <c:v>5.C Incineration and Open Burning of Waste</c:v>
                </c:pt>
              </c:strCache>
            </c:strRef>
          </c:tx>
          <c:invertIfNegative val="0"/>
          <c:cat>
            <c:numRef>
              <c:f>Waste!$C$1:$AK$1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Waste!$C$4:$AK$4</c:f>
              <c:numCache>
                <c:formatCode>#,##0.00</c:formatCode>
                <c:ptCount val="35"/>
                <c:pt idx="0">
                  <c:v>97.740765061882584</c:v>
                </c:pt>
                <c:pt idx="1">
                  <c:v>97.88913255185517</c:v>
                </c:pt>
                <c:pt idx="2">
                  <c:v>98.674091582228982</c:v>
                </c:pt>
                <c:pt idx="3">
                  <c:v>99.486071387791299</c:v>
                </c:pt>
                <c:pt idx="4">
                  <c:v>100.14640441176329</c:v>
                </c:pt>
                <c:pt idx="5">
                  <c:v>100.61466015448265</c:v>
                </c:pt>
                <c:pt idx="6">
                  <c:v>100.63183666576825</c:v>
                </c:pt>
                <c:pt idx="7">
                  <c:v>84.748430635606638</c:v>
                </c:pt>
                <c:pt idx="8">
                  <c:v>66.715771321119604</c:v>
                </c:pt>
                <c:pt idx="9">
                  <c:v>74.599152005657402</c:v>
                </c:pt>
                <c:pt idx="10">
                  <c:v>79.602870990238046</c:v>
                </c:pt>
                <c:pt idx="11">
                  <c:v>88.811286706276107</c:v>
                </c:pt>
                <c:pt idx="12">
                  <c:v>115.03357663120157</c:v>
                </c:pt>
                <c:pt idx="13">
                  <c:v>162.09788443672096</c:v>
                </c:pt>
                <c:pt idx="14">
                  <c:v>149.46809786056201</c:v>
                </c:pt>
                <c:pt idx="15">
                  <c:v>132.57234476718929</c:v>
                </c:pt>
                <c:pt idx="16">
                  <c:v>130.19005777336207</c:v>
                </c:pt>
                <c:pt idx="17">
                  <c:v>83.934111990741059</c:v>
                </c:pt>
                <c:pt idx="18">
                  <c:v>69.023804958287926</c:v>
                </c:pt>
                <c:pt idx="19">
                  <c:v>70.514412189651139</c:v>
                </c:pt>
                <c:pt idx="20">
                  <c:v>62.072527439734159</c:v>
                </c:pt>
                <c:pt idx="21">
                  <c:v>45.013958102736098</c:v>
                </c:pt>
                <c:pt idx="22">
                  <c:v>48.286182233922169</c:v>
                </c:pt>
                <c:pt idx="23">
                  <c:v>45.127691648505653</c:v>
                </c:pt>
                <c:pt idx="24">
                  <c:v>41.651772593635812</c:v>
                </c:pt>
                <c:pt idx="25">
                  <c:v>42.393890563800774</c:v>
                </c:pt>
                <c:pt idx="26">
                  <c:v>25.030907769237675</c:v>
                </c:pt>
                <c:pt idx="27">
                  <c:v>27.449305898653076</c:v>
                </c:pt>
                <c:pt idx="28">
                  <c:v>23.899295638180405</c:v>
                </c:pt>
                <c:pt idx="29">
                  <c:v>32.524203919874395</c:v>
                </c:pt>
                <c:pt idx="30">
                  <c:v>31.188413817965913</c:v>
                </c:pt>
                <c:pt idx="31">
                  <c:v>34.611180998377193</c:v>
                </c:pt>
                <c:pt idx="32">
                  <c:v>36.358605251132751</c:v>
                </c:pt>
                <c:pt idx="33">
                  <c:v>35.031490509845803</c:v>
                </c:pt>
                <c:pt idx="34">
                  <c:v>14.692707798990861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65-446B-A583-E028F1F976A9}"/>
            </c:ext>
          </c:extLst>
        </c:ser>
        <c:ser>
          <c:idx val="3"/>
          <c:order val="3"/>
          <c:tx>
            <c:strRef>
              <c:f>Waste!$B$5</c:f>
              <c:strCache>
                <c:ptCount val="1"/>
                <c:pt idx="0">
                  <c:v>5.D Wastewater Treatment and Discharge</c:v>
                </c:pt>
              </c:strCache>
            </c:strRef>
          </c:tx>
          <c:invertIfNegative val="0"/>
          <c:cat>
            <c:numRef>
              <c:f>Waste!$C$1:$AK$1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Waste!$C$5:$AK$5</c:f>
              <c:numCache>
                <c:formatCode>#,##0.00</c:formatCode>
                <c:ptCount val="35"/>
                <c:pt idx="0">
                  <c:v>135.25319522288586</c:v>
                </c:pt>
                <c:pt idx="1">
                  <c:v>135.43145080529615</c:v>
                </c:pt>
                <c:pt idx="2">
                  <c:v>137.13203332185168</c:v>
                </c:pt>
                <c:pt idx="3">
                  <c:v>137.29062266307653</c:v>
                </c:pt>
                <c:pt idx="4">
                  <c:v>135.94524665740758</c:v>
                </c:pt>
                <c:pt idx="5">
                  <c:v>135.25570228818248</c:v>
                </c:pt>
                <c:pt idx="6">
                  <c:v>135.33735543540018</c:v>
                </c:pt>
                <c:pt idx="7">
                  <c:v>134.08108593492943</c:v>
                </c:pt>
                <c:pt idx="8">
                  <c:v>144.94266515134387</c:v>
                </c:pt>
                <c:pt idx="9">
                  <c:v>143.62100195313579</c:v>
                </c:pt>
                <c:pt idx="10">
                  <c:v>143.43835361549452</c:v>
                </c:pt>
                <c:pt idx="11">
                  <c:v>146.04544138813282</c:v>
                </c:pt>
                <c:pt idx="12">
                  <c:v>149.81283750782927</c:v>
                </c:pt>
                <c:pt idx="13">
                  <c:v>133.48896372238977</c:v>
                </c:pt>
                <c:pt idx="14">
                  <c:v>131.83371366921926</c:v>
                </c:pt>
                <c:pt idx="15">
                  <c:v>134.26355949648877</c:v>
                </c:pt>
                <c:pt idx="16">
                  <c:v>129.45114586871648</c:v>
                </c:pt>
                <c:pt idx="17">
                  <c:v>131.6594100388397</c:v>
                </c:pt>
                <c:pt idx="18">
                  <c:v>140.4207827114636</c:v>
                </c:pt>
                <c:pt idx="19">
                  <c:v>141.99278491419452</c:v>
                </c:pt>
                <c:pt idx="20">
                  <c:v>145.69092117405938</c:v>
                </c:pt>
                <c:pt idx="21">
                  <c:v>143.57773312381335</c:v>
                </c:pt>
                <c:pt idx="22">
                  <c:v>144.21728475702423</c:v>
                </c:pt>
                <c:pt idx="23">
                  <c:v>148.47423418563005</c:v>
                </c:pt>
                <c:pt idx="24">
                  <c:v>144.00236874692294</c:v>
                </c:pt>
                <c:pt idx="25">
                  <c:v>149.4850276198917</c:v>
                </c:pt>
                <c:pt idx="26">
                  <c:v>150.26509350387198</c:v>
                </c:pt>
                <c:pt idx="27">
                  <c:v>157.91319912572345</c:v>
                </c:pt>
                <c:pt idx="28">
                  <c:v>159.86810890437488</c:v>
                </c:pt>
                <c:pt idx="29">
                  <c:v>162.06495927331579</c:v>
                </c:pt>
                <c:pt idx="30">
                  <c:v>165.94273655711476</c:v>
                </c:pt>
                <c:pt idx="31">
                  <c:v>167.29244638328001</c:v>
                </c:pt>
                <c:pt idx="32">
                  <c:v>170.82172237750405</c:v>
                </c:pt>
                <c:pt idx="33">
                  <c:v>173.97550829078068</c:v>
                </c:pt>
                <c:pt idx="34">
                  <c:v>176.70343331901091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65-446B-A583-E028F1F97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1698688"/>
        <c:axId val="411700224"/>
      </c:barChart>
      <c:catAx>
        <c:axId val="411698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1700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170022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5005208333333337E-3"/>
              <c:y val="0.271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16986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9.5260916818812963E-2"/>
          <c:y val="0.89365725625094283"/>
          <c:w val="0.88162321582629477"/>
          <c:h val="0.10061805555555556"/>
        </c:manualLayout>
      </c:layout>
      <c:overlay val="0"/>
      <c:spPr>
        <a:ln>
          <a:noFill/>
        </a:ln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4.6811885577760878E-2"/>
          <c:y val="2.8293055555555554E-2"/>
          <c:w val="0.93829555075939741"/>
          <c:h val="0.805109979197970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Waste!$B$2</c:f>
              <c:strCache>
                <c:ptCount val="1"/>
                <c:pt idx="0">
                  <c:v>5.A Solid Waste Disposal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Waste!$C$1:$AK$1</c15:sqref>
                  </c15:fullRef>
                </c:ext>
              </c:extLst>
              <c:f>(Waste!$C$1,Waste!$H$1,Waste!$M$1,Waste!$R$1,Waste!$W$1,Waste!$AB$1:$AK$1)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Waste!$C$2:$AK$2</c15:sqref>
                  </c15:fullRef>
                </c:ext>
              </c:extLst>
              <c:f>(Waste!$C$2,Waste!$H$2,Waste!$M$2,Waste!$R$2,Waste!$W$2,Waste!$AB$2:$AK$2)</c:f>
              <c:numCache>
                <c:formatCode>#,##0.00</c:formatCode>
                <c:ptCount val="15"/>
                <c:pt idx="0">
                  <c:v>1476.2440052032957</c:v>
                </c:pt>
                <c:pt idx="1">
                  <c:v>1783.8901811031583</c:v>
                </c:pt>
                <c:pt idx="2">
                  <c:v>1420.2367306818162</c:v>
                </c:pt>
                <c:pt idx="3">
                  <c:v>1139.7880884758854</c:v>
                </c:pt>
                <c:pt idx="4">
                  <c:v>336.5209219157008</c:v>
                </c:pt>
                <c:pt idx="5">
                  <c:v>792.34928466402675</c:v>
                </c:pt>
                <c:pt idx="6">
                  <c:v>803.00803713759967</c:v>
                </c:pt>
                <c:pt idx="7">
                  <c:v>755.84955540806982</c:v>
                </c:pt>
                <c:pt idx="8">
                  <c:v>713.81602356686324</c:v>
                </c:pt>
                <c:pt idx="9">
                  <c:v>664.48948116698216</c:v>
                </c:pt>
                <c:pt idx="10">
                  <c:v>643.63993385548952</c:v>
                </c:pt>
                <c:pt idx="11">
                  <c:v>589.42534621307095</c:v>
                </c:pt>
                <c:pt idx="12">
                  <c:v>634.02948442666207</c:v>
                </c:pt>
                <c:pt idx="13">
                  <c:v>593.87082029161513</c:v>
                </c:pt>
                <c:pt idx="14">
                  <c:v>585.61538143807229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A4-44A1-B5C0-CD57EBCFE21F}"/>
            </c:ext>
          </c:extLst>
        </c:ser>
        <c:ser>
          <c:idx val="1"/>
          <c:order val="1"/>
          <c:tx>
            <c:strRef>
              <c:f>Waste!$B$3</c:f>
              <c:strCache>
                <c:ptCount val="1"/>
                <c:pt idx="0">
                  <c:v>5.B Biological Treatment of Solid Waste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Waste!$C$1:$AK$1</c15:sqref>
                  </c15:fullRef>
                </c:ext>
              </c:extLst>
              <c:f>(Waste!$C$1,Waste!$H$1,Waste!$M$1,Waste!$R$1,Waste!$W$1,Waste!$AB$1:$AK$1)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Waste!$C$3:$AK$3</c15:sqref>
                  </c15:fullRef>
                </c:ext>
              </c:extLst>
              <c:f>(Waste!$C$3,Waste!$H$3,Waste!$M$3,Waste!$R$3,Waste!$W$3,Waste!$AB$3:$AK$3)</c:f>
              <c:numCache>
                <c:formatCode>#,##0.00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47.649235599999997</c:v>
                </c:pt>
                <c:pt idx="4">
                  <c:v>50.026312400000002</c:v>
                </c:pt>
                <c:pt idx="5">
                  <c:v>41.596695200000006</c:v>
                </c:pt>
                <c:pt idx="6">
                  <c:v>40.990482400000005</c:v>
                </c:pt>
                <c:pt idx="7">
                  <c:v>46.863633920362396</c:v>
                </c:pt>
                <c:pt idx="8">
                  <c:v>45.793105543440078</c:v>
                </c:pt>
                <c:pt idx="9">
                  <c:v>49.312999257317337</c:v>
                </c:pt>
                <c:pt idx="10">
                  <c:v>48.144307363679999</c:v>
                </c:pt>
                <c:pt idx="11">
                  <c:v>43.259350754436866</c:v>
                </c:pt>
                <c:pt idx="12">
                  <c:v>38.968717775753049</c:v>
                </c:pt>
                <c:pt idx="13">
                  <c:v>50.162345013201239</c:v>
                </c:pt>
                <c:pt idx="14">
                  <c:v>50.586544705737573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A4-44A1-B5C0-CD57EBCFE21F}"/>
            </c:ext>
          </c:extLst>
        </c:ser>
        <c:ser>
          <c:idx val="2"/>
          <c:order val="2"/>
          <c:tx>
            <c:strRef>
              <c:f>Waste!$B$4</c:f>
              <c:strCache>
                <c:ptCount val="1"/>
                <c:pt idx="0">
                  <c:v>5.C Incineration and Open Burning of Waste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Waste!$C$1:$AK$1</c15:sqref>
                  </c15:fullRef>
                </c:ext>
              </c:extLst>
              <c:f>(Waste!$C$1,Waste!$H$1,Waste!$M$1,Waste!$R$1,Waste!$W$1,Waste!$AB$1:$AK$1)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Waste!$C$4:$AK$4</c15:sqref>
                  </c15:fullRef>
                </c:ext>
              </c:extLst>
              <c:f>(Waste!$C$4,Waste!$H$4,Waste!$M$4,Waste!$R$4,Waste!$W$4,Waste!$AB$4:$AK$4)</c:f>
              <c:numCache>
                <c:formatCode>#,##0.00</c:formatCode>
                <c:ptCount val="15"/>
                <c:pt idx="0">
                  <c:v>97.740765061882584</c:v>
                </c:pt>
                <c:pt idx="1">
                  <c:v>100.61466015448265</c:v>
                </c:pt>
                <c:pt idx="2">
                  <c:v>79.602870990238046</c:v>
                </c:pt>
                <c:pt idx="3">
                  <c:v>132.57234476718929</c:v>
                </c:pt>
                <c:pt idx="4">
                  <c:v>62.072527439734159</c:v>
                </c:pt>
                <c:pt idx="5">
                  <c:v>42.393890563800774</c:v>
                </c:pt>
                <c:pt idx="6">
                  <c:v>25.030907769237675</c:v>
                </c:pt>
                <c:pt idx="7">
                  <c:v>27.449305898653076</c:v>
                </c:pt>
                <c:pt idx="8">
                  <c:v>23.899295638180405</c:v>
                </c:pt>
                <c:pt idx="9">
                  <c:v>32.524203919874395</c:v>
                </c:pt>
                <c:pt idx="10">
                  <c:v>31.188413817965913</c:v>
                </c:pt>
                <c:pt idx="11">
                  <c:v>34.611180998377193</c:v>
                </c:pt>
                <c:pt idx="12">
                  <c:v>36.358605251132751</c:v>
                </c:pt>
                <c:pt idx="13">
                  <c:v>35.031490509845803</c:v>
                </c:pt>
                <c:pt idx="14">
                  <c:v>14.692707798990861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A4-44A1-B5C0-CD57EBCFE21F}"/>
            </c:ext>
          </c:extLst>
        </c:ser>
        <c:ser>
          <c:idx val="3"/>
          <c:order val="3"/>
          <c:tx>
            <c:strRef>
              <c:f>Waste!$B$5</c:f>
              <c:strCache>
                <c:ptCount val="1"/>
                <c:pt idx="0">
                  <c:v>5.D Wastewater Treatment and Discharge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Waste!$C$1:$AK$1</c15:sqref>
                  </c15:fullRef>
                </c:ext>
              </c:extLst>
              <c:f>(Waste!$C$1,Waste!$H$1,Waste!$M$1,Waste!$R$1,Waste!$W$1,Waste!$AB$1:$AK$1)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Waste!$C$5:$AK$5</c15:sqref>
                  </c15:fullRef>
                </c:ext>
              </c:extLst>
              <c:f>(Waste!$C$5,Waste!$H$5,Waste!$M$5,Waste!$R$5,Waste!$W$5,Waste!$AB$5:$AK$5)</c:f>
              <c:numCache>
                <c:formatCode>#,##0.00</c:formatCode>
                <c:ptCount val="15"/>
                <c:pt idx="0">
                  <c:v>135.25319522288586</c:v>
                </c:pt>
                <c:pt idx="1">
                  <c:v>135.25570228818248</c:v>
                </c:pt>
                <c:pt idx="2">
                  <c:v>143.43835361549452</c:v>
                </c:pt>
                <c:pt idx="3">
                  <c:v>134.26355949648877</c:v>
                </c:pt>
                <c:pt idx="4">
                  <c:v>145.69092117405938</c:v>
                </c:pt>
                <c:pt idx="5">
                  <c:v>149.4850276198917</c:v>
                </c:pt>
                <c:pt idx="6">
                  <c:v>150.26509350387198</c:v>
                </c:pt>
                <c:pt idx="7">
                  <c:v>157.91319912572345</c:v>
                </c:pt>
                <c:pt idx="8">
                  <c:v>159.86810890437488</c:v>
                </c:pt>
                <c:pt idx="9">
                  <c:v>162.06495927331579</c:v>
                </c:pt>
                <c:pt idx="10">
                  <c:v>165.94273655711476</c:v>
                </c:pt>
                <c:pt idx="11">
                  <c:v>167.29244638328001</c:v>
                </c:pt>
                <c:pt idx="12">
                  <c:v>170.82172237750405</c:v>
                </c:pt>
                <c:pt idx="13">
                  <c:v>173.97550829078068</c:v>
                </c:pt>
                <c:pt idx="14">
                  <c:v>176.70343331901091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A4-44A1-B5C0-CD57EBCFE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1698688"/>
        <c:axId val="411700224"/>
      </c:barChart>
      <c:catAx>
        <c:axId val="411698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1700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1700224"/>
        <c:scaling>
          <c:orientation val="minMax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5005208333333337E-3"/>
              <c:y val="0.271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16986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9.5260916818812963E-2"/>
          <c:y val="0.89365725625094283"/>
          <c:w val="0.88162321582629477"/>
          <c:h val="0.10061805555555556"/>
        </c:manualLayout>
      </c:layout>
      <c:overlay val="0"/>
      <c:spPr>
        <a:ln>
          <a:noFill/>
        </a:ln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56449789951861E-2"/>
          <c:y val="2.8735758588835609E-2"/>
          <c:w val="0.92670187677397864"/>
          <c:h val="0.912811331544450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2.2'!$B$5</c:f>
              <c:strCache>
                <c:ptCount val="1"/>
                <c:pt idx="0">
                  <c:v>Inter Annual change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-1.675977653631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98-47D2-B878-1A99B541A430}"/>
                </c:ext>
              </c:extLst>
            </c:dLbl>
            <c:dLbl>
              <c:idx val="3"/>
              <c:layout>
                <c:manualLayout>
                  <c:x val="0"/>
                  <c:y val="-3.90431103892690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0C-415D-8A54-8FA586FDED31}"/>
                </c:ext>
              </c:extLst>
            </c:dLbl>
            <c:dLbl>
              <c:idx val="4"/>
              <c:layout>
                <c:manualLayout>
                  <c:x val="0"/>
                  <c:y val="-3.12344268257178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0C-415D-8A54-8FA586FDED31}"/>
                </c:ext>
              </c:extLst>
            </c:dLbl>
            <c:dLbl>
              <c:idx val="5"/>
              <c:layout>
                <c:manualLayout>
                  <c:x val="0"/>
                  <c:y val="-4.29474521710445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0C-415D-8A54-8FA586FDED31}"/>
                </c:ext>
              </c:extLst>
            </c:dLbl>
            <c:dLbl>
              <c:idx val="7"/>
              <c:layout>
                <c:manualLayout>
                  <c:x val="0"/>
                  <c:y val="-4.68521013813069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0C-415D-8A54-8FA586FDED31}"/>
                </c:ext>
              </c:extLst>
            </c:dLbl>
            <c:dLbl>
              <c:idx val="10"/>
              <c:layout>
                <c:manualLayout>
                  <c:x val="0"/>
                  <c:y val="-7.808683563551155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0C-415D-8A54-8FA586FDED31}"/>
                </c:ext>
              </c:extLst>
            </c:dLbl>
            <c:dLbl>
              <c:idx val="11"/>
              <c:layout>
                <c:manualLayout>
                  <c:x val="0"/>
                  <c:y val="-8.19911774172871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0C-415D-8A54-8FA586FDED31}"/>
                </c:ext>
              </c:extLst>
            </c:dLbl>
            <c:dLbl>
              <c:idx val="22"/>
              <c:layout>
                <c:manualLayout>
                  <c:x val="0"/>
                  <c:y val="-1.39664804469273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98-47D2-B878-1A99B541A430}"/>
                </c:ext>
              </c:extLst>
            </c:dLbl>
            <c:dLbl>
              <c:idx val="23"/>
              <c:layout>
                <c:manualLayout>
                  <c:x val="-1.2355937016039622E-16"/>
                  <c:y val="-2.79329608938547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98-47D2-B878-1A99B541A430}"/>
                </c:ext>
              </c:extLst>
            </c:dLbl>
            <c:numFmt formatCode="#,##0_);[Red]\-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2.2'!$D$3:$AK$3</c:f>
              <c:numCache>
                <c:formatCode>General</c:formatCod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numCache>
            </c:numRef>
          </c:cat>
          <c:val>
            <c:numRef>
              <c:f>'Figure 2.2'!$D$5:$AK$5</c:f>
              <c:numCache>
                <c:formatCode>#,##0</c:formatCode>
                <c:ptCount val="34"/>
                <c:pt idx="0">
                  <c:v>966.08627723417158</c:v>
                </c:pt>
                <c:pt idx="1">
                  <c:v>-12.398319716259721</c:v>
                </c:pt>
                <c:pt idx="2">
                  <c:v>448.44351503448706</c:v>
                </c:pt>
                <c:pt idx="3">
                  <c:v>1334.080247307531</c:v>
                </c:pt>
                <c:pt idx="4">
                  <c:v>1392.2827600137825</c:v>
                </c:pt>
                <c:pt idx="5">
                  <c:v>2040.9022082397496</c:v>
                </c:pt>
                <c:pt idx="6">
                  <c:v>1319.7433880740136</c:v>
                </c:pt>
                <c:pt idx="7">
                  <c:v>2460.1491922355272</c:v>
                </c:pt>
                <c:pt idx="8">
                  <c:v>1185.0630959398259</c:v>
                </c:pt>
                <c:pt idx="9">
                  <c:v>2113.5046521179902</c:v>
                </c:pt>
                <c:pt idx="10">
                  <c:v>1982.9280950139073</c:v>
                </c:pt>
                <c:pt idx="11">
                  <c:v>-1925.3197780587361</c:v>
                </c:pt>
                <c:pt idx="12">
                  <c:v>412.4557589089236</c:v>
                </c:pt>
                <c:pt idx="13">
                  <c:v>-700.98177976896113</c:v>
                </c:pt>
                <c:pt idx="14">
                  <c:v>1383.734980826528</c:v>
                </c:pt>
                <c:pt idx="15">
                  <c:v>-884.69468926262925</c:v>
                </c:pt>
                <c:pt idx="16">
                  <c:v>-639.07533212877752</c:v>
                </c:pt>
                <c:pt idx="17">
                  <c:v>-758.6440069648379</c:v>
                </c:pt>
                <c:pt idx="18">
                  <c:v>-5761.5043928050145</c:v>
                </c:pt>
                <c:pt idx="19">
                  <c:v>-372.98622331501974</c:v>
                </c:pt>
                <c:pt idx="20">
                  <c:v>-3967.0137962998779</c:v>
                </c:pt>
                <c:pt idx="21">
                  <c:v>524.4111371473773</c:v>
                </c:pt>
                <c:pt idx="22">
                  <c:v>-346.93625120425713</c:v>
                </c:pt>
                <c:pt idx="23">
                  <c:v>66.223659540402878</c:v>
                </c:pt>
                <c:pt idx="24">
                  <c:v>2346.0038528696969</c:v>
                </c:pt>
                <c:pt idx="25">
                  <c:v>2317.5628768582683</c:v>
                </c:pt>
                <c:pt idx="26">
                  <c:v>-740.58110310598568</c:v>
                </c:pt>
                <c:pt idx="27">
                  <c:v>-337.5236743752539</c:v>
                </c:pt>
                <c:pt idx="28">
                  <c:v>-1800.6052210031849</c:v>
                </c:pt>
                <c:pt idx="29">
                  <c:v>-2155.2042672322277</c:v>
                </c:pt>
                <c:pt idx="30">
                  <c:v>2596.0907511816549</c:v>
                </c:pt>
                <c:pt idx="31">
                  <c:v>-1226.5519785791985</c:v>
                </c:pt>
                <c:pt idx="32">
                  <c:v>-4018.1391867832208</c:v>
                </c:pt>
                <c:pt idx="33">
                  <c:v>-1061.363940150819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0C-415D-8A54-8FA586FDE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5372032"/>
        <c:axId val="415373568"/>
      </c:barChart>
      <c:catAx>
        <c:axId val="41537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b="1"/>
            </a:pPr>
            <a:endParaRPr lang="en-US"/>
          </a:p>
        </c:txPr>
        <c:crossAx val="415373568"/>
        <c:crosses val="autoZero"/>
        <c:auto val="1"/>
        <c:lblAlgn val="ctr"/>
        <c:lblOffset val="100"/>
        <c:noMultiLvlLbl val="0"/>
      </c:catAx>
      <c:valAx>
        <c:axId val="415373568"/>
        <c:scaling>
          <c:orientation val="minMax"/>
          <c:max val="350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kilotonnes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5.534722222222218E-4"/>
              <c:y val="0.3259919444444444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crossAx val="41537203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'Fig 9.1 Indirect CO2'!$B$1</c:f>
              <c:strCache>
                <c:ptCount val="1"/>
                <c:pt idx="0">
                  <c:v>NMVOC (kt)</c:v>
                </c:pt>
              </c:strCache>
            </c:strRef>
          </c:tx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CO2'!$C$12:$AK$12</c:f>
              <c:numCache>
                <c:formatCode>0.000</c:formatCode>
                <c:ptCount val="35"/>
                <c:pt idx="0">
                  <c:v>33.870718045109385</c:v>
                </c:pt>
                <c:pt idx="1">
                  <c:v>33.882737483792738</c:v>
                </c:pt>
                <c:pt idx="2">
                  <c:v>34.034052313979345</c:v>
                </c:pt>
                <c:pt idx="3">
                  <c:v>34.201767684736637</c:v>
                </c:pt>
                <c:pt idx="4">
                  <c:v>34.687727751907659</c:v>
                </c:pt>
                <c:pt idx="5">
                  <c:v>34.76630191740135</c:v>
                </c:pt>
                <c:pt idx="6">
                  <c:v>34.730086752240162</c:v>
                </c:pt>
                <c:pt idx="7">
                  <c:v>34.862635699167633</c:v>
                </c:pt>
                <c:pt idx="8">
                  <c:v>35.026180094109137</c:v>
                </c:pt>
                <c:pt idx="9">
                  <c:v>34.076181785481623</c:v>
                </c:pt>
                <c:pt idx="10">
                  <c:v>32.011903611708988</c:v>
                </c:pt>
                <c:pt idx="11">
                  <c:v>33.529973610541568</c:v>
                </c:pt>
                <c:pt idx="12">
                  <c:v>36.351951614156924</c:v>
                </c:pt>
                <c:pt idx="13">
                  <c:v>36.739558305566248</c:v>
                </c:pt>
                <c:pt idx="14">
                  <c:v>37.830903371398243</c:v>
                </c:pt>
                <c:pt idx="15">
                  <c:v>35.734314088769835</c:v>
                </c:pt>
                <c:pt idx="16">
                  <c:v>36.48701943099627</c:v>
                </c:pt>
                <c:pt idx="17">
                  <c:v>38.339550326221385</c:v>
                </c:pt>
                <c:pt idx="18">
                  <c:v>37.551467209303041</c:v>
                </c:pt>
                <c:pt idx="19">
                  <c:v>37.128502094928834</c:v>
                </c:pt>
                <c:pt idx="20">
                  <c:v>37.258798944311508</c:v>
                </c:pt>
                <c:pt idx="21">
                  <c:v>37.231773151761836</c:v>
                </c:pt>
                <c:pt idx="22">
                  <c:v>38.542245567375218</c:v>
                </c:pt>
                <c:pt idx="23">
                  <c:v>39.885042390305991</c:v>
                </c:pt>
                <c:pt idx="24">
                  <c:v>37.302697568388197</c:v>
                </c:pt>
                <c:pt idx="25">
                  <c:v>38.174612492365114</c:v>
                </c:pt>
                <c:pt idx="26">
                  <c:v>39.206909247214938</c:v>
                </c:pt>
                <c:pt idx="27">
                  <c:v>44.78819680027852</c:v>
                </c:pt>
                <c:pt idx="28">
                  <c:v>45.616327944891871</c:v>
                </c:pt>
                <c:pt idx="29">
                  <c:v>47.565811743992505</c:v>
                </c:pt>
                <c:pt idx="30">
                  <c:v>44.127678297804593</c:v>
                </c:pt>
                <c:pt idx="31">
                  <c:v>47.190299938539965</c:v>
                </c:pt>
                <c:pt idx="32">
                  <c:v>51.173893525103523</c:v>
                </c:pt>
                <c:pt idx="33">
                  <c:v>51.57217284009684</c:v>
                </c:pt>
                <c:pt idx="34">
                  <c:v>51.577561613509445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D7-42B5-8362-965FC2D2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2382720"/>
        <c:axId val="225124736"/>
      </c:barChart>
      <c:lineChart>
        <c:grouping val="standar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CO2'!$C$26:$AK$26</c:f>
              <c:numCache>
                <c:formatCode>0.000</c:formatCode>
                <c:ptCount val="35"/>
                <c:pt idx="0">
                  <c:v>73.317316302890688</c:v>
                </c:pt>
                <c:pt idx="1">
                  <c:v>73.302089205242098</c:v>
                </c:pt>
                <c:pt idx="2">
                  <c:v>73.593206799461143</c:v>
                </c:pt>
                <c:pt idx="3">
                  <c:v>73.920517323556965</c:v>
                </c:pt>
                <c:pt idx="4">
                  <c:v>74.9480428632327</c:v>
                </c:pt>
                <c:pt idx="5">
                  <c:v>75.079183572572219</c:v>
                </c:pt>
                <c:pt idx="6">
                  <c:v>74.95763218591722</c:v>
                </c:pt>
                <c:pt idx="7">
                  <c:v>75.207179980260406</c:v>
                </c:pt>
                <c:pt idx="8">
                  <c:v>75.524974706852234</c:v>
                </c:pt>
                <c:pt idx="9">
                  <c:v>73.393089383675544</c:v>
                </c:pt>
                <c:pt idx="10">
                  <c:v>68.950156244710655</c:v>
                </c:pt>
                <c:pt idx="11">
                  <c:v>72.432760525221624</c:v>
                </c:pt>
                <c:pt idx="12">
                  <c:v>77.72656365925998</c:v>
                </c:pt>
                <c:pt idx="13">
                  <c:v>78.180701232305921</c:v>
                </c:pt>
                <c:pt idx="14">
                  <c:v>80.697205791505439</c:v>
                </c:pt>
                <c:pt idx="15">
                  <c:v>76.131018007871404</c:v>
                </c:pt>
                <c:pt idx="16">
                  <c:v>77.806261225120508</c:v>
                </c:pt>
                <c:pt idx="17">
                  <c:v>81.76202891406399</c:v>
                </c:pt>
                <c:pt idx="18">
                  <c:v>79.836814279765093</c:v>
                </c:pt>
                <c:pt idx="19">
                  <c:v>78.399680209313374</c:v>
                </c:pt>
                <c:pt idx="20">
                  <c:v>78.351946995165832</c:v>
                </c:pt>
                <c:pt idx="21">
                  <c:v>77.998006525029126</c:v>
                </c:pt>
                <c:pt idx="22">
                  <c:v>80.47950848999038</c:v>
                </c:pt>
                <c:pt idx="23">
                  <c:v>82.974054066362413</c:v>
                </c:pt>
                <c:pt idx="24">
                  <c:v>78.086121103976879</c:v>
                </c:pt>
                <c:pt idx="25">
                  <c:v>79.734307058682589</c:v>
                </c:pt>
                <c:pt idx="26">
                  <c:v>81.682270934440098</c:v>
                </c:pt>
                <c:pt idx="27">
                  <c:v>92.529584510105735</c:v>
                </c:pt>
                <c:pt idx="28">
                  <c:v>94.716190369367098</c:v>
                </c:pt>
                <c:pt idx="29">
                  <c:v>98.104636652778083</c:v>
                </c:pt>
                <c:pt idx="30">
                  <c:v>91.149527616437297</c:v>
                </c:pt>
                <c:pt idx="31">
                  <c:v>96.902972587568229</c:v>
                </c:pt>
                <c:pt idx="32">
                  <c:v>104.56826795817935</c:v>
                </c:pt>
                <c:pt idx="33">
                  <c:v>105.4296144331921</c:v>
                </c:pt>
                <c:pt idx="34">
                  <c:v>105.46605546985656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D7-42B5-8362-965FC2D2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128832"/>
        <c:axId val="225126656"/>
      </c:lineChart>
      <c:catAx>
        <c:axId val="22238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225124736"/>
        <c:crosses val="autoZero"/>
        <c:auto val="1"/>
        <c:lblAlgn val="ctr"/>
        <c:lblOffset val="100"/>
        <c:noMultiLvlLbl val="0"/>
      </c:catAx>
      <c:valAx>
        <c:axId val="225124736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NMVOC kilotonnes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222382720"/>
        <c:crosses val="autoZero"/>
        <c:crossBetween val="between"/>
      </c:valAx>
      <c:valAx>
        <c:axId val="225126656"/>
        <c:scaling>
          <c:orientation val="minMax"/>
          <c:max val="115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Indirect CO</a:t>
                </a:r>
                <a:r>
                  <a:rPr lang="en-IE" baseline="-25000"/>
                  <a:t>2</a:t>
                </a:r>
                <a:r>
                  <a:rPr lang="en-IE"/>
                  <a:t> kilotonnes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000">
                <a:solidFill>
                  <a:sysClr val="windowText" lastClr="000000"/>
                </a:solidFill>
              </a:defRPr>
            </a:pPr>
            <a:endParaRPr lang="en-US"/>
          </a:p>
        </c:txPr>
        <c:crossAx val="225128832"/>
        <c:crosses val="max"/>
        <c:crossBetween val="between"/>
      </c:valAx>
      <c:catAx>
        <c:axId val="225128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5126656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b"/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'Fig 9.1 Indirect CO2'!$B$2</c:f>
              <c:strCache>
                <c:ptCount val="1"/>
                <c:pt idx="0">
                  <c:v>2D3a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CO2'!$C$2:$AK$2</c:f>
              <c:numCache>
                <c:formatCode>0.000</c:formatCode>
                <c:ptCount val="35"/>
                <c:pt idx="0">
                  <c:v>7.9266138000000019</c:v>
                </c:pt>
                <c:pt idx="1">
                  <c:v>7.9716076999999981</c:v>
                </c:pt>
                <c:pt idx="2">
                  <c:v>8.0367245</c:v>
                </c:pt>
                <c:pt idx="3">
                  <c:v>8.0810400999999992</c:v>
                </c:pt>
                <c:pt idx="4">
                  <c:v>8.1077199000000011</c:v>
                </c:pt>
                <c:pt idx="5">
                  <c:v>8.142539300000001</c:v>
                </c:pt>
                <c:pt idx="6">
                  <c:v>8.1986120999999983</c:v>
                </c:pt>
                <c:pt idx="7">
                  <c:v>8.2849823000000011</c:v>
                </c:pt>
                <c:pt idx="8">
                  <c:v>8.372709099999998</c:v>
                </c:pt>
                <c:pt idx="9">
                  <c:v>8.4597575999999997</c:v>
                </c:pt>
                <c:pt idx="10">
                  <c:v>8.5680595000000004</c:v>
                </c:pt>
                <c:pt idx="11">
                  <c:v>8.698519199999998</c:v>
                </c:pt>
                <c:pt idx="12">
                  <c:v>8.8567891999999979</c:v>
                </c:pt>
                <c:pt idx="13">
                  <c:v>8.9985538999999992</c:v>
                </c:pt>
                <c:pt idx="14">
                  <c:v>9.1461971999999978</c:v>
                </c:pt>
                <c:pt idx="15">
                  <c:v>9.3465218000000032</c:v>
                </c:pt>
                <c:pt idx="16">
                  <c:v>9.5705868999999986</c:v>
                </c:pt>
                <c:pt idx="17">
                  <c:v>9.8936838000000034</c:v>
                </c:pt>
                <c:pt idx="18">
                  <c:v>10.140811100000002</c:v>
                </c:pt>
                <c:pt idx="19">
                  <c:v>10.250017399999999</c:v>
                </c:pt>
                <c:pt idx="20">
                  <c:v>10.298402800000003</c:v>
                </c:pt>
                <c:pt idx="21">
                  <c:v>10.343848899999999</c:v>
                </c:pt>
                <c:pt idx="22">
                  <c:v>10.386355699999998</c:v>
                </c:pt>
                <c:pt idx="23">
                  <c:v>10.433836699999997</c:v>
                </c:pt>
                <c:pt idx="24">
                  <c:v>10.503249399999998</c:v>
                </c:pt>
                <c:pt idx="25">
                  <c:v>10.599115800000003</c:v>
                </c:pt>
                <c:pt idx="26">
                  <c:v>10.716235600000001</c:v>
                </c:pt>
                <c:pt idx="27">
                  <c:v>10.877444899999999</c:v>
                </c:pt>
                <c:pt idx="28">
                  <c:v>11.044758899999998</c:v>
                </c:pt>
                <c:pt idx="29">
                  <c:v>11.211168499999999</c:v>
                </c:pt>
                <c:pt idx="30">
                  <c:v>11.372603899999998</c:v>
                </c:pt>
                <c:pt idx="31">
                  <c:v>11.473896699999997</c:v>
                </c:pt>
                <c:pt idx="32">
                  <c:v>11.721024</c:v>
                </c:pt>
                <c:pt idx="33">
                  <c:v>11.941697600000001</c:v>
                </c:pt>
                <c:pt idx="34">
                  <c:v>12.164858300000002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D6-48EE-8BEF-94BB70EF4412}"/>
            </c:ext>
          </c:extLst>
        </c:ser>
        <c:ser>
          <c:idx val="2"/>
          <c:order val="1"/>
          <c:tx>
            <c:strRef>
              <c:f>'Fig 9.1 Indirect CO2'!$B$3</c:f>
              <c:strCache>
                <c:ptCount val="1"/>
                <c:pt idx="0">
                  <c:v>2D3b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CO2'!$C$3:$AK$3</c:f>
              <c:numCache>
                <c:formatCode>0.000</c:formatCode>
                <c:ptCount val="35"/>
                <c:pt idx="0">
                  <c:v>3.5200000000000002E-2</c:v>
                </c:pt>
                <c:pt idx="1">
                  <c:v>3.5200000000000002E-2</c:v>
                </c:pt>
                <c:pt idx="2">
                  <c:v>3.5200000000000002E-2</c:v>
                </c:pt>
                <c:pt idx="3">
                  <c:v>3.5200000000000002E-2</c:v>
                </c:pt>
                <c:pt idx="4">
                  <c:v>3.04E-2</c:v>
                </c:pt>
                <c:pt idx="5">
                  <c:v>2.7199999999999998E-2</c:v>
                </c:pt>
                <c:pt idx="6">
                  <c:v>3.3599999999999998E-2</c:v>
                </c:pt>
                <c:pt idx="7">
                  <c:v>3.8399999999999997E-2</c:v>
                </c:pt>
                <c:pt idx="8">
                  <c:v>3.8399999999999997E-2</c:v>
                </c:pt>
                <c:pt idx="9">
                  <c:v>4.1599999999999998E-2</c:v>
                </c:pt>
                <c:pt idx="10">
                  <c:v>4.6399999999999997E-2</c:v>
                </c:pt>
                <c:pt idx="11">
                  <c:v>4.9599999999999998E-2</c:v>
                </c:pt>
                <c:pt idx="12">
                  <c:v>5.1200000000000002E-2</c:v>
                </c:pt>
                <c:pt idx="13">
                  <c:v>5.28E-2</c:v>
                </c:pt>
                <c:pt idx="14">
                  <c:v>5.4399999999999997E-2</c:v>
                </c:pt>
                <c:pt idx="15">
                  <c:v>5.4399999999999997E-2</c:v>
                </c:pt>
                <c:pt idx="16">
                  <c:v>5.6000000000000001E-2</c:v>
                </c:pt>
                <c:pt idx="17">
                  <c:v>5.28E-2</c:v>
                </c:pt>
                <c:pt idx="18">
                  <c:v>4.48E-2</c:v>
                </c:pt>
                <c:pt idx="19">
                  <c:v>5.28E-2</c:v>
                </c:pt>
                <c:pt idx="20">
                  <c:v>3.6799999999999999E-2</c:v>
                </c:pt>
                <c:pt idx="21">
                  <c:v>2.8799999999999999E-2</c:v>
                </c:pt>
                <c:pt idx="22">
                  <c:v>3.04E-2</c:v>
                </c:pt>
                <c:pt idx="23">
                  <c:v>2.8799999999999999E-2</c:v>
                </c:pt>
                <c:pt idx="24">
                  <c:v>2.8799999999999999E-2</c:v>
                </c:pt>
                <c:pt idx="25">
                  <c:v>3.04E-2</c:v>
                </c:pt>
                <c:pt idx="26">
                  <c:v>3.04E-2</c:v>
                </c:pt>
                <c:pt idx="27">
                  <c:v>3.3599999999999998E-2</c:v>
                </c:pt>
                <c:pt idx="28">
                  <c:v>3.2799999999999996E-2</c:v>
                </c:pt>
                <c:pt idx="29">
                  <c:v>3.2000000000000001E-2</c:v>
                </c:pt>
                <c:pt idx="30">
                  <c:v>3.04E-2</c:v>
                </c:pt>
                <c:pt idx="31">
                  <c:v>3.2000000000000001E-2</c:v>
                </c:pt>
                <c:pt idx="32">
                  <c:v>3.2799999999999996E-2</c:v>
                </c:pt>
                <c:pt idx="33">
                  <c:v>3.2000000000000001E-2</c:v>
                </c:pt>
                <c:pt idx="34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D6-48EE-8BEF-94BB70EF4412}"/>
            </c:ext>
          </c:extLst>
        </c:ser>
        <c:ser>
          <c:idx val="3"/>
          <c:order val="2"/>
          <c:tx>
            <c:strRef>
              <c:f>'Fig 9.1 Indirect CO2'!$B$4</c:f>
              <c:strCache>
                <c:ptCount val="1"/>
                <c:pt idx="0">
                  <c:v>2D3d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CO2'!$C$4:$AK$4</c:f>
              <c:numCache>
                <c:formatCode>0.000</c:formatCode>
                <c:ptCount val="35"/>
                <c:pt idx="0">
                  <c:v>7.2328829832261086</c:v>
                </c:pt>
                <c:pt idx="1">
                  <c:v>7.0485600898646048</c:v>
                </c:pt>
                <c:pt idx="2">
                  <c:v>7.0004965110688486</c:v>
                </c:pt>
                <c:pt idx="3">
                  <c:v>7.0063322086908135</c:v>
                </c:pt>
                <c:pt idx="4">
                  <c:v>7.0197467175356989</c:v>
                </c:pt>
                <c:pt idx="5">
                  <c:v>6.9589572596474678</c:v>
                </c:pt>
                <c:pt idx="6">
                  <c:v>6.9247539765615125</c:v>
                </c:pt>
                <c:pt idx="7">
                  <c:v>7.0095950843685353</c:v>
                </c:pt>
                <c:pt idx="8">
                  <c:v>6.733361626240451</c:v>
                </c:pt>
                <c:pt idx="9">
                  <c:v>6.7679041272785625</c:v>
                </c:pt>
                <c:pt idx="10">
                  <c:v>6.6202449433244315</c:v>
                </c:pt>
                <c:pt idx="11">
                  <c:v>6.6420389144830665</c:v>
                </c:pt>
                <c:pt idx="12">
                  <c:v>6.5634361885378079</c:v>
                </c:pt>
                <c:pt idx="13">
                  <c:v>6.1842749366508185</c:v>
                </c:pt>
                <c:pt idx="14">
                  <c:v>6.1940280124910574</c:v>
                </c:pt>
                <c:pt idx="15">
                  <c:v>6.2970470965905072</c:v>
                </c:pt>
                <c:pt idx="16">
                  <c:v>6.4981307304710825</c:v>
                </c:pt>
                <c:pt idx="17">
                  <c:v>6.377486832374534</c:v>
                </c:pt>
                <c:pt idx="18">
                  <c:v>5.2348492299649223</c:v>
                </c:pt>
                <c:pt idx="19">
                  <c:v>4.1560642033500281</c:v>
                </c:pt>
                <c:pt idx="20">
                  <c:v>3.3694016524581758</c:v>
                </c:pt>
                <c:pt idx="21">
                  <c:v>3.2369559364249265</c:v>
                </c:pt>
                <c:pt idx="22">
                  <c:v>3.0254867746637566</c:v>
                </c:pt>
                <c:pt idx="23">
                  <c:v>3.1057828670457499</c:v>
                </c:pt>
                <c:pt idx="24">
                  <c:v>3.4045311961203915</c:v>
                </c:pt>
                <c:pt idx="25">
                  <c:v>2.8913023494064882</c:v>
                </c:pt>
                <c:pt idx="26">
                  <c:v>2.3484905546380896</c:v>
                </c:pt>
                <c:pt idx="27">
                  <c:v>2.1104155295258304</c:v>
                </c:pt>
                <c:pt idx="28">
                  <c:v>2.0518552218039146</c:v>
                </c:pt>
                <c:pt idx="29">
                  <c:v>1.9920658677624654</c:v>
                </c:pt>
                <c:pt idx="30">
                  <c:v>1.7264876520418959</c:v>
                </c:pt>
                <c:pt idx="31">
                  <c:v>1.940461106390738</c:v>
                </c:pt>
                <c:pt idx="32">
                  <c:v>1.8152704135033835</c:v>
                </c:pt>
                <c:pt idx="33">
                  <c:v>2.1048775293342872</c:v>
                </c:pt>
                <c:pt idx="34">
                  <c:v>2.2662735500923441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D6-48EE-8BEF-94BB70EF4412}"/>
            </c:ext>
          </c:extLst>
        </c:ser>
        <c:ser>
          <c:idx val="4"/>
          <c:order val="3"/>
          <c:tx>
            <c:strRef>
              <c:f>'Fig 9.1 Indirect CO2'!$B$5</c:f>
              <c:strCache>
                <c:ptCount val="1"/>
                <c:pt idx="0">
                  <c:v>2D3e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CO2'!$C$5:$AK$5</c:f>
              <c:numCache>
                <c:formatCode>0.000</c:formatCode>
                <c:ptCount val="35"/>
                <c:pt idx="0">
                  <c:v>1.4851747921761498</c:v>
                </c:pt>
                <c:pt idx="1">
                  <c:v>1.4851747921761498</c:v>
                </c:pt>
                <c:pt idx="2">
                  <c:v>1.4851747921761498</c:v>
                </c:pt>
                <c:pt idx="3">
                  <c:v>1.4851747921761498</c:v>
                </c:pt>
                <c:pt idx="4">
                  <c:v>1.9152111905710183</c:v>
                </c:pt>
                <c:pt idx="5">
                  <c:v>2.0339715832312613</c:v>
                </c:pt>
                <c:pt idx="6">
                  <c:v>2.154049295825335</c:v>
                </c:pt>
                <c:pt idx="7">
                  <c:v>1.9066336274378017</c:v>
                </c:pt>
                <c:pt idx="8">
                  <c:v>1.3873809239997752</c:v>
                </c:pt>
                <c:pt idx="9">
                  <c:v>0.54831769234443184</c:v>
                </c:pt>
                <c:pt idx="10">
                  <c:v>0.72158096809108829</c:v>
                </c:pt>
                <c:pt idx="11">
                  <c:v>1.1135570156378436</c:v>
                </c:pt>
                <c:pt idx="12">
                  <c:v>1.4505755716893547</c:v>
                </c:pt>
                <c:pt idx="13">
                  <c:v>0.98843755802666922</c:v>
                </c:pt>
                <c:pt idx="14">
                  <c:v>0.88170810218275752</c:v>
                </c:pt>
                <c:pt idx="15">
                  <c:v>0.81210658979726924</c:v>
                </c:pt>
                <c:pt idx="16">
                  <c:v>1.4258519539216583</c:v>
                </c:pt>
                <c:pt idx="17">
                  <c:v>1.3261606392189542</c:v>
                </c:pt>
                <c:pt idx="18">
                  <c:v>1.3040948810894855</c:v>
                </c:pt>
                <c:pt idx="19">
                  <c:v>0.6718554398001243</c:v>
                </c:pt>
                <c:pt idx="20">
                  <c:v>0.75427140686686522</c:v>
                </c:pt>
                <c:pt idx="21">
                  <c:v>0.7882831969584746</c:v>
                </c:pt>
                <c:pt idx="22">
                  <c:v>0.85552482265037078</c:v>
                </c:pt>
                <c:pt idx="23">
                  <c:v>0.67689459664293161</c:v>
                </c:pt>
                <c:pt idx="24">
                  <c:v>0.75411535346196357</c:v>
                </c:pt>
                <c:pt idx="25">
                  <c:v>0.58453869525588975</c:v>
                </c:pt>
                <c:pt idx="26">
                  <c:v>0.75423961972949483</c:v>
                </c:pt>
                <c:pt idx="27">
                  <c:v>1.0129507895097403</c:v>
                </c:pt>
                <c:pt idx="28">
                  <c:v>1.4552442271734491</c:v>
                </c:pt>
                <c:pt idx="29">
                  <c:v>1.4269475013096711</c:v>
                </c:pt>
                <c:pt idx="30">
                  <c:v>1.069763629318891</c:v>
                </c:pt>
                <c:pt idx="31">
                  <c:v>1.0269767539914731</c:v>
                </c:pt>
                <c:pt idx="32">
                  <c:v>0.89886989272790307</c:v>
                </c:pt>
                <c:pt idx="33">
                  <c:v>0.69462301740048538</c:v>
                </c:pt>
                <c:pt idx="34">
                  <c:v>0.86942391418232245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D6-48EE-8BEF-94BB70EF4412}"/>
            </c:ext>
          </c:extLst>
        </c:ser>
        <c:ser>
          <c:idx val="5"/>
          <c:order val="4"/>
          <c:tx>
            <c:strRef>
              <c:f>'Fig 9.1 Indirect CO2'!$B$6</c:f>
              <c:strCache>
                <c:ptCount val="1"/>
                <c:pt idx="0">
                  <c:v>2D3f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CO2'!$C$6:$AK$6</c:f>
              <c:numCache>
                <c:formatCode>0.000</c:formatCode>
                <c:ptCount val="35"/>
                <c:pt idx="0">
                  <c:v>0.28175948300671838</c:v>
                </c:pt>
                <c:pt idx="1">
                  <c:v>0.28175948300671838</c:v>
                </c:pt>
                <c:pt idx="2">
                  <c:v>0.28175948300671838</c:v>
                </c:pt>
                <c:pt idx="3">
                  <c:v>0.28185454946935334</c:v>
                </c:pt>
                <c:pt idx="4">
                  <c:v>0.33549705188560247</c:v>
                </c:pt>
                <c:pt idx="5">
                  <c:v>0.27030741416411125</c:v>
                </c:pt>
                <c:pt idx="6">
                  <c:v>0.20101678436698187</c:v>
                </c:pt>
                <c:pt idx="7">
                  <c:v>0.17873745849869035</c:v>
                </c:pt>
                <c:pt idx="8">
                  <c:v>0.12558654976422426</c:v>
                </c:pt>
                <c:pt idx="9">
                  <c:v>0.10777784938878966</c:v>
                </c:pt>
                <c:pt idx="10">
                  <c:v>8.9969149013355051E-2</c:v>
                </c:pt>
                <c:pt idx="11">
                  <c:v>8.2332581003815769E-2</c:v>
                </c:pt>
                <c:pt idx="12">
                  <c:v>6.9446050954792421E-2</c:v>
                </c:pt>
                <c:pt idx="13">
                  <c:v>6.9103624058130531E-2</c:v>
                </c:pt>
                <c:pt idx="14">
                  <c:v>5.1725537232196743E-2</c:v>
                </c:pt>
                <c:pt idx="15">
                  <c:v>8.5336222553039229E-2</c:v>
                </c:pt>
                <c:pt idx="16">
                  <c:v>0.12393195550829916</c:v>
                </c:pt>
                <c:pt idx="17">
                  <c:v>0.10545122280325137</c:v>
                </c:pt>
                <c:pt idx="18">
                  <c:v>9.3233931480158752E-2</c:v>
                </c:pt>
                <c:pt idx="19">
                  <c:v>6.2851440546750598E-2</c:v>
                </c:pt>
                <c:pt idx="20">
                  <c:v>5.3367310024411252E-2</c:v>
                </c:pt>
                <c:pt idx="21">
                  <c:v>5.7507626442388438E-2</c:v>
                </c:pt>
                <c:pt idx="22">
                  <c:v>7.4657819593848998E-2</c:v>
                </c:pt>
                <c:pt idx="23">
                  <c:v>5.7258467901273188E-2</c:v>
                </c:pt>
                <c:pt idx="24">
                  <c:v>6.8529159940169018E-2</c:v>
                </c:pt>
                <c:pt idx="25">
                  <c:v>4.4074250583222965E-2</c:v>
                </c:pt>
                <c:pt idx="26">
                  <c:v>6.2176753650032945E-2</c:v>
                </c:pt>
                <c:pt idx="27">
                  <c:v>6.4420037180226403E-2</c:v>
                </c:pt>
                <c:pt idx="28">
                  <c:v>7.1612565603261388E-2</c:v>
                </c:pt>
                <c:pt idx="29">
                  <c:v>5.7540227384279906E-2</c:v>
                </c:pt>
                <c:pt idx="30">
                  <c:v>7.0361691094907475E-2</c:v>
                </c:pt>
                <c:pt idx="31">
                  <c:v>5.5976634248837517E-2</c:v>
                </c:pt>
                <c:pt idx="32">
                  <c:v>6.2543725417695553E-2</c:v>
                </c:pt>
                <c:pt idx="33">
                  <c:v>4.8158668571625568E-2</c:v>
                </c:pt>
                <c:pt idx="34">
                  <c:v>5.0034980334156431E-2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D6-48EE-8BEF-94BB70EF4412}"/>
            </c:ext>
          </c:extLst>
        </c:ser>
        <c:ser>
          <c:idx val="6"/>
          <c:order val="5"/>
          <c:tx>
            <c:strRef>
              <c:f>'Fig 9.1 Indirect CO2'!$B$7</c:f>
              <c:strCache>
                <c:ptCount val="1"/>
                <c:pt idx="0">
                  <c:v>2D3g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CO2'!$C$7:$AK$7</c:f>
              <c:numCache>
                <c:formatCode>0.000</c:formatCode>
                <c:ptCount val="35"/>
                <c:pt idx="0">
                  <c:v>3.0231237200000001</c:v>
                </c:pt>
                <c:pt idx="1">
                  <c:v>3.0231237200000001</c:v>
                </c:pt>
                <c:pt idx="2">
                  <c:v>3.0231237200000001</c:v>
                </c:pt>
                <c:pt idx="3">
                  <c:v>3.0231237200000001</c:v>
                </c:pt>
                <c:pt idx="4">
                  <c:v>3.0231237200000001</c:v>
                </c:pt>
                <c:pt idx="5">
                  <c:v>3.0243837200000003</c:v>
                </c:pt>
                <c:pt idx="6">
                  <c:v>3.0243837200000003</c:v>
                </c:pt>
                <c:pt idx="7">
                  <c:v>3.0243837200000003</c:v>
                </c:pt>
                <c:pt idx="8">
                  <c:v>3.0243837200000003</c:v>
                </c:pt>
                <c:pt idx="9">
                  <c:v>2.87303351625</c:v>
                </c:pt>
                <c:pt idx="10">
                  <c:v>2.7856559143750004</c:v>
                </c:pt>
                <c:pt idx="11">
                  <c:v>2.6467436134375002</c:v>
                </c:pt>
                <c:pt idx="12">
                  <c:v>2.4733607067187497</c:v>
                </c:pt>
                <c:pt idx="13">
                  <c:v>2.5004784225000001</c:v>
                </c:pt>
                <c:pt idx="14">
                  <c:v>2.3421441646666668</c:v>
                </c:pt>
                <c:pt idx="15">
                  <c:v>0.99122287109009011</c:v>
                </c:pt>
                <c:pt idx="16">
                  <c:v>1.0079640746058558</c:v>
                </c:pt>
                <c:pt idx="17">
                  <c:v>1.1897368819290541</c:v>
                </c:pt>
                <c:pt idx="18">
                  <c:v>1.1342139302522525</c:v>
                </c:pt>
                <c:pt idx="19">
                  <c:v>1.371320557135135</c:v>
                </c:pt>
                <c:pt idx="20">
                  <c:v>0.75148788436679559</c:v>
                </c:pt>
                <c:pt idx="21">
                  <c:v>0.80979587668725872</c:v>
                </c:pt>
                <c:pt idx="22">
                  <c:v>0.79493481542084932</c:v>
                </c:pt>
                <c:pt idx="23">
                  <c:v>0.77738138906563703</c:v>
                </c:pt>
                <c:pt idx="24">
                  <c:v>0.66237912613127414</c:v>
                </c:pt>
                <c:pt idx="25">
                  <c:v>0.60806887328571435</c:v>
                </c:pt>
                <c:pt idx="26">
                  <c:v>0.74351061071428559</c:v>
                </c:pt>
                <c:pt idx="27">
                  <c:v>0.88008108414285713</c:v>
                </c:pt>
                <c:pt idx="28">
                  <c:v>0.94190170102380955</c:v>
                </c:pt>
                <c:pt idx="29">
                  <c:v>0.555522641988619</c:v>
                </c:pt>
                <c:pt idx="30">
                  <c:v>0.42491197262423802</c:v>
                </c:pt>
                <c:pt idx="31">
                  <c:v>0.28456038102380954</c:v>
                </c:pt>
                <c:pt idx="32">
                  <c:v>0.42488920282857146</c:v>
                </c:pt>
                <c:pt idx="33">
                  <c:v>0.55987838663809542</c:v>
                </c:pt>
                <c:pt idx="34">
                  <c:v>0.44123847751666662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5D6-48EE-8BEF-94BB70EF4412}"/>
            </c:ext>
          </c:extLst>
        </c:ser>
        <c:ser>
          <c:idx val="7"/>
          <c:order val="6"/>
          <c:tx>
            <c:strRef>
              <c:f>'Fig 9.1 Indirect CO2'!$B$8</c:f>
              <c:strCache>
                <c:ptCount val="1"/>
                <c:pt idx="0">
                  <c:v>2D3h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CO2'!$C$8:$AK$8</c:f>
              <c:numCache>
                <c:formatCode>0.000</c:formatCode>
                <c:ptCount val="35"/>
                <c:pt idx="0">
                  <c:v>2.9119999999999999</c:v>
                </c:pt>
                <c:pt idx="1">
                  <c:v>2.9119999999999999</c:v>
                </c:pt>
                <c:pt idx="2">
                  <c:v>2.9119999999999999</c:v>
                </c:pt>
                <c:pt idx="3">
                  <c:v>2.9119999999999999</c:v>
                </c:pt>
                <c:pt idx="4">
                  <c:v>2.9119999999999999</c:v>
                </c:pt>
                <c:pt idx="5">
                  <c:v>2.9119999999999999</c:v>
                </c:pt>
                <c:pt idx="6">
                  <c:v>2.9119999999999999</c:v>
                </c:pt>
                <c:pt idx="7">
                  <c:v>2.9119999999999999</c:v>
                </c:pt>
                <c:pt idx="8">
                  <c:v>2.9119999999999999</c:v>
                </c:pt>
                <c:pt idx="9">
                  <c:v>2.267983333333333</c:v>
                </c:pt>
                <c:pt idx="10">
                  <c:v>1.9459749999999998</c:v>
                </c:pt>
                <c:pt idx="11">
                  <c:v>1.784970833333333</c:v>
                </c:pt>
                <c:pt idx="12">
                  <c:v>1.7044687499999998</c:v>
                </c:pt>
                <c:pt idx="13">
                  <c:v>1.6642177083333329</c:v>
                </c:pt>
                <c:pt idx="14">
                  <c:v>1.6239666666666666</c:v>
                </c:pt>
                <c:pt idx="15">
                  <c:v>0.94338333333333324</c:v>
                </c:pt>
                <c:pt idx="16">
                  <c:v>0.26279999999999998</c:v>
                </c:pt>
                <c:pt idx="17">
                  <c:v>0.63544599999999996</c:v>
                </c:pt>
                <c:pt idx="18">
                  <c:v>1.4627706999999999</c:v>
                </c:pt>
                <c:pt idx="19">
                  <c:v>2.2455012999999999</c:v>
                </c:pt>
                <c:pt idx="20">
                  <c:v>1.8652219999999999</c:v>
                </c:pt>
                <c:pt idx="21">
                  <c:v>1.6090442999999999</c:v>
                </c:pt>
                <c:pt idx="22">
                  <c:v>0.85206150000000003</c:v>
                </c:pt>
                <c:pt idx="23">
                  <c:v>0.89844059999999981</c:v>
                </c:pt>
                <c:pt idx="24">
                  <c:v>0.98032999999999992</c:v>
                </c:pt>
                <c:pt idx="25">
                  <c:v>1.0231969999999999</c:v>
                </c:pt>
                <c:pt idx="26">
                  <c:v>1.0277939</c:v>
                </c:pt>
                <c:pt idx="27">
                  <c:v>0.84446449999999995</c:v>
                </c:pt>
                <c:pt idx="28">
                  <c:v>0.73013449999999991</c:v>
                </c:pt>
                <c:pt idx="29">
                  <c:v>0.41448999999999991</c:v>
                </c:pt>
                <c:pt idx="30">
                  <c:v>0.41064812700000003</c:v>
                </c:pt>
                <c:pt idx="31">
                  <c:v>0.29043170000000001</c:v>
                </c:pt>
                <c:pt idx="32">
                  <c:v>0.44190848900000002</c:v>
                </c:pt>
                <c:pt idx="33">
                  <c:v>0.23252999999999999</c:v>
                </c:pt>
                <c:pt idx="34">
                  <c:v>0.25860647800000003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D6-48EE-8BEF-94BB70EF4412}"/>
            </c:ext>
          </c:extLst>
        </c:ser>
        <c:ser>
          <c:idx val="8"/>
          <c:order val="7"/>
          <c:tx>
            <c:strRef>
              <c:f>'Fig 9.1 Indirect CO2'!$B$9</c:f>
              <c:strCache>
                <c:ptCount val="1"/>
                <c:pt idx="0">
                  <c:v>2D3i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CO2'!$C$9:$AK$9</c:f>
              <c:numCache>
                <c:formatCode>0.000</c:formatCode>
                <c:ptCount val="35"/>
                <c:pt idx="0">
                  <c:v>1.3228751820651894</c:v>
                </c:pt>
                <c:pt idx="1">
                  <c:v>1.3268907008860589</c:v>
                </c:pt>
                <c:pt idx="2">
                  <c:v>1.3178142312809422</c:v>
                </c:pt>
                <c:pt idx="3">
                  <c:v>1.3026634320422534</c:v>
                </c:pt>
                <c:pt idx="4">
                  <c:v>1.1292385761657429</c:v>
                </c:pt>
                <c:pt idx="5">
                  <c:v>1.0751438138600693</c:v>
                </c:pt>
                <c:pt idx="6">
                  <c:v>1.290946809455918</c:v>
                </c:pt>
                <c:pt idx="7">
                  <c:v>2.0789423</c:v>
                </c:pt>
                <c:pt idx="8">
                  <c:v>2.1414963</c:v>
                </c:pt>
                <c:pt idx="9">
                  <c:v>2.2962333333333333</c:v>
                </c:pt>
                <c:pt idx="10">
                  <c:v>1.4440721166666668</c:v>
                </c:pt>
                <c:pt idx="11">
                  <c:v>2.9956364</c:v>
                </c:pt>
                <c:pt idx="12">
                  <c:v>2.4743534333333335</c:v>
                </c:pt>
                <c:pt idx="13">
                  <c:v>1.5123899666666667</c:v>
                </c:pt>
                <c:pt idx="14">
                  <c:v>3.486567590909091</c:v>
                </c:pt>
                <c:pt idx="15">
                  <c:v>3.6415264999999999</c:v>
                </c:pt>
                <c:pt idx="16">
                  <c:v>3.8481264999999998</c:v>
                </c:pt>
                <c:pt idx="17">
                  <c:v>5.1811885000000002</c:v>
                </c:pt>
                <c:pt idx="18">
                  <c:v>3.7790967763636365</c:v>
                </c:pt>
                <c:pt idx="19">
                  <c:v>2.6451055000000001</c:v>
                </c:pt>
                <c:pt idx="20">
                  <c:v>1.9071128049999999</c:v>
                </c:pt>
                <c:pt idx="21">
                  <c:v>2.0517560510050004</c:v>
                </c:pt>
                <c:pt idx="22">
                  <c:v>1.7120817500000001</c:v>
                </c:pt>
                <c:pt idx="23">
                  <c:v>1.4297037500000001</c:v>
                </c:pt>
                <c:pt idx="24">
                  <c:v>1.7486969750000001</c:v>
                </c:pt>
                <c:pt idx="25">
                  <c:v>1.9298937809999999</c:v>
                </c:pt>
                <c:pt idx="26">
                  <c:v>1.8895026459499999</c:v>
                </c:pt>
                <c:pt idx="27">
                  <c:v>1.9831962665774998</c:v>
                </c:pt>
                <c:pt idx="28">
                  <c:v>2.2419012331898753</c:v>
                </c:pt>
                <c:pt idx="29">
                  <c:v>2.2603550524489435</c:v>
                </c:pt>
                <c:pt idx="30">
                  <c:v>2.3098773964651</c:v>
                </c:pt>
                <c:pt idx="31">
                  <c:v>1.9814148377785785</c:v>
                </c:pt>
                <c:pt idx="32">
                  <c:v>2.0089691851104932</c:v>
                </c:pt>
                <c:pt idx="33">
                  <c:v>2.2595257739506214</c:v>
                </c:pt>
                <c:pt idx="34">
                  <c:v>1.8736711215544091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D6-48EE-8BEF-94BB70EF4412}"/>
            </c:ext>
          </c:extLst>
        </c:ser>
        <c:ser>
          <c:idx val="9"/>
          <c:order val="8"/>
          <c:tx>
            <c:strRef>
              <c:f>'Fig 9.1 Indirect CO2'!$B$10</c:f>
              <c:strCache>
                <c:ptCount val="1"/>
                <c:pt idx="0">
                  <c:v>2G4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CO2'!$C$10:$AK$10</c:f>
              <c:numCache>
                <c:formatCode>0.000</c:formatCode>
                <c:ptCount val="35"/>
                <c:pt idx="0">
                  <c:v>3.3876815764E-2</c:v>
                </c:pt>
                <c:pt idx="1">
                  <c:v>3.6533249521999996E-2</c:v>
                </c:pt>
                <c:pt idx="2">
                  <c:v>3.4829703589999997E-2</c:v>
                </c:pt>
                <c:pt idx="3">
                  <c:v>3.3392552226000002E-2</c:v>
                </c:pt>
                <c:pt idx="4">
                  <c:v>3.4548194186000011E-2</c:v>
                </c:pt>
                <c:pt idx="5">
                  <c:v>3.6832600133999992E-2</c:v>
                </c:pt>
                <c:pt idx="6">
                  <c:v>3.5375758439999995E-2</c:v>
                </c:pt>
                <c:pt idx="7">
                  <c:v>3.6167055847999993E-2</c:v>
                </c:pt>
                <c:pt idx="8">
                  <c:v>3.7032904018000003E-2</c:v>
                </c:pt>
                <c:pt idx="9">
                  <c:v>3.9544582329999994E-2</c:v>
                </c:pt>
                <c:pt idx="10">
                  <c:v>3.9405292212000002E-2</c:v>
                </c:pt>
                <c:pt idx="11">
                  <c:v>3.9097014703999997E-2</c:v>
                </c:pt>
                <c:pt idx="12">
                  <c:v>4.0342867003999999E-2</c:v>
                </c:pt>
                <c:pt idx="13">
                  <c:v>3.5692824178000002E-2</c:v>
                </c:pt>
                <c:pt idx="14">
                  <c:v>3.0673267438000001E-2</c:v>
                </c:pt>
                <c:pt idx="15">
                  <c:v>3.1594320647999996E-2</c:v>
                </c:pt>
                <c:pt idx="16">
                  <c:v>3.2118576863999992E-2</c:v>
                </c:pt>
                <c:pt idx="17">
                  <c:v>3.1042866051999997E-2</c:v>
                </c:pt>
                <c:pt idx="18">
                  <c:v>2.8461208841999996E-2</c:v>
                </c:pt>
                <c:pt idx="19">
                  <c:v>2.72493953424E-2</c:v>
                </c:pt>
                <c:pt idx="20">
                  <c:v>2.4383907173999998E-2</c:v>
                </c:pt>
                <c:pt idx="21">
                  <c:v>2.4621071046E-2</c:v>
                </c:pt>
                <c:pt idx="22">
                  <c:v>2.2587468283600001E-2</c:v>
                </c:pt>
                <c:pt idx="23">
                  <c:v>1.9685013550399998E-2</c:v>
                </c:pt>
                <c:pt idx="24">
                  <c:v>1.87240441344E-2</c:v>
                </c:pt>
                <c:pt idx="25">
                  <c:v>2.0200677798399999E-2</c:v>
                </c:pt>
                <c:pt idx="26">
                  <c:v>1.7030250511999998E-2</c:v>
                </c:pt>
                <c:pt idx="27">
                  <c:v>2.2001657286399998E-2</c:v>
                </c:pt>
                <c:pt idx="28">
                  <c:v>1.1156837331199999E-2</c:v>
                </c:pt>
                <c:pt idx="29">
                  <c:v>1.7243360310000001E-2</c:v>
                </c:pt>
                <c:pt idx="30">
                  <c:v>1.608897917E-2</c:v>
                </c:pt>
                <c:pt idx="31">
                  <c:v>1.68702540996E-2</c:v>
                </c:pt>
                <c:pt idx="32">
                  <c:v>1.4375236906800001E-2</c:v>
                </c:pt>
                <c:pt idx="33">
                  <c:v>1.2031869739999999E-2</c:v>
                </c:pt>
                <c:pt idx="34">
                  <c:v>1.1571425923200001E-2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5D6-48EE-8BEF-94BB70EF4412}"/>
            </c:ext>
          </c:extLst>
        </c:ser>
        <c:ser>
          <c:idx val="10"/>
          <c:order val="9"/>
          <c:tx>
            <c:strRef>
              <c:f>'Fig 9.1 Indirect CO2'!$B$11</c:f>
              <c:strCache>
                <c:ptCount val="1"/>
                <c:pt idx="0">
                  <c:v>2H2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 9.1 Indirect CO2'!$C$11:$AK$11</c:f>
              <c:numCache>
                <c:formatCode>0.000</c:formatCode>
                <c:ptCount val="35"/>
                <c:pt idx="0">
                  <c:v>9.6172112688712179</c:v>
                </c:pt>
                <c:pt idx="1">
                  <c:v>9.7618877483372088</c:v>
                </c:pt>
                <c:pt idx="2">
                  <c:v>9.9069293728566912</c:v>
                </c:pt>
                <c:pt idx="3">
                  <c:v>10.040986330132064</c:v>
                </c:pt>
                <c:pt idx="4">
                  <c:v>10.180242401563589</c:v>
                </c:pt>
                <c:pt idx="5">
                  <c:v>10.284966226364435</c:v>
                </c:pt>
                <c:pt idx="6">
                  <c:v>9.9553483075904214</c:v>
                </c:pt>
                <c:pt idx="7">
                  <c:v>9.3927941530146022</c:v>
                </c:pt>
                <c:pt idx="8">
                  <c:v>10.253828970086687</c:v>
                </c:pt>
                <c:pt idx="9">
                  <c:v>10.674029751223175</c:v>
                </c:pt>
                <c:pt idx="10">
                  <c:v>9.7505407280264436</c:v>
                </c:pt>
                <c:pt idx="11">
                  <c:v>9.47747803794201</c:v>
                </c:pt>
                <c:pt idx="12">
                  <c:v>12.667978845918887</c:v>
                </c:pt>
                <c:pt idx="13">
                  <c:v>14.733609365152631</c:v>
                </c:pt>
                <c:pt idx="14">
                  <c:v>14.019492829811812</c:v>
                </c:pt>
                <c:pt idx="15">
                  <c:v>13.531175354757586</c:v>
                </c:pt>
                <c:pt idx="16">
                  <c:v>13.661508739625376</c:v>
                </c:pt>
                <c:pt idx="17">
                  <c:v>13.546553583843592</c:v>
                </c:pt>
                <c:pt idx="18">
                  <c:v>14.329135451310577</c:v>
                </c:pt>
                <c:pt idx="19">
                  <c:v>15.645736858754397</c:v>
                </c:pt>
                <c:pt idx="20">
                  <c:v>18.198349178421253</c:v>
                </c:pt>
                <c:pt idx="21">
                  <c:v>18.281160193197788</c:v>
                </c:pt>
                <c:pt idx="22">
                  <c:v>20.788154916762792</c:v>
                </c:pt>
                <c:pt idx="23">
                  <c:v>22.457259006099999</c:v>
                </c:pt>
                <c:pt idx="24">
                  <c:v>19.1333423136</c:v>
                </c:pt>
                <c:pt idx="25">
                  <c:v>20.443821065035397</c:v>
                </c:pt>
                <c:pt idx="26">
                  <c:v>21.617529312021031</c:v>
                </c:pt>
                <c:pt idx="27">
                  <c:v>26.959622036055968</c:v>
                </c:pt>
                <c:pt idx="28">
                  <c:v>27.034962758766365</c:v>
                </c:pt>
                <c:pt idx="29">
                  <c:v>29.598478592788528</c:v>
                </c:pt>
                <c:pt idx="30">
                  <c:v>26.696534950089564</c:v>
                </c:pt>
                <c:pt idx="31">
                  <c:v>30.087711571006931</c:v>
                </c:pt>
                <c:pt idx="32">
                  <c:v>33.753243379608676</c:v>
                </c:pt>
                <c:pt idx="33">
                  <c:v>33.686849994461724</c:v>
                </c:pt>
                <c:pt idx="34">
                  <c:v>33.609883365906342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D6-48EE-8BEF-94BB70EF44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51424992"/>
        <c:axId val="951425320"/>
      </c:barChart>
      <c:catAx>
        <c:axId val="95142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1425320"/>
        <c:crosses val="autoZero"/>
        <c:auto val="1"/>
        <c:lblAlgn val="ctr"/>
        <c:lblOffset val="100"/>
        <c:noMultiLvlLbl val="0"/>
      </c:catAx>
      <c:valAx>
        <c:axId val="951425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142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000002206765546"/>
          <c:y val="0.9423873297889046"/>
          <c:w val="0.80487789198313187"/>
          <c:h val="5.44162236130740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980952025546576E-2"/>
          <c:y val="2.9606719160104988E-2"/>
          <c:w val="0.95557151919991046"/>
          <c:h val="0.60492220472440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Trends!$B$2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Trends!$C$2:$AK$2</c:f>
              <c:numCache>
                <c:formatCode>#,##0.0</c:formatCode>
                <c:ptCount val="35"/>
                <c:pt idx="0">
                  <c:v>11216.006897188001</c:v>
                </c:pt>
                <c:pt idx="1">
                  <c:v>11676.912642158379</c:v>
                </c:pt>
                <c:pt idx="2">
                  <c:v>12338.101943634676</c:v>
                </c:pt>
                <c:pt idx="3">
                  <c:v>12354.405702160784</c:v>
                </c:pt>
                <c:pt idx="4">
                  <c:v>12691.720569085026</c:v>
                </c:pt>
                <c:pt idx="5">
                  <c:v>13376.335800202445</c:v>
                </c:pt>
                <c:pt idx="6">
                  <c:v>14096.080157652261</c:v>
                </c:pt>
                <c:pt idx="7">
                  <c:v>14753.528053849997</c:v>
                </c:pt>
                <c:pt idx="8">
                  <c:v>15134.319622632313</c:v>
                </c:pt>
                <c:pt idx="9">
                  <c:v>15792.726170428799</c:v>
                </c:pt>
                <c:pt idx="10">
                  <c:v>16109.096093165621</c:v>
                </c:pt>
                <c:pt idx="11">
                  <c:v>17326.33076724596</c:v>
                </c:pt>
                <c:pt idx="12">
                  <c:v>16410.693012880532</c:v>
                </c:pt>
                <c:pt idx="13">
                  <c:v>15715.35771620448</c:v>
                </c:pt>
                <c:pt idx="14">
                  <c:v>15326.066218735727</c:v>
                </c:pt>
                <c:pt idx="15">
                  <c:v>15818.048991002814</c:v>
                </c:pt>
                <c:pt idx="16">
                  <c:v>15065.198898281638</c:v>
                </c:pt>
                <c:pt idx="17">
                  <c:v>14570.702096295341</c:v>
                </c:pt>
                <c:pt idx="18">
                  <c:v>14691.394291696328</c:v>
                </c:pt>
                <c:pt idx="19">
                  <c:v>13103.044786983446</c:v>
                </c:pt>
                <c:pt idx="20">
                  <c:v>13363.791583812799</c:v>
                </c:pt>
                <c:pt idx="21">
                  <c:v>11967.756819599468</c:v>
                </c:pt>
                <c:pt idx="22">
                  <c:v>12810.00727787816</c:v>
                </c:pt>
                <c:pt idx="23">
                  <c:v>11449.199806029823</c:v>
                </c:pt>
                <c:pt idx="24">
                  <c:v>11244.354276005262</c:v>
                </c:pt>
                <c:pt idx="25">
                  <c:v>11853.549913721334</c:v>
                </c:pt>
                <c:pt idx="26">
                  <c:v>12575.05938245677</c:v>
                </c:pt>
                <c:pt idx="27">
                  <c:v>11762.707268659155</c:v>
                </c:pt>
                <c:pt idx="28">
                  <c:v>10442.012169952053</c:v>
                </c:pt>
                <c:pt idx="29">
                  <c:v>9197.6989274573498</c:v>
                </c:pt>
                <c:pt idx="30">
                  <c:v>8551.7849155144231</c:v>
                </c:pt>
                <c:pt idx="31">
                  <c:v>10085.640873085991</c:v>
                </c:pt>
                <c:pt idx="32">
                  <c:v>9902.875488240752</c:v>
                </c:pt>
                <c:pt idx="33">
                  <c:v>7760.1043382036642</c:v>
                </c:pt>
                <c:pt idx="34">
                  <c:v>7061.4834117686123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19-45F9-8463-B5BB076BE411}"/>
            </c:ext>
          </c:extLst>
        </c:ser>
        <c:ser>
          <c:idx val="1"/>
          <c:order val="1"/>
          <c:tx>
            <c:strRef>
              <c:f>Trends!$B$3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Trends!$C$3:$AK$3</c:f>
              <c:numCache>
                <c:formatCode>#,##0.0</c:formatCode>
                <c:ptCount val="35"/>
                <c:pt idx="0">
                  <c:v>4093.4796725040505</c:v>
                </c:pt>
                <c:pt idx="1">
                  <c:v>4390.2590444083089</c:v>
                </c:pt>
                <c:pt idx="2">
                  <c:v>4068.8257660118911</c:v>
                </c:pt>
                <c:pt idx="3">
                  <c:v>4276.272644262639</c:v>
                </c:pt>
                <c:pt idx="4">
                  <c:v>4544.6400942844357</c:v>
                </c:pt>
                <c:pt idx="5">
                  <c:v>4567.553656866784</c:v>
                </c:pt>
                <c:pt idx="6">
                  <c:v>4410.4319526421559</c:v>
                </c:pt>
                <c:pt idx="7">
                  <c:v>4761.1133863428286</c:v>
                </c:pt>
                <c:pt idx="8">
                  <c:v>4740.5144831688376</c:v>
                </c:pt>
                <c:pt idx="9">
                  <c:v>4922.5957466858717</c:v>
                </c:pt>
                <c:pt idx="10">
                  <c:v>5706.0835225042583</c:v>
                </c:pt>
                <c:pt idx="11">
                  <c:v>5679.0817327494806</c:v>
                </c:pt>
                <c:pt idx="12">
                  <c:v>5345.4098937067083</c:v>
                </c:pt>
                <c:pt idx="13">
                  <c:v>5460.0404328108043</c:v>
                </c:pt>
                <c:pt idx="14">
                  <c:v>5524.4635461483967</c:v>
                </c:pt>
                <c:pt idx="15">
                  <c:v>5653.3355829282928</c:v>
                </c:pt>
                <c:pt idx="16">
                  <c:v>5451.2732045185412</c:v>
                </c:pt>
                <c:pt idx="17">
                  <c:v>5526.5338550347242</c:v>
                </c:pt>
                <c:pt idx="18">
                  <c:v>5352.2349175943164</c:v>
                </c:pt>
                <c:pt idx="19">
                  <c:v>4329.6502892322878</c:v>
                </c:pt>
                <c:pt idx="20">
                  <c:v>4271.8350090174672</c:v>
                </c:pt>
                <c:pt idx="21">
                  <c:v>3842.2146370610831</c:v>
                </c:pt>
                <c:pt idx="22">
                  <c:v>3921.6508378838521</c:v>
                </c:pt>
                <c:pt idx="23">
                  <c:v>4145.4267726951775</c:v>
                </c:pt>
                <c:pt idx="24">
                  <c:v>4206.8681022787141</c:v>
                </c:pt>
                <c:pt idx="25">
                  <c:v>4315.2741868049397</c:v>
                </c:pt>
                <c:pt idx="26">
                  <c:v>4401.1661014930587</c:v>
                </c:pt>
                <c:pt idx="27">
                  <c:v>4629.3968973696356</c:v>
                </c:pt>
                <c:pt idx="28">
                  <c:v>4830.4761723200036</c:v>
                </c:pt>
                <c:pt idx="29">
                  <c:v>4756.3893319215395</c:v>
                </c:pt>
                <c:pt idx="30">
                  <c:v>4755.6937496742967</c:v>
                </c:pt>
                <c:pt idx="31">
                  <c:v>4779.2879687929099</c:v>
                </c:pt>
                <c:pt idx="32">
                  <c:v>4523.0966688144526</c:v>
                </c:pt>
                <c:pt idx="33">
                  <c:v>4315.4866912593934</c:v>
                </c:pt>
                <c:pt idx="34">
                  <c:v>4313.2159048485473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19-45F9-8463-B5BB076BE411}"/>
            </c:ext>
          </c:extLst>
        </c:ser>
        <c:ser>
          <c:idx val="2"/>
          <c:order val="2"/>
          <c:tx>
            <c:strRef>
              <c:f>Trends!$B$4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Trends!$C$4:$AK$4</c:f>
              <c:numCache>
                <c:formatCode>#,##0.0</c:formatCode>
                <c:ptCount val="35"/>
                <c:pt idx="0">
                  <c:v>5143.2209966235951</c:v>
                </c:pt>
                <c:pt idx="1">
                  <c:v>5322.7843802160169</c:v>
                </c:pt>
                <c:pt idx="2">
                  <c:v>5750.6987650146748</c:v>
                </c:pt>
                <c:pt idx="3">
                  <c:v>5725.0387959524587</c:v>
                </c:pt>
                <c:pt idx="4">
                  <c:v>5973.8891872805552</c:v>
                </c:pt>
                <c:pt idx="5">
                  <c:v>6264.1164021529803</c:v>
                </c:pt>
                <c:pt idx="6">
                  <c:v>7306.286756026323</c:v>
                </c:pt>
                <c:pt idx="7">
                  <c:v>7679.9384200278218</c:v>
                </c:pt>
                <c:pt idx="8">
                  <c:v>9019.9298187072909</c:v>
                </c:pt>
                <c:pt idx="9">
                  <c:v>9739.6286797149987</c:v>
                </c:pt>
                <c:pt idx="10">
                  <c:v>10779.064760547242</c:v>
                </c:pt>
                <c:pt idx="11">
                  <c:v>11302.081525030779</c:v>
                </c:pt>
                <c:pt idx="12">
                  <c:v>11495.627052395095</c:v>
                </c:pt>
                <c:pt idx="13">
                  <c:v>11698.307223508677</c:v>
                </c:pt>
                <c:pt idx="14">
                  <c:v>12416.765300888672</c:v>
                </c:pt>
                <c:pt idx="15">
                  <c:v>13126.068210434125</c:v>
                </c:pt>
                <c:pt idx="16">
                  <c:v>13806.785375035828</c:v>
                </c:pt>
                <c:pt idx="17">
                  <c:v>14395.602041158794</c:v>
                </c:pt>
                <c:pt idx="18">
                  <c:v>13666.755164102264</c:v>
                </c:pt>
                <c:pt idx="19">
                  <c:v>12447.810291124999</c:v>
                </c:pt>
                <c:pt idx="20">
                  <c:v>11533.578153225755</c:v>
                </c:pt>
                <c:pt idx="21">
                  <c:v>11225.578970757142</c:v>
                </c:pt>
                <c:pt idx="22">
                  <c:v>10838.408338745507</c:v>
                </c:pt>
                <c:pt idx="23">
                  <c:v>11063.116542180649</c:v>
                </c:pt>
                <c:pt idx="24">
                  <c:v>11346.0283205501</c:v>
                </c:pt>
                <c:pt idx="25">
                  <c:v>11839.31312890391</c:v>
                </c:pt>
                <c:pt idx="26">
                  <c:v>12350.308810652072</c:v>
                </c:pt>
                <c:pt idx="27">
                  <c:v>12201.875775585751</c:v>
                </c:pt>
                <c:pt idx="28">
                  <c:v>12396.296074131824</c:v>
                </c:pt>
                <c:pt idx="29">
                  <c:v>12423.797859730013</c:v>
                </c:pt>
                <c:pt idx="30">
                  <c:v>10484.278463864934</c:v>
                </c:pt>
                <c:pt idx="31">
                  <c:v>11194.295206370381</c:v>
                </c:pt>
                <c:pt idx="32">
                  <c:v>11884.953384646598</c:v>
                </c:pt>
                <c:pt idx="33">
                  <c:v>11932.664674559539</c:v>
                </c:pt>
                <c:pt idx="34">
                  <c:v>11782.611359599925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19-45F9-8463-B5BB076BE411}"/>
            </c:ext>
          </c:extLst>
        </c:ser>
        <c:ser>
          <c:idx val="3"/>
          <c:order val="3"/>
          <c:tx>
            <c:strRef>
              <c:f>Trends!$B$5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Trends!$C$5:$AK$5</c:f>
              <c:numCache>
                <c:formatCode>#,##0.0</c:formatCode>
                <c:ptCount val="35"/>
                <c:pt idx="0">
                  <c:v>10513.338621350136</c:v>
                </c:pt>
                <c:pt idx="1">
                  <c:v>10635.376307262773</c:v>
                </c:pt>
                <c:pt idx="2">
                  <c:v>9746.6879929876359</c:v>
                </c:pt>
                <c:pt idx="3">
                  <c:v>9709.093415355117</c:v>
                </c:pt>
                <c:pt idx="4">
                  <c:v>9830.6103164278902</c:v>
                </c:pt>
                <c:pt idx="5">
                  <c:v>9727.1784620609051</c:v>
                </c:pt>
                <c:pt idx="6">
                  <c:v>9696.6511561798907</c:v>
                </c:pt>
                <c:pt idx="7">
                  <c:v>9412.9946427154919</c:v>
                </c:pt>
                <c:pt idx="8">
                  <c:v>9920.1634913748458</c:v>
                </c:pt>
                <c:pt idx="9">
                  <c:v>9749.3854199341149</c:v>
                </c:pt>
                <c:pt idx="10">
                  <c:v>9939.8480483271578</c:v>
                </c:pt>
                <c:pt idx="11">
                  <c:v>10254.204380167866</c:v>
                </c:pt>
                <c:pt idx="12">
                  <c:v>10154.796236162512</c:v>
                </c:pt>
                <c:pt idx="13">
                  <c:v>10484.667684775422</c:v>
                </c:pt>
                <c:pt idx="14">
                  <c:v>10536.15206059278</c:v>
                </c:pt>
                <c:pt idx="15">
                  <c:v>11041.866923090611</c:v>
                </c:pt>
                <c:pt idx="16">
                  <c:v>10821.598555437371</c:v>
                </c:pt>
                <c:pt idx="17">
                  <c:v>10555.543148932938</c:v>
                </c:pt>
                <c:pt idx="18">
                  <c:v>11431.805663604171</c:v>
                </c:pt>
                <c:pt idx="19">
                  <c:v>10816.74481256959</c:v>
                </c:pt>
                <c:pt idx="20">
                  <c:v>11183.571729036497</c:v>
                </c:pt>
                <c:pt idx="21">
                  <c:v>9777.2334293622553</c:v>
                </c:pt>
                <c:pt idx="22">
                  <c:v>9335.2668783292738</c:v>
                </c:pt>
                <c:pt idx="23">
                  <c:v>9114.669801240565</c:v>
                </c:pt>
                <c:pt idx="24">
                  <c:v>8293.9371975039448</c:v>
                </c:pt>
                <c:pt idx="25">
                  <c:v>8747.2265098777752</c:v>
                </c:pt>
                <c:pt idx="26">
                  <c:v>8969.0263882567669</c:v>
                </c:pt>
                <c:pt idx="27">
                  <c:v>8375.6197154599595</c:v>
                </c:pt>
                <c:pt idx="28">
                  <c:v>9030.0374665196305</c:v>
                </c:pt>
                <c:pt idx="29">
                  <c:v>8739.6690514275597</c:v>
                </c:pt>
                <c:pt idx="30">
                  <c:v>9229.1366901722522</c:v>
                </c:pt>
                <c:pt idx="31">
                  <c:v>8826.9626139845786</c:v>
                </c:pt>
                <c:pt idx="32">
                  <c:v>7908.6692346255095</c:v>
                </c:pt>
                <c:pt idx="33">
                  <c:v>7353.6163829001271</c:v>
                </c:pt>
                <c:pt idx="34">
                  <c:v>7732.6271655410555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19-45F9-8463-B5BB076BE411}"/>
            </c:ext>
          </c:extLst>
        </c:ser>
        <c:ser>
          <c:idx val="4"/>
          <c:order val="4"/>
          <c:tx>
            <c:strRef>
              <c:f>Trends!$B$6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Trends!$C$6:$AK$6</c:f>
              <c:numCache>
                <c:formatCode>#,##0.0</c:formatCode>
                <c:ptCount val="35"/>
                <c:pt idx="0">
                  <c:v>62.223355600000012</c:v>
                </c:pt>
                <c:pt idx="1">
                  <c:v>50.32651400000001</c:v>
                </c:pt>
                <c:pt idx="2">
                  <c:v>45.631261200000012</c:v>
                </c:pt>
                <c:pt idx="3">
                  <c:v>42.141752722216282</c:v>
                </c:pt>
                <c:pt idx="4">
                  <c:v>39.480420000000002</c:v>
                </c:pt>
                <c:pt idx="5">
                  <c:v>37.329398400000002</c:v>
                </c:pt>
                <c:pt idx="6">
                  <c:v>35.30406880000001</c:v>
                </c:pt>
                <c:pt idx="7">
                  <c:v>33.758432400000004</c:v>
                </c:pt>
                <c:pt idx="8">
                  <c:v>32.435664800000005</c:v>
                </c:pt>
                <c:pt idx="9">
                  <c:v>31.262977200000005</c:v>
                </c:pt>
                <c:pt idx="10">
                  <c:v>30.263256800000001</c:v>
                </c:pt>
                <c:pt idx="11">
                  <c:v>29.330697200000007</c:v>
                </c:pt>
                <c:pt idx="12">
                  <c:v>28.475991600000004</c:v>
                </c:pt>
                <c:pt idx="13">
                  <c:v>27.716399200000001</c:v>
                </c:pt>
                <c:pt idx="14">
                  <c:v>27.046854800000002</c:v>
                </c:pt>
                <c:pt idx="15">
                  <c:v>26.372245200000002</c:v>
                </c:pt>
                <c:pt idx="16">
                  <c:v>25.810570800000001</c:v>
                </c:pt>
                <c:pt idx="17">
                  <c:v>25.231074400000001</c:v>
                </c:pt>
                <c:pt idx="18">
                  <c:v>24.729432000000003</c:v>
                </c:pt>
                <c:pt idx="19">
                  <c:v>24.257805600000001</c:v>
                </c:pt>
                <c:pt idx="20">
                  <c:v>23.781114000000006</c:v>
                </c:pt>
                <c:pt idx="21">
                  <c:v>23.369519600000004</c:v>
                </c:pt>
                <c:pt idx="22">
                  <c:v>22.957925200000002</c:v>
                </c:pt>
                <c:pt idx="23">
                  <c:v>22.564152800000006</c:v>
                </c:pt>
                <c:pt idx="24">
                  <c:v>22.217655600000001</c:v>
                </c:pt>
                <c:pt idx="25">
                  <c:v>21.883915200000001</c:v>
                </c:pt>
                <c:pt idx="26">
                  <c:v>21.550174800000001</c:v>
                </c:pt>
                <c:pt idx="27">
                  <c:v>20.568276399999998</c:v>
                </c:pt>
                <c:pt idx="28">
                  <c:v>20.294568000000002</c:v>
                </c:pt>
                <c:pt idx="29">
                  <c:v>20.020859600000009</c:v>
                </c:pt>
                <c:pt idx="30">
                  <c:v>19.782232399999998</c:v>
                </c:pt>
                <c:pt idx="31">
                  <c:v>19.538540000000005</c:v>
                </c:pt>
                <c:pt idx="32">
                  <c:v>19.342685600000003</c:v>
                </c:pt>
                <c:pt idx="33">
                  <c:v>19.104058400000007</c:v>
                </c:pt>
                <c:pt idx="34">
                  <c:v>18.890382000000006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19-45F9-8463-B5BB076BE411}"/>
            </c:ext>
          </c:extLst>
        </c:ser>
        <c:ser>
          <c:idx val="5"/>
          <c:order val="5"/>
          <c:tx>
            <c:strRef>
              <c:f>Trends!$B$7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Trends!$C$7:$AK$7</c:f>
              <c:numCache>
                <c:formatCode>#,##0.0</c:formatCode>
                <c:ptCount val="35"/>
                <c:pt idx="0">
                  <c:v>56.316246643552667</c:v>
                </c:pt>
                <c:pt idx="1">
                  <c:v>57.710175242598652</c:v>
                </c:pt>
                <c:pt idx="2">
                  <c:v>57.105771703318489</c:v>
                </c:pt>
                <c:pt idx="3">
                  <c:v>64.818161702342792</c:v>
                </c:pt>
                <c:pt idx="4">
                  <c:v>65.987618521488216</c:v>
                </c:pt>
                <c:pt idx="5">
                  <c:v>68.658332292894585</c:v>
                </c:pt>
                <c:pt idx="6">
                  <c:v>71.038789852568598</c:v>
                </c:pt>
                <c:pt idx="7">
                  <c:v>70.155764774586643</c:v>
                </c:pt>
                <c:pt idx="8">
                  <c:v>56.495880481017068</c:v>
                </c:pt>
                <c:pt idx="9">
                  <c:v>97.147554636398596</c:v>
                </c:pt>
                <c:pt idx="10">
                  <c:v>62.885130652627332</c:v>
                </c:pt>
                <c:pt idx="11">
                  <c:v>134.80454671824236</c:v>
                </c:pt>
                <c:pt idx="12">
                  <c:v>54.547486322415914</c:v>
                </c:pt>
                <c:pt idx="13">
                  <c:v>802.92575707018466</c:v>
                </c:pt>
                <c:pt idx="14">
                  <c:v>65.417508122312867</c:v>
                </c:pt>
                <c:pt idx="15">
                  <c:v>56.15220832723405</c:v>
                </c:pt>
                <c:pt idx="16">
                  <c:v>69.952036799072232</c:v>
                </c:pt>
                <c:pt idx="17">
                  <c:v>80.045237529245313</c:v>
                </c:pt>
                <c:pt idx="18">
                  <c:v>74.588366302192782</c:v>
                </c:pt>
                <c:pt idx="19">
                  <c:v>69.72438690065583</c:v>
                </c:pt>
                <c:pt idx="20">
                  <c:v>73.609318994450391</c:v>
                </c:pt>
                <c:pt idx="21">
                  <c:v>65.773389495209088</c:v>
                </c:pt>
                <c:pt idx="22">
                  <c:v>64.458287749429459</c:v>
                </c:pt>
                <c:pt idx="23">
                  <c:v>62.745949402620489</c:v>
                </c:pt>
                <c:pt idx="24">
                  <c:v>75.982668002503857</c:v>
                </c:pt>
                <c:pt idx="25">
                  <c:v>77.412579912235145</c:v>
                </c:pt>
                <c:pt idx="26">
                  <c:v>78.901799405010877</c:v>
                </c:pt>
                <c:pt idx="27">
                  <c:v>85.220807133619289</c:v>
                </c:pt>
                <c:pt idx="28">
                  <c:v>86.41143461240361</c:v>
                </c:pt>
                <c:pt idx="29">
                  <c:v>81.682858759450482</c:v>
                </c:pt>
                <c:pt idx="30">
                  <c:v>82.708587907988758</c:v>
                </c:pt>
                <c:pt idx="31">
                  <c:v>71.533141605553084</c:v>
                </c:pt>
                <c:pt idx="32">
                  <c:v>70.385231926261241</c:v>
                </c:pt>
                <c:pt idx="33">
                  <c:v>70.162952307654749</c:v>
                </c:pt>
                <c:pt idx="34">
                  <c:v>78.17884096579148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19-45F9-8463-B5BB076BE411}"/>
            </c:ext>
          </c:extLst>
        </c:ser>
        <c:ser>
          <c:idx val="7"/>
          <c:order val="6"/>
          <c:tx>
            <c:strRef>
              <c:f>Trends!$B$8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Trends!$C$8:$AK$8</c:f>
              <c:numCache>
                <c:formatCode>#,##0.0</c:formatCode>
                <c:ptCount val="35"/>
                <c:pt idx="0">
                  <c:v>1116.7254085014333</c:v>
                </c:pt>
                <c:pt idx="1">
                  <c:v>992.38939661731536</c:v>
                </c:pt>
                <c:pt idx="2">
                  <c:v>932.96808506651939</c:v>
                </c:pt>
                <c:pt idx="3">
                  <c:v>951.12593750870883</c:v>
                </c:pt>
                <c:pt idx="4">
                  <c:v>1081.7022655246876</c:v>
                </c:pt>
                <c:pt idx="5">
                  <c:v>1084.1810327260134</c:v>
                </c:pt>
                <c:pt idx="6">
                  <c:v>1198.3870831754853</c:v>
                </c:pt>
                <c:pt idx="7">
                  <c:v>1384.9248481927566</c:v>
                </c:pt>
                <c:pt idx="8">
                  <c:v>1288.1260716317763</c:v>
                </c:pt>
                <c:pt idx="9">
                  <c:v>1353.709634567598</c:v>
                </c:pt>
                <c:pt idx="10">
                  <c:v>1908.7841314126661</c:v>
                </c:pt>
                <c:pt idx="11">
                  <c:v>2061.4371933464076</c:v>
                </c:pt>
                <c:pt idx="12">
                  <c:v>2063.3791229426015</c:v>
                </c:pt>
                <c:pt idx="13">
                  <c:v>2342.3181160836975</c:v>
                </c:pt>
                <c:pt idx="14">
                  <c:v>2507.0626593013171</c:v>
                </c:pt>
                <c:pt idx="15">
                  <c:v>2552.7953464691873</c:v>
                </c:pt>
                <c:pt idx="16">
                  <c:v>2538.7434105910074</c:v>
                </c:pt>
                <c:pt idx="17">
                  <c:v>2580.4341213620519</c:v>
                </c:pt>
                <c:pt idx="18">
                  <c:v>2301.583745387552</c:v>
                </c:pt>
                <c:pt idx="19">
                  <c:v>1485.322669481403</c:v>
                </c:pt>
                <c:pt idx="20">
                  <c:v>1299.0484147465629</c:v>
                </c:pt>
                <c:pt idx="21">
                  <c:v>1167.2705389694754</c:v>
                </c:pt>
                <c:pt idx="22">
                  <c:v>1391.9677990924165</c:v>
                </c:pt>
                <c:pt idx="23">
                  <c:v>1301.695001530657</c:v>
                </c:pt>
                <c:pt idx="24">
                  <c:v>1650.4531530457709</c:v>
                </c:pt>
                <c:pt idx="25">
                  <c:v>1830.3635214124336</c:v>
                </c:pt>
                <c:pt idx="26">
                  <c:v>1968.4013520332232</c:v>
                </c:pt>
                <c:pt idx="27">
                  <c:v>2039.8562560230891</c:v>
                </c:pt>
                <c:pt idx="28">
                  <c:v>2094.5489797619248</c:v>
                </c:pt>
                <c:pt idx="29">
                  <c:v>2057.8652228793621</c:v>
                </c:pt>
                <c:pt idx="30">
                  <c:v>1907.4373141016843</c:v>
                </c:pt>
                <c:pt idx="31">
                  <c:v>2256.9405207619102</c:v>
                </c:pt>
                <c:pt idx="32">
                  <c:v>2068.3747685666494</c:v>
                </c:pt>
                <c:pt idx="33">
                  <c:v>1933.8876215143528</c:v>
                </c:pt>
                <c:pt idx="34">
                  <c:v>1654.3221432294367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19-45F9-8463-B5BB076BE411}"/>
            </c:ext>
          </c:extLst>
        </c:ser>
        <c:ser>
          <c:idx val="8"/>
          <c:order val="7"/>
          <c:tx>
            <c:strRef>
              <c:f>Trends!$B$9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Trends!$C$9:$AK$9</c:f>
              <c:numCache>
                <c:formatCode>#,##0.0</c:formatCode>
                <c:ptCount val="35"/>
                <c:pt idx="0">
                  <c:v>1875.3334978391945</c:v>
                </c:pt>
                <c:pt idx="1">
                  <c:v>1724.8285009289525</c:v>
                </c:pt>
                <c:pt idx="2">
                  <c:v>1698.0734679642192</c:v>
                </c:pt>
                <c:pt idx="3">
                  <c:v>1640.6987861620685</c:v>
                </c:pt>
                <c:pt idx="4">
                  <c:v>1751.1376166776076</c:v>
                </c:pt>
                <c:pt idx="5">
                  <c:v>1667.9492827002227</c:v>
                </c:pt>
                <c:pt idx="6">
                  <c:v>1617.3624518539398</c:v>
                </c:pt>
                <c:pt idx="7">
                  <c:v>1767.6365536725266</c:v>
                </c:pt>
                <c:pt idx="8">
                  <c:v>1753.3176564006599</c:v>
                </c:pt>
                <c:pt idx="9">
                  <c:v>1637.3296338628056</c:v>
                </c:pt>
                <c:pt idx="10">
                  <c:v>1576.807354251187</c:v>
                </c:pt>
                <c:pt idx="11">
                  <c:v>1540.8133255458383</c:v>
                </c:pt>
                <c:pt idx="12">
                  <c:v>1060.7430995915581</c:v>
                </c:pt>
                <c:pt idx="13">
                  <c:v>0.29746643374315695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19-45F9-8463-B5BB076BE411}"/>
            </c:ext>
          </c:extLst>
        </c:ser>
        <c:ser>
          <c:idx val="9"/>
          <c:order val="8"/>
          <c:tx>
            <c:strRef>
              <c:f>Trends!$B$10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Trends!$C$10:$AK$10</c:f>
              <c:numCache>
                <c:formatCode>#,##0.0</c:formatCode>
                <c:ptCount val="35"/>
                <c:pt idx="0">
                  <c:v>26.08</c:v>
                </c:pt>
                <c:pt idx="1">
                  <c:v>23.44</c:v>
                </c:pt>
                <c:pt idx="2">
                  <c:v>20.56</c:v>
                </c:pt>
                <c:pt idx="3">
                  <c:v>26.08</c:v>
                </c:pt>
                <c:pt idx="4">
                  <c:v>21.28</c:v>
                </c:pt>
                <c:pt idx="5">
                  <c:v>24.8</c:v>
                </c:pt>
                <c:pt idx="6">
                  <c:v>27.28</c:v>
                </c:pt>
                <c:pt idx="7">
                  <c:v>26.96</c:v>
                </c:pt>
                <c:pt idx="8">
                  <c:v>28.64</c:v>
                </c:pt>
                <c:pt idx="9">
                  <c:v>26.8</c:v>
                </c:pt>
                <c:pt idx="10">
                  <c:v>28.8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19-45F9-8463-B5BB076BE411}"/>
            </c:ext>
          </c:extLst>
        </c:ser>
        <c:ser>
          <c:idx val="10"/>
          <c:order val="9"/>
          <c:tx>
            <c:strRef>
              <c:f>Trends!$B$11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Trends!$C$11:$AK$11</c:f>
              <c:numCache>
                <c:formatCode>#,##0.0</c:formatCode>
                <c:ptCount val="35"/>
                <c:pt idx="0">
                  <c:v>42.232406333333337</c:v>
                </c:pt>
                <c:pt idx="1">
                  <c:v>30.564609533333332</c:v>
                </c:pt>
                <c:pt idx="2">
                  <c:v>30.611777533333331</c:v>
                </c:pt>
                <c:pt idx="3">
                  <c:v>29.053738379902136</c:v>
                </c:pt>
                <c:pt idx="4">
                  <c:v>29.882282599256271</c:v>
                </c:pt>
                <c:pt idx="5">
                  <c:v>20.369029853922935</c:v>
                </c:pt>
                <c:pt idx="6">
                  <c:v>36.121375414666673</c:v>
                </c:pt>
                <c:pt idx="7">
                  <c:v>28.136608550544697</c:v>
                </c:pt>
                <c:pt idx="8">
                  <c:v>26.448269091199997</c:v>
                </c:pt>
                <c:pt idx="9">
                  <c:v>30.662148725894962</c:v>
                </c:pt>
                <c:pt idx="10">
                  <c:v>85.810991056833529</c:v>
                </c:pt>
                <c:pt idx="11">
                  <c:v>38.631252101456056</c:v>
                </c:pt>
                <c:pt idx="12">
                  <c:v>34.589009830611374</c:v>
                </c:pt>
                <c:pt idx="13">
                  <c:v>38.985024170400003</c:v>
                </c:pt>
                <c:pt idx="14">
                  <c:v>43.266027638676633</c:v>
                </c:pt>
                <c:pt idx="15">
                  <c:v>94.81682937220927</c:v>
                </c:pt>
                <c:pt idx="16">
                  <c:v>49.183762092684916</c:v>
                </c:pt>
                <c:pt idx="17">
                  <c:v>60.015863495249569</c:v>
                </c:pt>
                <c:pt idx="18">
                  <c:v>49.842573021737159</c:v>
                </c:pt>
                <c:pt idx="19">
                  <c:v>51.891937531925208</c:v>
                </c:pt>
                <c:pt idx="20">
                  <c:v>44.170088228445074</c:v>
                </c:pt>
                <c:pt idx="21">
                  <c:v>45.248448710262942</c:v>
                </c:pt>
                <c:pt idx="22">
                  <c:v>44.330401571849499</c:v>
                </c:pt>
                <c:pt idx="23">
                  <c:v>47.996853012371645</c:v>
                </c:pt>
                <c:pt idx="24">
                  <c:v>49.104857853873234</c:v>
                </c:pt>
                <c:pt idx="25">
                  <c:v>54.179352714967685</c:v>
                </c:pt>
                <c:pt idx="26">
                  <c:v>55.687593013287099</c:v>
                </c:pt>
                <c:pt idx="27">
                  <c:v>60.45519652925752</c:v>
                </c:pt>
                <c:pt idx="28">
                  <c:v>59.736767699541929</c:v>
                </c:pt>
                <c:pt idx="29">
                  <c:v>64.170442099790151</c:v>
                </c:pt>
                <c:pt idx="30">
                  <c:v>64.050363325172356</c:v>
                </c:pt>
                <c:pt idx="31">
                  <c:v>72.955256570385274</c:v>
                </c:pt>
                <c:pt idx="32">
                  <c:v>74.381552347628173</c:v>
                </c:pt>
                <c:pt idx="33">
                  <c:v>65.724678328192311</c:v>
                </c:pt>
                <c:pt idx="34">
                  <c:v>64.49257249486061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19-45F9-8463-B5BB076BE411}"/>
            </c:ext>
          </c:extLst>
        </c:ser>
        <c:ser>
          <c:idx val="11"/>
          <c:order val="10"/>
          <c:tx>
            <c:strRef>
              <c:f>Trends!$B$12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Trends!$C$12:$AK$12</c:f>
              <c:numCache>
                <c:formatCode>#,##0.0</c:formatCode>
                <c:ptCount val="35"/>
                <c:pt idx="0">
                  <c:v>1.0746899999999999</c:v>
                </c:pt>
                <c:pt idx="1">
                  <c:v>14.253368999999999</c:v>
                </c:pt>
                <c:pt idx="2">
                  <c:v>27.432048000000002</c:v>
                </c:pt>
                <c:pt idx="3">
                  <c:v>53.789406</c:v>
                </c:pt>
                <c:pt idx="4">
                  <c:v>80.146764000000019</c:v>
                </c:pt>
                <c:pt idx="5">
                  <c:v>136.95605945736435</c:v>
                </c:pt>
                <c:pt idx="6">
                  <c:v>189.64072348837206</c:v>
                </c:pt>
                <c:pt idx="7">
                  <c:v>243.71317612403101</c:v>
                </c:pt>
                <c:pt idx="8">
                  <c:v>131.23610649023254</c:v>
                </c:pt>
                <c:pt idx="9">
                  <c:v>261.04676473054263</c:v>
                </c:pt>
                <c:pt idx="10">
                  <c:v>450.60354556000004</c:v>
                </c:pt>
                <c:pt idx="11">
                  <c:v>388.43443000000002</c:v>
                </c:pt>
                <c:pt idx="12">
                  <c:v>316.88776999999999</c:v>
                </c:pt>
                <c:pt idx="13">
                  <c:v>364.79524239999995</c:v>
                </c:pt>
                <c:pt idx="14">
                  <c:v>263.61902000000003</c:v>
                </c:pt>
                <c:pt idx="15">
                  <c:v>289.85194333333328</c:v>
                </c:pt>
                <c:pt idx="16">
                  <c:v>230.23902857142861</c:v>
                </c:pt>
                <c:pt idx="17">
                  <c:v>221.29880476190476</c:v>
                </c:pt>
                <c:pt idx="18">
                  <c:v>200.67576214285714</c:v>
                </c:pt>
                <c:pt idx="19">
                  <c:v>129.92274857142857</c:v>
                </c:pt>
                <c:pt idx="20">
                  <c:v>91.583317857142859</c:v>
                </c:pt>
                <c:pt idx="21">
                  <c:v>65.231919047619044</c:v>
                </c:pt>
                <c:pt idx="22">
                  <c:v>53.630177698412695</c:v>
                </c:pt>
                <c:pt idx="23">
                  <c:v>54.350359523809516</c:v>
                </c:pt>
                <c:pt idx="24">
                  <c:v>38.177550468975454</c:v>
                </c:pt>
                <c:pt idx="25">
                  <c:v>60.250257287157282</c:v>
                </c:pt>
                <c:pt idx="26">
                  <c:v>68.303811832611828</c:v>
                </c:pt>
                <c:pt idx="27">
                  <c:v>87.622271255411249</c:v>
                </c:pt>
                <c:pt idx="28">
                  <c:v>89.596361660451649</c:v>
                </c:pt>
                <c:pt idx="29">
                  <c:v>96.087069603712834</c:v>
                </c:pt>
                <c:pt idx="30">
                  <c:v>82.243213522000005</c:v>
                </c:pt>
                <c:pt idx="31">
                  <c:v>90.915559961060609</c:v>
                </c:pt>
                <c:pt idx="32">
                  <c:v>89.87263090580214</c:v>
                </c:pt>
                <c:pt idx="33">
                  <c:v>66.58723112077422</c:v>
                </c:pt>
                <c:pt idx="34">
                  <c:v>82.931079698752242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19-45F9-8463-B5BB076BE411}"/>
            </c:ext>
          </c:extLst>
        </c:ser>
        <c:ser>
          <c:idx val="12"/>
          <c:order val="11"/>
          <c:tx>
            <c:strRef>
              <c:f>Trends!$B$13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Trends!$C$13:$AK$13</c:f>
              <c:numCache>
                <c:formatCode>#,##0.0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5.4452926624956097</c:v>
                </c:pt>
                <c:pt idx="4">
                  <c:v>16.829029518797036</c:v>
                </c:pt>
                <c:pt idx="5">
                  <c:v>29.251283869079263</c:v>
                </c:pt>
                <c:pt idx="6">
                  <c:v>70.647032419773339</c:v>
                </c:pt>
                <c:pt idx="7">
                  <c:v>112.07092416218815</c:v>
                </c:pt>
                <c:pt idx="8">
                  <c:v>139.80998591366262</c:v>
                </c:pt>
                <c:pt idx="9">
                  <c:v>177.34561867863815</c:v>
                </c:pt>
                <c:pt idx="10">
                  <c:v>233.5307010196712</c:v>
                </c:pt>
                <c:pt idx="11">
                  <c:v>290.26060132152071</c:v>
                </c:pt>
                <c:pt idx="12">
                  <c:v>368.94591345988277</c:v>
                </c:pt>
                <c:pt idx="13">
                  <c:v>496.30119210131522</c:v>
                </c:pt>
                <c:pt idx="14">
                  <c:v>641.98560826984192</c:v>
                </c:pt>
                <c:pt idx="15">
                  <c:v>798.33558898372485</c:v>
                </c:pt>
                <c:pt idx="16">
                  <c:v>840.59561471136965</c:v>
                </c:pt>
                <c:pt idx="17">
                  <c:v>849.83838715037348</c:v>
                </c:pt>
                <c:pt idx="18">
                  <c:v>916.87930736196722</c:v>
                </c:pt>
                <c:pt idx="19">
                  <c:v>952.36711033292511</c:v>
                </c:pt>
                <c:pt idx="20">
                  <c:v>958.52056183507329</c:v>
                </c:pt>
                <c:pt idx="21">
                  <c:v>981.75090652571168</c:v>
                </c:pt>
                <c:pt idx="22">
                  <c:v>971.05311075126713</c:v>
                </c:pt>
                <c:pt idx="23">
                  <c:v>996.35787281333012</c:v>
                </c:pt>
                <c:pt idx="24">
                  <c:v>1074.0491856505553</c:v>
                </c:pt>
                <c:pt idx="25">
                  <c:v>1047.4801751368766</c:v>
                </c:pt>
                <c:pt idx="26">
                  <c:v>1113.6355348416566</c:v>
                </c:pt>
                <c:pt idx="27">
                  <c:v>1026.2391519229345</c:v>
                </c:pt>
                <c:pt idx="28">
                  <c:v>723.0789473767253</c:v>
                </c:pt>
                <c:pt idx="29">
                  <c:v>702.24761175163303</c:v>
                </c:pt>
                <c:pt idx="30">
                  <c:v>559.94512968861534</c:v>
                </c:pt>
                <c:pt idx="31">
                  <c:v>595.04475105651943</c:v>
                </c:pt>
                <c:pt idx="32">
                  <c:v>562.37916542780908</c:v>
                </c:pt>
                <c:pt idx="33">
                  <c:v>536.29650478623284</c:v>
                </c:pt>
                <c:pt idx="34">
                  <c:v>520.59540877122856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19-45F9-8463-B5BB076BE411}"/>
            </c:ext>
          </c:extLst>
        </c:ser>
        <c:ser>
          <c:idx val="13"/>
          <c:order val="12"/>
          <c:tx>
            <c:strRef>
              <c:f>Trends!$B$14</c:f>
              <c:strCache>
                <c:ptCount val="1"/>
                <c:pt idx="0">
                  <c:v>2.G Other product manufacture and use 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Trends!$C$14:$AK$14</c:f>
              <c:numCache>
                <c:formatCode>#,##0.0</c:formatCode>
                <c:ptCount val="35"/>
                <c:pt idx="0">
                  <c:v>62.32060710395762</c:v>
                </c:pt>
                <c:pt idx="1">
                  <c:v>63.437940466251369</c:v>
                </c:pt>
                <c:pt idx="2">
                  <c:v>64.625837544922206</c:v>
                </c:pt>
                <c:pt idx="3">
                  <c:v>65.740405252806298</c:v>
                </c:pt>
                <c:pt idx="4">
                  <c:v>66.792775483611578</c:v>
                </c:pt>
                <c:pt idx="5">
                  <c:v>67.873580112108797</c:v>
                </c:pt>
                <c:pt idx="6">
                  <c:v>68.18293099432104</c:v>
                </c:pt>
                <c:pt idx="7">
                  <c:v>79.220629967711162</c:v>
                </c:pt>
                <c:pt idx="8">
                  <c:v>69.245561299207196</c:v>
                </c:pt>
                <c:pt idx="9">
                  <c:v>79.514180710588334</c:v>
                </c:pt>
                <c:pt idx="10">
                  <c:v>52.981728153365502</c:v>
                </c:pt>
                <c:pt idx="11">
                  <c:v>77.16218765404318</c:v>
                </c:pt>
                <c:pt idx="12">
                  <c:v>69.583362498720618</c:v>
                </c:pt>
                <c:pt idx="13">
                  <c:v>86.159414915359136</c:v>
                </c:pt>
                <c:pt idx="14">
                  <c:v>67.575707032698489</c:v>
                </c:pt>
                <c:pt idx="15">
                  <c:v>68.409223220282541</c:v>
                </c:pt>
                <c:pt idx="16">
                  <c:v>68.730062326227767</c:v>
                </c:pt>
                <c:pt idx="17">
                  <c:v>69.965538171072183</c:v>
                </c:pt>
                <c:pt idx="18">
                  <c:v>51.632494889235446</c:v>
                </c:pt>
                <c:pt idx="19">
                  <c:v>55.726504660778772</c:v>
                </c:pt>
                <c:pt idx="20">
                  <c:v>52.202231500975302</c:v>
                </c:pt>
                <c:pt idx="21">
                  <c:v>60.18829497732105</c:v>
                </c:pt>
                <c:pt idx="22">
                  <c:v>55.420235913902218</c:v>
                </c:pt>
                <c:pt idx="23">
                  <c:v>58.165899134844892</c:v>
                </c:pt>
                <c:pt idx="24">
                  <c:v>59.091044723578115</c:v>
                </c:pt>
                <c:pt idx="25">
                  <c:v>60.108034506424019</c:v>
                </c:pt>
                <c:pt idx="26">
                  <c:v>59.844317594693116</c:v>
                </c:pt>
                <c:pt idx="27">
                  <c:v>61.228050952079514</c:v>
                </c:pt>
                <c:pt idx="28">
                  <c:v>57.943762825892058</c:v>
                </c:pt>
                <c:pt idx="29">
                  <c:v>49.334186480966466</c:v>
                </c:pt>
                <c:pt idx="30">
                  <c:v>45.679890199490139</c:v>
                </c:pt>
                <c:pt idx="31">
                  <c:v>45.745372280828562</c:v>
                </c:pt>
                <c:pt idx="32">
                  <c:v>47.536161041353616</c:v>
                </c:pt>
                <c:pt idx="33">
                  <c:v>46.511154814273418</c:v>
                </c:pt>
                <c:pt idx="34">
                  <c:v>47.587136562470604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19-45F9-8463-B5BB076BE411}"/>
            </c:ext>
          </c:extLst>
        </c:ser>
        <c:ser>
          <c:idx val="6"/>
          <c:order val="13"/>
          <c:tx>
            <c:strRef>
              <c:f>Trends!$B$15</c:f>
              <c:strCache>
                <c:ptCount val="1"/>
                <c:pt idx="0">
                  <c:v>2.H Other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Trends!$C$15:$AK$15</c:f>
              <c:numCache>
                <c:formatCode>#,##0.0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A3-4EBB-BA7A-809ABF428CFA}"/>
            </c:ext>
          </c:extLst>
        </c:ser>
        <c:ser>
          <c:idx val="14"/>
          <c:order val="14"/>
          <c:tx>
            <c:strRef>
              <c:f>Trends!$B$16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Trends!$C$16:$AK$16</c:f>
              <c:numCache>
                <c:formatCode>#,##0.0</c:formatCode>
                <c:ptCount val="35"/>
                <c:pt idx="0">
                  <c:v>12480.172254775534</c:v>
                </c:pt>
                <c:pt idx="1">
                  <c:v>12637.185400482978</c:v>
                </c:pt>
                <c:pt idx="2">
                  <c:v>12829.661388949207</c:v>
                </c:pt>
                <c:pt idx="3">
                  <c:v>12832.961327585786</c:v>
                </c:pt>
                <c:pt idx="4">
                  <c:v>12783.895165753058</c:v>
                </c:pt>
                <c:pt idx="5">
                  <c:v>12826.69675958985</c:v>
                </c:pt>
                <c:pt idx="6">
                  <c:v>13171.052879886071</c:v>
                </c:pt>
                <c:pt idx="7">
                  <c:v>13456.31261039856</c:v>
                </c:pt>
                <c:pt idx="8">
                  <c:v>13635.427259586368</c:v>
                </c:pt>
                <c:pt idx="9">
                  <c:v>13255.947013862778</c:v>
                </c:pt>
                <c:pt idx="10">
                  <c:v>12685.16648871653</c:v>
                </c:pt>
                <c:pt idx="11">
                  <c:v>12595.141690442057</c:v>
                </c:pt>
                <c:pt idx="12">
                  <c:v>12456.879348700151</c:v>
                </c:pt>
                <c:pt idx="13">
                  <c:v>12439.716020069503</c:v>
                </c:pt>
                <c:pt idx="14">
                  <c:v>12398.020226636896</c:v>
                </c:pt>
                <c:pt idx="15">
                  <c:v>12016.187233299712</c:v>
                </c:pt>
                <c:pt idx="16">
                  <c:v>11834.227430297326</c:v>
                </c:pt>
                <c:pt idx="17">
                  <c:v>11761.129885381855</c:v>
                </c:pt>
                <c:pt idx="18">
                  <c:v>11612.331058102023</c:v>
                </c:pt>
                <c:pt idx="19">
                  <c:v>11403.602820352538</c:v>
                </c:pt>
                <c:pt idx="20">
                  <c:v>11205.417874590234</c:v>
                </c:pt>
                <c:pt idx="21">
                  <c:v>11247.423461791974</c:v>
                </c:pt>
                <c:pt idx="22">
                  <c:v>11565.560327349578</c:v>
                </c:pt>
                <c:pt idx="23">
                  <c:v>11596.485149457973</c:v>
                </c:pt>
                <c:pt idx="24">
                  <c:v>11901.192075200466</c:v>
                </c:pt>
                <c:pt idx="25">
                  <c:v>12226.016539933107</c:v>
                </c:pt>
                <c:pt idx="26">
                  <c:v>12628.465103097811</c:v>
                </c:pt>
                <c:pt idx="27">
                  <c:v>12977.795392757302</c:v>
                </c:pt>
                <c:pt idx="28">
                  <c:v>12916.599385858824</c:v>
                </c:pt>
                <c:pt idx="29">
                  <c:v>13091.203534766764</c:v>
                </c:pt>
                <c:pt idx="30">
                  <c:v>13260.189768763996</c:v>
                </c:pt>
                <c:pt idx="31">
                  <c:v>13328.86657163891</c:v>
                </c:pt>
                <c:pt idx="32">
                  <c:v>13357.41565359603</c:v>
                </c:pt>
                <c:pt idx="33">
                  <c:v>13061.550527880245</c:v>
                </c:pt>
                <c:pt idx="34">
                  <c:v>12704.795459187226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319-45F9-8463-B5BB076BE411}"/>
            </c:ext>
          </c:extLst>
        </c:ser>
        <c:ser>
          <c:idx val="15"/>
          <c:order val="15"/>
          <c:tx>
            <c:strRef>
              <c:f>Trends!$B$17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Trends!$C$17:$AK$17</c:f>
              <c:numCache>
                <c:formatCode>#,##0.0</c:formatCode>
                <c:ptCount val="35"/>
                <c:pt idx="0">
                  <c:v>2434.5396705398002</c:v>
                </c:pt>
                <c:pt idx="1">
                  <c:v>2457.1522893318238</c:v>
                </c:pt>
                <c:pt idx="2">
                  <c:v>2503.7212587862155</c:v>
                </c:pt>
                <c:pt idx="3">
                  <c:v>2504.333131173993</c:v>
                </c:pt>
                <c:pt idx="4">
                  <c:v>2489.8108906381763</c:v>
                </c:pt>
                <c:pt idx="5">
                  <c:v>2496.3505553271848</c:v>
                </c:pt>
                <c:pt idx="6">
                  <c:v>2584.1867615437004</c:v>
                </c:pt>
                <c:pt idx="7">
                  <c:v>2642.1948373214518</c:v>
                </c:pt>
                <c:pt idx="8">
                  <c:v>2667.1063474069597</c:v>
                </c:pt>
                <c:pt idx="9">
                  <c:v>2576.3342281400546</c:v>
                </c:pt>
                <c:pt idx="10">
                  <c:v>2462.5505179252068</c:v>
                </c:pt>
                <c:pt idx="11">
                  <c:v>2469.6527693329167</c:v>
                </c:pt>
                <c:pt idx="12">
                  <c:v>2461.0939532910311</c:v>
                </c:pt>
                <c:pt idx="13">
                  <c:v>2431.411445803863</c:v>
                </c:pt>
                <c:pt idx="14">
                  <c:v>2417.2028108129034</c:v>
                </c:pt>
                <c:pt idx="15">
                  <c:v>2395.2251378620576</c:v>
                </c:pt>
                <c:pt idx="16">
                  <c:v>2331.1593565920903</c:v>
                </c:pt>
                <c:pt idx="17">
                  <c:v>2342.1828022019972</c:v>
                </c:pt>
                <c:pt idx="18">
                  <c:v>2303.580805763992</c:v>
                </c:pt>
                <c:pt idx="19">
                  <c:v>2290.887096724955</c:v>
                </c:pt>
                <c:pt idx="20">
                  <c:v>2280.4566386808515</c:v>
                </c:pt>
                <c:pt idx="21">
                  <c:v>2309.229896527007</c:v>
                </c:pt>
                <c:pt idx="22">
                  <c:v>2365.6397016980832</c:v>
                </c:pt>
                <c:pt idx="23">
                  <c:v>2363.9968573207198</c:v>
                </c:pt>
                <c:pt idx="24">
                  <c:v>2449.1177717850987</c:v>
                </c:pt>
                <c:pt idx="25">
                  <c:v>2499.110124773491</c:v>
                </c:pt>
                <c:pt idx="26">
                  <c:v>2546.6044722222373</c:v>
                </c:pt>
                <c:pt idx="27">
                  <c:v>2638.6744619391829</c:v>
                </c:pt>
                <c:pt idx="28">
                  <c:v>2567.1610958735409</c:v>
                </c:pt>
                <c:pt idx="29">
                  <c:v>2609.1281749742084</c:v>
                </c:pt>
                <c:pt idx="30">
                  <c:v>2593.6260133622618</c:v>
                </c:pt>
                <c:pt idx="31">
                  <c:v>2550.081788396355</c:v>
                </c:pt>
                <c:pt idx="32">
                  <c:v>2510.2181760275935</c:v>
                </c:pt>
                <c:pt idx="33">
                  <c:v>2452.2968488262659</c:v>
                </c:pt>
                <c:pt idx="34">
                  <c:v>2408.7027333506603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319-45F9-8463-B5BB076BE411}"/>
            </c:ext>
          </c:extLst>
        </c:ser>
        <c:ser>
          <c:idx val="16"/>
          <c:order val="16"/>
          <c:tx>
            <c:strRef>
              <c:f>Trends!$B$18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Trends!$C$18:$AK$18</c:f>
              <c:numCache>
                <c:formatCode>#,##0.0</c:formatCode>
                <c:ptCount val="35"/>
                <c:pt idx="0">
                  <c:v>4393.4617407018895</c:v>
                </c:pt>
                <c:pt idx="1">
                  <c:v>4352.4584745101802</c:v>
                </c:pt>
                <c:pt idx="2">
                  <c:v>4269.8861031284059</c:v>
                </c:pt>
                <c:pt idx="3">
                  <c:v>4412.1964155562473</c:v>
                </c:pt>
                <c:pt idx="4">
                  <c:v>4597.0068126568913</c:v>
                </c:pt>
                <c:pt idx="5">
                  <c:v>4807.9871863781273</c:v>
                </c:pt>
                <c:pt idx="6">
                  <c:v>4810.9273831043793</c:v>
                </c:pt>
                <c:pt idx="7">
                  <c:v>4628.9654144368078</c:v>
                </c:pt>
                <c:pt idx="8">
                  <c:v>4953.7897457601257</c:v>
                </c:pt>
                <c:pt idx="9">
                  <c:v>4962.7986368590955</c:v>
                </c:pt>
                <c:pt idx="10">
                  <c:v>4715.9202223516349</c:v>
                </c:pt>
                <c:pt idx="11">
                  <c:v>4474.0005790553123</c:v>
                </c:pt>
                <c:pt idx="12">
                  <c:v>4421.2839542514439</c:v>
                </c:pt>
                <c:pt idx="13">
                  <c:v>4600.4816507246187</c:v>
                </c:pt>
                <c:pt idx="14">
                  <c:v>4488.0220504961571</c:v>
                </c:pt>
                <c:pt idx="15">
                  <c:v>4356.050634215303</c:v>
                </c:pt>
                <c:pt idx="16">
                  <c:v>4246.7977021358756</c:v>
                </c:pt>
                <c:pt idx="17">
                  <c:v>4117.4071101612008</c:v>
                </c:pt>
                <c:pt idx="18">
                  <c:v>3981.8250802913531</c:v>
                </c:pt>
                <c:pt idx="19">
                  <c:v>3868.0693167521304</c:v>
                </c:pt>
                <c:pt idx="20">
                  <c:v>4154.1582741591155</c:v>
                </c:pt>
                <c:pt idx="21">
                  <c:v>3791.9098304169825</c:v>
                </c:pt>
                <c:pt idx="22">
                  <c:v>3901.1136308752807</c:v>
                </c:pt>
                <c:pt idx="23">
                  <c:v>4257.8556313829358</c:v>
                </c:pt>
                <c:pt idx="24">
                  <c:v>4127.2780827803945</c:v>
                </c:pt>
                <c:pt idx="25">
                  <c:v>4154.1128297056648</c:v>
                </c:pt>
                <c:pt idx="26">
                  <c:v>4221.4970517439706</c:v>
                </c:pt>
                <c:pt idx="27">
                  <c:v>4469.634447898703</c:v>
                </c:pt>
                <c:pt idx="28">
                  <c:v>4692.9389304253709</c:v>
                </c:pt>
                <c:pt idx="29">
                  <c:v>4460.3295440479378</c:v>
                </c:pt>
                <c:pt idx="30">
                  <c:v>4514.6187410972016</c:v>
                </c:pt>
                <c:pt idx="31">
                  <c:v>4683.8827492112096</c:v>
                </c:pt>
                <c:pt idx="32">
                  <c:v>4238.3096858517883</c:v>
                </c:pt>
                <c:pt idx="33">
                  <c:v>3822.8118544119484</c:v>
                </c:pt>
                <c:pt idx="34">
                  <c:v>3901.8003425051743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319-45F9-8463-B5BB076BE411}"/>
            </c:ext>
          </c:extLst>
        </c:ser>
        <c:ser>
          <c:idx val="17"/>
          <c:order val="17"/>
          <c:tx>
            <c:strRef>
              <c:f>Trends!$B$19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Trends!$C$19:$AK$19</c:f>
              <c:numCache>
                <c:formatCode>#,##0.0</c:formatCode>
                <c:ptCount val="35"/>
                <c:pt idx="0">
                  <c:v>355.036</c:v>
                </c:pt>
                <c:pt idx="1">
                  <c:v>315.14515999999998</c:v>
                </c:pt>
                <c:pt idx="2">
                  <c:v>255.60084000000001</c:v>
                </c:pt>
                <c:pt idx="3">
                  <c:v>357.2998</c:v>
                </c:pt>
                <c:pt idx="4">
                  <c:v>269.64123999999998</c:v>
                </c:pt>
                <c:pt idx="5">
                  <c:v>494.59519999999998</c:v>
                </c:pt>
                <c:pt idx="6">
                  <c:v>484.03343999999998</c:v>
                </c:pt>
                <c:pt idx="7">
                  <c:v>423.48680000000002</c:v>
                </c:pt>
                <c:pt idx="8">
                  <c:v>305.58044000000001</c:v>
                </c:pt>
                <c:pt idx="9">
                  <c:v>383.22723999999999</c:v>
                </c:pt>
                <c:pt idx="10">
                  <c:v>366.38315999999998</c:v>
                </c:pt>
                <c:pt idx="11">
                  <c:v>385.28248000000002</c:v>
                </c:pt>
                <c:pt idx="12">
                  <c:v>273.89956000000001</c:v>
                </c:pt>
                <c:pt idx="13">
                  <c:v>386.76</c:v>
                </c:pt>
                <c:pt idx="14">
                  <c:v>240.79571999999999</c:v>
                </c:pt>
                <c:pt idx="15">
                  <c:v>266.73372000000001</c:v>
                </c:pt>
                <c:pt idx="16">
                  <c:v>254.85636</c:v>
                </c:pt>
                <c:pt idx="17">
                  <c:v>376.76672000000002</c:v>
                </c:pt>
                <c:pt idx="18">
                  <c:v>262.20744000000002</c:v>
                </c:pt>
                <c:pt idx="19">
                  <c:v>307.32240000000002</c:v>
                </c:pt>
                <c:pt idx="20">
                  <c:v>427.93387999999999</c:v>
                </c:pt>
                <c:pt idx="21">
                  <c:v>360.67856</c:v>
                </c:pt>
                <c:pt idx="22">
                  <c:v>229.39619999999999</c:v>
                </c:pt>
                <c:pt idx="23">
                  <c:v>515.69276000000002</c:v>
                </c:pt>
                <c:pt idx="24">
                  <c:v>391.0749568</c:v>
                </c:pt>
                <c:pt idx="25">
                  <c:v>401.14668</c:v>
                </c:pt>
                <c:pt idx="26">
                  <c:v>433.59667999999999</c:v>
                </c:pt>
                <c:pt idx="27">
                  <c:v>332.74648000000002</c:v>
                </c:pt>
                <c:pt idx="28">
                  <c:v>461.05707999999998</c:v>
                </c:pt>
                <c:pt idx="29">
                  <c:v>343.9024776</c:v>
                </c:pt>
                <c:pt idx="30">
                  <c:v>399.48304000000002</c:v>
                </c:pt>
                <c:pt idx="31">
                  <c:v>597.40603999999996</c:v>
                </c:pt>
                <c:pt idx="32">
                  <c:v>623.97631999999999</c:v>
                </c:pt>
                <c:pt idx="33">
                  <c:v>457.79579999999999</c:v>
                </c:pt>
                <c:pt idx="34">
                  <c:v>453.53203719999999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319-45F9-8463-B5BB076BE411}"/>
            </c:ext>
          </c:extLst>
        </c:ser>
        <c:ser>
          <c:idx val="18"/>
          <c:order val="18"/>
          <c:tx>
            <c:strRef>
              <c:f>Trends!$B$20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Trends!$C$20:$AK$20</c:f>
              <c:numCache>
                <c:formatCode>#,##0.0</c:formatCode>
                <c:ptCount val="35"/>
                <c:pt idx="0">
                  <c:v>96.677023188405798</c:v>
                </c:pt>
                <c:pt idx="1">
                  <c:v>99.6283828219469</c:v>
                </c:pt>
                <c:pt idx="2">
                  <c:v>118.085797101449</c:v>
                </c:pt>
                <c:pt idx="3">
                  <c:v>99.875217391304403</c:v>
                </c:pt>
                <c:pt idx="4">
                  <c:v>98.719420289855094</c:v>
                </c:pt>
                <c:pt idx="5">
                  <c:v>86.267101449275302</c:v>
                </c:pt>
                <c:pt idx="6">
                  <c:v>87.186956521739106</c:v>
                </c:pt>
                <c:pt idx="7">
                  <c:v>82.633913043478302</c:v>
                </c:pt>
                <c:pt idx="8">
                  <c:v>95.371594202898606</c:v>
                </c:pt>
                <c:pt idx="9">
                  <c:v>103.53391304347799</c:v>
                </c:pt>
                <c:pt idx="10">
                  <c:v>91.8436231884058</c:v>
                </c:pt>
                <c:pt idx="11">
                  <c:v>83.636666666666699</c:v>
                </c:pt>
                <c:pt idx="12">
                  <c:v>80.805362318840594</c:v>
                </c:pt>
                <c:pt idx="13">
                  <c:v>78.482608695652203</c:v>
                </c:pt>
                <c:pt idx="14">
                  <c:v>66.857681159420295</c:v>
                </c:pt>
                <c:pt idx="15">
                  <c:v>60.814599999999999</c:v>
                </c:pt>
                <c:pt idx="16">
                  <c:v>64.755533333333304</c:v>
                </c:pt>
                <c:pt idx="17">
                  <c:v>50.899933333333301</c:v>
                </c:pt>
                <c:pt idx="18">
                  <c:v>66.973133333333394</c:v>
                </c:pt>
                <c:pt idx="19">
                  <c:v>89.020799999999994</c:v>
                </c:pt>
                <c:pt idx="20">
                  <c:v>98.243200000000002</c:v>
                </c:pt>
                <c:pt idx="21">
                  <c:v>70.265799999999999</c:v>
                </c:pt>
                <c:pt idx="22">
                  <c:v>46.351066666666703</c:v>
                </c:pt>
                <c:pt idx="23">
                  <c:v>47.0902666666667</c:v>
                </c:pt>
                <c:pt idx="24">
                  <c:v>54.5497333333333</c:v>
                </c:pt>
                <c:pt idx="25">
                  <c:v>64.265666666666704</c:v>
                </c:pt>
                <c:pt idx="26">
                  <c:v>81.790133333333301</c:v>
                </c:pt>
                <c:pt idx="27">
                  <c:v>83.988666666666703</c:v>
                </c:pt>
                <c:pt idx="28">
                  <c:v>90.428799999999995</c:v>
                </c:pt>
                <c:pt idx="29">
                  <c:v>96.082066666666705</c:v>
                </c:pt>
                <c:pt idx="30">
                  <c:v>110.1782</c:v>
                </c:pt>
                <c:pt idx="31">
                  <c:v>106.40373333333299</c:v>
                </c:pt>
                <c:pt idx="32">
                  <c:v>143.90639999999999</c:v>
                </c:pt>
                <c:pt idx="33">
                  <c:v>139.22972077294699</c:v>
                </c:pt>
                <c:pt idx="34">
                  <c:v>172.10677801800901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319-45F9-8463-B5BB076BE411}"/>
            </c:ext>
          </c:extLst>
        </c:ser>
        <c:ser>
          <c:idx val="19"/>
          <c:order val="19"/>
          <c:tx>
            <c:strRef>
              <c:f>Trends!$B$21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Trends!$C$21:$AK$21</c:f>
              <c:numCache>
                <c:formatCode>#,##0.0</c:formatCode>
                <c:ptCount val="35"/>
                <c:pt idx="0">
                  <c:v>1476.2440052032955</c:v>
                </c:pt>
                <c:pt idx="1">
                  <c:v>1566.4053883747692</c:v>
                </c:pt>
                <c:pt idx="2">
                  <c:v>1636.804891871742</c:v>
                </c:pt>
                <c:pt idx="3">
                  <c:v>1691.858702032943</c:v>
                </c:pt>
                <c:pt idx="4">
                  <c:v>1742.7939278700369</c:v>
                </c:pt>
                <c:pt idx="5">
                  <c:v>1783.8901811031583</c:v>
                </c:pt>
                <c:pt idx="6">
                  <c:v>1648.4623349545939</c:v>
                </c:pt>
                <c:pt idx="7">
                  <c:v>1358.1527343397249</c:v>
                </c:pt>
                <c:pt idx="8">
                  <c:v>1414.9422289801573</c:v>
                </c:pt>
                <c:pt idx="9">
                  <c:v>1412.537929922556</c:v>
                </c:pt>
                <c:pt idx="10">
                  <c:v>1420.2367306818162</c:v>
                </c:pt>
                <c:pt idx="11">
                  <c:v>1528.0990541803956</c:v>
                </c:pt>
                <c:pt idx="12">
                  <c:v>1610.0739135694294</c:v>
                </c:pt>
                <c:pt idx="13">
                  <c:v>1631.9172338696078</c:v>
                </c:pt>
                <c:pt idx="14">
                  <c:v>1340.4552857027031</c:v>
                </c:pt>
                <c:pt idx="15">
                  <c:v>1139.7880884758854</c:v>
                </c:pt>
                <c:pt idx="16">
                  <c:v>1191.2278376327126</c:v>
                </c:pt>
                <c:pt idx="17">
                  <c:v>708.99528198119174</c:v>
                </c:pt>
                <c:pt idx="18">
                  <c:v>540.93260898724964</c:v>
                </c:pt>
                <c:pt idx="19">
                  <c:v>342.15331319283058</c:v>
                </c:pt>
                <c:pt idx="20">
                  <c:v>336.5209219157008</c:v>
                </c:pt>
                <c:pt idx="21">
                  <c:v>449.98575791706236</c:v>
                </c:pt>
                <c:pt idx="22">
                  <c:v>356.45668877291683</c:v>
                </c:pt>
                <c:pt idx="23">
                  <c:v>525.3000661606543</c:v>
                </c:pt>
                <c:pt idx="24">
                  <c:v>721.54404316658145</c:v>
                </c:pt>
                <c:pt idx="25">
                  <c:v>792.34928466402675</c:v>
                </c:pt>
                <c:pt idx="26">
                  <c:v>803.00803713759967</c:v>
                </c:pt>
                <c:pt idx="27">
                  <c:v>755.84955540806993</c:v>
                </c:pt>
                <c:pt idx="28">
                  <c:v>713.81602356686335</c:v>
                </c:pt>
                <c:pt idx="29">
                  <c:v>664.48948116698216</c:v>
                </c:pt>
                <c:pt idx="30">
                  <c:v>643.63993385548952</c:v>
                </c:pt>
                <c:pt idx="31">
                  <c:v>589.42534621307084</c:v>
                </c:pt>
                <c:pt idx="32">
                  <c:v>634.02948442666207</c:v>
                </c:pt>
                <c:pt idx="33">
                  <c:v>593.87082029161502</c:v>
                </c:pt>
                <c:pt idx="34">
                  <c:v>585.61538143807229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B319-45F9-8463-B5BB076BE411}"/>
            </c:ext>
          </c:extLst>
        </c:ser>
        <c:ser>
          <c:idx val="20"/>
          <c:order val="20"/>
          <c:tx>
            <c:strRef>
              <c:f>Trends!$B$22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Trends!$C$22:$AK$22</c:f>
              <c:numCache>
                <c:formatCode>#,##0.0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3.9041147999999999</c:v>
                </c:pt>
                <c:pt idx="12">
                  <c:v>5.9726827999999994</c:v>
                </c:pt>
                <c:pt idx="13">
                  <c:v>8.3072848000000015</c:v>
                </c:pt>
                <c:pt idx="14">
                  <c:v>34.960379600000003</c:v>
                </c:pt>
                <c:pt idx="15">
                  <c:v>47.649235599999997</c:v>
                </c:pt>
                <c:pt idx="16">
                  <c:v>38.1917708</c:v>
                </c:pt>
                <c:pt idx="17">
                  <c:v>37.751190399999999</c:v>
                </c:pt>
                <c:pt idx="18">
                  <c:v>49.80138920000001</c:v>
                </c:pt>
                <c:pt idx="19">
                  <c:v>49.124275600000004</c:v>
                </c:pt>
                <c:pt idx="20">
                  <c:v>50.026312400000002</c:v>
                </c:pt>
                <c:pt idx="21">
                  <c:v>49.850344800000009</c:v>
                </c:pt>
                <c:pt idx="22">
                  <c:v>45.3094988</c:v>
                </c:pt>
                <c:pt idx="23">
                  <c:v>45.739387999999998</c:v>
                </c:pt>
                <c:pt idx="24">
                  <c:v>42.4878316</c:v>
                </c:pt>
                <c:pt idx="25">
                  <c:v>41.596695200000006</c:v>
                </c:pt>
                <c:pt idx="26">
                  <c:v>40.990482400000005</c:v>
                </c:pt>
                <c:pt idx="27">
                  <c:v>46.863633920362403</c:v>
                </c:pt>
                <c:pt idx="28">
                  <c:v>45.793105543440078</c:v>
                </c:pt>
                <c:pt idx="29">
                  <c:v>49.31299925731733</c:v>
                </c:pt>
                <c:pt idx="30">
                  <c:v>48.144307363679999</c:v>
                </c:pt>
                <c:pt idx="31">
                  <c:v>43.259350754436866</c:v>
                </c:pt>
                <c:pt idx="32">
                  <c:v>38.968717775753049</c:v>
                </c:pt>
                <c:pt idx="33">
                  <c:v>50.162345013201239</c:v>
                </c:pt>
                <c:pt idx="34">
                  <c:v>50.586544705737566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319-45F9-8463-B5BB076BE411}"/>
            </c:ext>
          </c:extLst>
        </c:ser>
        <c:ser>
          <c:idx val="21"/>
          <c:order val="21"/>
          <c:tx>
            <c:strRef>
              <c:f>Trends!$B$23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Trends!$C$23:$AK$23</c:f>
              <c:numCache>
                <c:formatCode>#,##0.0</c:formatCode>
                <c:ptCount val="35"/>
                <c:pt idx="0">
                  <c:v>97.740765061882584</c:v>
                </c:pt>
                <c:pt idx="1">
                  <c:v>97.88913255185517</c:v>
                </c:pt>
                <c:pt idx="2">
                  <c:v>98.674091582228982</c:v>
                </c:pt>
                <c:pt idx="3">
                  <c:v>99.486071387791299</c:v>
                </c:pt>
                <c:pt idx="4">
                  <c:v>100.14640441176329</c:v>
                </c:pt>
                <c:pt idx="5">
                  <c:v>100.61466015448265</c:v>
                </c:pt>
                <c:pt idx="6">
                  <c:v>100.63183666576825</c:v>
                </c:pt>
                <c:pt idx="7">
                  <c:v>84.748430635606638</c:v>
                </c:pt>
                <c:pt idx="8">
                  <c:v>66.715771321119618</c:v>
                </c:pt>
                <c:pt idx="9">
                  <c:v>74.599152005657388</c:v>
                </c:pt>
                <c:pt idx="10">
                  <c:v>79.602870990238046</c:v>
                </c:pt>
                <c:pt idx="11">
                  <c:v>88.811286706276093</c:v>
                </c:pt>
                <c:pt idx="12">
                  <c:v>115.03357663120156</c:v>
                </c:pt>
                <c:pt idx="13">
                  <c:v>162.09788443672096</c:v>
                </c:pt>
                <c:pt idx="14">
                  <c:v>149.46809786056204</c:v>
                </c:pt>
                <c:pt idx="15">
                  <c:v>132.57234476718932</c:v>
                </c:pt>
                <c:pt idx="16">
                  <c:v>130.19005777336207</c:v>
                </c:pt>
                <c:pt idx="17">
                  <c:v>83.934111990741073</c:v>
                </c:pt>
                <c:pt idx="18">
                  <c:v>69.02380495828794</c:v>
                </c:pt>
                <c:pt idx="19">
                  <c:v>70.514412189651139</c:v>
                </c:pt>
                <c:pt idx="20">
                  <c:v>62.072527439734159</c:v>
                </c:pt>
                <c:pt idx="21">
                  <c:v>45.013958102736098</c:v>
                </c:pt>
                <c:pt idx="22">
                  <c:v>48.286182233922162</c:v>
                </c:pt>
                <c:pt idx="23">
                  <c:v>45.127691648505646</c:v>
                </c:pt>
                <c:pt idx="24">
                  <c:v>41.651772593635819</c:v>
                </c:pt>
                <c:pt idx="25">
                  <c:v>42.393890563800774</c:v>
                </c:pt>
                <c:pt idx="26">
                  <c:v>25.030907769237675</c:v>
                </c:pt>
                <c:pt idx="27">
                  <c:v>27.449305898653076</c:v>
                </c:pt>
                <c:pt idx="28">
                  <c:v>23.899295638180405</c:v>
                </c:pt>
                <c:pt idx="29">
                  <c:v>32.524203919874395</c:v>
                </c:pt>
                <c:pt idx="30">
                  <c:v>31.188413817965916</c:v>
                </c:pt>
                <c:pt idx="31">
                  <c:v>34.611180998377201</c:v>
                </c:pt>
                <c:pt idx="32">
                  <c:v>36.358605251132751</c:v>
                </c:pt>
                <c:pt idx="33">
                  <c:v>35.031490509845796</c:v>
                </c:pt>
                <c:pt idx="34">
                  <c:v>14.692707798990863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319-45F9-8463-B5BB076BE411}"/>
            </c:ext>
          </c:extLst>
        </c:ser>
        <c:ser>
          <c:idx val="22"/>
          <c:order val="22"/>
          <c:tx>
            <c:strRef>
              <c:f>Trends!$B$24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Trends!$C$24:$AK$24</c:f>
              <c:numCache>
                <c:formatCode>#,##0.0</c:formatCode>
                <c:ptCount val="35"/>
                <c:pt idx="0">
                  <c:v>135.25319522288586</c:v>
                </c:pt>
                <c:pt idx="1">
                  <c:v>135.43145080529615</c:v>
                </c:pt>
                <c:pt idx="2">
                  <c:v>137.13203332185168</c:v>
                </c:pt>
                <c:pt idx="3">
                  <c:v>137.29062266307653</c:v>
                </c:pt>
                <c:pt idx="4">
                  <c:v>135.94524665740758</c:v>
                </c:pt>
                <c:pt idx="5">
                  <c:v>135.25570228818248</c:v>
                </c:pt>
                <c:pt idx="6">
                  <c:v>135.33735543540018</c:v>
                </c:pt>
                <c:pt idx="7">
                  <c:v>134.08108593492943</c:v>
                </c:pt>
                <c:pt idx="8">
                  <c:v>144.94266515134387</c:v>
                </c:pt>
                <c:pt idx="9">
                  <c:v>143.62100195313579</c:v>
                </c:pt>
                <c:pt idx="10">
                  <c:v>143.43835361549452</c:v>
                </c:pt>
                <c:pt idx="11">
                  <c:v>146.04544138813282</c:v>
                </c:pt>
                <c:pt idx="12">
                  <c:v>149.81283750782927</c:v>
                </c:pt>
                <c:pt idx="13">
                  <c:v>133.48896372238977</c:v>
                </c:pt>
                <c:pt idx="14">
                  <c:v>131.83371366921926</c:v>
                </c:pt>
                <c:pt idx="15">
                  <c:v>134.26355949648877</c:v>
                </c:pt>
                <c:pt idx="16">
                  <c:v>129.45114586871648</c:v>
                </c:pt>
                <c:pt idx="17">
                  <c:v>131.6594100388397</c:v>
                </c:pt>
                <c:pt idx="18">
                  <c:v>140.4207827114636</c:v>
                </c:pt>
                <c:pt idx="19">
                  <c:v>141.99278491419452</c:v>
                </c:pt>
                <c:pt idx="20">
                  <c:v>145.69092117405938</c:v>
                </c:pt>
                <c:pt idx="21">
                  <c:v>143.57773312381335</c:v>
                </c:pt>
                <c:pt idx="22">
                  <c:v>144.21728475702423</c:v>
                </c:pt>
                <c:pt idx="23">
                  <c:v>148.47423418563005</c:v>
                </c:pt>
                <c:pt idx="24">
                  <c:v>144.00236874692294</c:v>
                </c:pt>
                <c:pt idx="25">
                  <c:v>149.4850276198917</c:v>
                </c:pt>
                <c:pt idx="26">
                  <c:v>150.26509350387198</c:v>
                </c:pt>
                <c:pt idx="27">
                  <c:v>157.91319912572345</c:v>
                </c:pt>
                <c:pt idx="28">
                  <c:v>159.86810890437488</c:v>
                </c:pt>
                <c:pt idx="29">
                  <c:v>162.06495927331579</c:v>
                </c:pt>
                <c:pt idx="30">
                  <c:v>165.94273655711476</c:v>
                </c:pt>
                <c:pt idx="31">
                  <c:v>167.29244638328001</c:v>
                </c:pt>
                <c:pt idx="32">
                  <c:v>170.82172237750405</c:v>
                </c:pt>
                <c:pt idx="33">
                  <c:v>173.97550829078068</c:v>
                </c:pt>
                <c:pt idx="34">
                  <c:v>176.70343331901091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B319-45F9-8463-B5BB076BE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3763072"/>
        <c:axId val="413764608"/>
      </c:barChart>
      <c:catAx>
        <c:axId val="413763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13764608"/>
        <c:crosses val="autoZero"/>
        <c:auto val="1"/>
        <c:lblAlgn val="ctr"/>
        <c:lblOffset val="100"/>
        <c:noMultiLvlLbl val="0"/>
      </c:catAx>
      <c:valAx>
        <c:axId val="413764608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crossAx val="4137630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3.7960752536264721E-2"/>
          <c:y val="0.69867338582677163"/>
          <c:w val="0.95116041774399052"/>
          <c:h val="0.28532661417322835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817208213719941E-2"/>
          <c:y val="3.4587288738440407E-2"/>
          <c:w val="0.96392086737631144"/>
          <c:h val="0.765619063406547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Trends!$B$84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Trends!$C$84:$AK$84</c:f>
              <c:numCache>
                <c:formatCode>#,##0.00</c:formatCode>
                <c:ptCount val="35"/>
                <c:pt idx="0">
                  <c:v>0.26503013738327275</c:v>
                </c:pt>
                <c:pt idx="1">
                  <c:v>0.26516287611905376</c:v>
                </c:pt>
                <c:pt idx="2">
                  <c:v>0.26742381528742559</c:v>
                </c:pt>
                <c:pt idx="3">
                  <c:v>0.29078667934140018</c:v>
                </c:pt>
                <c:pt idx="4">
                  <c:v>0.29373268199036606</c:v>
                </c:pt>
                <c:pt idx="5">
                  <c:v>0.31336127830306421</c:v>
                </c:pt>
                <c:pt idx="6">
                  <c:v>0.35752425587820036</c:v>
                </c:pt>
                <c:pt idx="7">
                  <c:v>0.37139590432757597</c:v>
                </c:pt>
                <c:pt idx="8">
                  <c:v>0.36855689689736693</c:v>
                </c:pt>
                <c:pt idx="9">
                  <c:v>0.39864530670331727</c:v>
                </c:pt>
                <c:pt idx="10">
                  <c:v>0.43764185119146476</c:v>
                </c:pt>
                <c:pt idx="11">
                  <c:v>0.45909159210757278</c:v>
                </c:pt>
                <c:pt idx="12">
                  <c:v>0.43468578244485462</c:v>
                </c:pt>
                <c:pt idx="13">
                  <c:v>0.40785839549281516</c:v>
                </c:pt>
                <c:pt idx="14">
                  <c:v>0.3612866389598331</c:v>
                </c:pt>
                <c:pt idx="15">
                  <c:v>0.36873753340226045</c:v>
                </c:pt>
                <c:pt idx="16">
                  <c:v>0.34970715325198987</c:v>
                </c:pt>
                <c:pt idx="17">
                  <c:v>0.36009398978542201</c:v>
                </c:pt>
                <c:pt idx="18">
                  <c:v>0.29053724042690149</c:v>
                </c:pt>
                <c:pt idx="19">
                  <c:v>0.28128001382739909</c:v>
                </c:pt>
                <c:pt idx="20">
                  <c:v>0.27807157552196954</c:v>
                </c:pt>
                <c:pt idx="21">
                  <c:v>0.23400921970154309</c:v>
                </c:pt>
                <c:pt idx="22">
                  <c:v>0.27892992747879619</c:v>
                </c:pt>
                <c:pt idx="23">
                  <c:v>0.26739114373740691</c:v>
                </c:pt>
                <c:pt idx="24">
                  <c:v>0.27316332926217046</c:v>
                </c:pt>
                <c:pt idx="25">
                  <c:v>0.26589551475312379</c:v>
                </c:pt>
                <c:pt idx="26">
                  <c:v>0.30036925303801354</c:v>
                </c:pt>
                <c:pt idx="27">
                  <c:v>0.36556104911018744</c:v>
                </c:pt>
                <c:pt idx="28">
                  <c:v>0.44921063399856437</c:v>
                </c:pt>
                <c:pt idx="29">
                  <c:v>0.43294852328312156</c:v>
                </c:pt>
                <c:pt idx="30">
                  <c:v>0.42995535929287376</c:v>
                </c:pt>
                <c:pt idx="31">
                  <c:v>0.41623257886207854</c:v>
                </c:pt>
                <c:pt idx="32">
                  <c:v>0.42349866188157126</c:v>
                </c:pt>
                <c:pt idx="33">
                  <c:v>0.38728258910958457</c:v>
                </c:pt>
                <c:pt idx="34">
                  <c:v>0.38697078807414687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6-4B4E-AB7D-888D47338143}"/>
            </c:ext>
          </c:extLst>
        </c:ser>
        <c:ser>
          <c:idx val="1"/>
          <c:order val="1"/>
          <c:tx>
            <c:strRef>
              <c:f>Trends!$B$85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Trends!$C$85:$AK$85</c:f>
              <c:numCache>
                <c:formatCode>#,##0.00</c:formatCode>
                <c:ptCount val="35"/>
                <c:pt idx="0">
                  <c:v>0.27398794858597825</c:v>
                </c:pt>
                <c:pt idx="1">
                  <c:v>0.28552455817183542</c:v>
                </c:pt>
                <c:pt idx="2">
                  <c:v>0.24161742457455726</c:v>
                </c:pt>
                <c:pt idx="3">
                  <c:v>0.25428709522778181</c:v>
                </c:pt>
                <c:pt idx="4">
                  <c:v>0.24786125604277487</c:v>
                </c:pt>
                <c:pt idx="5">
                  <c:v>0.25356303002094976</c:v>
                </c:pt>
                <c:pt idx="6">
                  <c:v>0.27140387607134581</c:v>
                </c:pt>
                <c:pt idx="7">
                  <c:v>0.2750375341363086</c:v>
                </c:pt>
                <c:pt idx="8">
                  <c:v>0.29381198642689843</c:v>
                </c:pt>
                <c:pt idx="9">
                  <c:v>0.29649072158166595</c:v>
                </c:pt>
                <c:pt idx="10">
                  <c:v>0.34424207079259694</c:v>
                </c:pt>
                <c:pt idx="11">
                  <c:v>0.36204261413659766</c:v>
                </c:pt>
                <c:pt idx="12">
                  <c:v>0.34835060520500521</c:v>
                </c:pt>
                <c:pt idx="13">
                  <c:v>0.36003217057923109</c:v>
                </c:pt>
                <c:pt idx="14">
                  <c:v>0.39198468211392845</c:v>
                </c:pt>
                <c:pt idx="15">
                  <c:v>0.44148029159307145</c:v>
                </c:pt>
                <c:pt idx="16">
                  <c:v>0.42196759590734995</c:v>
                </c:pt>
                <c:pt idx="17">
                  <c:v>0.40728172363607928</c:v>
                </c:pt>
                <c:pt idx="18">
                  <c:v>0.37712860441961255</c:v>
                </c:pt>
                <c:pt idx="19">
                  <c:v>0.32251151970094249</c:v>
                </c:pt>
                <c:pt idx="20">
                  <c:v>0.3349692169595973</c:v>
                </c:pt>
                <c:pt idx="21">
                  <c:v>0.29147458200932702</c:v>
                </c:pt>
                <c:pt idx="22">
                  <c:v>0.26904149444929992</c:v>
                </c:pt>
                <c:pt idx="23">
                  <c:v>0.27813417895907344</c:v>
                </c:pt>
                <c:pt idx="24">
                  <c:v>0.31694527234261294</c:v>
                </c:pt>
                <c:pt idx="25">
                  <c:v>0.31770069869974948</c:v>
                </c:pt>
                <c:pt idx="26">
                  <c:v>0.30839399471767981</c:v>
                </c:pt>
                <c:pt idx="27">
                  <c:v>0.33476081069404678</c:v>
                </c:pt>
                <c:pt idx="28">
                  <c:v>0.34639370647941448</c:v>
                </c:pt>
                <c:pt idx="29">
                  <c:v>0.32756484889697624</c:v>
                </c:pt>
                <c:pt idx="30">
                  <c:v>0.31931515926106557</c:v>
                </c:pt>
                <c:pt idx="31">
                  <c:v>0.30511753534363073</c:v>
                </c:pt>
                <c:pt idx="32">
                  <c:v>0.29103081755085347</c:v>
                </c:pt>
                <c:pt idx="33">
                  <c:v>0.26432107543362299</c:v>
                </c:pt>
                <c:pt idx="34">
                  <c:v>0.25733510151701322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6-4B4E-AB7D-888D47338143}"/>
            </c:ext>
          </c:extLst>
        </c:ser>
        <c:ser>
          <c:idx val="2"/>
          <c:order val="2"/>
          <c:tx>
            <c:strRef>
              <c:f>Trends!$B$86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Trends!$C$86:$AK$86</c:f>
              <c:numCache>
                <c:formatCode>#,##0.00</c:formatCode>
                <c:ptCount val="35"/>
                <c:pt idx="0">
                  <c:v>1.9620106002273991</c:v>
                </c:pt>
                <c:pt idx="1">
                  <c:v>2.0144240895645296</c:v>
                </c:pt>
                <c:pt idx="2">
                  <c:v>2.064171169258862</c:v>
                </c:pt>
                <c:pt idx="3">
                  <c:v>1.9496786315613028</c:v>
                </c:pt>
                <c:pt idx="4">
                  <c:v>1.9024550452354752</c:v>
                </c:pt>
                <c:pt idx="5">
                  <c:v>1.8847478347286724</c:v>
                </c:pt>
                <c:pt idx="6">
                  <c:v>1.8826434935519056</c:v>
                </c:pt>
                <c:pt idx="7">
                  <c:v>1.787378288608201</c:v>
                </c:pt>
                <c:pt idx="8">
                  <c:v>1.8715345265397929</c:v>
                </c:pt>
                <c:pt idx="9">
                  <c:v>1.8519297585821968</c:v>
                </c:pt>
                <c:pt idx="10">
                  <c:v>1.7590712242690554</c:v>
                </c:pt>
                <c:pt idx="11">
                  <c:v>1.7313855098566913</c:v>
                </c:pt>
                <c:pt idx="12">
                  <c:v>1.6220029874890056</c:v>
                </c:pt>
                <c:pt idx="13">
                  <c:v>1.5473039604530814</c:v>
                </c:pt>
                <c:pt idx="14">
                  <c:v>1.5381235120368093</c:v>
                </c:pt>
                <c:pt idx="15">
                  <c:v>1.5492132375793755</c:v>
                </c:pt>
                <c:pt idx="16">
                  <c:v>1.5023253365345077</c:v>
                </c:pt>
                <c:pt idx="17">
                  <c:v>1.4523453915199735</c:v>
                </c:pt>
                <c:pt idx="18">
                  <c:v>1.3548851140361517</c:v>
                </c:pt>
                <c:pt idx="19">
                  <c:v>1.1951633365499217</c:v>
                </c:pt>
                <c:pt idx="20">
                  <c:v>1.0534012436377944</c:v>
                </c:pt>
                <c:pt idx="21">
                  <c:v>0.9744038940712032</c:v>
                </c:pt>
                <c:pt idx="22">
                  <c:v>0.87936243322311591</c:v>
                </c:pt>
                <c:pt idx="23">
                  <c:v>0.83878840162599277</c:v>
                </c:pt>
                <c:pt idx="24">
                  <c:v>0.80129056450943725</c:v>
                </c:pt>
                <c:pt idx="25">
                  <c:v>0.75430492709403285</c:v>
                </c:pt>
                <c:pt idx="26">
                  <c:v>0.69668852201604148</c:v>
                </c:pt>
                <c:pt idx="27">
                  <c:v>0.61080764997551584</c:v>
                </c:pt>
                <c:pt idx="28">
                  <c:v>0.54724503858479179</c:v>
                </c:pt>
                <c:pt idx="29">
                  <c:v>0.49950614011918765</c:v>
                </c:pt>
                <c:pt idx="30">
                  <c:v>0.3721753050627219</c:v>
                </c:pt>
                <c:pt idx="31">
                  <c:v>0.36838436540325009</c:v>
                </c:pt>
                <c:pt idx="32">
                  <c:v>0.3863462259564524</c:v>
                </c:pt>
                <c:pt idx="33">
                  <c:v>0.41325127697904157</c:v>
                </c:pt>
                <c:pt idx="34">
                  <c:v>0.41482038141712796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26-4B4E-AB7D-888D47338143}"/>
            </c:ext>
          </c:extLst>
        </c:ser>
        <c:ser>
          <c:idx val="3"/>
          <c:order val="3"/>
          <c:tx>
            <c:strRef>
              <c:f>Trends!$B$87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Trends!$C$87:$AK$87</c:f>
              <c:numCache>
                <c:formatCode>#,##0.00</c:formatCode>
                <c:ptCount val="35"/>
                <c:pt idx="0">
                  <c:v>18.023287764915803</c:v>
                </c:pt>
                <c:pt idx="1">
                  <c:v>17.616712485535682</c:v>
                </c:pt>
                <c:pt idx="2">
                  <c:v>15.004649780440845</c:v>
                </c:pt>
                <c:pt idx="3">
                  <c:v>14.608218148855538</c:v>
                </c:pt>
                <c:pt idx="4">
                  <c:v>12.937700203223283</c:v>
                </c:pt>
                <c:pt idx="5">
                  <c:v>11.720465083696952</c:v>
                </c:pt>
                <c:pt idx="6">
                  <c:v>11.690350724813662</c:v>
                </c:pt>
                <c:pt idx="7">
                  <c:v>10.281555950027771</c:v>
                </c:pt>
                <c:pt idx="8">
                  <c:v>10.878521132536324</c:v>
                </c:pt>
                <c:pt idx="9">
                  <c:v>8.3982296371533049</c:v>
                </c:pt>
                <c:pt idx="10">
                  <c:v>8.3846892202994354</c:v>
                </c:pt>
                <c:pt idx="11">
                  <c:v>8.0061760853523793</c:v>
                </c:pt>
                <c:pt idx="12">
                  <c:v>7.8885770099131403</c:v>
                </c:pt>
                <c:pt idx="13">
                  <c:v>7.5085328842959802</c:v>
                </c:pt>
                <c:pt idx="14">
                  <c:v>7.372579610097219</c:v>
                </c:pt>
                <c:pt idx="15">
                  <c:v>7.7070999648676919</c:v>
                </c:pt>
                <c:pt idx="16">
                  <c:v>7.5050039385469525</c:v>
                </c:pt>
                <c:pt idx="17">
                  <c:v>7.3365610204046892</c:v>
                </c:pt>
                <c:pt idx="18">
                  <c:v>7.8364135599067302</c:v>
                </c:pt>
                <c:pt idx="19">
                  <c:v>8.2398730967243576</c:v>
                </c:pt>
                <c:pt idx="20">
                  <c:v>7.8724214046374072</c:v>
                </c:pt>
                <c:pt idx="21">
                  <c:v>7.1141839778208737</c:v>
                </c:pt>
                <c:pt idx="22">
                  <c:v>7.1291318802436541</c:v>
                </c:pt>
                <c:pt idx="23">
                  <c:v>7.5555150689214887</c:v>
                </c:pt>
                <c:pt idx="24">
                  <c:v>6.8669357550516743</c:v>
                </c:pt>
                <c:pt idx="25">
                  <c:v>7.0183323850329273</c:v>
                </c:pt>
                <c:pt idx="26">
                  <c:v>7.2371121844152579</c:v>
                </c:pt>
                <c:pt idx="27">
                  <c:v>6.1998093310314983</c:v>
                </c:pt>
                <c:pt idx="28">
                  <c:v>6.6256603700058179</c:v>
                </c:pt>
                <c:pt idx="29">
                  <c:v>5.9814299303032108</c:v>
                </c:pt>
                <c:pt idx="30">
                  <c:v>6.2774332075506445</c:v>
                </c:pt>
                <c:pt idx="31">
                  <c:v>6.0354688782280803</c:v>
                </c:pt>
                <c:pt idx="32">
                  <c:v>4.8879882841966396</c:v>
                </c:pt>
                <c:pt idx="33">
                  <c:v>4.2409211389733068</c:v>
                </c:pt>
                <c:pt idx="34">
                  <c:v>4.2978668199481991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26-4B4E-AB7D-888D47338143}"/>
            </c:ext>
          </c:extLst>
        </c:ser>
        <c:ser>
          <c:idx val="4"/>
          <c:order val="4"/>
          <c:tx>
            <c:strRef>
              <c:f>Trends!$B$88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Trends!$C$88:$AK$88</c:f>
              <c:numCache>
                <c:formatCode>#,##0.00</c:formatCode>
                <c:ptCount val="35"/>
                <c:pt idx="0">
                  <c:v>2.2222627000000004</c:v>
                </c:pt>
                <c:pt idx="1">
                  <c:v>1.7973755000000005</c:v>
                </c:pt>
                <c:pt idx="2">
                  <c:v>1.6296879000000004</c:v>
                </c:pt>
                <c:pt idx="3">
                  <c:v>1.50506259722201</c:v>
                </c:pt>
                <c:pt idx="4">
                  <c:v>1.410015</c:v>
                </c:pt>
                <c:pt idx="5">
                  <c:v>1.3331928000000002</c:v>
                </c:pt>
                <c:pt idx="6">
                  <c:v>1.2608596000000003</c:v>
                </c:pt>
                <c:pt idx="7">
                  <c:v>1.2056583000000001</c:v>
                </c:pt>
                <c:pt idx="8">
                  <c:v>1.1584166000000002</c:v>
                </c:pt>
                <c:pt idx="9">
                  <c:v>1.1165349000000002</c:v>
                </c:pt>
                <c:pt idx="10">
                  <c:v>1.0808306000000001</c:v>
                </c:pt>
                <c:pt idx="11">
                  <c:v>1.0475249000000002</c:v>
                </c:pt>
                <c:pt idx="12">
                  <c:v>1.0169997000000002</c:v>
                </c:pt>
                <c:pt idx="13">
                  <c:v>0.98987140000000007</c:v>
                </c:pt>
                <c:pt idx="14">
                  <c:v>0.96595910000000007</c:v>
                </c:pt>
                <c:pt idx="15">
                  <c:v>0.94186590000000003</c:v>
                </c:pt>
                <c:pt idx="16">
                  <c:v>0.92180610000000007</c:v>
                </c:pt>
                <c:pt idx="17">
                  <c:v>0.90110980000000007</c:v>
                </c:pt>
                <c:pt idx="18">
                  <c:v>0.88319400000000003</c:v>
                </c:pt>
                <c:pt idx="19">
                  <c:v>0.86635020000000007</c:v>
                </c:pt>
                <c:pt idx="20">
                  <c:v>0.84932550000000018</c:v>
                </c:pt>
                <c:pt idx="21">
                  <c:v>0.83462570000000014</c:v>
                </c:pt>
                <c:pt idx="22">
                  <c:v>0.8199259000000001</c:v>
                </c:pt>
                <c:pt idx="23">
                  <c:v>0.80586260000000021</c:v>
                </c:pt>
                <c:pt idx="24">
                  <c:v>0.79348770000000002</c:v>
                </c:pt>
                <c:pt idx="25">
                  <c:v>0.78156840000000005</c:v>
                </c:pt>
                <c:pt idx="26">
                  <c:v>0.76964910000000009</c:v>
                </c:pt>
                <c:pt idx="27">
                  <c:v>0.73458129999999999</c:v>
                </c:pt>
                <c:pt idx="28">
                  <c:v>0.72480600000000006</c:v>
                </c:pt>
                <c:pt idx="29">
                  <c:v>0.71503070000000024</c:v>
                </c:pt>
                <c:pt idx="30">
                  <c:v>0.70650829999999998</c:v>
                </c:pt>
                <c:pt idx="31">
                  <c:v>0.69780500000000012</c:v>
                </c:pt>
                <c:pt idx="32">
                  <c:v>0.69081020000000015</c:v>
                </c:pt>
                <c:pt idx="33">
                  <c:v>0.68228780000000022</c:v>
                </c:pt>
                <c:pt idx="34">
                  <c:v>0.67465650000000021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26-4B4E-AB7D-888D47338143}"/>
            </c:ext>
          </c:extLst>
        </c:ser>
        <c:ser>
          <c:idx val="5"/>
          <c:order val="5"/>
          <c:tx>
            <c:strRef>
              <c:f>Trends!$B$89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Trends!$C$89:$AK$89</c:f>
              <c:numCache>
                <c:formatCode>#,##0.00</c:formatCode>
                <c:ptCount val="35"/>
                <c:pt idx="0">
                  <c:v>2.0110799101055497</c:v>
                </c:pt>
                <c:pt idx="1">
                  <c:v>2.06085773169288</c:v>
                </c:pt>
                <c:pt idx="2">
                  <c:v>2.0392742999529601</c:v>
                </c:pt>
                <c:pt idx="3">
                  <c:v>2.3146856409206951</c:v>
                </c:pt>
                <c:pt idx="4">
                  <c:v>2.3564483275546388</c:v>
                </c:pt>
                <c:pt idx="5">
                  <c:v>2.4517850313697309</c:v>
                </c:pt>
                <c:pt idx="6">
                  <c:v>2.5366196595865214</c:v>
                </c:pt>
                <c:pt idx="7">
                  <c:v>2.5049274892425801</c:v>
                </c:pt>
                <c:pt idx="8">
                  <c:v>2.0168681272118651</c:v>
                </c:pt>
                <c:pt idx="9">
                  <c:v>2.1012508675400845</c:v>
                </c:pt>
                <c:pt idx="10">
                  <c:v>2.2445658357475513</c:v>
                </c:pt>
                <c:pt idx="11">
                  <c:v>2.8102483276475181</c:v>
                </c:pt>
                <c:pt idx="12">
                  <c:v>1.9465484464337568</c:v>
                </c:pt>
                <c:pt idx="13">
                  <c:v>28.674318079198731</c:v>
                </c:pt>
                <c:pt idx="14">
                  <c:v>2.3346246388515395</c:v>
                </c:pt>
                <c:pt idx="15">
                  <c:v>2.0039035951537838</c:v>
                </c:pt>
                <c:pt idx="16">
                  <c:v>2.4965125842587494</c:v>
                </c:pt>
                <c:pt idx="17">
                  <c:v>2.8565664589923792</c:v>
                </c:pt>
                <c:pt idx="18">
                  <c:v>2.6616616499213843</c:v>
                </c:pt>
                <c:pt idx="19">
                  <c:v>2.4878227252991802</c:v>
                </c:pt>
                <c:pt idx="20">
                  <c:v>2.6262976922273005</c:v>
                </c:pt>
                <c:pt idx="21">
                  <c:v>2.3468212992621087</c:v>
                </c:pt>
                <c:pt idx="22">
                  <c:v>2.3001073164284627</c:v>
                </c:pt>
                <c:pt idx="23">
                  <c:v>2.2390688852145688</c:v>
                </c:pt>
                <c:pt idx="24">
                  <c:v>2.7120725020553262</c:v>
                </c:pt>
                <c:pt idx="25">
                  <c:v>2.7502625595610235</c:v>
                </c:pt>
                <c:pt idx="26">
                  <c:v>2.7690636506581856</c:v>
                </c:pt>
                <c:pt idx="27">
                  <c:v>2.8735139504779168</c:v>
                </c:pt>
                <c:pt idx="28">
                  <c:v>3.0788070348777281</c:v>
                </c:pt>
                <c:pt idx="29">
                  <c:v>2.907043259393653</c:v>
                </c:pt>
                <c:pt idx="30">
                  <c:v>2.9419544768674726</c:v>
                </c:pt>
                <c:pt idx="31">
                  <c:v>2.5392462403548155</c:v>
                </c:pt>
                <c:pt idx="32">
                  <c:v>2.5061023893972889</c:v>
                </c:pt>
                <c:pt idx="33">
                  <c:v>2.4965135428899807</c:v>
                </c:pt>
                <c:pt idx="34">
                  <c:v>2.7801151888100528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26-4B4E-AB7D-888D47338143}"/>
            </c:ext>
          </c:extLst>
        </c:ser>
        <c:ser>
          <c:idx val="6"/>
          <c:order val="6"/>
          <c:tx>
            <c:strRef>
              <c:f>Trends!$B$90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Trends!$C$90:$AK$90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26-4B4E-AB7D-888D47338143}"/>
            </c:ext>
          </c:extLst>
        </c:ser>
        <c:ser>
          <c:idx val="7"/>
          <c:order val="7"/>
          <c:tx>
            <c:strRef>
              <c:f>Trends!$B$91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Trends!$C$91:$AK$91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26-4B4E-AB7D-888D47338143}"/>
            </c:ext>
          </c:extLst>
        </c:ser>
        <c:ser>
          <c:idx val="8"/>
          <c:order val="8"/>
          <c:tx>
            <c:strRef>
              <c:f>Trends!$B$92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Trends!$C$92:$AK$92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26-4B4E-AB7D-888D47338143}"/>
            </c:ext>
          </c:extLst>
        </c:ser>
        <c:ser>
          <c:idx val="9"/>
          <c:order val="9"/>
          <c:tx>
            <c:strRef>
              <c:f>Trends!$B$93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Trends!$C$93:$AK$93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26-4B4E-AB7D-888D47338143}"/>
            </c:ext>
          </c:extLst>
        </c:ser>
        <c:ser>
          <c:idx val="10"/>
          <c:order val="10"/>
          <c:tx>
            <c:strRef>
              <c:f>Trends!$B$94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Trends!$C$94:$AK$94</c:f>
              <c:numCache>
                <c:formatCode>#,##0.00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A-8226-4B4E-AB7D-888D47338143}"/>
            </c:ext>
          </c:extLst>
        </c:ser>
        <c:ser>
          <c:idx val="11"/>
          <c:order val="11"/>
          <c:tx>
            <c:strRef>
              <c:f>Trends!$B$95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Trends!$C$95:$AK$95</c:f>
              <c:numCache>
                <c:formatCode>#,##0.00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B-8226-4B4E-AB7D-888D47338143}"/>
            </c:ext>
          </c:extLst>
        </c:ser>
        <c:ser>
          <c:idx val="12"/>
          <c:order val="12"/>
          <c:tx>
            <c:strRef>
              <c:f>Trends!$B$96</c:f>
              <c:strCache>
                <c:ptCount val="1"/>
                <c:pt idx="0">
                  <c:v>2.G  Other product manufacture and use 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Trends!$C$96:$AK$96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26-4B4E-AB7D-888D47338143}"/>
            </c:ext>
          </c:extLst>
        </c:ser>
        <c:ser>
          <c:idx val="13"/>
          <c:order val="13"/>
          <c:tx>
            <c:strRef>
              <c:f>Trends!$B$97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Trends!$C$97:$AK$97</c:f>
              <c:numCache>
                <c:formatCode>#,##0.00</c:formatCode>
                <c:ptCount val="35"/>
                <c:pt idx="0">
                  <c:v>445.72043767055482</c:v>
                </c:pt>
                <c:pt idx="1">
                  <c:v>451.32805001724921</c:v>
                </c:pt>
                <c:pt idx="2">
                  <c:v>458.20219246247166</c:v>
                </c:pt>
                <c:pt idx="3">
                  <c:v>458.32004741377807</c:v>
                </c:pt>
                <c:pt idx="4">
                  <c:v>456.56768449118061</c:v>
                </c:pt>
                <c:pt idx="5">
                  <c:v>458.09631284249463</c:v>
                </c:pt>
                <c:pt idx="6">
                  <c:v>470.3947457102168</c:v>
                </c:pt>
                <c:pt idx="7">
                  <c:v>480.58259322852001</c:v>
                </c:pt>
                <c:pt idx="8">
                  <c:v>486.97954498522739</c:v>
                </c:pt>
                <c:pt idx="9">
                  <c:v>473.42667906652781</c:v>
                </c:pt>
                <c:pt idx="10">
                  <c:v>453.04166031130461</c:v>
                </c:pt>
                <c:pt idx="11">
                  <c:v>449.82648894435914</c:v>
                </c:pt>
                <c:pt idx="12">
                  <c:v>444.88854816786255</c:v>
                </c:pt>
                <c:pt idx="13">
                  <c:v>444.27557214533942</c:v>
                </c:pt>
                <c:pt idx="14">
                  <c:v>442.78643666560345</c:v>
                </c:pt>
                <c:pt idx="15">
                  <c:v>429.14954404641827</c:v>
                </c:pt>
                <c:pt idx="16">
                  <c:v>422.65097965347593</c:v>
                </c:pt>
                <c:pt idx="17">
                  <c:v>420.04035304935201</c:v>
                </c:pt>
                <c:pt idx="18">
                  <c:v>414.72610921792938</c:v>
                </c:pt>
                <c:pt idx="19">
                  <c:v>407.27152929830493</c:v>
                </c:pt>
                <c:pt idx="20">
                  <c:v>400.1934955210798</c:v>
                </c:pt>
                <c:pt idx="21">
                  <c:v>401.69369506399909</c:v>
                </c:pt>
                <c:pt idx="22">
                  <c:v>413.05572597677065</c:v>
                </c:pt>
                <c:pt idx="23">
                  <c:v>414.16018390921329</c:v>
                </c:pt>
                <c:pt idx="24">
                  <c:v>425.04257411430234</c:v>
                </c:pt>
                <c:pt idx="25">
                  <c:v>436.64344785475384</c:v>
                </c:pt>
                <c:pt idx="26">
                  <c:v>451.01661082492183</c:v>
                </c:pt>
                <c:pt idx="27">
                  <c:v>463.49269259847506</c:v>
                </c:pt>
                <c:pt idx="28">
                  <c:v>461.30712092352945</c:v>
                </c:pt>
                <c:pt idx="29">
                  <c:v>467.5429833845273</c:v>
                </c:pt>
                <c:pt idx="30">
                  <c:v>473.57820602728555</c:v>
                </c:pt>
                <c:pt idx="31">
                  <c:v>476.0309489871039</c:v>
                </c:pt>
                <c:pt idx="32">
                  <c:v>477.05055905700107</c:v>
                </c:pt>
                <c:pt idx="33">
                  <c:v>466.48394742429446</c:v>
                </c:pt>
                <c:pt idx="34">
                  <c:v>453.74269497097237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26-4B4E-AB7D-888D47338143}"/>
            </c:ext>
          </c:extLst>
        </c:ser>
        <c:ser>
          <c:idx val="14"/>
          <c:order val="14"/>
          <c:tx>
            <c:strRef>
              <c:f>Trends!$B$98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Trends!$C$98:$AK$98</c:f>
              <c:numCache>
                <c:formatCode>#,##0.00</c:formatCode>
                <c:ptCount val="35"/>
                <c:pt idx="0">
                  <c:v>64.821865122008404</c:v>
                </c:pt>
                <c:pt idx="1">
                  <c:v>65.528716471947945</c:v>
                </c:pt>
                <c:pt idx="2">
                  <c:v>66.812150519689553</c:v>
                </c:pt>
                <c:pt idx="3">
                  <c:v>66.924813806977255</c:v>
                </c:pt>
                <c:pt idx="4">
                  <c:v>66.52021375268717</c:v>
                </c:pt>
                <c:pt idx="5">
                  <c:v>66.581432966779317</c:v>
                </c:pt>
                <c:pt idx="6">
                  <c:v>68.995816611113582</c:v>
                </c:pt>
                <c:pt idx="7">
                  <c:v>70.484183064063885</c:v>
                </c:pt>
                <c:pt idx="8">
                  <c:v>71.227712617856554</c:v>
                </c:pt>
                <c:pt idx="9">
                  <c:v>68.884994708792519</c:v>
                </c:pt>
                <c:pt idx="10">
                  <c:v>65.984544428572036</c:v>
                </c:pt>
                <c:pt idx="11">
                  <c:v>66.304560995204838</c:v>
                </c:pt>
                <c:pt idx="12">
                  <c:v>66.079158854247822</c:v>
                </c:pt>
                <c:pt idx="13">
                  <c:v>65.212595952253835</c:v>
                </c:pt>
                <c:pt idx="14">
                  <c:v>64.766170732602092</c:v>
                </c:pt>
                <c:pt idx="15">
                  <c:v>64.066653094204483</c:v>
                </c:pt>
                <c:pt idx="16">
                  <c:v>62.387110335074354</c:v>
                </c:pt>
                <c:pt idx="17">
                  <c:v>62.985107123171495</c:v>
                </c:pt>
                <c:pt idx="18">
                  <c:v>61.966813130846539</c:v>
                </c:pt>
                <c:pt idx="19">
                  <c:v>61.781527268037145</c:v>
                </c:pt>
                <c:pt idx="20">
                  <c:v>61.786294788168526</c:v>
                </c:pt>
                <c:pt idx="21">
                  <c:v>62.917713821880007</c:v>
                </c:pt>
                <c:pt idx="22">
                  <c:v>64.399120827451853</c:v>
                </c:pt>
                <c:pt idx="23">
                  <c:v>64.614139595278402</c:v>
                </c:pt>
                <c:pt idx="24">
                  <c:v>67.291108639936482</c:v>
                </c:pt>
                <c:pt idx="25">
                  <c:v>68.849851498222293</c:v>
                </c:pt>
                <c:pt idx="26">
                  <c:v>70.043349405336684</c:v>
                </c:pt>
                <c:pt idx="27">
                  <c:v>72.775916682469855</c:v>
                </c:pt>
                <c:pt idx="28">
                  <c:v>70.736320361477652</c:v>
                </c:pt>
                <c:pt idx="29">
                  <c:v>71.672037421314243</c:v>
                </c:pt>
                <c:pt idx="30">
                  <c:v>71.745079334648423</c:v>
                </c:pt>
                <c:pt idx="31">
                  <c:v>70.421025062849608</c:v>
                </c:pt>
                <c:pt idx="32">
                  <c:v>69.066895252436254</c:v>
                </c:pt>
                <c:pt idx="33">
                  <c:v>67.46532988256331</c:v>
                </c:pt>
                <c:pt idx="34">
                  <c:v>66.447661958169761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226-4B4E-AB7D-888D47338143}"/>
            </c:ext>
          </c:extLst>
        </c:ser>
        <c:ser>
          <c:idx val="15"/>
          <c:order val="15"/>
          <c:tx>
            <c:strRef>
              <c:f>Trends!$B$99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Trends!$C$99:$AK$99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226-4B4E-AB7D-888D47338143}"/>
            </c:ext>
          </c:extLst>
        </c:ser>
        <c:ser>
          <c:idx val="16"/>
          <c:order val="16"/>
          <c:tx>
            <c:strRef>
              <c:f>Trends!$B$100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Trends!$C$100:$AK$100</c:f>
              <c:numCache>
                <c:formatCode>#,##0.00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10-8226-4B4E-AB7D-888D47338143}"/>
            </c:ext>
          </c:extLst>
        </c:ser>
        <c:ser>
          <c:idx val="17"/>
          <c:order val="17"/>
          <c:tx>
            <c:strRef>
              <c:f>Trends!$B$101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Trends!$C$101:$AK$101</c:f>
              <c:numCache>
                <c:formatCode>#,##0.00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11-8226-4B4E-AB7D-888D47338143}"/>
            </c:ext>
          </c:extLst>
        </c:ser>
        <c:ser>
          <c:idx val="18"/>
          <c:order val="18"/>
          <c:tx>
            <c:strRef>
              <c:f>Trends!$B$102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Trends!$C$102:$AK$102</c:f>
              <c:numCache>
                <c:formatCode>#,##0.00</c:formatCode>
                <c:ptCount val="35"/>
                <c:pt idx="0">
                  <c:v>52.723000185831985</c:v>
                </c:pt>
                <c:pt idx="1">
                  <c:v>55.943049584813188</c:v>
                </c:pt>
                <c:pt idx="2">
                  <c:v>58.457317566847927</c:v>
                </c:pt>
                <c:pt idx="3">
                  <c:v>60.423525072605109</c:v>
                </c:pt>
                <c:pt idx="4">
                  <c:v>62.242640281072745</c:v>
                </c:pt>
                <c:pt idx="5">
                  <c:v>63.710363610827081</c:v>
                </c:pt>
                <c:pt idx="6">
                  <c:v>58.873654819806923</c:v>
                </c:pt>
                <c:pt idx="7">
                  <c:v>48.505454797847321</c:v>
                </c:pt>
                <c:pt idx="8">
                  <c:v>50.533651035005619</c:v>
                </c:pt>
                <c:pt idx="9">
                  <c:v>50.447783211519855</c:v>
                </c:pt>
                <c:pt idx="10">
                  <c:v>50.722740381493438</c:v>
                </c:pt>
                <c:pt idx="11">
                  <c:v>54.574966220728413</c:v>
                </c:pt>
                <c:pt idx="12">
                  <c:v>57.502639770336764</c:v>
                </c:pt>
                <c:pt idx="13">
                  <c:v>58.282758352485992</c:v>
                </c:pt>
                <c:pt idx="14">
                  <c:v>47.873403060810823</c:v>
                </c:pt>
                <c:pt idx="15">
                  <c:v>40.706717445567335</c:v>
                </c:pt>
                <c:pt idx="16">
                  <c:v>42.543851344025448</c:v>
                </c:pt>
                <c:pt idx="17">
                  <c:v>25.32126007075685</c:v>
                </c:pt>
                <c:pt idx="18">
                  <c:v>19.319021749544628</c:v>
                </c:pt>
                <c:pt idx="19">
                  <c:v>12.219761185458236</c:v>
                </c:pt>
                <c:pt idx="20">
                  <c:v>12.018604354132171</c:v>
                </c:pt>
                <c:pt idx="21">
                  <c:v>16.07091992560937</c:v>
                </c:pt>
                <c:pt idx="22">
                  <c:v>12.730596027604173</c:v>
                </c:pt>
                <c:pt idx="23">
                  <c:v>18.760716648594798</c:v>
                </c:pt>
                <c:pt idx="24">
                  <c:v>25.769430113092195</c:v>
                </c:pt>
                <c:pt idx="25">
                  <c:v>28.298188738000956</c:v>
                </c:pt>
                <c:pt idx="26">
                  <c:v>28.678858469199987</c:v>
                </c:pt>
                <c:pt idx="27">
                  <c:v>26.994626978859639</c:v>
                </c:pt>
                <c:pt idx="28">
                  <c:v>25.493429413102263</c:v>
                </c:pt>
                <c:pt idx="29">
                  <c:v>23.731767184535077</c:v>
                </c:pt>
                <c:pt idx="30">
                  <c:v>22.987140494838911</c:v>
                </c:pt>
                <c:pt idx="31">
                  <c:v>21.050905221895388</c:v>
                </c:pt>
                <c:pt idx="32">
                  <c:v>22.643910158095075</c:v>
                </c:pt>
                <c:pt idx="33">
                  <c:v>21.209672153271967</c:v>
                </c:pt>
                <c:pt idx="34">
                  <c:v>20.914835051359724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226-4B4E-AB7D-888D47338143}"/>
            </c:ext>
          </c:extLst>
        </c:ser>
        <c:ser>
          <c:idx val="19"/>
          <c:order val="19"/>
          <c:tx>
            <c:strRef>
              <c:f>Trends!$B$103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Trends!$C$103:$AK$103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8.8931999999999997E-2</c:v>
                </c:pt>
                <c:pt idx="12">
                  <c:v>0.13605200000000001</c:v>
                </c:pt>
                <c:pt idx="13">
                  <c:v>0.18923200000000004</c:v>
                </c:pt>
                <c:pt idx="14">
                  <c:v>0.79636400000000007</c:v>
                </c:pt>
                <c:pt idx="15">
                  <c:v>1.085404</c:v>
                </c:pt>
                <c:pt idx="16">
                  <c:v>0.86997200000000008</c:v>
                </c:pt>
                <c:pt idx="17">
                  <c:v>0.85993600000000003</c:v>
                </c:pt>
                <c:pt idx="18">
                  <c:v>1.1344280000000002</c:v>
                </c:pt>
                <c:pt idx="19">
                  <c:v>1.1190040000000001</c:v>
                </c:pt>
                <c:pt idx="20">
                  <c:v>1.140344</c:v>
                </c:pt>
                <c:pt idx="21">
                  <c:v>1.1370600000000002</c:v>
                </c:pt>
                <c:pt idx="22">
                  <c:v>1.0341008</c:v>
                </c:pt>
                <c:pt idx="23">
                  <c:v>1.0452631999999999</c:v>
                </c:pt>
                <c:pt idx="24">
                  <c:v>0.97363120000000003</c:v>
                </c:pt>
                <c:pt idx="25">
                  <c:v>0.96051920000000013</c:v>
                </c:pt>
                <c:pt idx="26">
                  <c:v>0.9451288000000001</c:v>
                </c:pt>
                <c:pt idx="27">
                  <c:v>1.0950717394160001</c:v>
                </c:pt>
                <c:pt idx="28">
                  <c:v>1.0805243293751849</c:v>
                </c:pt>
                <c:pt idx="29">
                  <c:v>1.1726534018417651</c:v>
                </c:pt>
                <c:pt idx="30">
                  <c:v>1.1577404985600002</c:v>
                </c:pt>
                <c:pt idx="31">
                  <c:v>1.0545087154340729</c:v>
                </c:pt>
                <c:pt idx="32">
                  <c:v>0.93992494636521751</c:v>
                </c:pt>
                <c:pt idx="33">
                  <c:v>1.2031099670372254</c:v>
                </c:pt>
                <c:pt idx="34">
                  <c:v>1.2159129416051329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8226-4B4E-AB7D-888D47338143}"/>
            </c:ext>
          </c:extLst>
        </c:ser>
        <c:ser>
          <c:idx val="20"/>
          <c:order val="20"/>
          <c:tx>
            <c:strRef>
              <c:f>Trends!$B$104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Trends!$C$104:$AK$104</c:f>
              <c:numCache>
                <c:formatCode>#,##0.00</c:formatCode>
                <c:ptCount val="35"/>
                <c:pt idx="0">
                  <c:v>4.2069105756912084E-2</c:v>
                </c:pt>
                <c:pt idx="1">
                  <c:v>4.3063723356092203E-2</c:v>
                </c:pt>
                <c:pt idx="2">
                  <c:v>4.5341508799240517E-2</c:v>
                </c:pt>
                <c:pt idx="3">
                  <c:v>4.7587766245531758E-2</c:v>
                </c:pt>
                <c:pt idx="4">
                  <c:v>4.9450019329491425E-2</c:v>
                </c:pt>
                <c:pt idx="5">
                  <c:v>5.098982974310446E-2</c:v>
                </c:pt>
                <c:pt idx="6">
                  <c:v>5.074197328391284E-2</c:v>
                </c:pt>
                <c:pt idx="7">
                  <c:v>4.7669177936367831E-2</c:v>
                </c:pt>
                <c:pt idx="8">
                  <c:v>4.4536711050819036E-2</c:v>
                </c:pt>
                <c:pt idx="9">
                  <c:v>6.2683796954604104E-2</c:v>
                </c:pt>
                <c:pt idx="10">
                  <c:v>6.9180760350484219E-2</c:v>
                </c:pt>
                <c:pt idx="11">
                  <c:v>8.7613014225748395E-2</c:v>
                </c:pt>
                <c:pt idx="12">
                  <c:v>0.18451007886308748</c:v>
                </c:pt>
                <c:pt idx="13">
                  <c:v>0.23984150769057225</c:v>
                </c:pt>
                <c:pt idx="14">
                  <c:v>0.14408585046000588</c:v>
                </c:pt>
                <c:pt idx="15">
                  <c:v>9.2817689803621983E-2</c:v>
                </c:pt>
                <c:pt idx="16">
                  <c:v>9.6046589946038444E-2</c:v>
                </c:pt>
                <c:pt idx="17">
                  <c:v>3.6511484755391461E-3</c:v>
                </c:pt>
                <c:pt idx="18">
                  <c:v>1.3520630822658721E-2</c:v>
                </c:pt>
                <c:pt idx="19">
                  <c:v>1.3733193729186828E-2</c:v>
                </c:pt>
                <c:pt idx="20">
                  <c:v>1.6904765088393853E-2</c:v>
                </c:pt>
                <c:pt idx="21">
                  <c:v>2.5440510872441202E-2</c:v>
                </c:pt>
                <c:pt idx="22">
                  <c:v>8.5823705414985844E-3</c:v>
                </c:pt>
                <c:pt idx="23">
                  <c:v>5.607699350382217E-3</c:v>
                </c:pt>
                <c:pt idx="24">
                  <c:v>5.2686235992658505E-3</c:v>
                </c:pt>
                <c:pt idx="25">
                  <c:v>5.6615892864361108E-3</c:v>
                </c:pt>
                <c:pt idx="26">
                  <c:v>5.3657941587777688E-3</c:v>
                </c:pt>
                <c:pt idx="27">
                  <c:v>5.6827560493813573E-3</c:v>
                </c:pt>
                <c:pt idx="28">
                  <c:v>6.6762033127284485E-3</c:v>
                </c:pt>
                <c:pt idx="29">
                  <c:v>8.9062189150799272E-3</c:v>
                </c:pt>
                <c:pt idx="30">
                  <c:v>5.2868010462226748E-3</c:v>
                </c:pt>
                <c:pt idx="31">
                  <c:v>4.7914576974300424E-3</c:v>
                </c:pt>
                <c:pt idx="32">
                  <c:v>2.1886302076671634E-3</c:v>
                </c:pt>
                <c:pt idx="33">
                  <c:v>1.6470851460400496E-3</c:v>
                </c:pt>
                <c:pt idx="34">
                  <c:v>1.686145118118371E-3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226-4B4E-AB7D-888D47338143}"/>
            </c:ext>
          </c:extLst>
        </c:ser>
        <c:ser>
          <c:idx val="21"/>
          <c:order val="21"/>
          <c:tx>
            <c:strRef>
              <c:f>Trends!$B$105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Trends!$C$105:$AK$105</c:f>
              <c:numCache>
                <c:formatCode>#,##0.00</c:formatCode>
                <c:ptCount val="35"/>
                <c:pt idx="0">
                  <c:v>2.4439790243020458</c:v>
                </c:pt>
                <c:pt idx="1">
                  <c:v>2.4578518015807291</c:v>
                </c:pt>
                <c:pt idx="2">
                  <c:v>2.4779289867880707</c:v>
                </c:pt>
                <c:pt idx="3">
                  <c:v>2.4915926267208452</c:v>
                </c:pt>
                <c:pt idx="4">
                  <c:v>2.4998186956599642</c:v>
                </c:pt>
                <c:pt idx="5">
                  <c:v>2.5080855495830474</c:v>
                </c:pt>
                <c:pt idx="6">
                  <c:v>2.4950082349224552</c:v>
                </c:pt>
                <c:pt idx="7">
                  <c:v>2.4036257285905913</c:v>
                </c:pt>
                <c:pt idx="8">
                  <c:v>2.6999486669765673</c:v>
                </c:pt>
                <c:pt idx="9">
                  <c:v>2.5599716983772982</c:v>
                </c:pt>
                <c:pt idx="10">
                  <c:v>2.4979275051707219</c:v>
                </c:pt>
                <c:pt idx="11">
                  <c:v>2.5212061938690291</c:v>
                </c:pt>
                <c:pt idx="12">
                  <c:v>2.6067258073403314</c:v>
                </c:pt>
                <c:pt idx="13">
                  <c:v>2.0107078907026943</c:v>
                </c:pt>
                <c:pt idx="14">
                  <c:v>1.9305155583139528</c:v>
                </c:pt>
                <c:pt idx="15">
                  <c:v>1.9737331882973028</c:v>
                </c:pt>
                <c:pt idx="16">
                  <c:v>1.7746651003282672</c:v>
                </c:pt>
                <c:pt idx="17">
                  <c:v>1.7678167607154478</c:v>
                </c:pt>
                <c:pt idx="18">
                  <c:v>2.0342108316228065</c:v>
                </c:pt>
                <c:pt idx="19">
                  <c:v>2.0582533756908745</c:v>
                </c:pt>
                <c:pt idx="20">
                  <c:v>2.0101991917459983</c:v>
                </c:pt>
                <c:pt idx="21">
                  <c:v>2.0025916422351684</c:v>
                </c:pt>
                <c:pt idx="22">
                  <c:v>2.0264742840919361</c:v>
                </c:pt>
                <c:pt idx="23">
                  <c:v>2.0196723423894656</c:v>
                </c:pt>
                <c:pt idx="24">
                  <c:v>2.0931439979982676</c:v>
                </c:pt>
                <c:pt idx="25">
                  <c:v>2.0864321054872041</c:v>
                </c:pt>
                <c:pt idx="26">
                  <c:v>2.0170300817345472</c:v>
                </c:pt>
                <c:pt idx="27">
                  <c:v>2.0399297232308378</c:v>
                </c:pt>
                <c:pt idx="28">
                  <c:v>2.0342629160669601</c:v>
                </c:pt>
                <c:pt idx="29">
                  <c:v>2.0573465189577065</c:v>
                </c:pt>
                <c:pt idx="30">
                  <c:v>2.1421184670576698</c:v>
                </c:pt>
                <c:pt idx="31">
                  <c:v>2.1566156614207137</c:v>
                </c:pt>
                <c:pt idx="32">
                  <c:v>2.2004258449108596</c:v>
                </c:pt>
                <c:pt idx="33">
                  <c:v>2.2396285415278809</c:v>
                </c:pt>
                <c:pt idx="34">
                  <c:v>2.2627943002682458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8226-4B4E-AB7D-888D4733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623424"/>
        <c:axId val="415776768"/>
      </c:barChart>
      <c:catAx>
        <c:axId val="415623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5776768"/>
        <c:crosses val="autoZero"/>
        <c:auto val="1"/>
        <c:lblAlgn val="ctr"/>
        <c:lblOffset val="100"/>
        <c:noMultiLvlLbl val="0"/>
      </c:catAx>
      <c:valAx>
        <c:axId val="415776768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#,##0.00" sourceLinked="1"/>
        <c:majorTickMark val="out"/>
        <c:minorTickMark val="none"/>
        <c:tickLblPos val="nextTo"/>
        <c:spPr>
          <a:ln>
            <a:noFill/>
          </a:ln>
        </c:spPr>
        <c:crossAx val="4156234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8155135914166869E-2"/>
          <c:y val="0.85651906249639742"/>
          <c:w val="0.92811614920473606"/>
          <c:h val="0.1346961644435734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Trends!$B$146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Trends!$C$146:$AK$146</c:f>
              <c:numCache>
                <c:formatCode>#,##0.00</c:formatCode>
                <c:ptCount val="35"/>
                <c:pt idx="0">
                  <c:v>0.23992553450971479</c:v>
                </c:pt>
                <c:pt idx="1">
                  <c:v>0.24549892814848981</c:v>
                </c:pt>
                <c:pt idx="2">
                  <c:v>0.252553836361464</c:v>
                </c:pt>
                <c:pt idx="3">
                  <c:v>0.24161141460553731</c:v>
                </c:pt>
                <c:pt idx="4">
                  <c:v>0.24630792200314724</c:v>
                </c:pt>
                <c:pt idx="5">
                  <c:v>0.24959485380422303</c:v>
                </c:pt>
                <c:pt idx="6">
                  <c:v>0.26118945994263454</c:v>
                </c:pt>
                <c:pt idx="7">
                  <c:v>0.26075286332444003</c:v>
                </c:pt>
                <c:pt idx="8">
                  <c:v>0.25228443793627914</c:v>
                </c:pt>
                <c:pt idx="9">
                  <c:v>0.2583835231570894</c:v>
                </c:pt>
                <c:pt idx="10">
                  <c:v>0.25829192323077771</c:v>
                </c:pt>
                <c:pt idx="11">
                  <c:v>0.28105159354923198</c:v>
                </c:pt>
                <c:pt idx="12">
                  <c:v>0.31655210709703901</c:v>
                </c:pt>
                <c:pt idx="13">
                  <c:v>0.3507604309590337</c:v>
                </c:pt>
                <c:pt idx="14">
                  <c:v>0.3071882666858548</c:v>
                </c:pt>
                <c:pt idx="15">
                  <c:v>0.33650970003107339</c:v>
                </c:pt>
                <c:pt idx="16">
                  <c:v>0.36489969481617607</c:v>
                </c:pt>
                <c:pt idx="17">
                  <c:v>0.38630547568229229</c:v>
                </c:pt>
                <c:pt idx="18">
                  <c:v>0.48352864948318847</c:v>
                </c:pt>
                <c:pt idx="19">
                  <c:v>0.46467057790498734</c:v>
                </c:pt>
                <c:pt idx="20">
                  <c:v>0.48327594603539098</c:v>
                </c:pt>
                <c:pt idx="21">
                  <c:v>0.44115790778814012</c:v>
                </c:pt>
                <c:pt idx="22">
                  <c:v>0.45051512628215995</c:v>
                </c:pt>
                <c:pt idx="23">
                  <c:v>0.41716792297049049</c:v>
                </c:pt>
                <c:pt idx="24">
                  <c:v>0.41694654677165693</c:v>
                </c:pt>
                <c:pt idx="25">
                  <c:v>0.40982968218877852</c:v>
                </c:pt>
                <c:pt idx="26">
                  <c:v>0.46819933771586925</c:v>
                </c:pt>
                <c:pt idx="27">
                  <c:v>0.47111318324856594</c:v>
                </c:pt>
                <c:pt idx="28">
                  <c:v>0.47623604165085104</c:v>
                </c:pt>
                <c:pt idx="29">
                  <c:v>0.46710674360194243</c:v>
                </c:pt>
                <c:pt idx="30">
                  <c:v>0.41556269883493102</c:v>
                </c:pt>
                <c:pt idx="31">
                  <c:v>0.36044702819151853</c:v>
                </c:pt>
                <c:pt idx="32">
                  <c:v>0.38705800730479412</c:v>
                </c:pt>
                <c:pt idx="33">
                  <c:v>0.34531113819428044</c:v>
                </c:pt>
                <c:pt idx="34">
                  <c:v>0.34172848097543551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A6-4FE9-A0E6-757ECCAF99E2}"/>
            </c:ext>
          </c:extLst>
        </c:ser>
        <c:ser>
          <c:idx val="1"/>
          <c:order val="1"/>
          <c:tx>
            <c:strRef>
              <c:f>Trends!$B$147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Trends!$C$147:$AK$147</c:f>
              <c:numCache>
                <c:formatCode>#,##0.00</c:formatCode>
                <c:ptCount val="35"/>
                <c:pt idx="0">
                  <c:v>0.10604582283033202</c:v>
                </c:pt>
                <c:pt idx="1">
                  <c:v>0.1417387669171237</c:v>
                </c:pt>
                <c:pt idx="2">
                  <c:v>0.13802679612771726</c:v>
                </c:pt>
                <c:pt idx="3">
                  <c:v>0.14105501633214038</c:v>
                </c:pt>
                <c:pt idx="4">
                  <c:v>0.15158775861101526</c:v>
                </c:pt>
                <c:pt idx="5">
                  <c:v>0.15497435434942666</c:v>
                </c:pt>
                <c:pt idx="6">
                  <c:v>0.15077867147352772</c:v>
                </c:pt>
                <c:pt idx="7">
                  <c:v>0.15614586489146753</c:v>
                </c:pt>
                <c:pt idx="8">
                  <c:v>0.15887685952591718</c:v>
                </c:pt>
                <c:pt idx="9">
                  <c:v>0.16493834698529181</c:v>
                </c:pt>
                <c:pt idx="10">
                  <c:v>0.17372092029489611</c:v>
                </c:pt>
                <c:pt idx="11">
                  <c:v>0.18647015505242148</c:v>
                </c:pt>
                <c:pt idx="12">
                  <c:v>0.18127558571138394</c:v>
                </c:pt>
                <c:pt idx="13">
                  <c:v>0.18117866404050939</c:v>
                </c:pt>
                <c:pt idx="14">
                  <c:v>0.19302498299896251</c:v>
                </c:pt>
                <c:pt idx="15">
                  <c:v>0.22547511118164748</c:v>
                </c:pt>
                <c:pt idx="16">
                  <c:v>0.22382637564990018</c:v>
                </c:pt>
                <c:pt idx="17">
                  <c:v>0.21670637059314712</c:v>
                </c:pt>
                <c:pt idx="18">
                  <c:v>0.16288065274376703</c:v>
                </c:pt>
                <c:pt idx="19">
                  <c:v>0.19967652526611174</c:v>
                </c:pt>
                <c:pt idx="20">
                  <c:v>0.1578025309119403</c:v>
                </c:pt>
                <c:pt idx="21">
                  <c:v>0.13255419190967183</c:v>
                </c:pt>
                <c:pt idx="22">
                  <c:v>0.130620452829314</c:v>
                </c:pt>
                <c:pt idx="23">
                  <c:v>0.14827592865490391</c:v>
                </c:pt>
                <c:pt idx="24">
                  <c:v>0.13522558891336517</c:v>
                </c:pt>
                <c:pt idx="25">
                  <c:v>0.12690239559335534</c:v>
                </c:pt>
                <c:pt idx="26">
                  <c:v>0.13766674734802584</c:v>
                </c:pt>
                <c:pt idx="27">
                  <c:v>0.17279162124840591</c:v>
                </c:pt>
                <c:pt idx="28">
                  <c:v>0.17273101942243038</c:v>
                </c:pt>
                <c:pt idx="29">
                  <c:v>0.17533999001266437</c:v>
                </c:pt>
                <c:pt idx="30">
                  <c:v>0.15134053201961317</c:v>
                </c:pt>
                <c:pt idx="31">
                  <c:v>0.15584072445569391</c:v>
                </c:pt>
                <c:pt idx="32">
                  <c:v>0.15960947054955266</c:v>
                </c:pt>
                <c:pt idx="33">
                  <c:v>0.16739114953139578</c:v>
                </c:pt>
                <c:pt idx="34">
                  <c:v>0.16735774726411606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A6-4FE9-A0E6-757ECCAF99E2}"/>
            </c:ext>
          </c:extLst>
        </c:ser>
        <c:ser>
          <c:idx val="2"/>
          <c:order val="2"/>
          <c:tx>
            <c:strRef>
              <c:f>Trends!$B$148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Trends!$C$148:$AK$148</c:f>
              <c:numCache>
                <c:formatCode>#,##0.00</c:formatCode>
                <c:ptCount val="35"/>
                <c:pt idx="0">
                  <c:v>0.22127640784502128</c:v>
                </c:pt>
                <c:pt idx="1">
                  <c:v>0.22225468571216053</c:v>
                </c:pt>
                <c:pt idx="2">
                  <c:v>0.2681477744964163</c:v>
                </c:pt>
                <c:pt idx="3">
                  <c:v>0.32764425964236643</c:v>
                </c:pt>
                <c:pt idx="4">
                  <c:v>0.43346796371418189</c:v>
                </c:pt>
                <c:pt idx="5">
                  <c:v>0.57531957446300497</c:v>
                </c:pt>
                <c:pt idx="6">
                  <c:v>0.85381633630141651</c:v>
                </c:pt>
                <c:pt idx="7">
                  <c:v>1.0639845497529032</c:v>
                </c:pt>
                <c:pt idx="8">
                  <c:v>1.3089490171622584</c:v>
                </c:pt>
                <c:pt idx="9">
                  <c:v>0.58208258385674283</c:v>
                </c:pt>
                <c:pt idx="10">
                  <c:v>0.63389485768780318</c:v>
                </c:pt>
                <c:pt idx="11">
                  <c:v>0.65869150923106545</c:v>
                </c:pt>
                <c:pt idx="12">
                  <c:v>0.6455284553164079</c:v>
                </c:pt>
                <c:pt idx="13">
                  <c:v>0.62604171358904681</c:v>
                </c:pt>
                <c:pt idx="14">
                  <c:v>0.61986915337892845</c:v>
                </c:pt>
                <c:pt idx="15">
                  <c:v>0.60540234584100561</c:v>
                </c:pt>
                <c:pt idx="16">
                  <c:v>0.59844325571266765</c:v>
                </c:pt>
                <c:pt idx="17">
                  <c:v>0.5708170036833099</c:v>
                </c:pt>
                <c:pt idx="18">
                  <c:v>0.41846392106990105</c:v>
                </c:pt>
                <c:pt idx="19">
                  <c:v>0.38345247001505695</c:v>
                </c:pt>
                <c:pt idx="20">
                  <c:v>0.36326282407484989</c:v>
                </c:pt>
                <c:pt idx="21">
                  <c:v>0.36573182990470454</c:v>
                </c:pt>
                <c:pt idx="22">
                  <c:v>0.36437612165332484</c:v>
                </c:pt>
                <c:pt idx="23">
                  <c:v>0.38217261453185003</c:v>
                </c:pt>
                <c:pt idx="24">
                  <c:v>0.40153067010736293</c:v>
                </c:pt>
                <c:pt idx="25">
                  <c:v>0.48469162808556404</c:v>
                </c:pt>
                <c:pt idx="26">
                  <c:v>0.62458445456922906</c:v>
                </c:pt>
                <c:pt idx="27">
                  <c:v>0.68440230867200691</c:v>
                </c:pt>
                <c:pt idx="28">
                  <c:v>0.77378453380593515</c:v>
                </c:pt>
                <c:pt idx="29">
                  <c:v>0.83752657371280392</c:v>
                </c:pt>
                <c:pt idx="30">
                  <c:v>0.71499548975285143</c:v>
                </c:pt>
                <c:pt idx="31">
                  <c:v>0.83446435366126348</c:v>
                </c:pt>
                <c:pt idx="32">
                  <c:v>0.93537741975230759</c:v>
                </c:pt>
                <c:pt idx="33">
                  <c:v>0.944047537840353</c:v>
                </c:pt>
                <c:pt idx="34">
                  <c:v>0.93141620094515987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A6-4FE9-A0E6-757ECCAF99E2}"/>
            </c:ext>
          </c:extLst>
        </c:ser>
        <c:ser>
          <c:idx val="3"/>
          <c:order val="3"/>
          <c:tx>
            <c:strRef>
              <c:f>Trends!$B$149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Trends!$C$149:$AK$149</c:f>
              <c:numCache>
                <c:formatCode>#,##0.00</c:formatCode>
                <c:ptCount val="35"/>
                <c:pt idx="0">
                  <c:v>0.3492819918078337</c:v>
                </c:pt>
                <c:pt idx="1">
                  <c:v>0.35699921663672723</c:v>
                </c:pt>
                <c:pt idx="2">
                  <c:v>0.34530007090161047</c:v>
                </c:pt>
                <c:pt idx="3">
                  <c:v>0.34501297529796709</c:v>
                </c:pt>
                <c:pt idx="4">
                  <c:v>0.37401011547727209</c:v>
                </c:pt>
                <c:pt idx="5">
                  <c:v>0.41096990490764335</c:v>
                </c:pt>
                <c:pt idx="6">
                  <c:v>0.34898377828676197</c:v>
                </c:pt>
                <c:pt idx="7">
                  <c:v>0.35156982306861495</c:v>
                </c:pt>
                <c:pt idx="8">
                  <c:v>0.35378146779521086</c:v>
                </c:pt>
                <c:pt idx="9">
                  <c:v>0.35957442654817184</c:v>
                </c:pt>
                <c:pt idx="10">
                  <c:v>0.36912087024287915</c:v>
                </c:pt>
                <c:pt idx="11">
                  <c:v>0.37318271504945283</c:v>
                </c:pt>
                <c:pt idx="12">
                  <c:v>0.37338338750413136</c:v>
                </c:pt>
                <c:pt idx="13">
                  <c:v>0.3767646938216847</c:v>
                </c:pt>
                <c:pt idx="14">
                  <c:v>0.3643386945614901</c:v>
                </c:pt>
                <c:pt idx="15">
                  <c:v>0.38859464147176198</c:v>
                </c:pt>
                <c:pt idx="16">
                  <c:v>0.37350098111420749</c:v>
                </c:pt>
                <c:pt idx="17">
                  <c:v>0.35845836968251221</c:v>
                </c:pt>
                <c:pt idx="18">
                  <c:v>0.38737459321010886</c:v>
                </c:pt>
                <c:pt idx="19">
                  <c:v>0.34123172705971871</c:v>
                </c:pt>
                <c:pt idx="20">
                  <c:v>0.32703341666849239</c:v>
                </c:pt>
                <c:pt idx="21">
                  <c:v>0.30697257432715663</c:v>
                </c:pt>
                <c:pt idx="22">
                  <c:v>0.29336339750569423</c:v>
                </c:pt>
                <c:pt idx="23">
                  <c:v>0.26542471760694553</c:v>
                </c:pt>
                <c:pt idx="24">
                  <c:v>0.23949219336255373</c:v>
                </c:pt>
                <c:pt idx="25">
                  <c:v>0.23598288702347509</c:v>
                </c:pt>
                <c:pt idx="26">
                  <c:v>0.24753621689811928</c:v>
                </c:pt>
                <c:pt idx="27">
                  <c:v>0.24584178414379576</c:v>
                </c:pt>
                <c:pt idx="28">
                  <c:v>0.26191733983547288</c:v>
                </c:pt>
                <c:pt idx="29">
                  <c:v>0.2634666820411537</c:v>
                </c:pt>
                <c:pt idx="30">
                  <c:v>0.28162039717351317</c:v>
                </c:pt>
                <c:pt idx="31">
                  <c:v>0.27539533819273193</c:v>
                </c:pt>
                <c:pt idx="32">
                  <c:v>0.33201195288580232</c:v>
                </c:pt>
                <c:pt idx="33">
                  <c:v>0.28687918686127944</c:v>
                </c:pt>
                <c:pt idx="34">
                  <c:v>0.29533396230862036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A6-4FE9-A0E6-757ECCAF99E2}"/>
            </c:ext>
          </c:extLst>
        </c:ser>
        <c:ser>
          <c:idx val="4"/>
          <c:order val="4"/>
          <c:tx>
            <c:strRef>
              <c:f>Trends!$B$150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Trends!$C$150:$AK$150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A6-4FE9-A0E6-757ECCAF99E2}"/>
            </c:ext>
          </c:extLst>
        </c:ser>
        <c:ser>
          <c:idx val="5"/>
          <c:order val="5"/>
          <c:tx>
            <c:strRef>
              <c:f>Trends!$B$151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Trends!$C$151:$AK$151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6.7634731254718856E-5</c:v>
                </c:pt>
                <c:pt idx="10">
                  <c:v>0</c:v>
                </c:pt>
                <c:pt idx="11">
                  <c:v>9.8009581150074857E-5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6.3493695997736376E-7</c:v>
                </c:pt>
                <c:pt idx="26">
                  <c:v>2.4189431975666101E-6</c:v>
                </c:pt>
                <c:pt idx="27">
                  <c:v>8.5026020062695831E-6</c:v>
                </c:pt>
                <c:pt idx="28">
                  <c:v>3.2436915651686114E-7</c:v>
                </c:pt>
                <c:pt idx="29">
                  <c:v>4.416689944897974E-7</c:v>
                </c:pt>
                <c:pt idx="30">
                  <c:v>5.0763181743710937E-7</c:v>
                </c:pt>
                <c:pt idx="31">
                  <c:v>6.8767396314743391E-7</c:v>
                </c:pt>
                <c:pt idx="32">
                  <c:v>2.8158191318828988E-7</c:v>
                </c:pt>
                <c:pt idx="33">
                  <c:v>3.6366902461970024E-7</c:v>
                </c:pt>
                <c:pt idx="34">
                  <c:v>4.8021172578218479E-7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A6-4FE9-A0E6-757ECCAF99E2}"/>
            </c:ext>
          </c:extLst>
        </c:ser>
        <c:ser>
          <c:idx val="6"/>
          <c:order val="6"/>
          <c:tx>
            <c:strRef>
              <c:f>Trends!$B$152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Trends!$C$152:$AK$152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A6-4FE9-A0E6-757ECCAF99E2}"/>
            </c:ext>
          </c:extLst>
        </c:ser>
        <c:ser>
          <c:idx val="7"/>
          <c:order val="7"/>
          <c:tx>
            <c:strRef>
              <c:f>Trends!$B$153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Trends!$C$153:$AK$153</c:f>
              <c:numCache>
                <c:formatCode>#,##0.00</c:formatCode>
                <c:ptCount val="35"/>
                <c:pt idx="0">
                  <c:v>3.34</c:v>
                </c:pt>
                <c:pt idx="1">
                  <c:v>2.6208</c:v>
                </c:pt>
                <c:pt idx="2">
                  <c:v>2.6208</c:v>
                </c:pt>
                <c:pt idx="3">
                  <c:v>2.6208</c:v>
                </c:pt>
                <c:pt idx="4">
                  <c:v>2.6208</c:v>
                </c:pt>
                <c:pt idx="5">
                  <c:v>2.6208</c:v>
                </c:pt>
                <c:pt idx="6">
                  <c:v>2.6208</c:v>
                </c:pt>
                <c:pt idx="7">
                  <c:v>2.6208</c:v>
                </c:pt>
                <c:pt idx="8">
                  <c:v>2.6208</c:v>
                </c:pt>
                <c:pt idx="9">
                  <c:v>2.6208</c:v>
                </c:pt>
                <c:pt idx="10">
                  <c:v>2.6208</c:v>
                </c:pt>
                <c:pt idx="11">
                  <c:v>1.885</c:v>
                </c:pt>
                <c:pt idx="12">
                  <c:v>0.9425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A6-4FE9-A0E6-757ECCAF99E2}"/>
            </c:ext>
          </c:extLst>
        </c:ser>
        <c:ser>
          <c:idx val="8"/>
          <c:order val="8"/>
          <c:tx>
            <c:strRef>
              <c:f>Trends!$B$154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Trends!$C$154:$AK$154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A6-4FE9-A0E6-757ECCAF99E2}"/>
            </c:ext>
          </c:extLst>
        </c:ser>
        <c:ser>
          <c:idx val="9"/>
          <c:order val="9"/>
          <c:tx>
            <c:strRef>
              <c:f>Trends!$B$155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Trends!$C$155:$AK$155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A6-4FE9-A0E6-757ECCAF99E2}"/>
            </c:ext>
          </c:extLst>
        </c:ser>
        <c:ser>
          <c:idx val="10"/>
          <c:order val="10"/>
          <c:tx>
            <c:strRef>
              <c:f>Trends!$B$156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Trends!$C$156:$AK$156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A6-4FE9-A0E6-757ECCAF99E2}"/>
            </c:ext>
          </c:extLst>
        </c:ser>
        <c:ser>
          <c:idx val="11"/>
          <c:order val="11"/>
          <c:tx>
            <c:strRef>
              <c:f>Trends!$B$157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Trends!$C$157:$AK$157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A6-4FE9-A0E6-757ECCAF99E2}"/>
            </c:ext>
          </c:extLst>
        </c:ser>
        <c:ser>
          <c:idx val="12"/>
          <c:order val="12"/>
          <c:tx>
            <c:strRef>
              <c:f>Trends!$B$158</c:f>
              <c:strCache>
                <c:ptCount val="1"/>
                <c:pt idx="0">
                  <c:v>2.G  Other product manufacture and use 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Trends!$C$158:$AK$158</c:f>
              <c:numCache>
                <c:formatCode>#,##0.00</c:formatCode>
                <c:ptCount val="35"/>
                <c:pt idx="0">
                  <c:v>0.105174</c:v>
                </c:pt>
                <c:pt idx="1">
                  <c:v>0.10577099999999999</c:v>
                </c:pt>
                <c:pt idx="2">
                  <c:v>0.10663499999999999</c:v>
                </c:pt>
                <c:pt idx="3">
                  <c:v>0.107223</c:v>
                </c:pt>
                <c:pt idx="4">
                  <c:v>0.10757699999999999</c:v>
                </c:pt>
                <c:pt idx="5">
                  <c:v>0.108039</c:v>
                </c:pt>
                <c:pt idx="6">
                  <c:v>0.10878299999999999</c:v>
                </c:pt>
                <c:pt idx="7">
                  <c:v>0.109929</c:v>
                </c:pt>
                <c:pt idx="8">
                  <c:v>0.11109299999999998</c:v>
                </c:pt>
                <c:pt idx="9">
                  <c:v>0.11224799999999999</c:v>
                </c:pt>
                <c:pt idx="10">
                  <c:v>0.11368500000000001</c:v>
                </c:pt>
                <c:pt idx="11">
                  <c:v>0.11541599999999999</c:v>
                </c:pt>
                <c:pt idx="12">
                  <c:v>0.117516</c:v>
                </c:pt>
                <c:pt idx="13">
                  <c:v>0.11939699999999999</c:v>
                </c:pt>
                <c:pt idx="14">
                  <c:v>0.12135599999999999</c:v>
                </c:pt>
                <c:pt idx="15">
                  <c:v>0.124014</c:v>
                </c:pt>
                <c:pt idx="16">
                  <c:v>0.12698699999999999</c:v>
                </c:pt>
                <c:pt idx="17">
                  <c:v>0.131274</c:v>
                </c:pt>
                <c:pt idx="18">
                  <c:v>0.13455300000000001</c:v>
                </c:pt>
                <c:pt idx="19">
                  <c:v>0.13600199999999998</c:v>
                </c:pt>
                <c:pt idx="20">
                  <c:v>0.13664400000000002</c:v>
                </c:pt>
                <c:pt idx="21">
                  <c:v>0.13724699999999998</c:v>
                </c:pt>
                <c:pt idx="22">
                  <c:v>0.13781099999999999</c:v>
                </c:pt>
                <c:pt idx="23">
                  <c:v>0.13844100000000001</c:v>
                </c:pt>
                <c:pt idx="24">
                  <c:v>0.13936199999999999</c:v>
                </c:pt>
                <c:pt idx="25">
                  <c:v>0.14063399999999998</c:v>
                </c:pt>
                <c:pt idx="26">
                  <c:v>0.14218800000000001</c:v>
                </c:pt>
                <c:pt idx="27">
                  <c:v>0.14432699999999998</c:v>
                </c:pt>
                <c:pt idx="28">
                  <c:v>0.14654700000000001</c:v>
                </c:pt>
                <c:pt idx="29">
                  <c:v>0.148755</c:v>
                </c:pt>
                <c:pt idx="30">
                  <c:v>0.150897</c:v>
                </c:pt>
                <c:pt idx="31">
                  <c:v>0.15224099999999999</c:v>
                </c:pt>
                <c:pt idx="32">
                  <c:v>0.15551999999999999</c:v>
                </c:pt>
                <c:pt idx="33">
                  <c:v>0.15844800000000001</c:v>
                </c:pt>
                <c:pt idx="34">
                  <c:v>0.161409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A6-4FE9-A0E6-757ECCAF99E2}"/>
            </c:ext>
          </c:extLst>
        </c:ser>
        <c:ser>
          <c:idx val="13"/>
          <c:order val="13"/>
          <c:tx>
            <c:strRef>
              <c:f>Trends!$B$159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Trends!$C$159:$AK$159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A6-4FE9-A0E6-757ECCAF99E2}"/>
            </c:ext>
          </c:extLst>
        </c:ser>
        <c:ser>
          <c:idx val="14"/>
          <c:order val="14"/>
          <c:tx>
            <c:strRef>
              <c:f>Trends!$B$160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Trends!$C$160:$AK$160</c:f>
              <c:numCache>
                <c:formatCode>#,##0.00</c:formatCode>
                <c:ptCount val="35"/>
                <c:pt idx="0">
                  <c:v>2.3378394231077921</c:v>
                </c:pt>
                <c:pt idx="1">
                  <c:v>2.348483879687854</c:v>
                </c:pt>
                <c:pt idx="2">
                  <c:v>2.3886077140939928</c:v>
                </c:pt>
                <c:pt idx="3">
                  <c:v>2.3790126210514337</c:v>
                </c:pt>
                <c:pt idx="4">
                  <c:v>2.3669619077846615</c:v>
                </c:pt>
                <c:pt idx="5">
                  <c:v>2.3851714424806176</c:v>
                </c:pt>
                <c:pt idx="6">
                  <c:v>2.4615241374812076</c:v>
                </c:pt>
                <c:pt idx="7">
                  <c:v>2.5231611755760874</c:v>
                </c:pt>
                <c:pt idx="8">
                  <c:v>2.5386052607810425</c:v>
                </c:pt>
                <c:pt idx="9">
                  <c:v>2.4436014199768454</c:v>
                </c:pt>
                <c:pt idx="10">
                  <c:v>2.3206915997176973</c:v>
                </c:pt>
                <c:pt idx="11">
                  <c:v>2.3136794772346465</c:v>
                </c:pt>
                <c:pt idx="12">
                  <c:v>2.3051981334795926</c:v>
                </c:pt>
                <c:pt idx="13">
                  <c:v>2.2847500344934182</c:v>
                </c:pt>
                <c:pt idx="14">
                  <c:v>2.2783020011322446</c:v>
                </c:pt>
                <c:pt idx="15">
                  <c:v>2.2692786838654033</c:v>
                </c:pt>
                <c:pt idx="16">
                  <c:v>2.2049821404151255</c:v>
                </c:pt>
                <c:pt idx="17">
                  <c:v>2.1833954820875294</c:v>
                </c:pt>
                <c:pt idx="18">
                  <c:v>2.1453208984916565</c:v>
                </c:pt>
                <c:pt idx="19">
                  <c:v>2.1169974838487362</c:v>
                </c:pt>
                <c:pt idx="20">
                  <c:v>2.0771335268382369</c:v>
                </c:pt>
                <c:pt idx="21">
                  <c:v>2.0661656962806298</c:v>
                </c:pt>
                <c:pt idx="22">
                  <c:v>2.1225068623752121</c:v>
                </c:pt>
                <c:pt idx="23">
                  <c:v>2.0935884854827345</c:v>
                </c:pt>
                <c:pt idx="24">
                  <c:v>2.1319499240259523</c:v>
                </c:pt>
                <c:pt idx="25">
                  <c:v>2.1559029540500632</c:v>
                </c:pt>
                <c:pt idx="26">
                  <c:v>2.209021467444567</c:v>
                </c:pt>
                <c:pt idx="27">
                  <c:v>2.2677313012453841</c:v>
                </c:pt>
                <c:pt idx="28">
                  <c:v>2.2133740594421374</c:v>
                </c:pt>
                <c:pt idx="29">
                  <c:v>2.2728721780279617</c:v>
                </c:pt>
                <c:pt idx="30">
                  <c:v>2.2066558188381351</c:v>
                </c:pt>
                <c:pt idx="31">
                  <c:v>2.1822380627794944</c:v>
                </c:pt>
                <c:pt idx="32">
                  <c:v>2.1748872036202953</c:v>
                </c:pt>
                <c:pt idx="33">
                  <c:v>2.1255381589226161</c:v>
                </c:pt>
                <c:pt idx="34">
                  <c:v>2.0685592397053094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8A6-4FE9-A0E6-757ECCAF99E2}"/>
            </c:ext>
          </c:extLst>
        </c:ser>
        <c:ser>
          <c:idx val="15"/>
          <c:order val="15"/>
          <c:tx>
            <c:strRef>
              <c:f>Trends!$B$161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Trends!$C$161:$AK$161</c:f>
              <c:numCache>
                <c:formatCode>#,##0.00</c:formatCode>
                <c:ptCount val="35"/>
                <c:pt idx="0">
                  <c:v>16.579100908309016</c:v>
                </c:pt>
                <c:pt idx="1">
                  <c:v>16.424371601925209</c:v>
                </c:pt>
                <c:pt idx="2">
                  <c:v>16.112777747654363</c:v>
                </c:pt>
                <c:pt idx="3">
                  <c:v>16.649797794551876</c:v>
                </c:pt>
                <c:pt idx="4">
                  <c:v>17.347195519459966</c:v>
                </c:pt>
                <c:pt idx="5">
                  <c:v>18.143347873125009</c:v>
                </c:pt>
                <c:pt idx="6">
                  <c:v>18.154442955110866</c:v>
                </c:pt>
                <c:pt idx="7">
                  <c:v>17.467794016742673</c:v>
                </c:pt>
                <c:pt idx="8">
                  <c:v>18.693546210415569</c:v>
                </c:pt>
                <c:pt idx="9">
                  <c:v>18.72754202588338</c:v>
                </c:pt>
                <c:pt idx="10">
                  <c:v>17.79592536736466</c:v>
                </c:pt>
                <c:pt idx="11">
                  <c:v>16.883021053038913</c:v>
                </c:pt>
                <c:pt idx="12">
                  <c:v>16.684090393401675</c:v>
                </c:pt>
                <c:pt idx="13">
                  <c:v>17.360308115941958</c:v>
                </c:pt>
                <c:pt idx="14">
                  <c:v>16.935932266023233</c:v>
                </c:pt>
                <c:pt idx="15">
                  <c:v>16.437926921567183</c:v>
                </c:pt>
                <c:pt idx="16">
                  <c:v>16.025651706173115</c:v>
                </c:pt>
                <c:pt idx="17">
                  <c:v>15.53738532136302</c:v>
                </c:pt>
                <c:pt idx="18">
                  <c:v>15.02575501996737</c:v>
                </c:pt>
                <c:pt idx="19">
                  <c:v>14.596487987743888</c:v>
                </c:pt>
                <c:pt idx="20">
                  <c:v>15.676068959091001</c:v>
                </c:pt>
                <c:pt idx="21">
                  <c:v>14.309093699686727</c:v>
                </c:pt>
                <c:pt idx="22">
                  <c:v>14.721183512736909</c:v>
                </c:pt>
                <c:pt idx="23">
                  <c:v>16.067379741067683</c:v>
                </c:pt>
                <c:pt idx="24">
                  <c:v>15.574634274643</c:v>
                </c:pt>
                <c:pt idx="25">
                  <c:v>15.675897470587415</c:v>
                </c:pt>
                <c:pt idx="26">
                  <c:v>15.930177553750832</c:v>
                </c:pt>
                <c:pt idx="27">
                  <c:v>16.866545086410198</c:v>
                </c:pt>
                <c:pt idx="28">
                  <c:v>17.709203511039135</c:v>
                </c:pt>
                <c:pt idx="29">
                  <c:v>16.831432241690333</c:v>
                </c:pt>
                <c:pt idx="30">
                  <c:v>17.036297136215854</c:v>
                </c:pt>
                <c:pt idx="31">
                  <c:v>17.675029242306451</c:v>
                </c:pt>
                <c:pt idx="32">
                  <c:v>15.993621456044483</c:v>
                </c:pt>
                <c:pt idx="33">
                  <c:v>14.425705110988485</c:v>
                </c:pt>
                <c:pt idx="34">
                  <c:v>14.723774877378016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8A6-4FE9-A0E6-757ECCAF99E2}"/>
            </c:ext>
          </c:extLst>
        </c:ser>
        <c:ser>
          <c:idx val="16"/>
          <c:order val="16"/>
          <c:tx>
            <c:strRef>
              <c:f>Trends!$B$162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Trends!$C$162:$AK$162</c:f>
              <c:numCache>
                <c:formatCode>#,##0.00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10-18A6-4FE9-A0E6-757ECCAF99E2}"/>
            </c:ext>
          </c:extLst>
        </c:ser>
        <c:ser>
          <c:idx val="17"/>
          <c:order val="17"/>
          <c:tx>
            <c:strRef>
              <c:f>Trends!$B$163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Trends!$C$163:$AK$163</c:f>
              <c:numCache>
                <c:formatCode>#,##0.00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11-18A6-4FE9-A0E6-757ECCAF99E2}"/>
            </c:ext>
          </c:extLst>
        </c:ser>
        <c:ser>
          <c:idx val="18"/>
          <c:order val="18"/>
          <c:tx>
            <c:strRef>
              <c:f>Trends!$B$164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Trends!$C$164:$AK$164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A6-4FE9-A0E6-757ECCAF99E2}"/>
            </c:ext>
          </c:extLst>
        </c:ser>
        <c:ser>
          <c:idx val="19"/>
          <c:order val="19"/>
          <c:tx>
            <c:strRef>
              <c:f>Trends!$B$165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Trends!$C$165:$AK$165</c:f>
              <c:numCache>
                <c:formatCode>#,##0.00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5.3359200000000001E-3</c:v>
                </c:pt>
                <c:pt idx="12">
                  <c:v>8.1631199999999994E-3</c:v>
                </c:pt>
                <c:pt idx="13">
                  <c:v>1.135392E-2</c:v>
                </c:pt>
                <c:pt idx="14">
                  <c:v>4.7781840000000006E-2</c:v>
                </c:pt>
                <c:pt idx="15">
                  <c:v>6.512424E-2</c:v>
                </c:pt>
                <c:pt idx="16">
                  <c:v>5.2198319999999999E-2</c:v>
                </c:pt>
                <c:pt idx="17">
                  <c:v>5.1596159999999995E-2</c:v>
                </c:pt>
                <c:pt idx="18">
                  <c:v>6.8065680000000003E-2</c:v>
                </c:pt>
                <c:pt idx="19">
                  <c:v>6.7140240000000004E-2</c:v>
                </c:pt>
                <c:pt idx="20">
                  <c:v>6.8289360000000007E-2</c:v>
                </c:pt>
                <c:pt idx="21">
                  <c:v>6.7972320000000017E-2</c:v>
                </c:pt>
                <c:pt idx="22">
                  <c:v>6.1715759999999995E-2</c:v>
                </c:pt>
                <c:pt idx="23">
                  <c:v>6.2158559999999995E-2</c:v>
                </c:pt>
                <c:pt idx="24">
                  <c:v>5.74572E-2</c:v>
                </c:pt>
                <c:pt idx="25">
                  <c:v>5.5479840000000002E-2</c:v>
                </c:pt>
                <c:pt idx="26">
                  <c:v>5.4818400000000003E-2</c:v>
                </c:pt>
                <c:pt idx="27">
                  <c:v>6.1138208364959999E-2</c:v>
                </c:pt>
                <c:pt idx="28">
                  <c:v>5.8635563475226048E-2</c:v>
                </c:pt>
                <c:pt idx="29">
                  <c:v>6.2183788700935494E-2</c:v>
                </c:pt>
                <c:pt idx="30">
                  <c:v>5.9349333599999998E-2</c:v>
                </c:pt>
                <c:pt idx="31">
                  <c:v>5.1823044235029536E-2</c:v>
                </c:pt>
                <c:pt idx="32">
                  <c:v>4.7738940669913042E-2</c:v>
                </c:pt>
                <c:pt idx="33">
                  <c:v>6.2170814853429908E-2</c:v>
                </c:pt>
                <c:pt idx="34">
                  <c:v>6.2418801286014521E-2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8A6-4FE9-A0E6-757ECCAF99E2}"/>
            </c:ext>
          </c:extLst>
        </c:ser>
        <c:ser>
          <c:idx val="20"/>
          <c:order val="20"/>
          <c:tx>
            <c:strRef>
              <c:f>Trends!$B$166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Trends!$C$166:$AK$166</c:f>
              <c:numCache>
                <c:formatCode>#,##0.00</c:formatCode>
                <c:ptCount val="35"/>
                <c:pt idx="0">
                  <c:v>3.6846679248050563E-3</c:v>
                </c:pt>
                <c:pt idx="1">
                  <c:v>3.7048288148117002E-3</c:v>
                </c:pt>
                <c:pt idx="2">
                  <c:v>3.7537822676424167E-3</c:v>
                </c:pt>
                <c:pt idx="3">
                  <c:v>3.8022949492891077E-3</c:v>
                </c:pt>
                <c:pt idx="4">
                  <c:v>3.8424340056700786E-3</c:v>
                </c:pt>
                <c:pt idx="5">
                  <c:v>3.8751371637450135E-3</c:v>
                </c:pt>
                <c:pt idx="6">
                  <c:v>3.8704515953342654E-3</c:v>
                </c:pt>
                <c:pt idx="7">
                  <c:v>3.3367405334095157E-3</c:v>
                </c:pt>
                <c:pt idx="8">
                  <c:v>2.735259446710752E-3</c:v>
                </c:pt>
                <c:pt idx="9">
                  <c:v>3.2218343170562309E-3</c:v>
                </c:pt>
                <c:pt idx="10">
                  <c:v>3.465124025760072E-3</c:v>
                </c:pt>
                <c:pt idx="11">
                  <c:v>4.0006170962161094E-3</c:v>
                </c:pt>
                <c:pt idx="12">
                  <c:v>6.0659048485933592E-3</c:v>
                </c:pt>
                <c:pt idx="13">
                  <c:v>8.3257012606805687E-3</c:v>
                </c:pt>
                <c:pt idx="14">
                  <c:v>6.7694285472583299E-3</c:v>
                </c:pt>
                <c:pt idx="15">
                  <c:v>5.5757300604913785E-3</c:v>
                </c:pt>
                <c:pt idx="16">
                  <c:v>5.5265927264779562E-3</c:v>
                </c:pt>
                <c:pt idx="17">
                  <c:v>2.8744719498140941E-3</c:v>
                </c:pt>
                <c:pt idx="18">
                  <c:v>2.3958411915394094E-3</c:v>
                </c:pt>
                <c:pt idx="19">
                  <c:v>2.4483832471376352E-3</c:v>
                </c:pt>
                <c:pt idx="20">
                  <c:v>2.2009785848984536E-3</c:v>
                </c:pt>
                <c:pt idx="21">
                  <c:v>1.8012987223387019E-3</c:v>
                </c:pt>
                <c:pt idx="22">
                  <c:v>1.7006175936756362E-3</c:v>
                </c:pt>
                <c:pt idx="23">
                  <c:v>1.5676139693268968E-3</c:v>
                </c:pt>
                <c:pt idx="24">
                  <c:v>1.4314400489781572E-3</c:v>
                </c:pt>
                <c:pt idx="25">
                  <c:v>1.457612291058919E-3</c:v>
                </c:pt>
                <c:pt idx="26">
                  <c:v>8.7040491297933913E-4</c:v>
                </c:pt>
                <c:pt idx="27">
                  <c:v>9.5294212152831847E-4</c:v>
                </c:pt>
                <c:pt idx="28">
                  <c:v>8.3643793005825089E-4</c:v>
                </c:pt>
                <c:pt idx="29">
                  <c:v>1.1345038876702917E-3</c:v>
                </c:pt>
                <c:pt idx="30">
                  <c:v>1.075463394014555E-3</c:v>
                </c:pt>
                <c:pt idx="31">
                  <c:v>1.1884304106174785E-3</c:v>
                </c:pt>
                <c:pt idx="32">
                  <c:v>1.2423573848049873E-3</c:v>
                </c:pt>
                <c:pt idx="33">
                  <c:v>1.1961975772331124E-3</c:v>
                </c:pt>
                <c:pt idx="34">
                  <c:v>5.087790784680849E-4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8A6-4FE9-A0E6-757ECCAF99E2}"/>
            </c:ext>
          </c:extLst>
        </c:ser>
        <c:ser>
          <c:idx val="21"/>
          <c:order val="21"/>
          <c:tx>
            <c:strRef>
              <c:f>Trends!$B$167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Trends!$C$167:$AK$167</c:f>
              <c:numCache>
                <c:formatCode>#,##0.00</c:formatCode>
                <c:ptCount val="35"/>
                <c:pt idx="0">
                  <c:v>0.25215766997142858</c:v>
                </c:pt>
                <c:pt idx="1">
                  <c:v>0.2513645296642858</c:v>
                </c:pt>
                <c:pt idx="2">
                  <c:v>0.25566045921428571</c:v>
                </c:pt>
                <c:pt idx="3">
                  <c:v>0.25481520420714293</c:v>
                </c:pt>
                <c:pt idx="4">
                  <c:v>0.24886914407142863</c:v>
                </c:pt>
                <c:pt idx="5">
                  <c:v>0.24539361094285719</c:v>
                </c:pt>
                <c:pt idx="6">
                  <c:v>0.24708349002857147</c:v>
                </c:pt>
                <c:pt idx="7">
                  <c:v>0.25199836050714286</c:v>
                </c:pt>
                <c:pt idx="8">
                  <c:v>0.26167585840000002</c:v>
                </c:pt>
                <c:pt idx="9">
                  <c:v>0.27147846942857146</c:v>
                </c:pt>
                <c:pt idx="10">
                  <c:v>0.27734484328571435</c:v>
                </c:pt>
                <c:pt idx="11">
                  <c:v>0.28472327532000002</c:v>
                </c:pt>
                <c:pt idx="12">
                  <c:v>0.28990382982000001</c:v>
                </c:pt>
                <c:pt idx="13">
                  <c:v>0.29127978408571437</c:v>
                </c:pt>
                <c:pt idx="14">
                  <c:v>0.29350670957142866</c:v>
                </c:pt>
                <c:pt idx="15">
                  <c:v>0.29810954801571427</c:v>
                </c:pt>
                <c:pt idx="16">
                  <c:v>0.30098310588500005</c:v>
                </c:pt>
                <c:pt idx="17">
                  <c:v>0.31003977637285718</c:v>
                </c:pt>
                <c:pt idx="18">
                  <c:v>0.31495426198500009</c:v>
                </c:pt>
                <c:pt idx="19">
                  <c:v>0.31834600149000009</c:v>
                </c:pt>
                <c:pt idx="20">
                  <c:v>0.33737865586857146</c:v>
                </c:pt>
                <c:pt idx="21">
                  <c:v>0.33020817789142876</c:v>
                </c:pt>
                <c:pt idx="22">
                  <c:v>0.33009813133000004</c:v>
                </c:pt>
                <c:pt idx="23">
                  <c:v>0.34688078716500004</c:v>
                </c:pt>
                <c:pt idx="24">
                  <c:v>0.32224278038857151</c:v>
                </c:pt>
                <c:pt idx="25">
                  <c:v>0.34364124024999992</c:v>
                </c:pt>
                <c:pt idx="26">
                  <c:v>0.35391792911435727</c:v>
                </c:pt>
                <c:pt idx="27">
                  <c:v>0.38035912028400004</c:v>
                </c:pt>
                <c:pt idx="28">
                  <c:v>0.38833489530000004</c:v>
                </c:pt>
                <c:pt idx="29">
                  <c:v>0.39418587450000003</c:v>
                </c:pt>
                <c:pt idx="30">
                  <c:v>0.39986196030000004</c:v>
                </c:pt>
                <c:pt idx="31">
                  <c:v>0.40342342590000013</c:v>
                </c:pt>
                <c:pt idx="32">
                  <c:v>0.41211244799999996</c:v>
                </c:pt>
                <c:pt idx="33">
                  <c:v>0.41987135520000007</c:v>
                </c:pt>
                <c:pt idx="34">
                  <c:v>0.42771770910000012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18A6-4FE9-A0E6-757ECCAF99E2}"/>
            </c:ext>
          </c:extLst>
        </c:ser>
        <c:ser>
          <c:idx val="22"/>
          <c:order val="22"/>
          <c:tx>
            <c:strRef>
              <c:f>Trends!$B$168</c:f>
              <c:strCache>
                <c:ptCount val="1"/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Trends!$C$168:$AI$168</c:f>
              <c:numCache>
                <c:formatCode>#,##0.00</c:formatCode>
                <c:ptCount val="33"/>
              </c:numCache>
            </c:numRef>
          </c:val>
          <c:extLst>
            <c:ext xmlns:c16="http://schemas.microsoft.com/office/drawing/2014/chart" uri="{C3380CC4-5D6E-409C-BE32-E72D297353CC}">
              <c16:uniqueId val="{00000016-18A6-4FE9-A0E6-757ECCAF9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949568"/>
        <c:axId val="415951104"/>
      </c:barChart>
      <c:catAx>
        <c:axId val="415949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5951104"/>
        <c:crosses val="autoZero"/>
        <c:auto val="1"/>
        <c:lblAlgn val="ctr"/>
        <c:lblOffset val="100"/>
        <c:noMultiLvlLbl val="0"/>
      </c:catAx>
      <c:valAx>
        <c:axId val="415951104"/>
        <c:scaling>
          <c:orientation val="minMax"/>
          <c:max val="3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#,##0.00" sourceLinked="1"/>
        <c:majorTickMark val="out"/>
        <c:minorTickMark val="none"/>
        <c:tickLblPos val="nextTo"/>
        <c:spPr>
          <a:ln>
            <a:noFill/>
          </a:ln>
        </c:spPr>
        <c:crossAx val="41594956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Trends!$B$220</c:f>
              <c:strCache>
                <c:ptCount val="1"/>
                <c:pt idx="0">
                  <c:v>Emissions of PFCs -  CO2 equivalents (kt) </c:v>
                </c:pt>
              </c:strCache>
            </c:strRef>
          </c:tx>
          <c:invertIfNegative val="0"/>
          <c:cat>
            <c:strRef>
              <c:f>Trends!$C$145:$AK$145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Trends!$C$220:$AK$220</c:f>
              <c:numCache>
                <c:formatCode>0.00</c:formatCode>
                <c:ptCount val="35"/>
                <c:pt idx="0">
                  <c:v>0.10868999999999999</c:v>
                </c:pt>
                <c:pt idx="1">
                  <c:v>8.9605290000000011</c:v>
                </c:pt>
                <c:pt idx="2">
                  <c:v>17.812367999999999</c:v>
                </c:pt>
                <c:pt idx="3">
                  <c:v>35.516046000000003</c:v>
                </c:pt>
                <c:pt idx="4">
                  <c:v>53.219724000000006</c:v>
                </c:pt>
                <c:pt idx="5">
                  <c:v>88.627080000000007</c:v>
                </c:pt>
                <c:pt idx="6">
                  <c:v>121.01111999999998</c:v>
                </c:pt>
                <c:pt idx="7">
                  <c:v>153.43278000000001</c:v>
                </c:pt>
                <c:pt idx="8">
                  <c:v>71.85899999999998</c:v>
                </c:pt>
                <c:pt idx="9">
                  <c:v>231.46547699999999</c:v>
                </c:pt>
                <c:pt idx="10">
                  <c:v>361.34151000000003</c:v>
                </c:pt>
                <c:pt idx="11">
                  <c:v>344.67333000000002</c:v>
                </c:pt>
                <c:pt idx="12">
                  <c:v>243.18657000000002</c:v>
                </c:pt>
                <c:pt idx="13">
                  <c:v>259.43124239999997</c:v>
                </c:pt>
                <c:pt idx="14">
                  <c:v>213.15852000000001</c:v>
                </c:pt>
                <c:pt idx="15">
                  <c:v>196.47140999999999</c:v>
                </c:pt>
                <c:pt idx="16">
                  <c:v>173.43168000000003</c:v>
                </c:pt>
                <c:pt idx="17">
                  <c:v>152.7501</c:v>
                </c:pt>
                <c:pt idx="18">
                  <c:v>123.70938</c:v>
                </c:pt>
                <c:pt idx="19">
                  <c:v>75.933869999999999</c:v>
                </c:pt>
                <c:pt idx="20">
                  <c:v>42.292200000000001</c:v>
                </c:pt>
                <c:pt idx="21">
                  <c:v>14.441400000000002</c:v>
                </c:pt>
                <c:pt idx="22">
                  <c:v>8.6994399999999992</c:v>
                </c:pt>
                <c:pt idx="23">
                  <c:v>7.5739999999999998</c:v>
                </c:pt>
                <c:pt idx="24">
                  <c:v>3.228581818181818</c:v>
                </c:pt>
                <c:pt idx="25">
                  <c:v>18.46866363636364</c:v>
                </c:pt>
                <c:pt idx="26">
                  <c:v>33.546518181818179</c:v>
                </c:pt>
                <c:pt idx="27">
                  <c:v>42.376823636363639</c:v>
                </c:pt>
                <c:pt idx="28">
                  <c:v>44.807391818181813</c:v>
                </c:pt>
                <c:pt idx="29">
                  <c:v>56.645953636363629</c:v>
                </c:pt>
                <c:pt idx="30">
                  <c:v>57.729380000000006</c:v>
                </c:pt>
                <c:pt idx="31">
                  <c:v>59.257499166666669</c:v>
                </c:pt>
                <c:pt idx="32">
                  <c:v>54.010832499999999</c:v>
                </c:pt>
                <c:pt idx="33">
                  <c:v>30.398216944444446</c:v>
                </c:pt>
                <c:pt idx="34">
                  <c:v>44.934856666666668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D0-8B21-876A86DF7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334208"/>
        <c:axId val="416335744"/>
      </c:barChart>
      <c:catAx>
        <c:axId val="416334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335744"/>
        <c:crosses val="autoZero"/>
        <c:auto val="1"/>
        <c:lblAlgn val="ctr"/>
        <c:lblOffset val="100"/>
        <c:noMultiLvlLbl val="0"/>
      </c:catAx>
      <c:valAx>
        <c:axId val="41633574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4163342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4297098326328013"/>
          <c:y val="0.9052786100852438"/>
          <c:w val="0.31598977848309856"/>
          <c:h val="7.11225698557591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Trends!$B$244</c:f>
              <c:strCache>
                <c:ptCount val="1"/>
                <c:pt idx="0">
                  <c:v>Emissions of  SF6 -  CO2 equivalents (kt) 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Trends!$C$145:$AK$145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Trends!$C$244:$AK$244</c:f>
              <c:numCache>
                <c:formatCode>0.00</c:formatCode>
                <c:ptCount val="35"/>
                <c:pt idx="0">
                  <c:v>34.919497103957617</c:v>
                </c:pt>
                <c:pt idx="1">
                  <c:v>40.061625466251371</c:v>
                </c:pt>
                <c:pt idx="2">
                  <c:v>45.203562544922193</c:v>
                </c:pt>
                <c:pt idx="3">
                  <c:v>54.5283102528063</c:v>
                </c:pt>
                <c:pt idx="4">
                  <c:v>63.852870483611575</c:v>
                </c:pt>
                <c:pt idx="5">
                  <c:v>81.543245112108792</c:v>
                </c:pt>
                <c:pt idx="6">
                  <c:v>100.45543599432105</c:v>
                </c:pt>
                <c:pt idx="7">
                  <c:v>129.98944496771119</c:v>
                </c:pt>
                <c:pt idx="8">
                  <c:v>91.505916299207215</c:v>
                </c:pt>
                <c:pt idx="9">
                  <c:v>66.218460710588332</c:v>
                </c:pt>
                <c:pt idx="10">
                  <c:v>53.405203153365505</c:v>
                </c:pt>
                <c:pt idx="11">
                  <c:v>66.669447654043196</c:v>
                </c:pt>
                <c:pt idx="12">
                  <c:v>66.547622498720628</c:v>
                </c:pt>
                <c:pt idx="13">
                  <c:v>113.43370991535915</c:v>
                </c:pt>
                <c:pt idx="14">
                  <c:v>67.517367032698488</c:v>
                </c:pt>
                <c:pt idx="15">
                  <c:v>100.00256655361588</c:v>
                </c:pt>
                <c:pt idx="16">
                  <c:v>62.133855897656346</c:v>
                </c:pt>
                <c:pt idx="17">
                  <c:v>64.871632932976937</c:v>
                </c:pt>
                <c:pt idx="18">
                  <c:v>56.314707032092585</c:v>
                </c:pt>
                <c:pt idx="19">
                  <c:v>40.266603232207345</c:v>
                </c:pt>
                <c:pt idx="20">
                  <c:v>33.93751435811815</c:v>
                </c:pt>
                <c:pt idx="21">
                  <c:v>46.646859024940106</c:v>
                </c:pt>
                <c:pt idx="22">
                  <c:v>37.874444723426024</c:v>
                </c:pt>
                <c:pt idx="23">
                  <c:v>44.165710325321072</c:v>
                </c:pt>
                <c:pt idx="24">
                  <c:v>37.794552818816214</c:v>
                </c:pt>
                <c:pt idx="25">
                  <c:v>45.054462601662117</c:v>
                </c:pt>
                <c:pt idx="26">
                  <c:v>39.678935689931208</c:v>
                </c:pt>
                <c:pt idx="27">
                  <c:v>39.580676904460468</c:v>
                </c:pt>
                <c:pt idx="28">
                  <c:v>41.324588778273018</c:v>
                </c:pt>
                <c:pt idx="29">
                  <c:v>33.726549576204562</c:v>
                </c:pt>
                <c:pt idx="30">
                  <c:v>16.569685199490142</c:v>
                </c:pt>
                <c:pt idx="31">
                  <c:v>24.803734553555842</c:v>
                </c:pt>
                <c:pt idx="32">
                  <c:v>29.434192592155757</c:v>
                </c:pt>
                <c:pt idx="33">
                  <c:v>30.808715562936523</c:v>
                </c:pt>
                <c:pt idx="34">
                  <c:v>22.593013594556176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53-4AD1-ACCD-376C8A8DC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486528"/>
        <c:axId val="416488064"/>
      </c:barChart>
      <c:catAx>
        <c:axId val="4164865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488064"/>
        <c:crosses val="autoZero"/>
        <c:auto val="1"/>
        <c:lblAlgn val="ctr"/>
        <c:lblOffset val="100"/>
        <c:noMultiLvlLbl val="0"/>
      </c:catAx>
      <c:valAx>
        <c:axId val="41648806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416486528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Trends!$B$268</c:f>
              <c:strCache>
                <c:ptCount val="1"/>
                <c:pt idx="0">
                  <c:v>Emissions of NF3 - CO2 equivalents (kt)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Trends!$C$145:$AK$145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Trends!$C$268:$AK$268</c:f>
              <c:numCache>
                <c:formatCode>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4.0945794573643406</c:v>
                </c:pt>
                <c:pt idx="6">
                  <c:v>4.4172034883720936</c:v>
                </c:pt>
                <c:pt idx="7">
                  <c:v>5.7179961240310089</c:v>
                </c:pt>
                <c:pt idx="8">
                  <c:v>3.9229709302325584</c:v>
                </c:pt>
                <c:pt idx="9">
                  <c:v>3.5454321705426355</c:v>
                </c:pt>
                <c:pt idx="10">
                  <c:v>46.029899999999998</c:v>
                </c:pt>
                <c:pt idx="11">
                  <c:v>20.3826</c:v>
                </c:pt>
                <c:pt idx="12">
                  <c:v>43.598800000000004</c:v>
                </c:pt>
                <c:pt idx="13">
                  <c:v>43.647100000000002</c:v>
                </c:pt>
                <c:pt idx="14">
                  <c:v>16.921099999999999</c:v>
                </c:pt>
                <c:pt idx="15">
                  <c:v>26.565000000000001</c:v>
                </c:pt>
                <c:pt idx="16">
                  <c:v>26.404</c:v>
                </c:pt>
                <c:pt idx="17">
                  <c:v>35.259</c:v>
                </c:pt>
                <c:pt idx="18">
                  <c:v>32.783625000000001</c:v>
                </c:pt>
                <c:pt idx="19">
                  <c:v>30.308249999999997</c:v>
                </c:pt>
                <c:pt idx="20">
                  <c:v>27.832874999999998</c:v>
                </c:pt>
                <c:pt idx="21">
                  <c:v>25.357499999999998</c:v>
                </c:pt>
                <c:pt idx="22">
                  <c:v>23.613013888888883</c:v>
                </c:pt>
                <c:pt idx="23">
                  <c:v>21.250083333333329</c:v>
                </c:pt>
                <c:pt idx="24">
                  <c:v>18.830930555555547</c:v>
                </c:pt>
                <c:pt idx="25">
                  <c:v>16.355555555555554</c:v>
                </c:pt>
                <c:pt idx="26">
                  <c:v>15.792055555555557</c:v>
                </c:pt>
                <c:pt idx="27">
                  <c:v>26.538166666666665</c:v>
                </c:pt>
                <c:pt idx="28">
                  <c:v>18.383388888888891</c:v>
                </c:pt>
                <c:pt idx="29">
                  <c:v>11.16241111111111</c:v>
                </c:pt>
                <c:pt idx="30">
                  <c:v>9.5442</c:v>
                </c:pt>
                <c:pt idx="31">
                  <c:v>8.8205666666666662</c:v>
                </c:pt>
                <c:pt idx="32">
                  <c:v>9.1173000000000002</c:v>
                </c:pt>
                <c:pt idx="33">
                  <c:v>8.3840666666666674</c:v>
                </c:pt>
                <c:pt idx="34">
                  <c:v>17.4436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F0-4C2B-A44E-D991F8015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503680"/>
        <c:axId val="416505216"/>
      </c:barChart>
      <c:catAx>
        <c:axId val="416503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505216"/>
        <c:crosses val="autoZero"/>
        <c:auto val="1"/>
        <c:lblAlgn val="ctr"/>
        <c:lblOffset val="100"/>
        <c:noMultiLvlLbl val="0"/>
      </c:catAx>
      <c:valAx>
        <c:axId val="416505216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416503680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7712186099789208E-2"/>
          <c:y val="3.5429413338303337E-2"/>
          <c:w val="0.94552363905658354"/>
          <c:h val="0.7652243553412705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Trends!$B$2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Trends!$C$2:$AK$2</c:f>
              <c:numCache>
                <c:formatCode>#,##0.0</c:formatCode>
                <c:ptCount val="35"/>
                <c:pt idx="0">
                  <c:v>11216.006897188001</c:v>
                </c:pt>
                <c:pt idx="1">
                  <c:v>11676.912642158379</c:v>
                </c:pt>
                <c:pt idx="2">
                  <c:v>12338.101943634676</c:v>
                </c:pt>
                <c:pt idx="3">
                  <c:v>12354.405702160784</c:v>
                </c:pt>
                <c:pt idx="4">
                  <c:v>12691.720569085026</c:v>
                </c:pt>
                <c:pt idx="5">
                  <c:v>13376.335800202445</c:v>
                </c:pt>
                <c:pt idx="6">
                  <c:v>14096.080157652261</c:v>
                </c:pt>
                <c:pt idx="7">
                  <c:v>14753.528053849997</c:v>
                </c:pt>
                <c:pt idx="8">
                  <c:v>15134.319622632313</c:v>
                </c:pt>
                <c:pt idx="9">
                  <c:v>15792.726170428799</c:v>
                </c:pt>
                <c:pt idx="10">
                  <c:v>16109.096093165621</c:v>
                </c:pt>
                <c:pt idx="11">
                  <c:v>17326.33076724596</c:v>
                </c:pt>
                <c:pt idx="12">
                  <c:v>16410.693012880532</c:v>
                </c:pt>
                <c:pt idx="13">
                  <c:v>15715.35771620448</c:v>
                </c:pt>
                <c:pt idx="14">
                  <c:v>15326.066218735727</c:v>
                </c:pt>
                <c:pt idx="15">
                  <c:v>15818.048991002814</c:v>
                </c:pt>
                <c:pt idx="16">
                  <c:v>15065.198898281638</c:v>
                </c:pt>
                <c:pt idx="17">
                  <c:v>14570.702096295341</c:v>
                </c:pt>
                <c:pt idx="18">
                  <c:v>14691.394291696328</c:v>
                </c:pt>
                <c:pt idx="19">
                  <c:v>13103.044786983446</c:v>
                </c:pt>
                <c:pt idx="20">
                  <c:v>13363.791583812799</c:v>
                </c:pt>
                <c:pt idx="21">
                  <c:v>11967.756819599468</c:v>
                </c:pt>
                <c:pt idx="22">
                  <c:v>12810.00727787816</c:v>
                </c:pt>
                <c:pt idx="23">
                  <c:v>11449.199806029823</c:v>
                </c:pt>
                <c:pt idx="24">
                  <c:v>11244.354276005262</c:v>
                </c:pt>
                <c:pt idx="25">
                  <c:v>11853.549913721334</c:v>
                </c:pt>
                <c:pt idx="26">
                  <c:v>12575.05938245677</c:v>
                </c:pt>
                <c:pt idx="27">
                  <c:v>11762.707268659155</c:v>
                </c:pt>
                <c:pt idx="28">
                  <c:v>10442.012169952053</c:v>
                </c:pt>
                <c:pt idx="29">
                  <c:v>9197.6989274573498</c:v>
                </c:pt>
                <c:pt idx="30">
                  <c:v>8551.7849155144231</c:v>
                </c:pt>
                <c:pt idx="31">
                  <c:v>10085.640873085991</c:v>
                </c:pt>
                <c:pt idx="32">
                  <c:v>9902.875488240752</c:v>
                </c:pt>
                <c:pt idx="33">
                  <c:v>7760.1043382036642</c:v>
                </c:pt>
                <c:pt idx="34">
                  <c:v>7061.4834117686123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D4-4EC3-83E1-C674840EF31F}"/>
            </c:ext>
          </c:extLst>
        </c:ser>
        <c:ser>
          <c:idx val="1"/>
          <c:order val="1"/>
          <c:tx>
            <c:strRef>
              <c:f>Trends!$B$3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Trends!$C$3:$AK$3</c:f>
              <c:numCache>
                <c:formatCode>#,##0.0</c:formatCode>
                <c:ptCount val="35"/>
                <c:pt idx="0">
                  <c:v>4093.4796725040505</c:v>
                </c:pt>
                <c:pt idx="1">
                  <c:v>4390.2590444083089</c:v>
                </c:pt>
                <c:pt idx="2">
                  <c:v>4068.8257660118911</c:v>
                </c:pt>
                <c:pt idx="3">
                  <c:v>4276.272644262639</c:v>
                </c:pt>
                <c:pt idx="4">
                  <c:v>4544.6400942844357</c:v>
                </c:pt>
                <c:pt idx="5">
                  <c:v>4567.553656866784</c:v>
                </c:pt>
                <c:pt idx="6">
                  <c:v>4410.4319526421559</c:v>
                </c:pt>
                <c:pt idx="7">
                  <c:v>4761.1133863428286</c:v>
                </c:pt>
                <c:pt idx="8">
                  <c:v>4740.5144831688376</c:v>
                </c:pt>
                <c:pt idx="9">
                  <c:v>4922.5957466858717</c:v>
                </c:pt>
                <c:pt idx="10">
                  <c:v>5706.0835225042583</c:v>
                </c:pt>
                <c:pt idx="11">
                  <c:v>5679.0817327494806</c:v>
                </c:pt>
                <c:pt idx="12">
                  <c:v>5345.4098937067083</c:v>
                </c:pt>
                <c:pt idx="13">
                  <c:v>5460.0404328108043</c:v>
                </c:pt>
                <c:pt idx="14">
                  <c:v>5524.4635461483967</c:v>
                </c:pt>
                <c:pt idx="15">
                  <c:v>5653.3355829282928</c:v>
                </c:pt>
                <c:pt idx="16">
                  <c:v>5451.2732045185412</c:v>
                </c:pt>
                <c:pt idx="17">
                  <c:v>5526.5338550347242</c:v>
                </c:pt>
                <c:pt idx="18">
                  <c:v>5352.2349175943164</c:v>
                </c:pt>
                <c:pt idx="19">
                  <c:v>4329.6502892322878</c:v>
                </c:pt>
                <c:pt idx="20">
                  <c:v>4271.8350090174672</c:v>
                </c:pt>
                <c:pt idx="21">
                  <c:v>3842.2146370610831</c:v>
                </c:pt>
                <c:pt idx="22">
                  <c:v>3921.6508378838521</c:v>
                </c:pt>
                <c:pt idx="23">
                  <c:v>4145.4267726951775</c:v>
                </c:pt>
                <c:pt idx="24">
                  <c:v>4206.8681022787141</c:v>
                </c:pt>
                <c:pt idx="25">
                  <c:v>4315.2741868049397</c:v>
                </c:pt>
                <c:pt idx="26">
                  <c:v>4401.1661014930587</c:v>
                </c:pt>
                <c:pt idx="27">
                  <c:v>4629.3968973696356</c:v>
                </c:pt>
                <c:pt idx="28">
                  <c:v>4830.4761723200036</c:v>
                </c:pt>
                <c:pt idx="29">
                  <c:v>4756.3893319215395</c:v>
                </c:pt>
                <c:pt idx="30">
                  <c:v>4755.6937496742967</c:v>
                </c:pt>
                <c:pt idx="31">
                  <c:v>4779.2879687929099</c:v>
                </c:pt>
                <c:pt idx="32">
                  <c:v>4523.0966688144526</c:v>
                </c:pt>
                <c:pt idx="33">
                  <c:v>4315.4866912593934</c:v>
                </c:pt>
                <c:pt idx="34">
                  <c:v>4313.2159048485473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D4-4EC3-83E1-C674840EF31F}"/>
            </c:ext>
          </c:extLst>
        </c:ser>
        <c:ser>
          <c:idx val="2"/>
          <c:order val="2"/>
          <c:tx>
            <c:strRef>
              <c:f>Trends!$B$4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Trends!$C$4:$AK$4</c:f>
              <c:numCache>
                <c:formatCode>#,##0.0</c:formatCode>
                <c:ptCount val="35"/>
                <c:pt idx="0">
                  <c:v>5143.2209966235951</c:v>
                </c:pt>
                <c:pt idx="1">
                  <c:v>5322.7843802160169</c:v>
                </c:pt>
                <c:pt idx="2">
                  <c:v>5750.6987650146748</c:v>
                </c:pt>
                <c:pt idx="3">
                  <c:v>5725.0387959524587</c:v>
                </c:pt>
                <c:pt idx="4">
                  <c:v>5973.8891872805552</c:v>
                </c:pt>
                <c:pt idx="5">
                  <c:v>6264.1164021529803</c:v>
                </c:pt>
                <c:pt idx="6">
                  <c:v>7306.286756026323</c:v>
                </c:pt>
                <c:pt idx="7">
                  <c:v>7679.9384200278218</c:v>
                </c:pt>
                <c:pt idx="8">
                  <c:v>9019.9298187072909</c:v>
                </c:pt>
                <c:pt idx="9">
                  <c:v>9739.6286797149987</c:v>
                </c:pt>
                <c:pt idx="10">
                  <c:v>10779.064760547242</c:v>
                </c:pt>
                <c:pt idx="11">
                  <c:v>11302.081525030779</c:v>
                </c:pt>
                <c:pt idx="12">
                  <c:v>11495.627052395095</c:v>
                </c:pt>
                <c:pt idx="13">
                  <c:v>11698.307223508677</c:v>
                </c:pt>
                <c:pt idx="14">
                  <c:v>12416.765300888672</c:v>
                </c:pt>
                <c:pt idx="15">
                  <c:v>13126.068210434125</c:v>
                </c:pt>
                <c:pt idx="16">
                  <c:v>13806.785375035828</c:v>
                </c:pt>
                <c:pt idx="17">
                  <c:v>14395.602041158794</c:v>
                </c:pt>
                <c:pt idx="18">
                  <c:v>13666.755164102264</c:v>
                </c:pt>
                <c:pt idx="19">
                  <c:v>12447.810291124999</c:v>
                </c:pt>
                <c:pt idx="20">
                  <c:v>11533.578153225755</c:v>
                </c:pt>
                <c:pt idx="21">
                  <c:v>11225.578970757142</c:v>
                </c:pt>
                <c:pt idx="22">
                  <c:v>10838.408338745507</c:v>
                </c:pt>
                <c:pt idx="23">
                  <c:v>11063.116542180649</c:v>
                </c:pt>
                <c:pt idx="24">
                  <c:v>11346.0283205501</c:v>
                </c:pt>
                <c:pt idx="25">
                  <c:v>11839.31312890391</c:v>
                </c:pt>
                <c:pt idx="26">
                  <c:v>12350.308810652072</c:v>
                </c:pt>
                <c:pt idx="27">
                  <c:v>12201.875775585751</c:v>
                </c:pt>
                <c:pt idx="28">
                  <c:v>12396.296074131824</c:v>
                </c:pt>
                <c:pt idx="29">
                  <c:v>12423.797859730013</c:v>
                </c:pt>
                <c:pt idx="30">
                  <c:v>10484.278463864934</c:v>
                </c:pt>
                <c:pt idx="31">
                  <c:v>11194.295206370381</c:v>
                </c:pt>
                <c:pt idx="32">
                  <c:v>11884.953384646598</c:v>
                </c:pt>
                <c:pt idx="33">
                  <c:v>11932.664674559539</c:v>
                </c:pt>
                <c:pt idx="34">
                  <c:v>11782.611359599925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D4-4EC3-83E1-C674840EF31F}"/>
            </c:ext>
          </c:extLst>
        </c:ser>
        <c:ser>
          <c:idx val="3"/>
          <c:order val="3"/>
          <c:tx>
            <c:strRef>
              <c:f>Trends!$B$5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Trends!$C$5:$AK$5</c:f>
              <c:numCache>
                <c:formatCode>#,##0.0</c:formatCode>
                <c:ptCount val="35"/>
                <c:pt idx="0">
                  <c:v>10513.338621350136</c:v>
                </c:pt>
                <c:pt idx="1">
                  <c:v>10635.376307262773</c:v>
                </c:pt>
                <c:pt idx="2">
                  <c:v>9746.6879929876359</c:v>
                </c:pt>
                <c:pt idx="3">
                  <c:v>9709.093415355117</c:v>
                </c:pt>
                <c:pt idx="4">
                  <c:v>9830.6103164278902</c:v>
                </c:pt>
                <c:pt idx="5">
                  <c:v>9727.1784620609051</c:v>
                </c:pt>
                <c:pt idx="6">
                  <c:v>9696.6511561798907</c:v>
                </c:pt>
                <c:pt idx="7">
                  <c:v>9412.9946427154919</c:v>
                </c:pt>
                <c:pt idx="8">
                  <c:v>9920.1634913748458</c:v>
                </c:pt>
                <c:pt idx="9">
                  <c:v>9749.3854199341149</c:v>
                </c:pt>
                <c:pt idx="10">
                  <c:v>9939.8480483271578</c:v>
                </c:pt>
                <c:pt idx="11">
                  <c:v>10254.204380167866</c:v>
                </c:pt>
                <c:pt idx="12">
                  <c:v>10154.796236162512</c:v>
                </c:pt>
                <c:pt idx="13">
                  <c:v>10484.667684775422</c:v>
                </c:pt>
                <c:pt idx="14">
                  <c:v>10536.15206059278</c:v>
                </c:pt>
                <c:pt idx="15">
                  <c:v>11041.866923090611</c:v>
                </c:pt>
                <c:pt idx="16">
                  <c:v>10821.598555437371</c:v>
                </c:pt>
                <c:pt idx="17">
                  <c:v>10555.543148932938</c:v>
                </c:pt>
                <c:pt idx="18">
                  <c:v>11431.805663604171</c:v>
                </c:pt>
                <c:pt idx="19">
                  <c:v>10816.74481256959</c:v>
                </c:pt>
                <c:pt idx="20">
                  <c:v>11183.571729036497</c:v>
                </c:pt>
                <c:pt idx="21">
                  <c:v>9777.2334293622553</c:v>
                </c:pt>
                <c:pt idx="22">
                  <c:v>9335.2668783292738</c:v>
                </c:pt>
                <c:pt idx="23">
                  <c:v>9114.669801240565</c:v>
                </c:pt>
                <c:pt idx="24">
                  <c:v>8293.9371975039448</c:v>
                </c:pt>
                <c:pt idx="25">
                  <c:v>8747.2265098777752</c:v>
                </c:pt>
                <c:pt idx="26">
                  <c:v>8969.0263882567669</c:v>
                </c:pt>
                <c:pt idx="27">
                  <c:v>8375.6197154599595</c:v>
                </c:pt>
                <c:pt idx="28">
                  <c:v>9030.0374665196305</c:v>
                </c:pt>
                <c:pt idx="29">
                  <c:v>8739.6690514275597</c:v>
                </c:pt>
                <c:pt idx="30">
                  <c:v>9229.1366901722522</c:v>
                </c:pt>
                <c:pt idx="31">
                  <c:v>8826.9626139845786</c:v>
                </c:pt>
                <c:pt idx="32">
                  <c:v>7908.6692346255095</c:v>
                </c:pt>
                <c:pt idx="33">
                  <c:v>7353.6163829001271</c:v>
                </c:pt>
                <c:pt idx="34">
                  <c:v>7732.6271655410555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D4-4EC3-83E1-C674840EF31F}"/>
            </c:ext>
          </c:extLst>
        </c:ser>
        <c:ser>
          <c:idx val="4"/>
          <c:order val="4"/>
          <c:tx>
            <c:strRef>
              <c:f>Trends!$B$6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Trends!$C$6:$AK$6</c:f>
              <c:numCache>
                <c:formatCode>#,##0.0</c:formatCode>
                <c:ptCount val="35"/>
                <c:pt idx="0">
                  <c:v>62.223355600000012</c:v>
                </c:pt>
                <c:pt idx="1">
                  <c:v>50.32651400000001</c:v>
                </c:pt>
                <c:pt idx="2">
                  <c:v>45.631261200000012</c:v>
                </c:pt>
                <c:pt idx="3">
                  <c:v>42.141752722216282</c:v>
                </c:pt>
                <c:pt idx="4">
                  <c:v>39.480420000000002</c:v>
                </c:pt>
                <c:pt idx="5">
                  <c:v>37.329398400000002</c:v>
                </c:pt>
                <c:pt idx="6">
                  <c:v>35.30406880000001</c:v>
                </c:pt>
                <c:pt idx="7">
                  <c:v>33.758432400000004</c:v>
                </c:pt>
                <c:pt idx="8">
                  <c:v>32.435664800000005</c:v>
                </c:pt>
                <c:pt idx="9">
                  <c:v>31.262977200000005</c:v>
                </c:pt>
                <c:pt idx="10">
                  <c:v>30.263256800000001</c:v>
                </c:pt>
                <c:pt idx="11">
                  <c:v>29.330697200000007</c:v>
                </c:pt>
                <c:pt idx="12">
                  <c:v>28.475991600000004</c:v>
                </c:pt>
                <c:pt idx="13">
                  <c:v>27.716399200000001</c:v>
                </c:pt>
                <c:pt idx="14">
                  <c:v>27.046854800000002</c:v>
                </c:pt>
                <c:pt idx="15">
                  <c:v>26.372245200000002</c:v>
                </c:pt>
                <c:pt idx="16">
                  <c:v>25.810570800000001</c:v>
                </c:pt>
                <c:pt idx="17">
                  <c:v>25.231074400000001</c:v>
                </c:pt>
                <c:pt idx="18">
                  <c:v>24.729432000000003</c:v>
                </c:pt>
                <c:pt idx="19">
                  <c:v>24.257805600000001</c:v>
                </c:pt>
                <c:pt idx="20">
                  <c:v>23.781114000000006</c:v>
                </c:pt>
                <c:pt idx="21">
                  <c:v>23.369519600000004</c:v>
                </c:pt>
                <c:pt idx="22">
                  <c:v>22.957925200000002</c:v>
                </c:pt>
                <c:pt idx="23">
                  <c:v>22.564152800000006</c:v>
                </c:pt>
                <c:pt idx="24">
                  <c:v>22.217655600000001</c:v>
                </c:pt>
                <c:pt idx="25">
                  <c:v>21.883915200000001</c:v>
                </c:pt>
                <c:pt idx="26">
                  <c:v>21.550174800000001</c:v>
                </c:pt>
                <c:pt idx="27">
                  <c:v>20.568276399999998</c:v>
                </c:pt>
                <c:pt idx="28">
                  <c:v>20.294568000000002</c:v>
                </c:pt>
                <c:pt idx="29">
                  <c:v>20.020859600000009</c:v>
                </c:pt>
                <c:pt idx="30">
                  <c:v>19.782232399999998</c:v>
                </c:pt>
                <c:pt idx="31">
                  <c:v>19.538540000000005</c:v>
                </c:pt>
                <c:pt idx="32">
                  <c:v>19.342685600000003</c:v>
                </c:pt>
                <c:pt idx="33">
                  <c:v>19.104058400000007</c:v>
                </c:pt>
                <c:pt idx="34">
                  <c:v>18.890382000000006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D4-4EC3-83E1-C674840EF31F}"/>
            </c:ext>
          </c:extLst>
        </c:ser>
        <c:ser>
          <c:idx val="5"/>
          <c:order val="5"/>
          <c:tx>
            <c:strRef>
              <c:f>Trends!$B$7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Trends!$C$1:$AK$1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Trends!$C$7:$AK$7</c:f>
              <c:numCache>
                <c:formatCode>#,##0.0</c:formatCode>
                <c:ptCount val="35"/>
                <c:pt idx="0">
                  <c:v>56.316246643552667</c:v>
                </c:pt>
                <c:pt idx="1">
                  <c:v>57.710175242598652</c:v>
                </c:pt>
                <c:pt idx="2">
                  <c:v>57.105771703318489</c:v>
                </c:pt>
                <c:pt idx="3">
                  <c:v>64.818161702342792</c:v>
                </c:pt>
                <c:pt idx="4">
                  <c:v>65.987618521488216</c:v>
                </c:pt>
                <c:pt idx="5">
                  <c:v>68.658332292894585</c:v>
                </c:pt>
                <c:pt idx="6">
                  <c:v>71.038789852568598</c:v>
                </c:pt>
                <c:pt idx="7">
                  <c:v>70.155764774586643</c:v>
                </c:pt>
                <c:pt idx="8">
                  <c:v>56.495880481017068</c:v>
                </c:pt>
                <c:pt idx="9">
                  <c:v>97.147554636398596</c:v>
                </c:pt>
                <c:pt idx="10">
                  <c:v>62.885130652627332</c:v>
                </c:pt>
                <c:pt idx="11">
                  <c:v>134.80454671824236</c:v>
                </c:pt>
                <c:pt idx="12">
                  <c:v>54.547486322415914</c:v>
                </c:pt>
                <c:pt idx="13">
                  <c:v>802.92575707018466</c:v>
                </c:pt>
                <c:pt idx="14">
                  <c:v>65.417508122312867</c:v>
                </c:pt>
                <c:pt idx="15">
                  <c:v>56.15220832723405</c:v>
                </c:pt>
                <c:pt idx="16">
                  <c:v>69.952036799072232</c:v>
                </c:pt>
                <c:pt idx="17">
                  <c:v>80.045237529245313</c:v>
                </c:pt>
                <c:pt idx="18">
                  <c:v>74.588366302192782</c:v>
                </c:pt>
                <c:pt idx="19">
                  <c:v>69.72438690065583</c:v>
                </c:pt>
                <c:pt idx="20">
                  <c:v>73.609318994450391</c:v>
                </c:pt>
                <c:pt idx="21">
                  <c:v>65.773389495209088</c:v>
                </c:pt>
                <c:pt idx="22">
                  <c:v>64.458287749429459</c:v>
                </c:pt>
                <c:pt idx="23">
                  <c:v>62.745949402620489</c:v>
                </c:pt>
                <c:pt idx="24">
                  <c:v>75.982668002503857</c:v>
                </c:pt>
                <c:pt idx="25">
                  <c:v>77.412579912235145</c:v>
                </c:pt>
                <c:pt idx="26">
                  <c:v>78.901799405010877</c:v>
                </c:pt>
                <c:pt idx="27">
                  <c:v>85.220807133619289</c:v>
                </c:pt>
                <c:pt idx="28">
                  <c:v>86.41143461240361</c:v>
                </c:pt>
                <c:pt idx="29">
                  <c:v>81.682858759450482</c:v>
                </c:pt>
                <c:pt idx="30">
                  <c:v>82.708587907988758</c:v>
                </c:pt>
                <c:pt idx="31">
                  <c:v>71.533141605553084</c:v>
                </c:pt>
                <c:pt idx="32">
                  <c:v>70.385231926261241</c:v>
                </c:pt>
                <c:pt idx="33">
                  <c:v>70.162952307654749</c:v>
                </c:pt>
                <c:pt idx="34">
                  <c:v>78.17884096579148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D4-4EC3-83E1-C674840EF3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537216"/>
        <c:axId val="417403264"/>
      </c:barChart>
      <c:catAx>
        <c:axId val="416537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7403264"/>
        <c:crosses val="autoZero"/>
        <c:auto val="1"/>
        <c:lblAlgn val="ctr"/>
        <c:lblOffset val="100"/>
        <c:noMultiLvlLbl val="0"/>
      </c:catAx>
      <c:valAx>
        <c:axId val="41740326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crossAx val="4165372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0293147805141634"/>
          <c:y val="0.88210686478590838"/>
          <c:w val="0.84144318423153741"/>
          <c:h val="9.6071732236432505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Trends!$B$196</c:f>
              <c:strCache>
                <c:ptCount val="1"/>
                <c:pt idx="0">
                  <c:v>Emissions of HFCs -  CO2 equivalents (kt)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Trends!$C$145:$AK$145</c:f>
              <c:strCach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strCache>
            </c:strRef>
          </c:cat>
          <c:val>
            <c:numRef>
              <c:f>Trends!$C$196:$AK$196</c:f>
              <c:numCache>
                <c:formatCode>0.00</c:formatCode>
                <c:ptCount val="35"/>
                <c:pt idx="0">
                  <c:v>0.496</c:v>
                </c:pt>
                <c:pt idx="1">
                  <c:v>0.63984000000000008</c:v>
                </c:pt>
                <c:pt idx="2">
                  <c:v>0.78368000000000004</c:v>
                </c:pt>
                <c:pt idx="3">
                  <c:v>6.5166526624956109</c:v>
                </c:pt>
                <c:pt idx="4">
                  <c:v>18.18806951879704</c:v>
                </c:pt>
                <c:pt idx="5">
                  <c:v>31.185683869079266</c:v>
                </c:pt>
                <c:pt idx="6">
                  <c:v>73.759432419773333</c:v>
                </c:pt>
                <c:pt idx="7">
                  <c:v>116.73332416218817</c:v>
                </c:pt>
                <c:pt idx="8">
                  <c:v>143.56412147366265</c:v>
                </c:pt>
                <c:pt idx="9">
                  <c:v>186.93147423863812</c:v>
                </c:pt>
                <c:pt idx="10">
                  <c:v>246.21283657967123</c:v>
                </c:pt>
                <c:pt idx="11">
                  <c:v>293.54660132152071</c:v>
                </c:pt>
                <c:pt idx="12">
                  <c:v>370.94231345988283</c:v>
                </c:pt>
                <c:pt idx="13">
                  <c:v>499.1035921013152</c:v>
                </c:pt>
                <c:pt idx="14">
                  <c:v>643.42400826984192</c:v>
                </c:pt>
                <c:pt idx="15">
                  <c:v>800.69406898372483</c:v>
                </c:pt>
                <c:pt idx="16">
                  <c:v>843.94361471136961</c:v>
                </c:pt>
                <c:pt idx="17">
                  <c:v>853.43438715037348</c:v>
                </c:pt>
                <c:pt idx="18">
                  <c:v>920.72330736196716</c:v>
                </c:pt>
                <c:pt idx="19">
                  <c:v>955.46711033292513</c:v>
                </c:pt>
                <c:pt idx="20">
                  <c:v>962.03286183507316</c:v>
                </c:pt>
                <c:pt idx="21">
                  <c:v>984.35490652571161</c:v>
                </c:pt>
                <c:pt idx="22">
                  <c:v>973.39671075126694</c:v>
                </c:pt>
                <c:pt idx="23">
                  <c:v>999.19747281333025</c:v>
                </c:pt>
                <c:pt idx="24">
                  <c:v>1074.5327856505551</c:v>
                </c:pt>
                <c:pt idx="25">
                  <c:v>1050.6917751368765</c:v>
                </c:pt>
                <c:pt idx="26">
                  <c:v>1115.0863348416567</c:v>
                </c:pt>
                <c:pt idx="27">
                  <c:v>1028.3471519229345</c:v>
                </c:pt>
                <c:pt idx="28">
                  <c:v>727.26874737772539</c:v>
                </c:pt>
                <c:pt idx="29">
                  <c:v>706.71387851263307</c:v>
                </c:pt>
                <c:pt idx="30">
                  <c:v>564.03726321061538</c:v>
                </c:pt>
                <c:pt idx="31">
                  <c:v>598.48001791151944</c:v>
                </c:pt>
                <c:pt idx="32">
                  <c:v>566.01283228280909</c:v>
                </c:pt>
                <c:pt idx="33">
                  <c:v>537.81517154723292</c:v>
                </c:pt>
                <c:pt idx="34">
                  <c:v>523.36876977122847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59-4E1F-B974-551692E1E1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334208"/>
        <c:axId val="416335744"/>
      </c:barChart>
      <c:catAx>
        <c:axId val="416334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335744"/>
        <c:crosses val="autoZero"/>
        <c:auto val="1"/>
        <c:lblAlgn val="ctr"/>
        <c:lblOffset val="100"/>
        <c:noMultiLvlLbl val="0"/>
      </c:catAx>
      <c:valAx>
        <c:axId val="416335744"/>
        <c:scaling>
          <c:orientation val="minMax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4163342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4297098326328013"/>
          <c:y val="0.9052786100852438"/>
          <c:w val="0.31598977848309856"/>
          <c:h val="7.11225698557591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227448054315752E-2"/>
          <c:y val="4.6234988120841557E-2"/>
          <c:w val="0.90687516991972095"/>
          <c:h val="0.80654591990899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2.3'!$B$4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3543489144781748E-2"/>
                  <c:y val="6.0195635816403309E-3"/>
                </c:manualLayout>
              </c:layout>
              <c:tx>
                <c:rich>
                  <a:bodyPr/>
                  <a:lstStyle/>
                  <a:p>
                    <a:fld id="{129B78BC-3B24-4FEA-AA7A-F4A583B18619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{129B78BC-3B24-4FEA-AA7A-F4A583B18619}</c15:txfldGUID>
                      <c15:f>'Figure 2.3'!$AN$4</c15:f>
                      <c15:dlblFieldTableCache>
                        <c:ptCount val="1"/>
                        <c:pt idx="0">
                          <c:v>59.0%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6AE7-4C2F-93AC-38A777FF465E}"/>
                </c:ext>
              </c:extLst>
            </c:dLbl>
            <c:dLbl>
              <c:idx val="28"/>
              <c:layout>
                <c:manualLayout>
                  <c:x val="0.3045058062104255"/>
                  <c:y val="-6.0195635816403309E-3"/>
                </c:manualLayout>
              </c:layout>
              <c:tx>
                <c:rich>
                  <a:bodyPr/>
                  <a:lstStyle/>
                  <a:p>
                    <a:fld id="{A95339B2-F7AA-4073-80E8-6936B5CB82EA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{A95339B2-F7AA-4073-80E8-6936B5CB82EA}</c15:txfldGUID>
                      <c15:f>'Figure 2.3'!$AO$4</c15:f>
                      <c15:dlblFieldTableCache>
                        <c:ptCount val="1"/>
                        <c:pt idx="0">
                          <c:v>60.6%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6AE7-4C2F-93AC-38A777FF465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1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2.3'!$D$3:$AL$3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2.3'!$D$4:$AL$4</c:f>
              <c:numCache>
                <c:formatCode>#,##0</c:formatCode>
                <c:ptCount val="35"/>
                <c:pt idx="0">
                  <c:v>32871.061679555096</c:v>
                </c:pt>
                <c:pt idx="1">
                  <c:v>33791.31280578638</c:v>
                </c:pt>
                <c:pt idx="2">
                  <c:v>33603.870615706124</c:v>
                </c:pt>
                <c:pt idx="3">
                  <c:v>33813.041059703624</c:v>
                </c:pt>
                <c:pt idx="4">
                  <c:v>34946.348592808048</c:v>
                </c:pt>
                <c:pt idx="5">
                  <c:v>35951.60495845745</c:v>
                </c:pt>
                <c:pt idx="6">
                  <c:v>37537.940749591689</c:v>
                </c:pt>
                <c:pt idx="7">
                  <c:v>38867.75811214956</c:v>
                </c:pt>
                <c:pt idx="8">
                  <c:v>40757.537710258795</c:v>
                </c:pt>
                <c:pt idx="9">
                  <c:v>42487.18373848436</c:v>
                </c:pt>
                <c:pt idx="10">
                  <c:v>45288.593909839263</c:v>
                </c:pt>
                <c:pt idx="11">
                  <c:v>47632.380487382557</c:v>
                </c:pt>
                <c:pt idx="12">
                  <c:v>46088.326573565762</c:v>
                </c:pt>
                <c:pt idx="13">
                  <c:v>45676.665209281091</c:v>
                </c:pt>
                <c:pt idx="14">
                  <c:v>46141.154152901618</c:v>
                </c:pt>
                <c:pt idx="15">
                  <c:v>48048.820946569191</c:v>
                </c:pt>
                <c:pt idx="16">
                  <c:v>47491.091245801217</c:v>
                </c:pt>
                <c:pt idx="17">
                  <c:v>47525.997288341998</c:v>
                </c:pt>
                <c:pt idx="18">
                  <c:v>47229.972420323138</c:v>
                </c:pt>
                <c:pt idx="19">
                  <c:v>42051.173921085057</c:v>
                </c:pt>
                <c:pt idx="20">
                  <c:v>41663.35849984266</c:v>
                </c:pt>
                <c:pt idx="21">
                  <c:v>37928.639496810203</c:v>
                </c:pt>
                <c:pt idx="22">
                  <c:v>38097.146353620861</c:v>
                </c:pt>
                <c:pt idx="23">
                  <c:v>37157.723962429001</c:v>
                </c:pt>
                <c:pt idx="24">
                  <c:v>36730.110102267128</c:v>
                </c:pt>
                <c:pt idx="25">
                  <c:v>38580.385833062508</c:v>
                </c:pt>
                <c:pt idx="26">
                  <c:v>40230.195544437986</c:v>
                </c:pt>
                <c:pt idx="27">
                  <c:v>38890.988333360692</c:v>
                </c:pt>
                <c:pt idx="28">
                  <c:v>38758.733427283623</c:v>
                </c:pt>
                <c:pt idx="29">
                  <c:v>37047.062914920905</c:v>
                </c:pt>
                <c:pt idx="30">
                  <c:v>34911.630671190658</c:v>
                </c:pt>
                <c:pt idx="31">
                  <c:v>37324.053596853293</c:v>
                </c:pt>
                <c:pt idx="32">
                  <c:v>36518.002949454967</c:v>
                </c:pt>
                <c:pt idx="33">
                  <c:v>33382.815345493334</c:v>
                </c:pt>
                <c:pt idx="34">
                  <c:v>32639.245080110824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0E-4DFE-A289-645A7CA5A275}"/>
            </c:ext>
          </c:extLst>
        </c:ser>
        <c:ser>
          <c:idx val="1"/>
          <c:order val="1"/>
          <c:tx>
            <c:strRef>
              <c:f>'Figure 2.3'!$B$5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17162623458195E-2"/>
                  <c:y val="-6.0195635816403309E-3"/>
                </c:manualLayout>
              </c:layout>
              <c:tx>
                <c:rich>
                  <a:bodyPr/>
                  <a:lstStyle/>
                  <a:p>
                    <a:fld id="{06F771DF-7DE4-4A00-8555-865FE6EFF9B2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{06F771DF-7DE4-4A00-8555-865FE6EFF9B2}</c15:txfldGUID>
                      <c15:f>'Figure 2.3'!$AN$5</c15:f>
                      <c15:dlblFieldTableCache>
                        <c:ptCount val="1"/>
                        <c:pt idx="0">
                          <c:v>29.7%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6AE7-4C2F-93AC-38A777FF465E}"/>
                </c:ext>
              </c:extLst>
            </c:dLbl>
            <c:dLbl>
              <c:idx val="28"/>
              <c:layout>
                <c:manualLayout>
                  <c:x val="0.3063291198392486"/>
                  <c:y val="5.4176072234762923E-2"/>
                </c:manualLayout>
              </c:layout>
              <c:tx>
                <c:rich>
                  <a:bodyPr/>
                  <a:lstStyle/>
                  <a:p>
                    <a:fld id="{E7BCD096-7CBC-4B37-B8C6-930B48710E48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{E7BCD096-7CBC-4B37-B8C6-930B48710E48}</c15:txfldGUID>
                      <c15:f>'Figure 2.3'!$AO$5</c15:f>
                      <c15:dlblFieldTableCache>
                        <c:ptCount val="1"/>
                        <c:pt idx="0">
                          <c:v>28.8%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2.3'!$D$3:$AL$3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2.3'!$D$5:$AL$5</c:f>
              <c:numCache>
                <c:formatCode>#,##0</c:formatCode>
                <c:ptCount val="35"/>
                <c:pt idx="0">
                  <c:v>16534.252284750823</c:v>
                </c:pt>
                <c:pt idx="1">
                  <c:v>16781.542087520873</c:v>
                </c:pt>
                <c:pt idx="2">
                  <c:v>17002.769152155113</c:v>
                </c:pt>
                <c:pt idx="3">
                  <c:v>17055.647993424755</c:v>
                </c:pt>
                <c:pt idx="4">
                  <c:v>16996.784553111342</c:v>
                </c:pt>
                <c:pt idx="5">
                  <c:v>17049.320396011302</c:v>
                </c:pt>
                <c:pt idx="6">
                  <c:v>17326.662330858871</c:v>
                </c:pt>
                <c:pt idx="7">
                  <c:v>17316.585424972414</c:v>
                </c:pt>
                <c:pt idx="8">
                  <c:v>17586.046892000417</c:v>
                </c:pt>
                <c:pt idx="9">
                  <c:v>17067.265422864515</c:v>
                </c:pt>
                <c:pt idx="10">
                  <c:v>16423.878637297363</c:v>
                </c:pt>
                <c:pt idx="11">
                  <c:v>16458.966619129664</c:v>
                </c:pt>
                <c:pt idx="12">
                  <c:v>16370.334377883817</c:v>
                </c:pt>
                <c:pt idx="13">
                  <c:v>17071.561492677785</c:v>
                </c:pt>
                <c:pt idx="14">
                  <c:v>15995.322953395789</c:v>
                </c:pt>
                <c:pt idx="15">
                  <c:v>15402.440759632842</c:v>
                </c:pt>
                <c:pt idx="16">
                  <c:v>15218.558536477787</c:v>
                </c:pt>
                <c:pt idx="17">
                  <c:v>14680.178311030675</c:v>
                </c:pt>
                <c:pt idx="18">
                  <c:v>14352.741864425352</c:v>
                </c:pt>
                <c:pt idx="19">
                  <c:v>13939.990657973021</c:v>
                </c:pt>
                <c:pt idx="20">
                  <c:v>13725.049219089569</c:v>
                </c:pt>
                <c:pt idx="21">
                  <c:v>13878.002309848913</c:v>
                </c:pt>
                <c:pt idx="22">
                  <c:v>14138.070778671934</c:v>
                </c:pt>
                <c:pt idx="23">
                  <c:v>14352.529622851975</c:v>
                </c:pt>
                <c:pt idx="24">
                  <c:v>14922.293450740193</c:v>
                </c:pt>
                <c:pt idx="25">
                  <c:v>15364.500633184965</c:v>
                </c:pt>
                <c:pt idx="26">
                  <c:v>15814.053362245515</c:v>
                </c:pt>
                <c:pt idx="27">
                  <c:v>16170.642727954119</c:v>
                </c:pt>
                <c:pt idx="28">
                  <c:v>16028.052794062696</c:v>
                </c:pt>
                <c:pt idx="29">
                  <c:v>16157.378090898443</c:v>
                </c:pt>
                <c:pt idx="30">
                  <c:v>16314.561576081202</c:v>
                </c:pt>
                <c:pt idx="31">
                  <c:v>16270.269391728603</c:v>
                </c:pt>
                <c:pt idx="32">
                  <c:v>16270.51105310397</c:v>
                </c:pt>
                <c:pt idx="33">
                  <c:v>15878.461549362341</c:v>
                </c:pt>
                <c:pt idx="34">
                  <c:v>15495.125804123278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0E-4DFE-A289-645A7CA5A275}"/>
            </c:ext>
          </c:extLst>
        </c:ser>
        <c:ser>
          <c:idx val="2"/>
          <c:order val="2"/>
          <c:tx>
            <c:strRef>
              <c:f>'Figure 2.3'!$B$6</c:f>
              <c:strCache>
                <c:ptCount val="1"/>
                <c:pt idx="0">
                  <c:v>N₂O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3682718128442036E-2"/>
                  <c:y val="-6.0195635816403864E-3"/>
                </c:manualLayout>
              </c:layout>
              <c:tx>
                <c:rich>
                  <a:bodyPr/>
                  <a:lstStyle/>
                  <a:p>
                    <a:fld id="{78CF2D22-AC1D-40E6-A1FC-73837E98EC9C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{78CF2D22-AC1D-40E6-A1FC-73837E98EC9C}</c15:txfldGUID>
                      <c15:f>'Figure 2.3'!$AN$6</c15:f>
                      <c15:dlblFieldTableCache>
                        <c:ptCount val="1"/>
                        <c:pt idx="0">
                          <c:v>11.2%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6AE7-4C2F-93AC-38A777FF465E}"/>
                </c:ext>
              </c:extLst>
            </c:dLbl>
            <c:dLbl>
              <c:idx val="28"/>
              <c:layout>
                <c:manualLayout>
                  <c:x val="0.30444692633005427"/>
                  <c:y val="3.6117381489841983E-2"/>
                </c:manualLayout>
              </c:layout>
              <c:tx>
                <c:rich>
                  <a:bodyPr/>
                  <a:lstStyle/>
                  <a:p>
                    <a:fld id="{4DCECB76-8A63-4FBD-B299-A23E0E367127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{4DCECB76-8A63-4FBD-B299-A23E0E367127}</c15:txfldGUID>
                      <c15:f>'Figure 2.3'!$AO$6</c15:f>
                      <c15:dlblFieldTableCache>
                        <c:ptCount val="1"/>
                        <c:pt idx="0">
                          <c:v>9.4%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2.3'!$D$3:$AL$3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2.3'!$D$6:$AL$6</c:f>
              <c:numCache>
                <c:formatCode>#,##0</c:formatCode>
                <c:ptCount val="35"/>
                <c:pt idx="0">
                  <c:v>6236.6389029710745</c:v>
                </c:pt>
                <c:pt idx="1">
                  <c:v>6021.0616709392652</c:v>
                </c:pt>
                <c:pt idx="2">
                  <c:v>5960.4497429961348</c:v>
                </c:pt>
                <c:pt idx="3">
                  <c:v>6113.755263869004</c:v>
                </c:pt>
                <c:pt idx="4">
                  <c:v>6333.6642377587468</c:v>
                </c:pt>
                <c:pt idx="5">
                  <c:v>6597.83372407768</c:v>
                </c:pt>
                <c:pt idx="6">
                  <c:v>6680.9871542583842</c:v>
                </c:pt>
                <c:pt idx="7">
                  <c:v>6574.5101845151366</c:v>
                </c:pt>
                <c:pt idx="8">
                  <c:v>6970.1220534376926</c:v>
                </c:pt>
                <c:pt idx="9">
                  <c:v>6769.1436401943665</c:v>
                </c:pt>
                <c:pt idx="10">
                  <c:v>6510.2392340503002</c:v>
                </c:pt>
                <c:pt idx="11">
                  <c:v>6092.5276361655706</c:v>
                </c:pt>
                <c:pt idx="12">
                  <c:v>5795.596883052388</c:v>
                </c:pt>
                <c:pt idx="13">
                  <c:v>5726.6924154208918</c:v>
                </c:pt>
                <c:pt idx="14">
                  <c:v>5609.5383758683411</c:v>
                </c:pt>
                <c:pt idx="15">
                  <c:v>5500.3428943390836</c:v>
                </c:pt>
                <c:pt idx="16">
                  <c:v>5373.4047807105571</c:v>
                </c:pt>
                <c:pt idx="17">
                  <c:v>5233.4458943248374</c:v>
                </c:pt>
                <c:pt idx="18">
                  <c:v>5072.9725173077713</c:v>
                </c:pt>
                <c:pt idx="19">
                  <c:v>4936.0101500925439</c:v>
                </c:pt>
                <c:pt idx="20">
                  <c:v>5201.7089024894458</c:v>
                </c:pt>
                <c:pt idx="21">
                  <c:v>4812.1097445753621</c:v>
                </c:pt>
                <c:pt idx="22">
                  <c:v>4932.6811103111668</c:v>
                </c:pt>
                <c:pt idx="23">
                  <c:v>5279.6102034339674</c:v>
                </c:pt>
                <c:pt idx="24">
                  <c:v>5146.3722438392815</c:v>
                </c:pt>
                <c:pt idx="25">
                  <c:v>5202.0613914267669</c:v>
                </c:pt>
                <c:pt idx="26">
                  <c:v>5344.7804766347508</c:v>
                </c:pt>
                <c:pt idx="27">
                  <c:v>5643.2309304603259</c:v>
                </c:pt>
                <c:pt idx="28">
                  <c:v>5883.4241924616563</c:v>
                </c:pt>
                <c:pt idx="29">
                  <c:v>5685.3110647287813</c:v>
                </c:pt>
                <c:pt idx="30">
                  <c:v>5675.6789295065946</c:v>
                </c:pt>
                <c:pt idx="31">
                  <c:v>5854.4042045187925</c:v>
                </c:pt>
                <c:pt idx="32">
                  <c:v>5458.7825775153733</c:v>
                </c:pt>
                <c:pt idx="33">
                  <c:v>5018.1881386140958</c:v>
                </c:pt>
                <c:pt idx="34">
                  <c:v>5082.7596987370098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0E-4DFE-A289-645A7CA5A275}"/>
            </c:ext>
          </c:extLst>
        </c:ser>
        <c:ser>
          <c:idx val="3"/>
          <c:order val="3"/>
          <c:tx>
            <c:strRef>
              <c:f>'Figure 2.3'!$B$7</c:f>
              <c:strCache>
                <c:ptCount val="1"/>
                <c:pt idx="0">
                  <c:v>HFCs, PFCs, SF₆, NF₃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3.5352191525192311E-2"/>
                  <c:y val="-5.4983736513748452E-2"/>
                </c:manualLayout>
              </c:layout>
              <c:tx>
                <c:strRef>
                  <c:f>'Figure 2.3'!$AN$7</c:f>
                  <c:strCache>
                    <c:ptCount val="1"/>
                    <c:pt idx="0">
                      <c:v>0.1%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>
                  <c15:dlblFieldTable>
                    <c15:dlblFTEntry>
                      <c15:txfldGUID>{F51CA4A4-9A53-4BF1-B856-4A437210F8BC}</c15:txfldGUID>
                      <c15:f>'Figure 2.3'!$AN$7</c15:f>
                      <c15:dlblFieldTableCache>
                        <c:ptCount val="1"/>
                        <c:pt idx="0">
                          <c:v>0.1%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2762-4343-849B-B527383C9DC3}"/>
                </c:ext>
              </c:extLst>
            </c:dLbl>
            <c:dLbl>
              <c:idx val="28"/>
              <c:layout>
                <c:manualLayout>
                  <c:x val="0.30208360008411395"/>
                  <c:y val="-1.2039127163280662E-2"/>
                </c:manualLayout>
              </c:layout>
              <c:tx>
                <c:rich>
                  <a:bodyPr/>
                  <a:lstStyle/>
                  <a:p>
                    <a:fld id="{6ABDA13E-D84C-4467-8E59-6B1F54D7EE43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{6ABDA13E-D84C-4467-8E59-6B1F54D7EE43}</c15:txfldGUID>
                      <c15:f>'Figure 2.3'!$AO$7</c15:f>
                      <c15:dlblFieldTableCache>
                        <c:ptCount val="1"/>
                        <c:pt idx="0">
                          <c:v>1.1%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2.3'!$D$3:$AL$3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2.3'!$D$7:$AL$7</c:f>
              <c:numCache>
                <c:formatCode>#,##0</c:formatCode>
                <c:ptCount val="35"/>
                <c:pt idx="0">
                  <c:v>35.524187103957615</c:v>
                </c:pt>
                <c:pt idx="1">
                  <c:v>49.661994466251372</c:v>
                </c:pt>
                <c:pt idx="2">
                  <c:v>63.799610544922189</c:v>
                </c:pt>
                <c:pt idx="3">
                  <c:v>96.561008915301912</c:v>
                </c:pt>
                <c:pt idx="4">
                  <c:v>135.26066400240862</c:v>
                </c:pt>
                <c:pt idx="5">
                  <c:v>205.45058843855242</c:v>
                </c:pt>
                <c:pt idx="6">
                  <c:v>299.64319190246641</c:v>
                </c:pt>
                <c:pt idx="7">
                  <c:v>405.87354525393033</c:v>
                </c:pt>
                <c:pt idx="8">
                  <c:v>310.8520087031024</c:v>
                </c:pt>
                <c:pt idx="9">
                  <c:v>488.16084411976908</c:v>
                </c:pt>
                <c:pt idx="10">
                  <c:v>706.98944973303674</c:v>
                </c:pt>
                <c:pt idx="11">
                  <c:v>725.27197897556402</c:v>
                </c:pt>
                <c:pt idx="12">
                  <c:v>724.27530595860355</c:v>
                </c:pt>
                <c:pt idx="13">
                  <c:v>915.61564441667429</c:v>
                </c:pt>
                <c:pt idx="14">
                  <c:v>941.02099530254054</c:v>
                </c:pt>
                <c:pt idx="15">
                  <c:v>1123.7330455373408</c:v>
                </c:pt>
                <c:pt idx="16">
                  <c:v>1105.9131506090259</c:v>
                </c:pt>
                <c:pt idx="17">
                  <c:v>1106.3151200833504</c:v>
                </c:pt>
                <c:pt idx="18">
                  <c:v>1133.5310193940597</c:v>
                </c:pt>
                <c:pt idx="19">
                  <c:v>1101.9758335651327</c:v>
                </c:pt>
                <c:pt idx="20">
                  <c:v>1066.0954511931914</c:v>
                </c:pt>
                <c:pt idx="21">
                  <c:v>1070.8006655506517</c:v>
                </c:pt>
                <c:pt idx="22">
                  <c:v>1043.5836093635819</c:v>
                </c:pt>
                <c:pt idx="23">
                  <c:v>1072.1872664719847</c:v>
                </c:pt>
                <c:pt idx="24">
                  <c:v>1134.3868508431085</c:v>
                </c:pt>
                <c:pt idx="25">
                  <c:v>1130.5704569304578</c:v>
                </c:pt>
                <c:pt idx="26">
                  <c:v>1204.1038442689617</c:v>
                </c:pt>
                <c:pt idx="27">
                  <c:v>1136.8428191304254</c:v>
                </c:pt>
                <c:pt idx="28">
                  <c:v>831.78411686306913</c:v>
                </c:pt>
                <c:pt idx="29">
                  <c:v>808.2487928363123</c:v>
                </c:pt>
                <c:pt idx="30">
                  <c:v>647.88052841010551</c:v>
                </c:pt>
                <c:pt idx="31">
                  <c:v>691.36181829840859</c:v>
                </c:pt>
                <c:pt idx="32">
                  <c:v>658.57515737496487</c:v>
                </c:pt>
                <c:pt idx="33">
                  <c:v>607.40617072128055</c:v>
                </c:pt>
                <c:pt idx="34">
                  <c:v>608.34024003245122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60E-4DFE-A289-645A7CA5A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677248"/>
        <c:axId val="417084544"/>
      </c:barChart>
      <c:catAx>
        <c:axId val="4166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7084544"/>
        <c:crosses val="autoZero"/>
        <c:auto val="1"/>
        <c:lblAlgn val="ctr"/>
        <c:lblOffset val="100"/>
        <c:noMultiLvlLbl val="0"/>
      </c:catAx>
      <c:valAx>
        <c:axId val="41708454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2.0898641588296763E-3"/>
              <c:y val="0.2880637230077231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crossAx val="41667724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5242235603375495"/>
          <c:y val="0.93198719190289447"/>
          <c:w val="0.71180991392301851"/>
          <c:h val="6.801280809710556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173756803889445E-2"/>
          <c:y val="5.2254551702481895E-2"/>
          <c:w val="0.91798076348051416"/>
          <c:h val="0.80654591990899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2.3'!$B$4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4213310070935022E-2"/>
                  <c:y val="1.5048908954100717E-2"/>
                </c:manualLayout>
              </c:layout>
              <c:tx>
                <c:rich>
                  <a:bodyPr/>
                  <a:lstStyle/>
                  <a:p>
                    <a:fld id="{129B78BC-3B24-4FEA-AA7A-F4A583B18619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{129B78BC-3B24-4FEA-AA7A-F4A583B18619}</c15:txfldGUID>
                      <c15:f>'Figure 2.3'!$AN$4</c15:f>
                      <c15:dlblFieldTableCache>
                        <c:ptCount val="1"/>
                        <c:pt idx="0">
                          <c:v>59.0%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43EE-4156-B801-3DF48CA2E13A}"/>
                </c:ext>
              </c:extLst>
            </c:dLbl>
            <c:dLbl>
              <c:idx val="28"/>
              <c:layout>
                <c:manualLayout>
                  <c:x val="0.17195772190408018"/>
                  <c:y val="0"/>
                </c:manualLayout>
              </c:layout>
              <c:tx>
                <c:rich>
                  <a:bodyPr/>
                  <a:lstStyle/>
                  <a:p>
                    <a:fld id="{A95339B2-F7AA-4073-80E8-6936B5CB82EA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{A95339B2-F7AA-4073-80E8-6936B5CB82EA}</c15:txfldGUID>
                      <c15:f>'Figure 2.3'!$AO$4</c15:f>
                      <c15:dlblFieldTableCache>
                        <c:ptCount val="1"/>
                        <c:pt idx="0">
                          <c:v>60.6%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3EE-4156-B801-3DF48CA2E13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1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2.3'!$D$3:$AL$3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2.3'!$D$4:$AL$4</c:f>
              <c:numCache>
                <c:formatCode>#,##0</c:formatCode>
                <c:ptCount val="35"/>
                <c:pt idx="0">
                  <c:v>32871.061679555096</c:v>
                </c:pt>
                <c:pt idx="1">
                  <c:v>33791.31280578638</c:v>
                </c:pt>
                <c:pt idx="2">
                  <c:v>33603.870615706124</c:v>
                </c:pt>
                <c:pt idx="3">
                  <c:v>33813.041059703624</c:v>
                </c:pt>
                <c:pt idx="4">
                  <c:v>34946.348592808048</c:v>
                </c:pt>
                <c:pt idx="5">
                  <c:v>35951.60495845745</c:v>
                </c:pt>
                <c:pt idx="6">
                  <c:v>37537.940749591689</c:v>
                </c:pt>
                <c:pt idx="7">
                  <c:v>38867.75811214956</c:v>
                </c:pt>
                <c:pt idx="8">
                  <c:v>40757.537710258795</c:v>
                </c:pt>
                <c:pt idx="9">
                  <c:v>42487.18373848436</c:v>
                </c:pt>
                <c:pt idx="10">
                  <c:v>45288.593909839263</c:v>
                </c:pt>
                <c:pt idx="11">
                  <c:v>47632.380487382557</c:v>
                </c:pt>
                <c:pt idx="12">
                  <c:v>46088.326573565762</c:v>
                </c:pt>
                <c:pt idx="13">
                  <c:v>45676.665209281091</c:v>
                </c:pt>
                <c:pt idx="14">
                  <c:v>46141.154152901618</c:v>
                </c:pt>
                <c:pt idx="15">
                  <c:v>48048.820946569191</c:v>
                </c:pt>
                <c:pt idx="16">
                  <c:v>47491.091245801217</c:v>
                </c:pt>
                <c:pt idx="17">
                  <c:v>47525.997288341998</c:v>
                </c:pt>
                <c:pt idx="18">
                  <c:v>47229.972420323138</c:v>
                </c:pt>
                <c:pt idx="19">
                  <c:v>42051.173921085057</c:v>
                </c:pt>
                <c:pt idx="20">
                  <c:v>41663.35849984266</c:v>
                </c:pt>
                <c:pt idx="21">
                  <c:v>37928.639496810203</c:v>
                </c:pt>
                <c:pt idx="22">
                  <c:v>38097.146353620861</c:v>
                </c:pt>
                <c:pt idx="23">
                  <c:v>37157.723962429001</c:v>
                </c:pt>
                <c:pt idx="24">
                  <c:v>36730.110102267128</c:v>
                </c:pt>
                <c:pt idx="25">
                  <c:v>38580.385833062508</c:v>
                </c:pt>
                <c:pt idx="26">
                  <c:v>40230.195544437986</c:v>
                </c:pt>
                <c:pt idx="27">
                  <c:v>38890.988333360692</c:v>
                </c:pt>
                <c:pt idx="28">
                  <c:v>38758.733427283623</c:v>
                </c:pt>
                <c:pt idx="29">
                  <c:v>37047.062914920905</c:v>
                </c:pt>
                <c:pt idx="30">
                  <c:v>34911.630671190658</c:v>
                </c:pt>
                <c:pt idx="31">
                  <c:v>37324.053596853293</c:v>
                </c:pt>
                <c:pt idx="32">
                  <c:v>36518.002949454967</c:v>
                </c:pt>
                <c:pt idx="33">
                  <c:v>33382.815345493334</c:v>
                </c:pt>
                <c:pt idx="34">
                  <c:v>32639.245080110824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EE-4156-B801-3DF48CA2E13A}"/>
            </c:ext>
          </c:extLst>
        </c:ser>
        <c:ser>
          <c:idx val="1"/>
          <c:order val="1"/>
          <c:tx>
            <c:strRef>
              <c:f>'Figure 2.3'!$B$5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2816234705355714E-2"/>
                  <c:y val="-3.0097817908202205E-3"/>
                </c:manualLayout>
              </c:layout>
              <c:tx>
                <c:rich>
                  <a:bodyPr/>
                  <a:lstStyle/>
                  <a:p>
                    <a:fld id="{06F771DF-7DE4-4A00-8555-865FE6EFF9B2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{06F771DF-7DE4-4A00-8555-865FE6EFF9B2}</c15:txfldGUID>
                      <c15:f>'Figure 2.3'!$AN$5</c15:f>
                      <c15:dlblFieldTableCache>
                        <c:ptCount val="1"/>
                        <c:pt idx="0">
                          <c:v>29.7%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43EE-4156-B801-3DF48CA2E13A}"/>
                </c:ext>
              </c:extLst>
            </c:dLbl>
            <c:dLbl>
              <c:idx val="28"/>
              <c:layout>
                <c:manualLayout>
                  <c:x val="0.17019090014316376"/>
                  <c:y val="4.8156508653122647E-2"/>
                </c:manualLayout>
              </c:layout>
              <c:tx>
                <c:rich>
                  <a:bodyPr/>
                  <a:lstStyle/>
                  <a:p>
                    <a:fld id="{E7BCD096-7CBC-4B37-B8C6-930B48710E48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{E7BCD096-7CBC-4B37-B8C6-930B48710E48}</c15:txfldGUID>
                      <c15:f>'Figure 2.3'!$AO$5</c15:f>
                      <c15:dlblFieldTableCache>
                        <c:ptCount val="1"/>
                        <c:pt idx="0">
                          <c:v>28.8%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2.3'!$D$3:$AL$3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2.3'!$D$5:$AL$5</c:f>
              <c:numCache>
                <c:formatCode>#,##0</c:formatCode>
                <c:ptCount val="35"/>
                <c:pt idx="0">
                  <c:v>16534.252284750823</c:v>
                </c:pt>
                <c:pt idx="1">
                  <c:v>16781.542087520873</c:v>
                </c:pt>
                <c:pt idx="2">
                  <c:v>17002.769152155113</c:v>
                </c:pt>
                <c:pt idx="3">
                  <c:v>17055.647993424755</c:v>
                </c:pt>
                <c:pt idx="4">
                  <c:v>16996.784553111342</c:v>
                </c:pt>
                <c:pt idx="5">
                  <c:v>17049.320396011302</c:v>
                </c:pt>
                <c:pt idx="6">
                  <c:v>17326.662330858871</c:v>
                </c:pt>
                <c:pt idx="7">
                  <c:v>17316.585424972414</c:v>
                </c:pt>
                <c:pt idx="8">
                  <c:v>17586.046892000417</c:v>
                </c:pt>
                <c:pt idx="9">
                  <c:v>17067.265422864515</c:v>
                </c:pt>
                <c:pt idx="10">
                  <c:v>16423.878637297363</c:v>
                </c:pt>
                <c:pt idx="11">
                  <c:v>16458.966619129664</c:v>
                </c:pt>
                <c:pt idx="12">
                  <c:v>16370.334377883817</c:v>
                </c:pt>
                <c:pt idx="13">
                  <c:v>17071.561492677785</c:v>
                </c:pt>
                <c:pt idx="14">
                  <c:v>15995.322953395789</c:v>
                </c:pt>
                <c:pt idx="15">
                  <c:v>15402.440759632842</c:v>
                </c:pt>
                <c:pt idx="16">
                  <c:v>15218.558536477787</c:v>
                </c:pt>
                <c:pt idx="17">
                  <c:v>14680.178311030675</c:v>
                </c:pt>
                <c:pt idx="18">
                  <c:v>14352.741864425352</c:v>
                </c:pt>
                <c:pt idx="19">
                  <c:v>13939.990657973021</c:v>
                </c:pt>
                <c:pt idx="20">
                  <c:v>13725.049219089569</c:v>
                </c:pt>
                <c:pt idx="21">
                  <c:v>13878.002309848913</c:v>
                </c:pt>
                <c:pt idx="22">
                  <c:v>14138.070778671934</c:v>
                </c:pt>
                <c:pt idx="23">
                  <c:v>14352.529622851975</c:v>
                </c:pt>
                <c:pt idx="24">
                  <c:v>14922.293450740193</c:v>
                </c:pt>
                <c:pt idx="25">
                  <c:v>15364.500633184965</c:v>
                </c:pt>
                <c:pt idx="26">
                  <c:v>15814.053362245515</c:v>
                </c:pt>
                <c:pt idx="27">
                  <c:v>16170.642727954119</c:v>
                </c:pt>
                <c:pt idx="28">
                  <c:v>16028.052794062696</c:v>
                </c:pt>
                <c:pt idx="29">
                  <c:v>16157.378090898443</c:v>
                </c:pt>
                <c:pt idx="30">
                  <c:v>16314.561576081202</c:v>
                </c:pt>
                <c:pt idx="31">
                  <c:v>16270.269391728603</c:v>
                </c:pt>
                <c:pt idx="32">
                  <c:v>16270.51105310397</c:v>
                </c:pt>
                <c:pt idx="33">
                  <c:v>15878.461549362341</c:v>
                </c:pt>
                <c:pt idx="34">
                  <c:v>15495.125804123278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3EE-4156-B801-3DF48CA2E13A}"/>
            </c:ext>
          </c:extLst>
        </c:ser>
        <c:ser>
          <c:idx val="2"/>
          <c:order val="2"/>
          <c:tx>
            <c:strRef>
              <c:f>'Figure 2.3'!$B$6</c:f>
              <c:strCache>
                <c:ptCount val="1"/>
                <c:pt idx="0">
                  <c:v>N₂O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0307798259911389E-2"/>
                  <c:y val="0"/>
                </c:manualLayout>
              </c:layout>
              <c:tx>
                <c:rich>
                  <a:bodyPr/>
                  <a:lstStyle/>
                  <a:p>
                    <a:fld id="{78CF2D22-AC1D-40E6-A1FC-73837E98EC9C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{78CF2D22-AC1D-40E6-A1FC-73837E98EC9C}</c15:txfldGUID>
                      <c15:f>'Figure 2.3'!$AN$6</c15:f>
                      <c15:dlblFieldTableCache>
                        <c:ptCount val="1"/>
                        <c:pt idx="0">
                          <c:v>11.2%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43EE-4156-B801-3DF48CA2E13A}"/>
                </c:ext>
              </c:extLst>
            </c:dLbl>
            <c:dLbl>
              <c:idx val="28"/>
              <c:layout>
                <c:manualLayout>
                  <c:x val="0.17089942734430907"/>
                  <c:y val="2.1068472535741158E-2"/>
                </c:manualLayout>
              </c:layout>
              <c:tx>
                <c:rich>
                  <a:bodyPr/>
                  <a:lstStyle/>
                  <a:p>
                    <a:fld id="{4DCECB76-8A63-4FBD-B299-A23E0E367127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{4DCECB76-8A63-4FBD-B299-A23E0E367127}</c15:txfldGUID>
                      <c15:f>'Figure 2.3'!$AO$6</c15:f>
                      <c15:dlblFieldTableCache>
                        <c:ptCount val="1"/>
                        <c:pt idx="0">
                          <c:v>9.4%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2.3'!$D$3:$AL$3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2.3'!$D$6:$AL$6</c:f>
              <c:numCache>
                <c:formatCode>#,##0</c:formatCode>
                <c:ptCount val="35"/>
                <c:pt idx="0">
                  <c:v>6236.6389029710745</c:v>
                </c:pt>
                <c:pt idx="1">
                  <c:v>6021.0616709392652</c:v>
                </c:pt>
                <c:pt idx="2">
                  <c:v>5960.4497429961348</c:v>
                </c:pt>
                <c:pt idx="3">
                  <c:v>6113.755263869004</c:v>
                </c:pt>
                <c:pt idx="4">
                  <c:v>6333.6642377587468</c:v>
                </c:pt>
                <c:pt idx="5">
                  <c:v>6597.83372407768</c:v>
                </c:pt>
                <c:pt idx="6">
                  <c:v>6680.9871542583842</c:v>
                </c:pt>
                <c:pt idx="7">
                  <c:v>6574.5101845151366</c:v>
                </c:pt>
                <c:pt idx="8">
                  <c:v>6970.1220534376926</c:v>
                </c:pt>
                <c:pt idx="9">
                  <c:v>6769.1436401943665</c:v>
                </c:pt>
                <c:pt idx="10">
                  <c:v>6510.2392340503002</c:v>
                </c:pt>
                <c:pt idx="11">
                  <c:v>6092.5276361655706</c:v>
                </c:pt>
                <c:pt idx="12">
                  <c:v>5795.596883052388</c:v>
                </c:pt>
                <c:pt idx="13">
                  <c:v>5726.6924154208918</c:v>
                </c:pt>
                <c:pt idx="14">
                  <c:v>5609.5383758683411</c:v>
                </c:pt>
                <c:pt idx="15">
                  <c:v>5500.3428943390836</c:v>
                </c:pt>
                <c:pt idx="16">
                  <c:v>5373.4047807105571</c:v>
                </c:pt>
                <c:pt idx="17">
                  <c:v>5233.4458943248374</c:v>
                </c:pt>
                <c:pt idx="18">
                  <c:v>5072.9725173077713</c:v>
                </c:pt>
                <c:pt idx="19">
                  <c:v>4936.0101500925439</c:v>
                </c:pt>
                <c:pt idx="20">
                  <c:v>5201.7089024894458</c:v>
                </c:pt>
                <c:pt idx="21">
                  <c:v>4812.1097445753621</c:v>
                </c:pt>
                <c:pt idx="22">
                  <c:v>4932.6811103111668</c:v>
                </c:pt>
                <c:pt idx="23">
                  <c:v>5279.6102034339674</c:v>
                </c:pt>
                <c:pt idx="24">
                  <c:v>5146.3722438392815</c:v>
                </c:pt>
                <c:pt idx="25">
                  <c:v>5202.0613914267669</c:v>
                </c:pt>
                <c:pt idx="26">
                  <c:v>5344.7804766347508</c:v>
                </c:pt>
                <c:pt idx="27">
                  <c:v>5643.2309304603259</c:v>
                </c:pt>
                <c:pt idx="28">
                  <c:v>5883.4241924616563</c:v>
                </c:pt>
                <c:pt idx="29">
                  <c:v>5685.3110647287813</c:v>
                </c:pt>
                <c:pt idx="30">
                  <c:v>5675.6789295065946</c:v>
                </c:pt>
                <c:pt idx="31">
                  <c:v>5854.4042045187925</c:v>
                </c:pt>
                <c:pt idx="32">
                  <c:v>5458.7825775153733</c:v>
                </c:pt>
                <c:pt idx="33">
                  <c:v>5018.1881386140958</c:v>
                </c:pt>
                <c:pt idx="34">
                  <c:v>5082.7596987370098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EE-4156-B801-3DF48CA2E13A}"/>
            </c:ext>
          </c:extLst>
        </c:ser>
        <c:ser>
          <c:idx val="3"/>
          <c:order val="3"/>
          <c:tx>
            <c:strRef>
              <c:f>'Figure 2.3'!$B$7</c:f>
              <c:strCache>
                <c:ptCount val="1"/>
                <c:pt idx="0">
                  <c:v>HFCs, PFCs, SF₆, NF₃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9.0535570808751055E-3"/>
                  <c:y val="-3.0097817908201655E-2"/>
                </c:manualLayout>
              </c:layout>
              <c:tx>
                <c:rich>
                  <a:bodyPr/>
                  <a:lstStyle/>
                  <a:p>
                    <a:fld id="{C43718F1-2695-46FC-BA94-8650336D662E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{C43718F1-2695-46FC-BA94-8650336D662E}</c15:txfldGUID>
                      <c15:f>'Figure 2.3'!$AN$7</c15:f>
                      <c15:dlblFieldTableCache>
                        <c:ptCount val="1"/>
                        <c:pt idx="0">
                          <c:v>0.1%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43EE-4156-B801-3DF48CA2E13A}"/>
                </c:ext>
              </c:extLst>
            </c:dLbl>
            <c:dLbl>
              <c:idx val="28"/>
              <c:layout>
                <c:manualLayout>
                  <c:x val="0.17159480136005725"/>
                  <c:y val="-9.0293453724604959E-3"/>
                </c:manualLayout>
              </c:layout>
              <c:tx>
                <c:rich>
                  <a:bodyPr/>
                  <a:lstStyle/>
                  <a:p>
                    <a:fld id="{6ABDA13E-D84C-4467-8E59-6B1F54D7EE43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{6ABDA13E-D84C-4467-8E59-6B1F54D7EE43}</c15:txfldGUID>
                      <c15:f>'Figure 2.3'!$AO$7</c15:f>
                      <c15:dlblFieldTableCache>
                        <c:ptCount val="1"/>
                        <c:pt idx="0">
                          <c:v>1.1%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2.3'!$D$3:$AL$3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'Figure 2.3'!$D$7:$AL$7</c:f>
              <c:numCache>
                <c:formatCode>#,##0</c:formatCode>
                <c:ptCount val="35"/>
                <c:pt idx="0">
                  <c:v>35.524187103957615</c:v>
                </c:pt>
                <c:pt idx="1">
                  <c:v>49.661994466251372</c:v>
                </c:pt>
                <c:pt idx="2">
                  <c:v>63.799610544922189</c:v>
                </c:pt>
                <c:pt idx="3">
                  <c:v>96.561008915301912</c:v>
                </c:pt>
                <c:pt idx="4">
                  <c:v>135.26066400240862</c:v>
                </c:pt>
                <c:pt idx="5">
                  <c:v>205.45058843855242</c:v>
                </c:pt>
                <c:pt idx="6">
                  <c:v>299.64319190246641</c:v>
                </c:pt>
                <c:pt idx="7">
                  <c:v>405.87354525393033</c:v>
                </c:pt>
                <c:pt idx="8">
                  <c:v>310.8520087031024</c:v>
                </c:pt>
                <c:pt idx="9">
                  <c:v>488.16084411976908</c:v>
                </c:pt>
                <c:pt idx="10">
                  <c:v>706.98944973303674</c:v>
                </c:pt>
                <c:pt idx="11">
                  <c:v>725.27197897556402</c:v>
                </c:pt>
                <c:pt idx="12">
                  <c:v>724.27530595860355</c:v>
                </c:pt>
                <c:pt idx="13">
                  <c:v>915.61564441667429</c:v>
                </c:pt>
                <c:pt idx="14">
                  <c:v>941.02099530254054</c:v>
                </c:pt>
                <c:pt idx="15">
                  <c:v>1123.7330455373408</c:v>
                </c:pt>
                <c:pt idx="16">
                  <c:v>1105.9131506090259</c:v>
                </c:pt>
                <c:pt idx="17">
                  <c:v>1106.3151200833504</c:v>
                </c:pt>
                <c:pt idx="18">
                  <c:v>1133.5310193940597</c:v>
                </c:pt>
                <c:pt idx="19">
                  <c:v>1101.9758335651327</c:v>
                </c:pt>
                <c:pt idx="20">
                  <c:v>1066.0954511931914</c:v>
                </c:pt>
                <c:pt idx="21">
                  <c:v>1070.8006655506517</c:v>
                </c:pt>
                <c:pt idx="22">
                  <c:v>1043.5836093635819</c:v>
                </c:pt>
                <c:pt idx="23">
                  <c:v>1072.1872664719847</c:v>
                </c:pt>
                <c:pt idx="24">
                  <c:v>1134.3868508431085</c:v>
                </c:pt>
                <c:pt idx="25">
                  <c:v>1130.5704569304578</c:v>
                </c:pt>
                <c:pt idx="26">
                  <c:v>1204.1038442689617</c:v>
                </c:pt>
                <c:pt idx="27">
                  <c:v>1136.8428191304254</c:v>
                </c:pt>
                <c:pt idx="28">
                  <c:v>831.78411686306913</c:v>
                </c:pt>
                <c:pt idx="29">
                  <c:v>808.2487928363123</c:v>
                </c:pt>
                <c:pt idx="30">
                  <c:v>647.88052841010551</c:v>
                </c:pt>
                <c:pt idx="31">
                  <c:v>691.36181829840859</c:v>
                </c:pt>
                <c:pt idx="32">
                  <c:v>658.57515737496487</c:v>
                </c:pt>
                <c:pt idx="33">
                  <c:v>607.40617072128055</c:v>
                </c:pt>
                <c:pt idx="34">
                  <c:v>608.34024003245122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EE-4156-B801-3DF48CA2E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677248"/>
        <c:axId val="417084544"/>
      </c:barChart>
      <c:catAx>
        <c:axId val="4166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7084544"/>
        <c:crosses val="autoZero"/>
        <c:auto val="1"/>
        <c:lblAlgn val="ctr"/>
        <c:lblOffset val="100"/>
        <c:noMultiLvlLbl val="0"/>
      </c:catAx>
      <c:valAx>
        <c:axId val="41708454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2.0898641588296763E-3"/>
              <c:y val="0.2880637230077231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crossAx val="41667724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5242235603375495"/>
          <c:y val="0.93198719190289447"/>
          <c:w val="0.71180991392301851"/>
          <c:h val="6.801280809710556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84683437722211E-2"/>
          <c:y val="5.5067911689583866E-2"/>
          <c:w val="0.94541266921256162"/>
          <c:h val="0.86102305555555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'Inter change'!$B$5</c:f>
              <c:strCache>
                <c:ptCount val="1"/>
                <c:pt idx="0">
                  <c:v>Inter Annual change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BA7DA363-0390-4807-8833-B1DCB1905F38}" type="CELLRANGE">
                      <a:rPr lang="en-US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230-4399-BF44-58D3DEA8057F}"/>
                </c:ext>
              </c:extLst>
            </c:dLbl>
            <c:dLbl>
              <c:idx val="1"/>
              <c:layout>
                <c:manualLayout>
                  <c:x val="0"/>
                  <c:y val="6.8389377712306409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r>
                      <a:rPr lang="en-US" sz="1200">
                        <a:solidFill>
                          <a:srgbClr val="FF0000"/>
                        </a:solidFill>
                      </a:rPr>
                      <a:t>0.02</a:t>
                    </a:r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0-BF7B-4AD7-9A4D-EEAB049722A0}"/>
                </c:ext>
              </c:extLst>
            </c:dLbl>
            <c:dLbl>
              <c:idx val="2"/>
              <c:layout>
                <c:manualLayout>
                  <c:x val="7.1422192438604288E-4"/>
                  <c:y val="-3.7681168020350972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6092C15C-0C8F-4A3C-BA36-1FF423DA7009}" type="CELLRANGE">
                      <a:rPr lang="en-US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48B2-47CB-BEA4-1D3D5FD2D00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D12D59CF-A011-42A0-AD98-EB508F80EDD0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230-4399-BF44-58D3DEA8057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C0798797-10B3-4A81-BE9C-B8B4BB27C5CD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230-4399-BF44-58D3DEA8057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E442A34E-D0A1-4FFC-9F4C-3B968252C684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230-4399-BF44-58D3DEA8057F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38CEB9CD-6221-48BA-9332-856131ADDED7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230-4399-BF44-58D3DEA8057F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FD114B85-77DC-4AB1-9735-E048EE9EFE57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230-4399-BF44-58D3DEA8057F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9715EF92-D919-46F2-A3B4-327CD0448B56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230-4399-BF44-58D3DEA8057F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B8F19690-60BF-4E9D-BF39-CCE8B0B78052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D230-4399-BF44-58D3DEA8057F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D5C7E881-5113-44ED-9C21-365319BBC387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230-4399-BF44-58D3DEA8057F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F1BFA158-6F4E-4AC8-B9D0-0A2DC7E2B8B6}" type="CELLRANGE">
                      <a:rPr lang="en-IE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F7B-4AD7-9A4D-EEAB049722A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BC96884B-B7DE-4A9B-A1B0-5CF1CE8B2C98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269-4D0A-9F0D-293397A7B4CD}"/>
                </c:ext>
              </c:extLst>
            </c:dLbl>
            <c:dLbl>
              <c:idx val="13"/>
              <c:layout>
                <c:manualLayout>
                  <c:x val="0"/>
                  <c:y val="-5.7118962993936862E-3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B03B27D1-AF82-4878-9516-521247765FE7}" type="CELLRANGE">
                      <a:rPr lang="en-US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BF7B-4AD7-9A4D-EEAB049722A0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33BAE40D-4BA7-4316-8C27-BFC5F72B88AE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269-4D0A-9F0D-293397A7B4CD}"/>
                </c:ext>
              </c:extLst>
            </c:dLbl>
            <c:dLbl>
              <c:idx val="15"/>
              <c:layout>
                <c:manualLayout>
                  <c:x val="0"/>
                  <c:y val="-4.2139986526354917E-3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5AB1CE9B-A105-450C-AC68-812C08CF2A58}" type="CELLRANGE">
                      <a:rPr lang="en-US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BF7B-4AD7-9A4D-EEAB049722A0}"/>
                </c:ext>
              </c:extLst>
            </c:dLbl>
            <c:dLbl>
              <c:idx val="16"/>
              <c:layout>
                <c:manualLayout>
                  <c:x val="0"/>
                  <c:y val="-2.0098578651909067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65766C1E-7564-43C2-87CD-107E011BD918}" type="CELLRANGE">
                      <a:rPr lang="en-US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BF7B-4AD7-9A4D-EEAB049722A0}"/>
                </c:ext>
              </c:extLst>
            </c:dLbl>
            <c:dLbl>
              <c:idx val="17"/>
              <c:layout>
                <c:manualLayout>
                  <c:x val="0"/>
                  <c:y val="-1.8579607437193932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F3E70DAA-53E3-45DE-B22D-7276EA912802}" type="CELLRANGE">
                      <a:rPr lang="en-US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BF7B-4AD7-9A4D-EEAB049722A0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70C131FC-B081-4FD5-973B-A15D1D95CE86}" type="CELLRANGE">
                      <a:rPr lang="en-IE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BF7B-4AD7-9A4D-EEAB049722A0}"/>
                </c:ext>
              </c:extLst>
            </c:dLbl>
            <c:dLbl>
              <c:idx val="19"/>
              <c:layout>
                <c:manualLayout>
                  <c:x val="1.0475133881355012E-16"/>
                  <c:y val="-1.7861923510652404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ABA83CDE-34A4-4785-8845-8A7D04063043}" type="CELLRANGE">
                      <a:rPr lang="en-US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BF7B-4AD7-9A4D-EEAB049722A0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11919143-8106-4A2B-8C70-344E1122FAAC}" type="CELLRANGE">
                      <a:rPr lang="en-IE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BF7B-4AD7-9A4D-EEAB049722A0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3998E656-7F7A-407A-8FF3-5846410E23DD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269-4D0A-9F0D-293397A7B4CD}"/>
                </c:ext>
              </c:extLst>
            </c:dLbl>
            <c:dLbl>
              <c:idx val="22"/>
              <c:layout>
                <c:manualLayout>
                  <c:x val="0"/>
                  <c:y val="-5.6741171318230678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A6470DA1-765F-4357-944C-5A1A69258D4C}" type="CELLRANGE">
                      <a:rPr lang="en-US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BF7B-4AD7-9A4D-EEAB049722A0}"/>
                </c:ext>
              </c:extLst>
            </c:dLbl>
            <c:dLbl>
              <c:idx val="23"/>
              <c:layout>
                <c:manualLayout>
                  <c:x val="1.1688781158330745E-16"/>
                  <c:y val="-4.045005374845722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CC0AC895-C248-4E6C-A2AD-D826E7D717F1}" type="CELLRANGE">
                      <a:rPr lang="en-US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BF7B-4AD7-9A4D-EEAB049722A0}"/>
                </c:ext>
              </c:extLst>
            </c:dLbl>
            <c:dLbl>
              <c:idx val="24"/>
              <c:layout>
                <c:manualLayout>
                  <c:x val="2.8118973401025826E-8"/>
                  <c:y val="-1.8840469893979205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A7871297-D7AE-4A72-99F8-356588741415}" type="CELLRANGE">
                      <a:rPr lang="en-US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2226586286894057E-2"/>
                      <c:h val="5.695653473845366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E269-4D0A-9F0D-293397A7B4CD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EE99A52D-CDDC-459F-B082-689A1C997F03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230-4399-BF44-58D3DEA8057F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B31EDBEC-230E-41F8-A200-2D35E79813F8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230-4399-BF44-58D3DEA8057F}"/>
                </c:ext>
              </c:extLst>
            </c:dLbl>
            <c:dLbl>
              <c:idx val="27"/>
              <c:layout>
                <c:manualLayout>
                  <c:x val="-1.4284438487722167E-3"/>
                  <c:y val="-2.3188411089446734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720FE07B-2C54-4427-9C2D-C3F891895E26}" type="CELLRANGE">
                      <a:rPr lang="en-US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269-4D0A-9F0D-293397A7B4CD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157838A2-2E22-48A8-B93A-73A520D3D62E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230-4399-BF44-58D3DEA8057F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fld id="{0EAB9E44-4157-40A5-ACE1-4F5CBEEDC225}" type="CELLRANGE">
                      <a:rPr lang="en-IE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7EE-40CF-B38D-7419C13D378A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fld id="{BBDA4E92-026C-432D-A958-A011A96E9F34}" type="CELLRANGE">
                      <a:rPr lang="en-IE"/>
                      <a:pPr>
                        <a:defRPr sz="1200"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7EE-40CF-B38D-7419C13D378A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57DA4288-279D-4333-815A-A32EB9E276E4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230-4399-BF44-58D3DEA8057F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016463A0-FCE5-4C85-8506-238A54015C7C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230-4399-BF44-58D3DEA8057F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76ED783E-85F7-41FF-ABCE-567D545EC7BC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2CFA-4445-8F24-ABA4EBAD34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'Inter change'!$D$1:$AK$1</c:f>
              <c:numCache>
                <c:formatCode>General</c:formatCod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numCache>
            </c:numRef>
          </c:cat>
          <c:val>
            <c:numRef>
              <c:f>'Inter change'!$D$5:$AK$5</c:f>
              <c:numCache>
                <c:formatCode>0.00</c:formatCode>
                <c:ptCount val="34"/>
                <c:pt idx="0">
                  <c:v>0.96608627723417162</c:v>
                </c:pt>
                <c:pt idx="1">
                  <c:v>-1.2398319716259721E-2</c:v>
                </c:pt>
                <c:pt idx="2">
                  <c:v>0.44844351503448704</c:v>
                </c:pt>
                <c:pt idx="3">
                  <c:v>1.3340802473075311</c:v>
                </c:pt>
                <c:pt idx="4">
                  <c:v>1.3922827600137826</c:v>
                </c:pt>
                <c:pt idx="5">
                  <c:v>2.0409022082397494</c:v>
                </c:pt>
                <c:pt idx="6">
                  <c:v>1.3197433880740137</c:v>
                </c:pt>
                <c:pt idx="7">
                  <c:v>2.460149192235527</c:v>
                </c:pt>
                <c:pt idx="8">
                  <c:v>1.1850630959398258</c:v>
                </c:pt>
                <c:pt idx="9">
                  <c:v>2.1135046521179901</c:v>
                </c:pt>
                <c:pt idx="10">
                  <c:v>1.9829280950139072</c:v>
                </c:pt>
                <c:pt idx="11">
                  <c:v>-1.9253197780587361</c:v>
                </c:pt>
                <c:pt idx="12">
                  <c:v>0.41245575890892361</c:v>
                </c:pt>
                <c:pt idx="13">
                  <c:v>-0.70098177976896114</c:v>
                </c:pt>
                <c:pt idx="14">
                  <c:v>1.383734980826528</c:v>
                </c:pt>
                <c:pt idx="15">
                  <c:v>-0.88469468926262929</c:v>
                </c:pt>
                <c:pt idx="16">
                  <c:v>-0.63907533212877754</c:v>
                </c:pt>
                <c:pt idx="17">
                  <c:v>-0.75864400696483791</c:v>
                </c:pt>
                <c:pt idx="18">
                  <c:v>-5.7615043928050147</c:v>
                </c:pt>
                <c:pt idx="19">
                  <c:v>-0.37298622331501974</c:v>
                </c:pt>
                <c:pt idx="20">
                  <c:v>-3.9670137962998777</c:v>
                </c:pt>
                <c:pt idx="21">
                  <c:v>0.5244111371473773</c:v>
                </c:pt>
                <c:pt idx="22">
                  <c:v>-0.34693625120425714</c:v>
                </c:pt>
                <c:pt idx="23">
                  <c:v>6.6223659540402879E-2</c:v>
                </c:pt>
                <c:pt idx="24">
                  <c:v>2.3460038528696967</c:v>
                </c:pt>
                <c:pt idx="25">
                  <c:v>2.3175628768582683</c:v>
                </c:pt>
                <c:pt idx="26">
                  <c:v>-0.74058110310598568</c:v>
                </c:pt>
                <c:pt idx="27">
                  <c:v>-0.33752367437525388</c:v>
                </c:pt>
                <c:pt idx="28">
                  <c:v>-1.8006052210031849</c:v>
                </c:pt>
                <c:pt idx="29">
                  <c:v>-2.1552042672322278</c:v>
                </c:pt>
                <c:pt idx="30">
                  <c:v>2.5960907511816549</c:v>
                </c:pt>
                <c:pt idx="31">
                  <c:v>-1.2265519785791985</c:v>
                </c:pt>
                <c:pt idx="32">
                  <c:v>-4.0181391867832206</c:v>
                </c:pt>
                <c:pt idx="33">
                  <c:v>-1.061363940150819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'Inter change'!$D$5:$AK$5</c15:f>
                <c15:dlblRangeCache>
                  <c:ptCount val="34"/>
                  <c:pt idx="0">
                    <c:v>0.97</c:v>
                  </c:pt>
                  <c:pt idx="1">
                    <c:v>-0.01</c:v>
                  </c:pt>
                  <c:pt idx="2">
                    <c:v>0.45</c:v>
                  </c:pt>
                  <c:pt idx="3">
                    <c:v>1.33</c:v>
                  </c:pt>
                  <c:pt idx="4">
                    <c:v>1.39</c:v>
                  </c:pt>
                  <c:pt idx="5">
                    <c:v>2.04</c:v>
                  </c:pt>
                  <c:pt idx="6">
                    <c:v>1.32</c:v>
                  </c:pt>
                  <c:pt idx="7">
                    <c:v>2.46</c:v>
                  </c:pt>
                  <c:pt idx="8">
                    <c:v>1.19</c:v>
                  </c:pt>
                  <c:pt idx="9">
                    <c:v>2.11</c:v>
                  </c:pt>
                  <c:pt idx="10">
                    <c:v>1.98</c:v>
                  </c:pt>
                  <c:pt idx="11">
                    <c:v>-1.93</c:v>
                  </c:pt>
                  <c:pt idx="12">
                    <c:v>0.41</c:v>
                  </c:pt>
                  <c:pt idx="13">
                    <c:v>-0.70</c:v>
                  </c:pt>
                  <c:pt idx="14">
                    <c:v>1.38</c:v>
                  </c:pt>
                  <c:pt idx="15">
                    <c:v>-0.88</c:v>
                  </c:pt>
                  <c:pt idx="16">
                    <c:v>-0.64</c:v>
                  </c:pt>
                  <c:pt idx="17">
                    <c:v>-0.76</c:v>
                  </c:pt>
                  <c:pt idx="18">
                    <c:v>-5.76</c:v>
                  </c:pt>
                  <c:pt idx="19">
                    <c:v>-0.37</c:v>
                  </c:pt>
                  <c:pt idx="20">
                    <c:v>-3.97</c:v>
                  </c:pt>
                  <c:pt idx="21">
                    <c:v>0.52</c:v>
                  </c:pt>
                  <c:pt idx="22">
                    <c:v>-0.35</c:v>
                  </c:pt>
                  <c:pt idx="23">
                    <c:v>0.07</c:v>
                  </c:pt>
                  <c:pt idx="24">
                    <c:v>2.35</c:v>
                  </c:pt>
                  <c:pt idx="25">
                    <c:v>2.32</c:v>
                  </c:pt>
                  <c:pt idx="26">
                    <c:v>-0.74</c:v>
                  </c:pt>
                  <c:pt idx="27">
                    <c:v>-0.34</c:v>
                  </c:pt>
                  <c:pt idx="28">
                    <c:v>-1.80</c:v>
                  </c:pt>
                  <c:pt idx="29">
                    <c:v>-2.16</c:v>
                  </c:pt>
                  <c:pt idx="30">
                    <c:v>2.60</c:v>
                  </c:pt>
                  <c:pt idx="31">
                    <c:v>-1.23</c:v>
                  </c:pt>
                  <c:pt idx="32">
                    <c:v>-4.02</c:v>
                  </c:pt>
                  <c:pt idx="33">
                    <c:v>-1.06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BF7B-4AD7-9A4D-EEAB04972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8417280"/>
        <c:axId val="418423168"/>
      </c:barChart>
      <c:catAx>
        <c:axId val="418417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200"/>
            </a:pPr>
            <a:endParaRPr lang="en-US"/>
          </a:p>
        </c:txPr>
        <c:crossAx val="418423168"/>
        <c:crosses val="autoZero"/>
        <c:auto val="1"/>
        <c:lblAlgn val="ctr"/>
        <c:lblOffset val="100"/>
        <c:noMultiLvlLbl val="0"/>
      </c:catAx>
      <c:valAx>
        <c:axId val="418423168"/>
        <c:scaling>
          <c:orientation val="minMax"/>
          <c:max val="3.5"/>
          <c:min val="-6.5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IE" sz="1200"/>
                  <a:t>Mtonnes CO</a:t>
                </a:r>
                <a:r>
                  <a:rPr lang="en-IE" sz="1200" baseline="-25000"/>
                  <a:t>2</a:t>
                </a:r>
                <a:r>
                  <a:rPr lang="en-IE" sz="1200"/>
                  <a:t> eq</a:t>
                </a:r>
              </a:p>
            </c:rich>
          </c:tx>
          <c:layout>
            <c:manualLayout>
              <c:xMode val="edge"/>
              <c:yMode val="edge"/>
              <c:x val="5.534722222222218E-4"/>
              <c:y val="0.32599194444444446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418417280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699171035649598E-2"/>
          <c:y val="4.0962453512712389E-2"/>
          <c:w val="0.93923679845981822"/>
          <c:h val="0.822846588662839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'Total from CRT'!$B$19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f>'Total from CRT'!$C$18:$AK$18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CRT'!$C$19:$AK$19</c:f>
              <c:numCache>
                <c:formatCode>#,##0.00</c:formatCode>
                <c:ptCount val="35"/>
                <c:pt idx="0">
                  <c:v>31084.585789909332</c:v>
                </c:pt>
                <c:pt idx="1">
                  <c:v>32133.369063288064</c:v>
                </c:pt>
                <c:pt idx="2">
                  <c:v>32007.051500552207</c:v>
                </c:pt>
                <c:pt idx="3">
                  <c:v>32171.77047215556</c:v>
                </c:pt>
                <c:pt idx="4">
                  <c:v>33146.328205599391</c:v>
                </c:pt>
                <c:pt idx="5">
                  <c:v>34041.172051976006</c:v>
                </c:pt>
                <c:pt idx="6">
                  <c:v>35615.792881153204</c:v>
                </c:pt>
                <c:pt idx="7">
                  <c:v>36711.488700110727</c:v>
                </c:pt>
                <c:pt idx="8">
                  <c:v>38903.858961164296</c:v>
                </c:pt>
                <c:pt idx="9">
                  <c:v>40332.746548600182</c:v>
                </c:pt>
                <c:pt idx="10">
                  <c:v>42627.240811996904</c:v>
                </c:pt>
                <c:pt idx="11">
                  <c:v>44725.833649112319</c:v>
                </c:pt>
                <c:pt idx="12">
                  <c:v>43489.549673067268</c:v>
                </c:pt>
                <c:pt idx="13">
                  <c:v>44189.015213569568</c:v>
                </c:pt>
                <c:pt idx="14">
                  <c:v>43895.911489287886</c:v>
                </c:pt>
                <c:pt idx="15">
                  <c:v>45721.844160983084</c:v>
                </c:pt>
                <c:pt idx="16">
                  <c:v>45240.618640872461</c:v>
                </c:pt>
                <c:pt idx="17">
                  <c:v>45153.657453351043</c:v>
                </c:pt>
                <c:pt idx="18">
                  <c:v>45241.507835299271</c:v>
                </c:pt>
                <c:pt idx="19">
                  <c:v>40791.232372410974</c:v>
                </c:pt>
                <c:pt idx="20">
                  <c:v>40450.166908086969</c:v>
                </c:pt>
                <c:pt idx="21">
                  <c:v>36901.926765875156</c:v>
                </c:pt>
                <c:pt idx="22">
                  <c:v>36992.74954578621</c:v>
                </c:pt>
                <c:pt idx="23">
                  <c:v>35857.723024348837</c:v>
                </c:pt>
                <c:pt idx="24">
                  <c:v>35189.388219940527</c:v>
                </c:pt>
                <c:pt idx="25">
                  <c:v>36854.660234420189</c:v>
                </c:pt>
                <c:pt idx="26">
                  <c:v>38396.012657063678</c:v>
                </c:pt>
                <c:pt idx="27">
                  <c:v>37075.388740608119</c:v>
                </c:pt>
                <c:pt idx="28">
                  <c:v>36805.527885535914</c:v>
                </c:pt>
                <c:pt idx="29">
                  <c:v>35219.258888895907</c:v>
                </c:pt>
                <c:pt idx="30">
                  <c:v>33123.384639533899</c:v>
                </c:pt>
                <c:pt idx="31">
                  <c:v>34977.258343839407</c:v>
                </c:pt>
                <c:pt idx="32">
                  <c:v>34309.322693853574</c:v>
                </c:pt>
                <c:pt idx="33">
                  <c:v>31451.139097630381</c:v>
                </c:pt>
                <c:pt idx="34">
                  <c:v>30987.00706472393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4F-457B-B05B-98977613025C}"/>
            </c:ext>
          </c:extLst>
        </c:ser>
        <c:ser>
          <c:idx val="1"/>
          <c:order val="1"/>
          <c:tx>
            <c:strRef>
              <c:f>'Total from CRT'!$B$20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f>'Total from CRT'!$C$18:$AK$18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CRT'!$C$20:$AK$20</c:f>
              <c:numCache>
                <c:formatCode>#,##0.00</c:formatCode>
                <c:ptCount val="35"/>
                <c:pt idx="0">
                  <c:v>3123.7666097779188</c:v>
                </c:pt>
                <c:pt idx="1">
                  <c:v>2848.9138165458526</c:v>
                </c:pt>
                <c:pt idx="2">
                  <c:v>2774.2712161089939</c:v>
                </c:pt>
                <c:pt idx="3">
                  <c:v>2771.9335659659819</c:v>
                </c:pt>
                <c:pt idx="4">
                  <c:v>3047.77073380396</c:v>
                </c:pt>
                <c:pt idx="5">
                  <c:v>3031.3802687187117</c:v>
                </c:pt>
                <c:pt idx="6">
                  <c:v>3207.6215973465587</c:v>
                </c:pt>
                <c:pt idx="7">
                  <c:v>3642.6627406697589</c:v>
                </c:pt>
                <c:pt idx="8">
                  <c:v>3436.8236508267387</c:v>
                </c:pt>
                <c:pt idx="9">
                  <c:v>3566.4079812760679</c:v>
                </c:pt>
                <c:pt idx="10">
                  <c:v>4337.3184514537243</c:v>
                </c:pt>
                <c:pt idx="11">
                  <c:v>4408.7389899692653</c:v>
                </c:pt>
                <c:pt idx="12">
                  <c:v>3914.1282783233742</c:v>
                </c:pt>
                <c:pt idx="13">
                  <c:v>3328.856456104515</c:v>
                </c:pt>
                <c:pt idx="14">
                  <c:v>3523.5090222425342</c:v>
                </c:pt>
                <c:pt idx="15">
                  <c:v>3804.2089313787374</c:v>
                </c:pt>
                <c:pt idx="16">
                  <c:v>3727.491878292718</c:v>
                </c:pt>
                <c:pt idx="17">
                  <c:v>3781.5527149406516</c:v>
                </c:pt>
                <c:pt idx="18">
                  <c:v>3520.613882803349</c:v>
                </c:pt>
                <c:pt idx="19">
                  <c:v>2675.230970578461</c:v>
                </c:pt>
                <c:pt idx="20">
                  <c:v>2445.5246141681996</c:v>
                </c:pt>
                <c:pt idx="21">
                  <c:v>2319.6901082303903</c:v>
                </c:pt>
                <c:pt idx="22">
                  <c:v>2516.401725027848</c:v>
                </c:pt>
                <c:pt idx="23">
                  <c:v>2458.5659860150136</c:v>
                </c:pt>
                <c:pt idx="24">
                  <c:v>2870.8757917427524</c:v>
                </c:pt>
                <c:pt idx="25">
                  <c:v>3052.3813410578591</c:v>
                </c:pt>
                <c:pt idx="26">
                  <c:v>3265.8726093154723</c:v>
                </c:pt>
                <c:pt idx="27">
                  <c:v>3275.400926682772</c:v>
                </c:pt>
                <c:pt idx="28">
                  <c:v>3024.9048193245358</c:v>
                </c:pt>
                <c:pt idx="29">
                  <c:v>2969.7045327224646</c:v>
                </c:pt>
                <c:pt idx="30">
                  <c:v>2659.355910650962</c:v>
                </c:pt>
                <c:pt idx="31">
                  <c:v>3061.6014604447046</c:v>
                </c:pt>
                <c:pt idx="32">
                  <c:v>2842.544278103243</c:v>
                </c:pt>
                <c:pt idx="33">
                  <c:v>2649.0071904708257</c:v>
                </c:pt>
                <c:pt idx="34">
                  <c:v>2369.9283407567482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4F-457B-B05B-98977613025C}"/>
            </c:ext>
          </c:extLst>
        </c:ser>
        <c:ser>
          <c:idx val="3"/>
          <c:order val="2"/>
          <c:tx>
            <c:strRef>
              <c:f>'Total from CRT'!$B$21</c:f>
              <c:strCache>
                <c:ptCount val="1"/>
                <c:pt idx="0">
                  <c:v>Agriculture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'Total from CRT'!$C$18:$AK$18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CRT'!$C$21:$AK$21</c:f>
              <c:numCache>
                <c:formatCode>#,##0.00</c:formatCode>
                <c:ptCount val="35"/>
                <c:pt idx="0">
                  <c:v>19759.886689205632</c:v>
                </c:pt>
                <c:pt idx="1">
                  <c:v>19861.569707146929</c:v>
                </c:pt>
                <c:pt idx="2">
                  <c:v>19976.955387965274</c:v>
                </c:pt>
                <c:pt idx="3">
                  <c:v>20206.665891707333</c:v>
                </c:pt>
                <c:pt idx="4">
                  <c:v>20239.07352933798</c:v>
                </c:pt>
                <c:pt idx="5">
                  <c:v>20711.896802744439</c:v>
                </c:pt>
                <c:pt idx="6">
                  <c:v>21137.387421055886</c:v>
                </c:pt>
                <c:pt idx="7">
                  <c:v>21233.593575200295</c:v>
                </c:pt>
                <c:pt idx="8">
                  <c:v>21657.275386956349</c:v>
                </c:pt>
                <c:pt idx="9">
                  <c:v>21281.841031905406</c:v>
                </c:pt>
                <c:pt idx="10">
                  <c:v>20321.864012181777</c:v>
                </c:pt>
                <c:pt idx="11">
                  <c:v>20007.714185496949</c:v>
                </c:pt>
                <c:pt idx="12">
                  <c:v>19693.962178561465</c:v>
                </c:pt>
                <c:pt idx="13">
                  <c:v>19936.851725293636</c:v>
                </c:pt>
                <c:pt idx="14">
                  <c:v>19610.898489105377</c:v>
                </c:pt>
                <c:pt idx="15">
                  <c:v>19095.011325377069</c:v>
                </c:pt>
                <c:pt idx="16">
                  <c:v>18731.796382358625</c:v>
                </c:pt>
                <c:pt idx="17">
                  <c:v>18648.38645107839</c:v>
                </c:pt>
                <c:pt idx="18">
                  <c:v>18226.9175174907</c:v>
                </c:pt>
                <c:pt idx="19">
                  <c:v>17958.902433829622</c:v>
                </c:pt>
                <c:pt idx="20">
                  <c:v>18166.209867430203</c:v>
                </c:pt>
                <c:pt idx="21">
                  <c:v>17779.507548735965</c:v>
                </c:pt>
                <c:pt idx="22">
                  <c:v>18108.060926589606</c:v>
                </c:pt>
                <c:pt idx="23">
                  <c:v>18781.120664828297</c:v>
                </c:pt>
                <c:pt idx="24">
                  <c:v>18923.212619899288</c:v>
                </c:pt>
                <c:pt idx="25">
                  <c:v>19344.651841078932</c:v>
                </c:pt>
                <c:pt idx="26">
                  <c:v>19911.953440397345</c:v>
                </c:pt>
                <c:pt idx="27">
                  <c:v>20502.839449261857</c:v>
                </c:pt>
                <c:pt idx="28">
                  <c:v>20728.185292157737</c:v>
                </c:pt>
                <c:pt idx="29">
                  <c:v>20600.645798055579</c:v>
                </c:pt>
                <c:pt idx="30">
                  <c:v>20878.095763223457</c:v>
                </c:pt>
                <c:pt idx="31">
                  <c:v>21266.64088257981</c:v>
                </c:pt>
                <c:pt idx="32">
                  <c:v>20873.826235475412</c:v>
                </c:pt>
                <c:pt idx="33">
                  <c:v>19933.684751891404</c:v>
                </c:pt>
                <c:pt idx="34">
                  <c:v>19640.937350261072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4F-457B-B05B-98977613025C}"/>
            </c:ext>
          </c:extLst>
        </c:ser>
        <c:ser>
          <c:idx val="4"/>
          <c:order val="3"/>
          <c:tx>
            <c:strRef>
              <c:f>'Total from CRT'!$B$23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f>'Total from CRT'!$C$18:$AK$18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CRT'!$C$23:$AK$23</c:f>
              <c:numCache>
                <c:formatCode>#,##0.00</c:formatCode>
                <c:ptCount val="35"/>
                <c:pt idx="0">
                  <c:v>1709.2379654880638</c:v>
                </c:pt>
                <c:pt idx="1">
                  <c:v>1799.7259717319207</c:v>
                </c:pt>
                <c:pt idx="2">
                  <c:v>1872.6110167758227</c:v>
                </c:pt>
                <c:pt idx="3">
                  <c:v>1928.6353960838107</c:v>
                </c:pt>
                <c:pt idx="4">
                  <c:v>1978.8855789392078</c:v>
                </c:pt>
                <c:pt idx="5">
                  <c:v>2019.7605435458233</c:v>
                </c:pt>
                <c:pt idx="6">
                  <c:v>1884.4315270557624</c:v>
                </c:pt>
                <c:pt idx="7">
                  <c:v>1576.982250910261</c:v>
                </c:pt>
                <c:pt idx="8">
                  <c:v>1626.6006654526207</c:v>
                </c:pt>
                <c:pt idx="9">
                  <c:v>1630.7580838813492</c:v>
                </c:pt>
                <c:pt idx="10">
                  <c:v>1643.2779552875486</c:v>
                </c:pt>
                <c:pt idx="11">
                  <c:v>1766.8598970748044</c:v>
                </c:pt>
                <c:pt idx="12">
                  <c:v>1880.8930105084603</c:v>
                </c:pt>
                <c:pt idx="13">
                  <c:v>1935.8113668287185</c:v>
                </c:pt>
                <c:pt idx="14">
                  <c:v>1656.717476832484</c:v>
                </c:pt>
                <c:pt idx="15">
                  <c:v>1454.2732283395635</c:v>
                </c:pt>
                <c:pt idx="16">
                  <c:v>1489.0608120747909</c:v>
                </c:pt>
                <c:pt idx="17">
                  <c:v>962.33999441077265</c:v>
                </c:pt>
                <c:pt idx="18">
                  <c:v>800.17858585700105</c:v>
                </c:pt>
                <c:pt idx="19">
                  <c:v>603.78478589667623</c:v>
                </c:pt>
                <c:pt idx="20">
                  <c:v>594.31068292949431</c:v>
                </c:pt>
                <c:pt idx="21">
                  <c:v>688.42779394361173</c:v>
                </c:pt>
                <c:pt idx="22">
                  <c:v>594.26965456386336</c:v>
                </c:pt>
                <c:pt idx="23">
                  <c:v>764.6413799947901</c:v>
                </c:pt>
                <c:pt idx="24">
                  <c:v>949.68601610714006</c:v>
                </c:pt>
                <c:pt idx="25">
                  <c:v>1025.8248980477192</c:v>
                </c:pt>
                <c:pt idx="26">
                  <c:v>1019.2945208107094</c:v>
                </c:pt>
                <c:pt idx="27">
                  <c:v>988.07569435280891</c:v>
                </c:pt>
                <c:pt idx="28">
                  <c:v>943.37653365285883</c:v>
                </c:pt>
                <c:pt idx="29">
                  <c:v>908.39164361748976</c:v>
                </c:pt>
                <c:pt idx="30">
                  <c:v>888.91539159425031</c:v>
                </c:pt>
                <c:pt idx="31">
                  <c:v>834.58832434916496</c:v>
                </c:pt>
                <c:pt idx="32">
                  <c:v>880.17852983105195</c:v>
                </c:pt>
                <c:pt idx="33">
                  <c:v>853.04016410544261</c:v>
                </c:pt>
                <c:pt idx="34">
                  <c:v>827.59806726181171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4F-457B-B05B-989776130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0648832"/>
        <c:axId val="420650368"/>
      </c:barChart>
      <c:catAx>
        <c:axId val="42064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0650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0650368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5.0864699898271089E-3"/>
              <c:y val="0.301265822784811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06488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5750895938528323"/>
          <c:y val="0.94715032057342052"/>
          <c:w val="0.77298315999475575"/>
          <c:h val="4.5738476070987355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2024</a:t>
            </a:r>
          </a:p>
        </c:rich>
      </c:tx>
      <c:layout>
        <c:manualLayout>
          <c:xMode val="edge"/>
          <c:yMode val="edge"/>
          <c:x val="0.83694723807637417"/>
          <c:y val="2.43014760754838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9375040295431145"/>
          <c:y val="0.17372919013364321"/>
          <c:w val="0.65045145283999983"/>
          <c:h val="0.62419244898072002"/>
        </c:manualLayout>
      </c:layout>
      <c:pieChart>
        <c:varyColors val="1"/>
        <c:ser>
          <c:idx val="0"/>
          <c:order val="0"/>
          <c:tx>
            <c:strRef>
              <c:f>'Total from CRT'!$AK$18</c:f>
              <c:strCache>
                <c:ptCount val="1"/>
                <c:pt idx="0">
                  <c:v>2024</c:v>
                </c:pt>
              </c:strCache>
            </c:strRef>
          </c:tx>
          <c:dLbls>
            <c:dLbl>
              <c:idx val="0"/>
              <c:layout>
                <c:manualLayout>
                  <c:x val="2.5314371856614826E-2"/>
                  <c:y val="-0.15944805104143195"/>
                </c:manualLayout>
              </c:layout>
              <c:tx>
                <c:rich>
                  <a:bodyPr/>
                  <a:lstStyle/>
                  <a:p>
                    <a:fld id="{D64889F4-8513-472C-9FFF-6FD72B421656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346445D-2881-43E1-AA8E-1B1512FF08B5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4E5-40C2-800B-7A7F70C8BA76}"/>
                </c:ext>
              </c:extLst>
            </c:dLbl>
            <c:dLbl>
              <c:idx val="1"/>
              <c:layout>
                <c:manualLayout>
                  <c:x val="-4.0114420192226108E-2"/>
                  <c:y val="9.2102806937422857E-2"/>
                </c:manualLayout>
              </c:layout>
              <c:tx>
                <c:rich>
                  <a:bodyPr/>
                  <a:lstStyle/>
                  <a:p>
                    <a:fld id="{685C34BC-701F-4047-95BB-DC7AAE712833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8617845-B212-4122-B8DB-0996D61C979F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4E5-40C2-800B-7A7F70C8BA76}"/>
                </c:ext>
              </c:extLst>
            </c:dLbl>
            <c:dLbl>
              <c:idx val="2"/>
              <c:layout>
                <c:manualLayout>
                  <c:x val="-1.7550127402980297E-2"/>
                  <c:y val="-4.7898409978677066E-2"/>
                </c:manualLayout>
              </c:layout>
              <c:tx>
                <c:rich>
                  <a:bodyPr/>
                  <a:lstStyle/>
                  <a:p>
                    <a:fld id="{1C1F3739-9F5C-4C63-A8A1-F9D653C6895D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865FBB7-5E51-4316-94F9-FAAEDA4C7B85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914-40AF-A3CE-2F32E342D846}"/>
                </c:ext>
              </c:extLst>
            </c:dLbl>
            <c:dLbl>
              <c:idx val="3"/>
              <c:layout>
                <c:manualLayout>
                  <c:x val="3.9380670430249438E-3"/>
                  <c:y val="-3.0318144833520213E-2"/>
                </c:manualLayout>
              </c:layout>
              <c:tx>
                <c:rich>
                  <a:bodyPr/>
                  <a:lstStyle/>
                  <a:p>
                    <a:fld id="{A8F462BF-172D-4739-ADB6-4AA4AC14EB91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B2D6475-3D83-4A9C-ACDD-F6725C5CD884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04E5-40C2-800B-7A7F70C8BA76}"/>
                </c:ext>
              </c:extLst>
            </c:dLbl>
            <c:dLbl>
              <c:idx val="4"/>
              <c:layout>
                <c:manualLayout>
                  <c:x val="-9.0578147172897611E-2"/>
                  <c:y val="-3.78787878787878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E5-40C2-800B-7A7F70C8BA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('Total from CRT'!$B$19:$B$21,'Total from CRT'!$B$23)</c:f>
              <c:strCache>
                <c:ptCount val="4"/>
                <c:pt idx="0">
                  <c:v>Energy</c:v>
                </c:pt>
                <c:pt idx="1">
                  <c:v>IPPU</c:v>
                </c:pt>
                <c:pt idx="2">
                  <c:v>Agriculture </c:v>
                </c:pt>
                <c:pt idx="3">
                  <c:v>Waste </c:v>
                </c:pt>
              </c:strCache>
            </c:strRef>
          </c:cat>
          <c:val>
            <c:numRef>
              <c:f>('Total from CRT'!$AK$19:$AK$21,'Total from CRT'!$AK$23)</c:f>
              <c:numCache>
                <c:formatCode>#,##0.00</c:formatCode>
                <c:ptCount val="4"/>
                <c:pt idx="0">
                  <c:v>30987.00706472393</c:v>
                </c:pt>
                <c:pt idx="1">
                  <c:v>2369.9283407567482</c:v>
                </c:pt>
                <c:pt idx="2">
                  <c:v>19640.937350261072</c:v>
                </c:pt>
                <c:pt idx="3">
                  <c:v>827.59806726181171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('Total from CRT'!$B$19:$B$21,'Total from CRT'!$B$23)</c15:f>
                <c15:dlblRangeCache>
                  <c:ptCount val="4"/>
                  <c:pt idx="0">
                    <c:v>Energy</c:v>
                  </c:pt>
                  <c:pt idx="1">
                    <c:v>IPPU</c:v>
                  </c:pt>
                  <c:pt idx="2">
                    <c:v>Agriculture </c:v>
                  </c:pt>
                  <c:pt idx="3">
                    <c:v>Waste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04E5-40C2-800B-7A7F70C8B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5.8314994065632314E-2"/>
          <c:y val="0.90310263299332394"/>
          <c:w val="0.91150757753505618"/>
          <c:h val="7.4961273583099647E-2"/>
        </c:manualLayout>
      </c:layout>
      <c:overlay val="0"/>
      <c:txPr>
        <a:bodyPr/>
        <a:lstStyle/>
        <a:p>
          <a:pPr>
            <a:defRPr sz="1200" b="1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990083844942644E-2"/>
          <c:y val="7.7544241469416519E-2"/>
          <c:w val="0.94801491979826868"/>
          <c:h val="0.7534371028620113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'Total from CRT'!$B$2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4750D946-B79F-48C7-A0A6-EB3E967892F2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2E-44DF-9516-73EB59CDDE2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2E-44DF-9516-73EB59CDDE2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B2E-44DF-9516-73EB59CDDE2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2E-44DF-9516-73EB59CDDE2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2E-44DF-9516-73EB59CDDE2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2E-44DF-9516-73EB59CDDE2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B2E-44DF-9516-73EB59CDDE2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2E-44DF-9516-73EB59CDDE2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B2E-44DF-9516-73EB59CDDE2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B2E-44DF-9516-73EB59CDDE2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B2E-44DF-9516-73EB59CDDE2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2E-44DF-9516-73EB59CDDE2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CC-488E-9670-9645217EFE36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4065-4611-AAF5-27BAFBFD181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4065-4611-AAF5-27BAFBFD181C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3F-4CD1-98AC-1F36A9653AD3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FBB-4181-983A-109BAFA27A6B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BB-4181-983A-109BAFA27A6B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E4-4116-8DE3-A12CE4138A8C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0C-4E33-875F-E45EC9C7187F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F42F8400-F43D-4810-87E9-5C1EA02DBFAA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F5F2-41EF-9C2C-B5004BDD00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CRT'!$C$2:$AK$2</c:f>
              <c:numCache>
                <c:formatCode>#,##0.0_ ;\-#,##0.0\ </c:formatCode>
                <c:ptCount val="35"/>
                <c:pt idx="0">
                  <c:v>32944.37899585798</c:v>
                </c:pt>
                <c:pt idx="1">
                  <c:v>33864.614894991617</c:v>
                </c:pt>
                <c:pt idx="2">
                  <c:v>33677.46382250559</c:v>
                </c:pt>
                <c:pt idx="3">
                  <c:v>33886.961577027178</c:v>
                </c:pt>
                <c:pt idx="4">
                  <c:v>35021.296635671271</c:v>
                </c:pt>
                <c:pt idx="5">
                  <c:v>36026.684142030026</c:v>
                </c:pt>
                <c:pt idx="6">
                  <c:v>37612.898381777617</c:v>
                </c:pt>
                <c:pt idx="7">
                  <c:v>38942.965292129833</c:v>
                </c:pt>
                <c:pt idx="8">
                  <c:v>40833.062684965655</c:v>
                </c:pt>
                <c:pt idx="9">
                  <c:v>42560.576827868041</c:v>
                </c:pt>
                <c:pt idx="10">
                  <c:v>45357.544066083959</c:v>
                </c:pt>
                <c:pt idx="11">
                  <c:v>47704.813247907761</c:v>
                </c:pt>
                <c:pt idx="12">
                  <c:v>46166.053137225012</c:v>
                </c:pt>
                <c:pt idx="13">
                  <c:v>45754.845910513381</c:v>
                </c:pt>
                <c:pt idx="14">
                  <c:v>46221.851358693115</c:v>
                </c:pt>
                <c:pt idx="15">
                  <c:v>48124.951964577049</c:v>
                </c:pt>
                <c:pt idx="16">
                  <c:v>47568.897507026333</c:v>
                </c:pt>
                <c:pt idx="17">
                  <c:v>47607.759317256045</c:v>
                </c:pt>
                <c:pt idx="18">
                  <c:v>47309.809234602908</c:v>
                </c:pt>
                <c:pt idx="19">
                  <c:v>42129.573601294345</c:v>
                </c:pt>
                <c:pt idx="20">
                  <c:v>41741.710446837817</c:v>
                </c:pt>
                <c:pt idx="21">
                  <c:v>38006.637503335231</c:v>
                </c:pt>
                <c:pt idx="22">
                  <c:v>38177.625862110843</c:v>
                </c:pt>
                <c:pt idx="23">
                  <c:v>37240.698016495378</c:v>
                </c:pt>
                <c:pt idx="24">
                  <c:v>36808.196223371117</c:v>
                </c:pt>
                <c:pt idx="25">
                  <c:v>38660.12014012118</c:v>
                </c:pt>
                <c:pt idx="26">
                  <c:v>40311.877815372442</c:v>
                </c:pt>
                <c:pt idx="27">
                  <c:v>38983.517917870799</c:v>
                </c:pt>
                <c:pt idx="28">
                  <c:v>38853.449617652986</c:v>
                </c:pt>
                <c:pt idx="29">
                  <c:v>37145.167551573679</c:v>
                </c:pt>
                <c:pt idx="30">
                  <c:v>35002.780198807108</c:v>
                </c:pt>
                <c:pt idx="31">
                  <c:v>37420.956569440845</c:v>
                </c:pt>
                <c:pt idx="32">
                  <c:v>36622.571217413148</c:v>
                </c:pt>
                <c:pt idx="33">
                  <c:v>33488.244959926531</c:v>
                </c:pt>
                <c:pt idx="34">
                  <c:v>32744.711135580685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CRT'!$C$33:$AK$33</c15:f>
                <c15:dlblRangeCache>
                  <c:ptCount val="35"/>
                  <c:pt idx="0">
                    <c:v>53.1%</c:v>
                  </c:pt>
                  <c:pt idx="1">
                    <c:v>54.0%</c:v>
                  </c:pt>
                  <c:pt idx="2">
                    <c:v>53.8%</c:v>
                  </c:pt>
                  <c:pt idx="3">
                    <c:v>53.6%</c:v>
                  </c:pt>
                  <c:pt idx="4">
                    <c:v>54.3%</c:v>
                  </c:pt>
                  <c:pt idx="5">
                    <c:v>54.1%</c:v>
                  </c:pt>
                  <c:pt idx="6">
                    <c:v>54.7%</c:v>
                  </c:pt>
                  <c:pt idx="7">
                    <c:v>56.1%</c:v>
                  </c:pt>
                  <c:pt idx="8">
                    <c:v>56.9%</c:v>
                  </c:pt>
                  <c:pt idx="9">
                    <c:v>58.7%</c:v>
                  </c:pt>
                  <c:pt idx="10">
                    <c:v>60.3%</c:v>
                  </c:pt>
                  <c:pt idx="11">
                    <c:v>60.2%</c:v>
                  </c:pt>
                  <c:pt idx="12">
                    <c:v>60.3%</c:v>
                  </c:pt>
                  <c:pt idx="13">
                    <c:v>59.4%</c:v>
                  </c:pt>
                  <c:pt idx="14">
                    <c:v>61.4%</c:v>
                  </c:pt>
                  <c:pt idx="15">
                    <c:v>63.0%</c:v>
                  </c:pt>
                  <c:pt idx="16">
                    <c:v>64.5%</c:v>
                  </c:pt>
                  <c:pt idx="17">
                    <c:v>65.5%</c:v>
                  </c:pt>
                  <c:pt idx="18">
                    <c:v>66.6%</c:v>
                  </c:pt>
                  <c:pt idx="19">
                    <c:v>64.6%</c:v>
                  </c:pt>
                  <c:pt idx="20">
                    <c:v>63.3%</c:v>
                  </c:pt>
                  <c:pt idx="21">
                    <c:v>62.1%</c:v>
                  </c:pt>
                  <c:pt idx="22">
                    <c:v>62.4%</c:v>
                  </c:pt>
                  <c:pt idx="23">
                    <c:v>61.0%</c:v>
                  </c:pt>
                  <c:pt idx="24">
                    <c:v>60.4%</c:v>
                  </c:pt>
                  <c:pt idx="25">
                    <c:v>61.0%</c:v>
                  </c:pt>
                  <c:pt idx="26">
                    <c:v>61.7%</c:v>
                  </c:pt>
                  <c:pt idx="27">
                    <c:v>59.1%</c:v>
                  </c:pt>
                  <c:pt idx="28">
                    <c:v>60.1%</c:v>
                  </c:pt>
                  <c:pt idx="29">
                    <c:v>59.2%</c:v>
                  </c:pt>
                  <c:pt idx="30">
                    <c:v>57.5%</c:v>
                  </c:pt>
                  <c:pt idx="31">
                    <c:v>59.3%</c:v>
                  </c:pt>
                  <c:pt idx="32">
                    <c:v>59.6%</c:v>
                  </c:pt>
                  <c:pt idx="33">
                    <c:v>57.8%</c:v>
                  </c:pt>
                  <c:pt idx="34">
                    <c:v>58.0%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5641-4CF9-A999-5A10170CBF08}"/>
            </c:ext>
          </c:extLst>
        </c:ser>
        <c:ser>
          <c:idx val="1"/>
          <c:order val="1"/>
          <c:tx>
            <c:strRef>
              <c:f>'Total from CRT'!$B$3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0574F3EF-5316-4699-8FD7-BDB288B6C304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2E-44DF-9516-73EB59CDDE2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2E-44DF-9516-73EB59CDDE2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2E-44DF-9516-73EB59CDDE2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B2E-44DF-9516-73EB59CDDE2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B2E-44DF-9516-73EB59CDDE2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B2E-44DF-9516-73EB59CDDE2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B2E-44DF-9516-73EB59CDDE2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B2E-44DF-9516-73EB59CDDE2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B2E-44DF-9516-73EB59CDDE2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B2E-44DF-9516-73EB59CDDE2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B2E-44DF-9516-73EB59CDDE2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B2E-44DF-9516-73EB59CDDE2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CC-488E-9670-9645217EFE36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065-4611-AAF5-27BAFBFD181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65-4611-AAF5-27BAFBFD181C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03F-4CD1-98AC-1F36A9653AD3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FBB-4181-983A-109BAFA27A6B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BB-4181-983A-109BAFA27A6B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E4-4116-8DE3-A12CE4138A8C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0C-4E33-875F-E45EC9C7187F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0AE68F35-641E-4977-8768-E2145AB6E352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F5F2-41EF-9C2C-B5004BDD00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numRef>
              <c:f>'Total from CRT'!$C$1:$AK$1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CRT'!$C$3:$AK$3</c:f>
              <c:numCache>
                <c:formatCode>#,##0.0_ ;\-#,##0.0\ </c:formatCode>
                <c:ptCount val="35"/>
                <c:pt idx="0">
                  <c:v>16534.252284750823</c:v>
                </c:pt>
                <c:pt idx="1">
                  <c:v>16781.542087520873</c:v>
                </c:pt>
                <c:pt idx="2">
                  <c:v>17002.76915215511</c:v>
                </c:pt>
                <c:pt idx="3">
                  <c:v>17055.647993424758</c:v>
                </c:pt>
                <c:pt idx="4">
                  <c:v>16996.784553111345</c:v>
                </c:pt>
                <c:pt idx="5">
                  <c:v>17049.320396011306</c:v>
                </c:pt>
                <c:pt idx="6">
                  <c:v>17326.662330858871</c:v>
                </c:pt>
                <c:pt idx="7">
                  <c:v>17316.585424972418</c:v>
                </c:pt>
                <c:pt idx="8">
                  <c:v>17586.046892000413</c:v>
                </c:pt>
                <c:pt idx="9">
                  <c:v>17067.265422864519</c:v>
                </c:pt>
                <c:pt idx="10">
                  <c:v>16423.878637297363</c:v>
                </c:pt>
                <c:pt idx="11">
                  <c:v>16458.966619129667</c:v>
                </c:pt>
                <c:pt idx="12">
                  <c:v>16370.334377883815</c:v>
                </c:pt>
                <c:pt idx="13">
                  <c:v>17071.561492677789</c:v>
                </c:pt>
                <c:pt idx="14">
                  <c:v>15995.322953395793</c:v>
                </c:pt>
                <c:pt idx="15">
                  <c:v>15402.44075963284</c:v>
                </c:pt>
                <c:pt idx="16">
                  <c:v>15218.558536477789</c:v>
                </c:pt>
                <c:pt idx="17">
                  <c:v>14680.178311030673</c:v>
                </c:pt>
                <c:pt idx="18">
                  <c:v>14352.741864425352</c:v>
                </c:pt>
                <c:pt idx="19">
                  <c:v>13939.990657973021</c:v>
                </c:pt>
                <c:pt idx="20">
                  <c:v>13725.049219089571</c:v>
                </c:pt>
                <c:pt idx="21">
                  <c:v>13878.002309848913</c:v>
                </c:pt>
                <c:pt idx="22">
                  <c:v>14138.070778671934</c:v>
                </c:pt>
                <c:pt idx="23">
                  <c:v>14352.529622851976</c:v>
                </c:pt>
                <c:pt idx="24">
                  <c:v>14922.29345074019</c:v>
                </c:pt>
                <c:pt idx="25">
                  <c:v>15364.500633184962</c:v>
                </c:pt>
                <c:pt idx="26">
                  <c:v>15814.05336224552</c:v>
                </c:pt>
                <c:pt idx="27">
                  <c:v>16170.642727954111</c:v>
                </c:pt>
                <c:pt idx="28">
                  <c:v>16028.052794062693</c:v>
                </c:pt>
                <c:pt idx="29">
                  <c:v>16157.378090898446</c:v>
                </c:pt>
                <c:pt idx="30">
                  <c:v>16314.561576081203</c:v>
                </c:pt>
                <c:pt idx="31">
                  <c:v>16270.269391728601</c:v>
                </c:pt>
                <c:pt idx="32">
                  <c:v>16270.511053103972</c:v>
                </c:pt>
                <c:pt idx="33">
                  <c:v>15878.461549362339</c:v>
                </c:pt>
                <c:pt idx="34">
                  <c:v>15495.12580412328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CRT'!$C$34:$AK$34</c15:f>
                <c15:dlblRangeCache>
                  <c:ptCount val="35"/>
                  <c:pt idx="0">
                    <c:v>26.6%</c:v>
                  </c:pt>
                  <c:pt idx="1">
                    <c:v>26.7%</c:v>
                  </c:pt>
                  <c:pt idx="2">
                    <c:v>27.1%</c:v>
                  </c:pt>
                  <c:pt idx="3">
                    <c:v>27.0%</c:v>
                  </c:pt>
                  <c:pt idx="4">
                    <c:v>26.4%</c:v>
                  </c:pt>
                  <c:pt idx="5">
                    <c:v>25.6%</c:v>
                  </c:pt>
                  <c:pt idx="6">
                    <c:v>25.2%</c:v>
                  </c:pt>
                  <c:pt idx="7">
                    <c:v>24.9%</c:v>
                  </c:pt>
                  <c:pt idx="8">
                    <c:v>24.5%</c:v>
                  </c:pt>
                  <c:pt idx="9">
                    <c:v>23.5%</c:v>
                  </c:pt>
                  <c:pt idx="10">
                    <c:v>21.8%</c:v>
                  </c:pt>
                  <c:pt idx="11">
                    <c:v>20.8%</c:v>
                  </c:pt>
                  <c:pt idx="12">
                    <c:v>21.4%</c:v>
                  </c:pt>
                  <c:pt idx="13">
                    <c:v>22.2%</c:v>
                  </c:pt>
                  <c:pt idx="14">
                    <c:v>21.3%</c:v>
                  </c:pt>
                  <c:pt idx="15">
                    <c:v>20.2%</c:v>
                  </c:pt>
                  <c:pt idx="16">
                    <c:v>20.6%</c:v>
                  </c:pt>
                  <c:pt idx="17">
                    <c:v>20.2%</c:v>
                  </c:pt>
                  <c:pt idx="18">
                    <c:v>20.2%</c:v>
                  </c:pt>
                  <c:pt idx="19">
                    <c:v>21.4%</c:v>
                  </c:pt>
                  <c:pt idx="20">
                    <c:v>20.8%</c:v>
                  </c:pt>
                  <c:pt idx="21">
                    <c:v>22.7%</c:v>
                  </c:pt>
                  <c:pt idx="22">
                    <c:v>23.1%</c:v>
                  </c:pt>
                  <c:pt idx="23">
                    <c:v>23.5%</c:v>
                  </c:pt>
                  <c:pt idx="24">
                    <c:v>24.5%</c:v>
                  </c:pt>
                  <c:pt idx="25">
                    <c:v>24.2%</c:v>
                  </c:pt>
                  <c:pt idx="26">
                    <c:v>24.2%</c:v>
                  </c:pt>
                  <c:pt idx="27">
                    <c:v>24.5%</c:v>
                  </c:pt>
                  <c:pt idx="28">
                    <c:v>24.8%</c:v>
                  </c:pt>
                  <c:pt idx="29">
                    <c:v>25.8%</c:v>
                  </c:pt>
                  <c:pt idx="30">
                    <c:v>26.8%</c:v>
                  </c:pt>
                  <c:pt idx="31">
                    <c:v>25.8%</c:v>
                  </c:pt>
                  <c:pt idx="32">
                    <c:v>26.5%</c:v>
                  </c:pt>
                  <c:pt idx="33">
                    <c:v>27.4%</c:v>
                  </c:pt>
                  <c:pt idx="34">
                    <c:v>27.5%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5641-4CF9-A999-5A10170CBF08}"/>
            </c:ext>
          </c:extLst>
        </c:ser>
        <c:ser>
          <c:idx val="2"/>
          <c:order val="2"/>
          <c:tx>
            <c:strRef>
              <c:f>'Total from CRT'!$B$4</c:f>
              <c:strCache>
                <c:ptCount val="1"/>
                <c:pt idx="0">
                  <c:v>N₂O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2ACB367-6F5D-4939-9486-1A8FB91D24C6}" type="CELLRANGE">
                      <a:rPr lang="en-US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65-4611-AAF5-27BAFBFD181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65-4611-AAF5-27BAFBFD181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65-4611-AAF5-27BAFBFD18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65-4611-AAF5-27BAFBFD18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65-4611-AAF5-27BAFBFD181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65-4611-AAF5-27BAFBFD18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65-4611-AAF5-27BAFBFD18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65-4611-AAF5-27BAFBFD18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65-4611-AAF5-27BAFBFD18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65-4611-AAF5-27BAFBFD18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65-4611-AAF5-27BAFBFD18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065-4611-AAF5-27BAFBFD181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065-4611-AAF5-27BAFBFD181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065-4611-AAF5-27BAFBFD181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065-4611-AAF5-27BAFBFD181C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3F-4CD1-98AC-1F36A9653AD3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FBB-4181-983A-109BAFA27A6B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FBB-4181-983A-109BAFA27A6B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2E4-4116-8DE3-A12CE4138A8C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0C-4E33-875F-E45EC9C7187F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D823990D-83AA-4646-8DF3-867222672390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F5F2-41EF-9C2C-B5004BDD00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CRT'!$C$4:$AK$4</c:f>
              <c:numCache>
                <c:formatCode>#,##0.0_ ;\-#,##0.0\ </c:formatCode>
                <c:ptCount val="35"/>
                <c:pt idx="0">
                  <c:v>6236.6389029710726</c:v>
                </c:pt>
                <c:pt idx="1">
                  <c:v>6021.0616709392643</c:v>
                </c:pt>
                <c:pt idx="2">
                  <c:v>5960.4497429961348</c:v>
                </c:pt>
                <c:pt idx="3">
                  <c:v>6113.7552638690058</c:v>
                </c:pt>
                <c:pt idx="4">
                  <c:v>6333.6642377587459</c:v>
                </c:pt>
                <c:pt idx="5">
                  <c:v>6597.83372407768</c:v>
                </c:pt>
                <c:pt idx="6">
                  <c:v>6680.9871542583842</c:v>
                </c:pt>
                <c:pt idx="7">
                  <c:v>6574.5101845151348</c:v>
                </c:pt>
                <c:pt idx="8">
                  <c:v>6970.1220534376926</c:v>
                </c:pt>
                <c:pt idx="9">
                  <c:v>6769.1436401943683</c:v>
                </c:pt>
                <c:pt idx="10">
                  <c:v>6510.2392340502984</c:v>
                </c:pt>
                <c:pt idx="11">
                  <c:v>6092.5276361655706</c:v>
                </c:pt>
                <c:pt idx="12">
                  <c:v>5795.5968830523861</c:v>
                </c:pt>
                <c:pt idx="13">
                  <c:v>5726.6924154208937</c:v>
                </c:pt>
                <c:pt idx="14">
                  <c:v>5609.5383758683402</c:v>
                </c:pt>
                <c:pt idx="15">
                  <c:v>5500.3428943390836</c:v>
                </c:pt>
                <c:pt idx="16">
                  <c:v>5373.4047807105562</c:v>
                </c:pt>
                <c:pt idx="17">
                  <c:v>5233.4458943248374</c:v>
                </c:pt>
                <c:pt idx="18">
                  <c:v>5072.9725173077695</c:v>
                </c:pt>
                <c:pt idx="19">
                  <c:v>4936.010150092543</c:v>
                </c:pt>
                <c:pt idx="20">
                  <c:v>5201.7089024894458</c:v>
                </c:pt>
                <c:pt idx="21">
                  <c:v>4812.109744575363</c:v>
                </c:pt>
                <c:pt idx="22">
                  <c:v>4932.6811103111668</c:v>
                </c:pt>
                <c:pt idx="23">
                  <c:v>5279.6102034339665</c:v>
                </c:pt>
                <c:pt idx="24">
                  <c:v>5146.3722438392833</c:v>
                </c:pt>
                <c:pt idx="25">
                  <c:v>5202.0613914267678</c:v>
                </c:pt>
                <c:pt idx="26">
                  <c:v>5344.7804766347508</c:v>
                </c:pt>
                <c:pt idx="27">
                  <c:v>5643.2309304603259</c:v>
                </c:pt>
                <c:pt idx="28">
                  <c:v>5883.424192461659</c:v>
                </c:pt>
                <c:pt idx="29">
                  <c:v>5685.3110647287822</c:v>
                </c:pt>
                <c:pt idx="30">
                  <c:v>5675.6789295065955</c:v>
                </c:pt>
                <c:pt idx="31">
                  <c:v>5854.4042045187925</c:v>
                </c:pt>
                <c:pt idx="32">
                  <c:v>5458.7825775153751</c:v>
                </c:pt>
                <c:pt idx="33">
                  <c:v>5018.1881386140976</c:v>
                </c:pt>
                <c:pt idx="34">
                  <c:v>5082.7596987370089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CRT'!$C$35:$AK$35</c15:f>
                <c15:dlblRangeCache>
                  <c:ptCount val="35"/>
                  <c:pt idx="0">
                    <c:v>10.0%</c:v>
                  </c:pt>
                  <c:pt idx="1">
                    <c:v>9.6%</c:v>
                  </c:pt>
                  <c:pt idx="2">
                    <c:v>9.5%</c:v>
                  </c:pt>
                  <c:pt idx="3">
                    <c:v>9.7%</c:v>
                  </c:pt>
                  <c:pt idx="4">
                    <c:v>9.8%</c:v>
                  </c:pt>
                  <c:pt idx="5">
                    <c:v>9.9%</c:v>
                  </c:pt>
                  <c:pt idx="6">
                    <c:v>9.7%</c:v>
                  </c:pt>
                  <c:pt idx="7">
                    <c:v>9.5%</c:v>
                  </c:pt>
                  <c:pt idx="8">
                    <c:v>9.7%</c:v>
                  </c:pt>
                  <c:pt idx="9">
                    <c:v>9.3%</c:v>
                  </c:pt>
                  <c:pt idx="10">
                    <c:v>8.7%</c:v>
                  </c:pt>
                  <c:pt idx="11">
                    <c:v>7.7%</c:v>
                  </c:pt>
                  <c:pt idx="12">
                    <c:v>7.6%</c:v>
                  </c:pt>
                  <c:pt idx="13">
                    <c:v>7.4%</c:v>
                  </c:pt>
                  <c:pt idx="14">
                    <c:v>7.5%</c:v>
                  </c:pt>
                  <c:pt idx="15">
                    <c:v>7.2%</c:v>
                  </c:pt>
                  <c:pt idx="16">
                    <c:v>7.3%</c:v>
                  </c:pt>
                  <c:pt idx="17">
                    <c:v>7.2%</c:v>
                  </c:pt>
                  <c:pt idx="18">
                    <c:v>7.1%</c:v>
                  </c:pt>
                  <c:pt idx="19">
                    <c:v>7.6%</c:v>
                  </c:pt>
                  <c:pt idx="20">
                    <c:v>7.9%</c:v>
                  </c:pt>
                  <c:pt idx="21">
                    <c:v>7.9%</c:v>
                  </c:pt>
                  <c:pt idx="22">
                    <c:v>8.1%</c:v>
                  </c:pt>
                  <c:pt idx="23">
                    <c:v>8.6%</c:v>
                  </c:pt>
                  <c:pt idx="24">
                    <c:v>8.4%</c:v>
                  </c:pt>
                  <c:pt idx="25">
                    <c:v>8.2%</c:v>
                  </c:pt>
                  <c:pt idx="26">
                    <c:v>8.2%</c:v>
                  </c:pt>
                  <c:pt idx="27">
                    <c:v>8.6%</c:v>
                  </c:pt>
                  <c:pt idx="28">
                    <c:v>9.1%</c:v>
                  </c:pt>
                  <c:pt idx="29">
                    <c:v>9.1%</c:v>
                  </c:pt>
                  <c:pt idx="30">
                    <c:v>9.3%</c:v>
                  </c:pt>
                  <c:pt idx="31">
                    <c:v>9.3%</c:v>
                  </c:pt>
                  <c:pt idx="32">
                    <c:v>8.9%</c:v>
                  </c:pt>
                  <c:pt idx="33">
                    <c:v>8.7%</c:v>
                  </c:pt>
                  <c:pt idx="34">
                    <c:v>9.0%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5641-4CF9-A999-5A10170CBF08}"/>
            </c:ext>
          </c:extLst>
        </c:ser>
        <c:ser>
          <c:idx val="3"/>
          <c:order val="3"/>
          <c:tx>
            <c:strRef>
              <c:f>'Total from CRT'!$B$9</c:f>
              <c:strCache>
                <c:ptCount val="1"/>
                <c:pt idx="0">
                  <c:v>HFCs, PFCs, SF₆, NF₃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2.644611774561274E-2"/>
                </c:manualLayout>
              </c:layout>
              <c:tx>
                <c:rich>
                  <a:bodyPr/>
                  <a:lstStyle/>
                  <a:p>
                    <a:fld id="{A5622CE2-989F-4982-B353-35CB7AE43C13}" type="CELLRANGE">
                      <a:rPr lang="en-US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4065-4611-AAF5-27BAFBFD181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4065-4611-AAF5-27BAFBFD181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4065-4611-AAF5-27BAFBFD18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4065-4611-AAF5-27BAFBFD18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4065-4611-AAF5-27BAFBFD181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4065-4611-AAF5-27BAFBFD18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4065-4611-AAF5-27BAFBFD18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4065-4611-AAF5-27BAFBFD18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4065-4611-AAF5-27BAFBFD18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4065-4611-AAF5-27BAFBFD18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4065-4611-AAF5-27BAFBFD18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4065-4611-AAF5-27BAFBFD181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4065-4611-AAF5-27BAFBFD181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4065-4611-AAF5-27BAFBFD181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4065-4611-AAF5-27BAFBFD181C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3F-4CD1-98AC-1F36A9653AD3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FBB-4181-983A-109BAFA27A6B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BB-4181-983A-109BAFA27A6B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E4-4116-8DE3-A12CE4138A8C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0C-4E33-875F-E45EC9C7187F}"/>
                </c:ext>
              </c:extLst>
            </c:dLbl>
            <c:dLbl>
              <c:idx val="34"/>
              <c:layout>
                <c:manualLayout>
                  <c:x val="0"/>
                  <c:y val="-2.3283484675983727E-2"/>
                </c:manualLayout>
              </c:layout>
              <c:tx>
                <c:rich>
                  <a:bodyPr/>
                  <a:lstStyle/>
                  <a:p>
                    <a:fld id="{AA109803-5CE3-4F4C-A338-C525B0311509}" type="CELLRANGE">
                      <a:rPr lang="en-US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F5F2-41EF-9C2C-B5004BDD00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CRT'!$C$1:$AK$1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'Total from CRT'!$C$9:$AK$9</c:f>
              <c:numCache>
                <c:formatCode>#,##0.0_ ;\-#,##0.0\ </c:formatCode>
                <c:ptCount val="35"/>
                <c:pt idx="0">
                  <c:v>35.524187103957608</c:v>
                </c:pt>
                <c:pt idx="1">
                  <c:v>49.661994466251372</c:v>
                </c:pt>
                <c:pt idx="2">
                  <c:v>63.799610544922189</c:v>
                </c:pt>
                <c:pt idx="3">
                  <c:v>96.561008915301926</c:v>
                </c:pt>
                <c:pt idx="4">
                  <c:v>135.26066400240865</c:v>
                </c:pt>
                <c:pt idx="5">
                  <c:v>205.45058843855239</c:v>
                </c:pt>
                <c:pt idx="6">
                  <c:v>299.64319190246647</c:v>
                </c:pt>
                <c:pt idx="7">
                  <c:v>405.87354525393033</c:v>
                </c:pt>
                <c:pt idx="8">
                  <c:v>310.8520087031024</c:v>
                </c:pt>
                <c:pt idx="9">
                  <c:v>488.16084411976908</c:v>
                </c:pt>
                <c:pt idx="10">
                  <c:v>706.98944973303674</c:v>
                </c:pt>
                <c:pt idx="11">
                  <c:v>725.27197897556391</c:v>
                </c:pt>
                <c:pt idx="12">
                  <c:v>724.27530595860344</c:v>
                </c:pt>
                <c:pt idx="13">
                  <c:v>915.6156444166744</c:v>
                </c:pt>
                <c:pt idx="14">
                  <c:v>941.02099530254054</c:v>
                </c:pt>
                <c:pt idx="15">
                  <c:v>1123.7330455373408</c:v>
                </c:pt>
                <c:pt idx="16">
                  <c:v>1105.9131506090259</c:v>
                </c:pt>
                <c:pt idx="17">
                  <c:v>1106.3151200833506</c:v>
                </c:pt>
                <c:pt idx="18">
                  <c:v>1133.5310193940597</c:v>
                </c:pt>
                <c:pt idx="19">
                  <c:v>1101.9758335651327</c:v>
                </c:pt>
                <c:pt idx="20">
                  <c:v>1066.0954511931914</c:v>
                </c:pt>
                <c:pt idx="21">
                  <c:v>1070.8006655506517</c:v>
                </c:pt>
                <c:pt idx="22">
                  <c:v>1043.5836093635819</c:v>
                </c:pt>
                <c:pt idx="23">
                  <c:v>1072.1872664719847</c:v>
                </c:pt>
                <c:pt idx="24">
                  <c:v>1134.3868508431085</c:v>
                </c:pt>
                <c:pt idx="25">
                  <c:v>1130.570456930458</c:v>
                </c:pt>
                <c:pt idx="26">
                  <c:v>1204.1038442689619</c:v>
                </c:pt>
                <c:pt idx="27">
                  <c:v>1136.8428191304254</c:v>
                </c:pt>
                <c:pt idx="28">
                  <c:v>831.7841168630689</c:v>
                </c:pt>
                <c:pt idx="29">
                  <c:v>808.24879274331226</c:v>
                </c:pt>
                <c:pt idx="30">
                  <c:v>647.88052822410555</c:v>
                </c:pt>
                <c:pt idx="31">
                  <c:v>691.36181811240863</c:v>
                </c:pt>
                <c:pt idx="32">
                  <c:v>658.57515718896491</c:v>
                </c:pt>
                <c:pt idx="33">
                  <c:v>607.40617062828051</c:v>
                </c:pt>
                <c:pt idx="34">
                  <c:v>608.34024003245122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CRT'!$C$40:$AK$40</c15:f>
                <c15:dlblRangeCache>
                  <c:ptCount val="35"/>
                  <c:pt idx="0">
                    <c:v>0.1%</c:v>
                  </c:pt>
                  <c:pt idx="1">
                    <c:v>0.1%</c:v>
                  </c:pt>
                  <c:pt idx="2">
                    <c:v>0.1%</c:v>
                  </c:pt>
                  <c:pt idx="3">
                    <c:v>0.2%</c:v>
                  </c:pt>
                  <c:pt idx="4">
                    <c:v>0.2%</c:v>
                  </c:pt>
                  <c:pt idx="5">
                    <c:v>0.3%</c:v>
                  </c:pt>
                  <c:pt idx="6">
                    <c:v>0.4%</c:v>
                  </c:pt>
                  <c:pt idx="7">
                    <c:v>0.6%</c:v>
                  </c:pt>
                  <c:pt idx="8">
                    <c:v>0.4%</c:v>
                  </c:pt>
                  <c:pt idx="9">
                    <c:v>0.7%</c:v>
                  </c:pt>
                  <c:pt idx="10">
                    <c:v>0.9%</c:v>
                  </c:pt>
                  <c:pt idx="11">
                    <c:v>0.9%</c:v>
                  </c:pt>
                  <c:pt idx="12">
                    <c:v>0.9%</c:v>
                  </c:pt>
                  <c:pt idx="13">
                    <c:v>1.2%</c:v>
                  </c:pt>
                  <c:pt idx="14">
                    <c:v>1.3%</c:v>
                  </c:pt>
                  <c:pt idx="15">
                    <c:v>1.5%</c:v>
                  </c:pt>
                  <c:pt idx="16">
                    <c:v>1.5%</c:v>
                  </c:pt>
                  <c:pt idx="17">
                    <c:v>1.5%</c:v>
                  </c:pt>
                  <c:pt idx="18">
                    <c:v>1.6%</c:v>
                  </c:pt>
                  <c:pt idx="19">
                    <c:v>1.7%</c:v>
                  </c:pt>
                  <c:pt idx="20">
                    <c:v>1.6%</c:v>
                  </c:pt>
                  <c:pt idx="21">
                    <c:v>1.7%</c:v>
                  </c:pt>
                  <c:pt idx="22">
                    <c:v>1.7%</c:v>
                  </c:pt>
                  <c:pt idx="23">
                    <c:v>1.8%</c:v>
                  </c:pt>
                  <c:pt idx="24">
                    <c:v>1.9%</c:v>
                  </c:pt>
                  <c:pt idx="25">
                    <c:v>1.8%</c:v>
                  </c:pt>
                  <c:pt idx="26">
                    <c:v>1.8%</c:v>
                  </c:pt>
                  <c:pt idx="27">
                    <c:v>1.7%</c:v>
                  </c:pt>
                  <c:pt idx="28">
                    <c:v>1.3%</c:v>
                  </c:pt>
                  <c:pt idx="29">
                    <c:v>1.3%</c:v>
                  </c:pt>
                  <c:pt idx="30">
                    <c:v>1.1%</c:v>
                  </c:pt>
                  <c:pt idx="31">
                    <c:v>1.1%</c:v>
                  </c:pt>
                  <c:pt idx="32">
                    <c:v>1.1%</c:v>
                  </c:pt>
                  <c:pt idx="33">
                    <c:v>1.0%</c:v>
                  </c:pt>
                  <c:pt idx="34">
                    <c:v>1.1%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5641-4CF9-A999-5A10170CB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2172928"/>
        <c:axId val="423378944"/>
      </c:barChart>
      <c:catAx>
        <c:axId val="422172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378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337894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4.9751243781094526E-3"/>
              <c:y val="0.2946175637393790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21729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7332346576906893"/>
          <c:y val="0.93624551992651017"/>
          <c:w val="0.65333513654304654"/>
          <c:h val="6.3754480073489869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9.xml"/><Relationship Id="rId3" Type="http://schemas.openxmlformats.org/officeDocument/2006/relationships/chart" Target="../charts/chart34.xml"/><Relationship Id="rId7" Type="http://schemas.openxmlformats.org/officeDocument/2006/relationships/chart" Target="../charts/chart38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6" Type="http://schemas.openxmlformats.org/officeDocument/2006/relationships/chart" Target="../charts/chart37.xml"/><Relationship Id="rId5" Type="http://schemas.openxmlformats.org/officeDocument/2006/relationships/chart" Target="../charts/chart36.xml"/><Relationship Id="rId4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2082800</xdr:colOff>
      <xdr:row>35</xdr:row>
      <xdr:rowOff>139700</xdr:rowOff>
    </xdr:from>
    <xdr:to>
      <xdr:col>30</xdr:col>
      <xdr:colOff>165100</xdr:colOff>
      <xdr:row>55</xdr:row>
      <xdr:rowOff>123824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2095500</xdr:colOff>
      <xdr:row>12</xdr:row>
      <xdr:rowOff>76200</xdr:rowOff>
    </xdr:from>
    <xdr:to>
      <xdr:col>30</xdr:col>
      <xdr:colOff>254000</xdr:colOff>
      <xdr:row>32</xdr:row>
      <xdr:rowOff>128588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22E8653-2818-439C-BC93-015FED8485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1931308</xdr:colOff>
      <xdr:row>33</xdr:row>
      <xdr:rowOff>76201</xdr:rowOff>
    </xdr:from>
    <xdr:to>
      <xdr:col>31</xdr:col>
      <xdr:colOff>127000</xdr:colOff>
      <xdr:row>62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1905000</xdr:colOff>
      <xdr:row>62</xdr:row>
      <xdr:rowOff>50800</xdr:rowOff>
    </xdr:from>
    <xdr:to>
      <xdr:col>31</xdr:col>
      <xdr:colOff>100692</xdr:colOff>
      <xdr:row>90</xdr:row>
      <xdr:rowOff>152399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6A22FA3-0487-4CF3-A7CE-112BC11252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1479550" y="3213098"/>
    <xdr:ext cx="19958050" cy="48944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498600" y="7962900"/>
    <xdr:ext cx="19958050" cy="4894491"/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7CB2B43-26EC-405A-9C62-8A1DDF831D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  <xdr:absoluteAnchor>
    <xdr:pos x="1485900" y="12725400"/>
    <xdr:ext cx="19958050" cy="4894491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857310E-89F3-4540-AC74-48CA3FC418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1524000" y="2298700"/>
    <xdr:ext cx="19545300" cy="5575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600200" y="8064500"/>
    <xdr:ext cx="19545300" cy="5575300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A38067A-739A-4F6D-AE32-2F0662430D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2327550" y="1971122"/>
    <xdr:ext cx="19148150" cy="458207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2349500" y="6616700"/>
    <xdr:ext cx="19148150" cy="4582078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E250E1-C2B9-47A6-81AC-AB5130DD7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828675</xdr:colOff>
      <xdr:row>32</xdr:row>
      <xdr:rowOff>38101</xdr:rowOff>
    </xdr:from>
    <xdr:to>
      <xdr:col>33</xdr:col>
      <xdr:colOff>19050</xdr:colOff>
      <xdr:row>54</xdr:row>
      <xdr:rowOff>104776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A2B2DA-020C-4218-B95C-ACA562237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14287</xdr:colOff>
      <xdr:row>55</xdr:row>
      <xdr:rowOff>9525</xdr:rowOff>
    </xdr:from>
    <xdr:to>
      <xdr:col>31</xdr:col>
      <xdr:colOff>482600</xdr:colOff>
      <xdr:row>83</xdr:row>
      <xdr:rowOff>133351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3BDD8E1-AB14-45FE-8DB0-F1E6B5BA01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2413000</xdr:colOff>
      <xdr:row>26</xdr:row>
      <xdr:rowOff>136524</xdr:rowOff>
    </xdr:from>
    <xdr:to>
      <xdr:col>31</xdr:col>
      <xdr:colOff>635000</xdr:colOff>
      <xdr:row>52</xdr:row>
      <xdr:rowOff>177799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2590800</xdr:colOff>
      <xdr:row>108</xdr:row>
      <xdr:rowOff>139700</xdr:rowOff>
    </xdr:from>
    <xdr:to>
      <xdr:col>32</xdr:col>
      <xdr:colOff>76200</xdr:colOff>
      <xdr:row>140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2667000</xdr:colOff>
      <xdr:row>170</xdr:row>
      <xdr:rowOff>117475</xdr:rowOff>
    </xdr:from>
    <xdr:to>
      <xdr:col>32</xdr:col>
      <xdr:colOff>25400</xdr:colOff>
      <xdr:row>192</xdr:row>
      <xdr:rowOff>31750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2590800</xdr:colOff>
      <xdr:row>221</xdr:row>
      <xdr:rowOff>163512</xdr:rowOff>
    </xdr:from>
    <xdr:to>
      <xdr:col>31</xdr:col>
      <xdr:colOff>520700</xdr:colOff>
      <xdr:row>238</xdr:row>
      <xdr:rowOff>153987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2628900</xdr:colOff>
      <xdr:row>246</xdr:row>
      <xdr:rowOff>57150</xdr:rowOff>
    </xdr:from>
    <xdr:to>
      <xdr:col>31</xdr:col>
      <xdr:colOff>584200</xdr:colOff>
      <xdr:row>263</xdr:row>
      <xdr:rowOff>47625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2667000</xdr:colOff>
      <xdr:row>272</xdr:row>
      <xdr:rowOff>0</xdr:rowOff>
    </xdr:from>
    <xdr:to>
      <xdr:col>30</xdr:col>
      <xdr:colOff>622300</xdr:colOff>
      <xdr:row>292</xdr:row>
      <xdr:rowOff>76200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2146300</xdr:colOff>
      <xdr:row>55</xdr:row>
      <xdr:rowOff>4760</xdr:rowOff>
    </xdr:from>
    <xdr:to>
      <xdr:col>32</xdr:col>
      <xdr:colOff>76200</xdr:colOff>
      <xdr:row>77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2552700</xdr:colOff>
      <xdr:row>197</xdr:row>
      <xdr:rowOff>76200</xdr:rowOff>
    </xdr:from>
    <xdr:to>
      <xdr:col>31</xdr:col>
      <xdr:colOff>533400</xdr:colOff>
      <xdr:row>214</xdr:row>
      <xdr:rowOff>66675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7E702E2-DD4E-403D-9D32-A5A3EF7943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514600" y="1612900"/>
    <xdr:ext cx="16408400" cy="45466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965200</xdr:colOff>
      <xdr:row>33</xdr:row>
      <xdr:rowOff>187325</xdr:rowOff>
    </xdr:from>
    <xdr:to>
      <xdr:col>39</xdr:col>
      <xdr:colOff>152400</xdr:colOff>
      <xdr:row>56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1003300</xdr:colOff>
      <xdr:row>9</xdr:row>
      <xdr:rowOff>177800</xdr:rowOff>
    </xdr:from>
    <xdr:to>
      <xdr:col>40</xdr:col>
      <xdr:colOff>0</xdr:colOff>
      <xdr:row>32</xdr:row>
      <xdr:rowOff>15875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28ADA8E-4BEA-4BC6-937F-D039A98BE0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1484312" y="2425701"/>
    <xdr:ext cx="17781588" cy="438149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1669730</xdr:colOff>
      <xdr:row>42</xdr:row>
      <xdr:rowOff>21227</xdr:rowOff>
    </xdr:from>
    <xdr:to>
      <xdr:col>30</xdr:col>
      <xdr:colOff>241300</xdr:colOff>
      <xdr:row>62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50</xdr:col>
      <xdr:colOff>25400</xdr:colOff>
      <xdr:row>1</xdr:row>
      <xdr:rowOff>186082</xdr:rowOff>
    </xdr:from>
    <xdr:to>
      <xdr:col>57</xdr:col>
      <xdr:colOff>482599</xdr:colOff>
      <xdr:row>30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absoluteAnchor>
    <xdr:pos x="1892300" y="11713942"/>
    <xdr:ext cx="20345400" cy="3818157"/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  <xdr:absoluteAnchor>
    <xdr:pos x="1968500" y="15653778"/>
    <xdr:ext cx="20218400" cy="3777221"/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absoluteAnchor>
  <xdr:twoCellAnchor>
    <xdr:from>
      <xdr:col>42</xdr:col>
      <xdr:colOff>127000</xdr:colOff>
      <xdr:row>2</xdr:row>
      <xdr:rowOff>12700</xdr:rowOff>
    </xdr:from>
    <xdr:to>
      <xdr:col>49</xdr:col>
      <xdr:colOff>584199</xdr:colOff>
      <xdr:row>30</xdr:row>
      <xdr:rowOff>106018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543D201-E507-473F-B66C-D7BED5719A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50800</xdr:colOff>
      <xdr:row>11</xdr:row>
      <xdr:rowOff>184150</xdr:rowOff>
    </xdr:from>
    <xdr:to>
      <xdr:col>31</xdr:col>
      <xdr:colOff>635000</xdr:colOff>
      <xdr:row>35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127000</xdr:colOff>
      <xdr:row>36</xdr:row>
      <xdr:rowOff>63500</xdr:rowOff>
    </xdr:from>
    <xdr:to>
      <xdr:col>32</xdr:col>
      <xdr:colOff>50800</xdr:colOff>
      <xdr:row>60</xdr:row>
      <xdr:rowOff>69850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618ED13-2077-4AE1-BA28-BF4C564446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866774" y="3022600"/>
    <xdr:ext cx="15351126" cy="3600000"/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914400" y="7404100"/>
    <xdr:ext cx="15351126" cy="3600000"/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113F7837-DF8F-4AB3-B4F9-44DE533F92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1536700" y="11925300"/>
    <xdr:ext cx="21488399" cy="44831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511300" y="7215654"/>
    <xdr:ext cx="21615400" cy="4506445"/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  <xdr:absoluteAnchor>
    <xdr:pos x="1524000" y="16789400"/>
    <xdr:ext cx="21539200" cy="4506445"/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C561D826-3C7F-4343-8F53-F181C3A104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9</xdr:row>
      <xdr:rowOff>63500</xdr:rowOff>
    </xdr:from>
    <xdr:to>
      <xdr:col>29</xdr:col>
      <xdr:colOff>596900</xdr:colOff>
      <xdr:row>32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266700</xdr:colOff>
      <xdr:row>32</xdr:row>
      <xdr:rowOff>184149</xdr:rowOff>
    </xdr:from>
    <xdr:to>
      <xdr:col>30</xdr:col>
      <xdr:colOff>508000</xdr:colOff>
      <xdr:row>58</xdr:row>
      <xdr:rowOff>63499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4">
    <tabColor rgb="FFFF0000"/>
  </sheetPr>
  <dimension ref="B1:AN20"/>
  <sheetViews>
    <sheetView tabSelected="1" zoomScale="75" zoomScaleNormal="75" workbookViewId="0">
      <selection activeCell="AG27" sqref="AG27"/>
    </sheetView>
  </sheetViews>
  <sheetFormatPr defaultColWidth="9.140625" defaultRowHeight="15" x14ac:dyDescent="0.25"/>
  <cols>
    <col min="1" max="1" width="5.140625" style="7" customWidth="1"/>
    <col min="2" max="2" width="35.7109375" style="7" customWidth="1"/>
    <col min="3" max="3" width="10.42578125" style="7" bestFit="1" customWidth="1"/>
    <col min="4" max="37" width="8.7109375" style="7" bestFit="1" customWidth="1"/>
    <col min="38" max="39" width="8.5703125" style="7" customWidth="1"/>
    <col min="40" max="16384" width="9.140625" style="7"/>
  </cols>
  <sheetData>
    <row r="1" spans="2:40" x14ac:dyDescent="0.25">
      <c r="B1" s="4" t="s">
        <v>128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5"/>
      <c r="Y1" s="5"/>
      <c r="Z1" s="5"/>
      <c r="AA1" s="5"/>
      <c r="AB1" s="5"/>
    </row>
    <row r="2" spans="2:40" x14ac:dyDescent="0.25"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9"/>
      <c r="X2" s="8"/>
      <c r="Y2" s="8"/>
      <c r="Z2" s="8"/>
      <c r="AA2" s="8"/>
      <c r="AB2" s="8"/>
    </row>
    <row r="3" spans="2:40" s="12" customFormat="1" x14ac:dyDescent="0.25">
      <c r="B3" s="10"/>
      <c r="C3" s="10">
        <v>1990</v>
      </c>
      <c r="D3" s="10">
        <v>1991</v>
      </c>
      <c r="E3" s="10">
        <v>1992</v>
      </c>
      <c r="F3" s="10">
        <v>1993</v>
      </c>
      <c r="G3" s="10">
        <v>1994</v>
      </c>
      <c r="H3" s="10">
        <v>1995</v>
      </c>
      <c r="I3" s="10">
        <v>1996</v>
      </c>
      <c r="J3" s="10">
        <v>1997</v>
      </c>
      <c r="K3" s="10">
        <v>1998</v>
      </c>
      <c r="L3" s="10">
        <v>1999</v>
      </c>
      <c r="M3" s="10">
        <v>2000</v>
      </c>
      <c r="N3" s="10">
        <v>2001</v>
      </c>
      <c r="O3" s="10">
        <v>2002</v>
      </c>
      <c r="P3" s="10">
        <v>2003</v>
      </c>
      <c r="Q3" s="10">
        <v>2004</v>
      </c>
      <c r="R3" s="10">
        <v>2005</v>
      </c>
      <c r="S3" s="10">
        <v>2006</v>
      </c>
      <c r="T3" s="10">
        <v>2007</v>
      </c>
      <c r="U3" s="10">
        <v>2008</v>
      </c>
      <c r="V3" s="10">
        <v>2009</v>
      </c>
      <c r="W3" s="11">
        <v>2010</v>
      </c>
      <c r="X3" s="10">
        <v>2011</v>
      </c>
      <c r="Y3" s="10">
        <v>2012</v>
      </c>
      <c r="Z3" s="10">
        <v>2013</v>
      </c>
      <c r="AA3" s="10">
        <v>2014</v>
      </c>
      <c r="AB3" s="10">
        <v>2015</v>
      </c>
      <c r="AC3" s="10">
        <v>2016</v>
      </c>
      <c r="AD3" s="10">
        <v>2017</v>
      </c>
      <c r="AE3" s="10">
        <v>2018</v>
      </c>
      <c r="AF3" s="10">
        <v>2019</v>
      </c>
      <c r="AG3" s="10">
        <v>2020</v>
      </c>
      <c r="AH3" s="10">
        <v>2021</v>
      </c>
      <c r="AI3" s="10">
        <v>2022</v>
      </c>
      <c r="AJ3" s="10">
        <v>2023</v>
      </c>
      <c r="AK3" s="10">
        <v>2024</v>
      </c>
    </row>
    <row r="4" spans="2:40" x14ac:dyDescent="0.25">
      <c r="B4" s="13" t="s">
        <v>13</v>
      </c>
      <c r="C4" s="14">
        <v>31084.585789909332</v>
      </c>
      <c r="D4" s="14">
        <v>32133.369063288064</v>
      </c>
      <c r="E4" s="14">
        <v>32007.051500552207</v>
      </c>
      <c r="F4" s="14">
        <v>32171.77047215556</v>
      </c>
      <c r="G4" s="14">
        <v>33146.328205599391</v>
      </c>
      <c r="H4" s="14">
        <v>34041.172051976006</v>
      </c>
      <c r="I4" s="14">
        <v>35615.792881153204</v>
      </c>
      <c r="J4" s="14">
        <v>36711.488700110727</v>
      </c>
      <c r="K4" s="14">
        <v>38903.858961164296</v>
      </c>
      <c r="L4" s="14">
        <v>40332.746548600182</v>
      </c>
      <c r="M4" s="14">
        <v>42627.240811996904</v>
      </c>
      <c r="N4" s="14">
        <v>44725.833649112319</v>
      </c>
      <c r="O4" s="14">
        <v>43489.549673067268</v>
      </c>
      <c r="P4" s="14">
        <v>44189.015213569568</v>
      </c>
      <c r="Q4" s="14">
        <v>43895.911489287886</v>
      </c>
      <c r="R4" s="14">
        <v>45721.844160983084</v>
      </c>
      <c r="S4" s="14">
        <v>45240.618640872461</v>
      </c>
      <c r="T4" s="14">
        <v>45153.657453351043</v>
      </c>
      <c r="U4" s="14">
        <v>45241.507835299271</v>
      </c>
      <c r="V4" s="14">
        <v>40791.232372410974</v>
      </c>
      <c r="W4" s="14">
        <v>40450.166908086969</v>
      </c>
      <c r="X4" s="14">
        <v>36901.926765875156</v>
      </c>
      <c r="Y4" s="14">
        <v>36992.74954578621</v>
      </c>
      <c r="Z4" s="14">
        <v>35857.723024348837</v>
      </c>
      <c r="AA4" s="14">
        <v>35189.388219940527</v>
      </c>
      <c r="AB4" s="14">
        <v>36854.660234420189</v>
      </c>
      <c r="AC4" s="14">
        <v>38396.012657063678</v>
      </c>
      <c r="AD4" s="14">
        <v>37075.388740608119</v>
      </c>
      <c r="AE4" s="14">
        <v>36805.527885535914</v>
      </c>
      <c r="AF4" s="14">
        <v>35219.258888895907</v>
      </c>
      <c r="AG4" s="14">
        <v>33123.384639533899</v>
      </c>
      <c r="AH4" s="14">
        <v>34977.258343839407</v>
      </c>
      <c r="AI4" s="14">
        <v>34309.322693853574</v>
      </c>
      <c r="AJ4" s="14">
        <v>31451.139097630381</v>
      </c>
      <c r="AK4" s="14">
        <v>30987.00706472393</v>
      </c>
      <c r="AL4" s="2"/>
      <c r="AN4" s="2"/>
    </row>
    <row r="5" spans="2:40" x14ac:dyDescent="0.25">
      <c r="B5" s="13" t="s">
        <v>12</v>
      </c>
      <c r="C5" s="14">
        <v>3123.7666097779188</v>
      </c>
      <c r="D5" s="14">
        <v>2848.9138165458526</v>
      </c>
      <c r="E5" s="14">
        <v>2774.2712161089939</v>
      </c>
      <c r="F5" s="14">
        <v>2771.9335659659819</v>
      </c>
      <c r="G5" s="14">
        <v>3047.77073380396</v>
      </c>
      <c r="H5" s="14">
        <v>3031.3802687187117</v>
      </c>
      <c r="I5" s="14">
        <v>3207.6215973465587</v>
      </c>
      <c r="J5" s="14">
        <v>3642.6627406697589</v>
      </c>
      <c r="K5" s="14">
        <v>3436.8236508267387</v>
      </c>
      <c r="L5" s="14">
        <v>3566.4079812760679</v>
      </c>
      <c r="M5" s="14">
        <v>4337.3184514537243</v>
      </c>
      <c r="N5" s="14">
        <v>4408.7389899692653</v>
      </c>
      <c r="O5" s="14">
        <v>3914.1282783233742</v>
      </c>
      <c r="P5" s="14">
        <v>3328.856456104515</v>
      </c>
      <c r="Q5" s="14">
        <v>3523.5090222425342</v>
      </c>
      <c r="R5" s="14">
        <v>3804.2089313787374</v>
      </c>
      <c r="S5" s="14">
        <v>3727.491878292718</v>
      </c>
      <c r="T5" s="14">
        <v>3781.5527149406516</v>
      </c>
      <c r="U5" s="14">
        <v>3520.613882803349</v>
      </c>
      <c r="V5" s="14">
        <v>2675.230970578461</v>
      </c>
      <c r="W5" s="14">
        <v>2445.5246141681996</v>
      </c>
      <c r="X5" s="14">
        <v>2319.6901082303903</v>
      </c>
      <c r="Y5" s="14">
        <v>2516.401725027848</v>
      </c>
      <c r="Z5" s="14">
        <v>2458.5659860150136</v>
      </c>
      <c r="AA5" s="14">
        <v>2870.8757917427524</v>
      </c>
      <c r="AB5" s="14">
        <v>3052.3813410578591</v>
      </c>
      <c r="AC5" s="14">
        <v>3265.8726093154723</v>
      </c>
      <c r="AD5" s="14">
        <v>3275.400926682772</v>
      </c>
      <c r="AE5" s="14">
        <v>3024.9048193245358</v>
      </c>
      <c r="AF5" s="14">
        <v>2969.7045327224646</v>
      </c>
      <c r="AG5" s="14">
        <v>2659.355910650962</v>
      </c>
      <c r="AH5" s="14">
        <v>3061.6014604447046</v>
      </c>
      <c r="AI5" s="14">
        <v>2842.544278103243</v>
      </c>
      <c r="AJ5" s="14">
        <v>2649.0071904708257</v>
      </c>
      <c r="AK5" s="14">
        <v>2369.9283407567482</v>
      </c>
      <c r="AL5" s="2"/>
      <c r="AN5" s="2"/>
    </row>
    <row r="6" spans="2:40" x14ac:dyDescent="0.25">
      <c r="B6" s="13" t="s">
        <v>11</v>
      </c>
      <c r="C6" s="14">
        <v>19759.886689205632</v>
      </c>
      <c r="D6" s="14">
        <v>19861.569707146929</v>
      </c>
      <c r="E6" s="14">
        <v>19976.955387965274</v>
      </c>
      <c r="F6" s="14">
        <v>20206.665891707333</v>
      </c>
      <c r="G6" s="14">
        <v>20239.07352933798</v>
      </c>
      <c r="H6" s="14">
        <v>20711.896802744439</v>
      </c>
      <c r="I6" s="14">
        <v>21137.387421055886</v>
      </c>
      <c r="J6" s="14">
        <v>21233.593575200295</v>
      </c>
      <c r="K6" s="14">
        <v>21657.275386956349</v>
      </c>
      <c r="L6" s="14">
        <v>21281.841031905406</v>
      </c>
      <c r="M6" s="14">
        <v>20321.864012181777</v>
      </c>
      <c r="N6" s="14">
        <v>20007.714185496949</v>
      </c>
      <c r="O6" s="14">
        <v>19693.962178561465</v>
      </c>
      <c r="P6" s="14">
        <v>19936.851725293636</v>
      </c>
      <c r="Q6" s="14">
        <v>19610.898489105377</v>
      </c>
      <c r="R6" s="14">
        <v>19095.011325377069</v>
      </c>
      <c r="S6" s="14">
        <v>18731.796382358625</v>
      </c>
      <c r="T6" s="14">
        <v>18648.38645107839</v>
      </c>
      <c r="U6" s="14">
        <v>18226.9175174907</v>
      </c>
      <c r="V6" s="14">
        <v>17958.902433829622</v>
      </c>
      <c r="W6" s="14">
        <v>18166.209867430203</v>
      </c>
      <c r="X6" s="14">
        <v>17779.507548735965</v>
      </c>
      <c r="Y6" s="14">
        <v>18108.060926589606</v>
      </c>
      <c r="Z6" s="14">
        <v>18781.120664828297</v>
      </c>
      <c r="AA6" s="14">
        <v>18923.212619899288</v>
      </c>
      <c r="AB6" s="14">
        <v>19344.651841078932</v>
      </c>
      <c r="AC6" s="14">
        <v>19911.953440397345</v>
      </c>
      <c r="AD6" s="14">
        <v>20502.839449261857</v>
      </c>
      <c r="AE6" s="14">
        <v>20728.185292157737</v>
      </c>
      <c r="AF6" s="14">
        <v>20600.645798055579</v>
      </c>
      <c r="AG6" s="14">
        <v>20878.095763223457</v>
      </c>
      <c r="AH6" s="14">
        <v>21266.64088257981</v>
      </c>
      <c r="AI6" s="14">
        <v>20873.826235475412</v>
      </c>
      <c r="AJ6" s="14">
        <v>19933.684751891404</v>
      </c>
      <c r="AK6" s="14">
        <v>19640.937350261072</v>
      </c>
      <c r="AL6" s="2"/>
      <c r="AN6" s="2"/>
    </row>
    <row r="7" spans="2:40" x14ac:dyDescent="0.25">
      <c r="B7" s="13" t="s">
        <v>9</v>
      </c>
      <c r="C7" s="14">
        <v>1709.2379654880638</v>
      </c>
      <c r="D7" s="14">
        <v>1799.7259717319207</v>
      </c>
      <c r="E7" s="14">
        <v>1872.6110167758227</v>
      </c>
      <c r="F7" s="14">
        <v>1928.6353960838107</v>
      </c>
      <c r="G7" s="14">
        <v>1978.8855789392078</v>
      </c>
      <c r="H7" s="14">
        <v>2019.7605435458233</v>
      </c>
      <c r="I7" s="14">
        <v>1884.4315270557624</v>
      </c>
      <c r="J7" s="14">
        <v>1576.982250910261</v>
      </c>
      <c r="K7" s="14">
        <v>1626.6006654526207</v>
      </c>
      <c r="L7" s="14">
        <v>1630.7580838813492</v>
      </c>
      <c r="M7" s="14">
        <v>1643.2779552875486</v>
      </c>
      <c r="N7" s="14">
        <v>1766.8598970748044</v>
      </c>
      <c r="O7" s="14">
        <v>1880.8930105084603</v>
      </c>
      <c r="P7" s="14">
        <v>1935.8113668287185</v>
      </c>
      <c r="Q7" s="14">
        <v>1656.717476832484</v>
      </c>
      <c r="R7" s="14">
        <v>1454.2732283395635</v>
      </c>
      <c r="S7" s="14">
        <v>1489.0608120747909</v>
      </c>
      <c r="T7" s="14">
        <v>962.33999441077265</v>
      </c>
      <c r="U7" s="14">
        <v>800.17858585700105</v>
      </c>
      <c r="V7" s="14">
        <v>603.78478589667623</v>
      </c>
      <c r="W7" s="14">
        <v>594.31068292949431</v>
      </c>
      <c r="X7" s="14">
        <v>688.42779394361173</v>
      </c>
      <c r="Y7" s="14">
        <v>594.26965456386336</v>
      </c>
      <c r="Z7" s="14">
        <v>764.6413799947901</v>
      </c>
      <c r="AA7" s="14">
        <v>949.68601610714006</v>
      </c>
      <c r="AB7" s="14">
        <v>1025.8248980477192</v>
      </c>
      <c r="AC7" s="14">
        <v>1019.2945208107094</v>
      </c>
      <c r="AD7" s="14">
        <v>988.07569435280891</v>
      </c>
      <c r="AE7" s="14">
        <v>943.37653365285883</v>
      </c>
      <c r="AF7" s="14">
        <v>908.39164361748976</v>
      </c>
      <c r="AG7" s="14">
        <v>888.91539159425031</v>
      </c>
      <c r="AH7" s="14">
        <v>834.58832434916496</v>
      </c>
      <c r="AI7" s="14">
        <v>880.17852983105195</v>
      </c>
      <c r="AJ7" s="14">
        <v>853.04016410544261</v>
      </c>
      <c r="AK7" s="14">
        <v>827.59806726181171</v>
      </c>
      <c r="AL7" s="2"/>
      <c r="AN7" s="2"/>
    </row>
    <row r="8" spans="2:40" x14ac:dyDescent="0.25">
      <c r="B8" s="15" t="s">
        <v>19</v>
      </c>
      <c r="C8" s="16">
        <f>SUM(C4:C7)</f>
        <v>55677.47705438095</v>
      </c>
      <c r="D8" s="16">
        <f t="shared" ref="D8:AK8" si="0">SUM(D4:D7)</f>
        <v>56643.578558712768</v>
      </c>
      <c r="E8" s="16">
        <f t="shared" si="0"/>
        <v>56630.889121402295</v>
      </c>
      <c r="F8" s="16">
        <f t="shared" si="0"/>
        <v>57079.00532591268</v>
      </c>
      <c r="G8" s="16">
        <f t="shared" si="0"/>
        <v>58412.058047680548</v>
      </c>
      <c r="H8" s="16">
        <f t="shared" si="0"/>
        <v>59804.209666984985</v>
      </c>
      <c r="I8" s="16">
        <f t="shared" si="0"/>
        <v>61845.233426611412</v>
      </c>
      <c r="J8" s="16">
        <f t="shared" si="0"/>
        <v>63164.727266891037</v>
      </c>
      <c r="K8" s="16">
        <f t="shared" si="0"/>
        <v>65624.5586644</v>
      </c>
      <c r="L8" s="16">
        <f t="shared" si="0"/>
        <v>66811.753645663004</v>
      </c>
      <c r="M8" s="16">
        <f t="shared" si="0"/>
        <v>68929.701230919949</v>
      </c>
      <c r="N8" s="16">
        <f t="shared" si="0"/>
        <v>70909.146721653335</v>
      </c>
      <c r="O8" s="16">
        <f t="shared" si="0"/>
        <v>68978.533140460568</v>
      </c>
      <c r="P8" s="16">
        <f t="shared" si="0"/>
        <v>69390.534761796429</v>
      </c>
      <c r="Q8" s="16">
        <f t="shared" si="0"/>
        <v>68687.036477468268</v>
      </c>
      <c r="R8" s="16">
        <f t="shared" si="0"/>
        <v>70075.337646078449</v>
      </c>
      <c r="S8" s="16">
        <f t="shared" si="0"/>
        <v>69188.967713598598</v>
      </c>
      <c r="T8" s="16">
        <f t="shared" si="0"/>
        <v>68545.936613780854</v>
      </c>
      <c r="U8" s="16">
        <f t="shared" si="0"/>
        <v>67789.217821450322</v>
      </c>
      <c r="V8" s="16">
        <f t="shared" si="0"/>
        <v>62029.150562715731</v>
      </c>
      <c r="W8" s="16">
        <f t="shared" si="0"/>
        <v>61656.212072614864</v>
      </c>
      <c r="X8" s="16">
        <f t="shared" si="0"/>
        <v>57689.552216785123</v>
      </c>
      <c r="Y8" s="16">
        <f t="shared" si="0"/>
        <v>58211.481851967525</v>
      </c>
      <c r="Z8" s="16">
        <f t="shared" si="0"/>
        <v>57862.051055186937</v>
      </c>
      <c r="AA8" s="16">
        <f t="shared" si="0"/>
        <v>57933.162647689707</v>
      </c>
      <c r="AB8" s="16">
        <f t="shared" si="0"/>
        <v>60277.518314604706</v>
      </c>
      <c r="AC8" s="16">
        <f t="shared" si="0"/>
        <v>62593.133227587205</v>
      </c>
      <c r="AD8" s="16">
        <f t="shared" si="0"/>
        <v>61841.704810905561</v>
      </c>
      <c r="AE8" s="16">
        <f t="shared" si="0"/>
        <v>61501.994530671043</v>
      </c>
      <c r="AF8" s="16">
        <f t="shared" si="0"/>
        <v>59698.00086329144</v>
      </c>
      <c r="AG8" s="16">
        <f t="shared" si="0"/>
        <v>57549.751705002571</v>
      </c>
      <c r="AH8" s="16">
        <f t="shared" si="0"/>
        <v>60140.08901121308</v>
      </c>
      <c r="AI8" s="16">
        <f t="shared" si="0"/>
        <v>58905.871737263275</v>
      </c>
      <c r="AJ8" s="16">
        <f t="shared" si="0"/>
        <v>54886.871204098054</v>
      </c>
      <c r="AK8" s="16">
        <f t="shared" si="0"/>
        <v>53825.470823003554</v>
      </c>
      <c r="AL8" s="249"/>
    </row>
    <row r="9" spans="2:40" x14ac:dyDescent="0.25">
      <c r="B9" s="246"/>
      <c r="C9" s="247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  <c r="AJ9" s="247"/>
      <c r="AK9" s="247"/>
      <c r="AL9" s="249"/>
    </row>
    <row r="10" spans="2:40" x14ac:dyDescent="0.25">
      <c r="B10" s="15" t="s">
        <v>225</v>
      </c>
      <c r="C10" s="248">
        <v>55750.794370683841</v>
      </c>
      <c r="D10" s="248">
        <v>56716.880647918013</v>
      </c>
      <c r="E10" s="248">
        <v>56704.482328201753</v>
      </c>
      <c r="F10" s="248">
        <v>57152.92584323624</v>
      </c>
      <c r="G10" s="248">
        <v>58487.006090543771</v>
      </c>
      <c r="H10" s="248">
        <v>59879.288850557554</v>
      </c>
      <c r="I10" s="248">
        <v>61920.191058797303</v>
      </c>
      <c r="J10" s="248">
        <v>63239.934446871317</v>
      </c>
      <c r="K10" s="248">
        <v>65700.083639106844</v>
      </c>
      <c r="L10" s="248">
        <v>66885.14673504667</v>
      </c>
      <c r="M10" s="248">
        <v>68998.65138716466</v>
      </c>
      <c r="N10" s="248">
        <v>70981.579482178568</v>
      </c>
      <c r="O10" s="248">
        <v>69056.259704119831</v>
      </c>
      <c r="P10" s="248">
        <v>69468.715463028755</v>
      </c>
      <c r="Q10" s="248">
        <v>68767.733683259794</v>
      </c>
      <c r="R10" s="248">
        <v>70151.468664086322</v>
      </c>
      <c r="S10" s="248">
        <v>69266.773974823693</v>
      </c>
      <c r="T10" s="248">
        <v>68627.698642694915</v>
      </c>
      <c r="U10" s="248">
        <v>67869.054635730077</v>
      </c>
      <c r="V10" s="248">
        <v>62107.550242925063</v>
      </c>
      <c r="W10" s="248">
        <v>61734.564019610043</v>
      </c>
      <c r="X10" s="248">
        <v>57767.550223310165</v>
      </c>
      <c r="Y10" s="248">
        <v>58291.961360457542</v>
      </c>
      <c r="Z10" s="248">
        <v>57945.025109253285</v>
      </c>
      <c r="AA10" s="248">
        <v>58011.248768793688</v>
      </c>
      <c r="AB10" s="248">
        <v>60357.252621663385</v>
      </c>
      <c r="AC10" s="248">
        <v>62674.815498521653</v>
      </c>
      <c r="AD10" s="248">
        <v>61934.234395415668</v>
      </c>
      <c r="AE10" s="248">
        <v>61596.710721040414</v>
      </c>
      <c r="AF10" s="248">
        <v>59796.105500037229</v>
      </c>
      <c r="AG10" s="248">
        <v>57640.901232805001</v>
      </c>
      <c r="AH10" s="248">
        <v>60236.991983986656</v>
      </c>
      <c r="AI10" s="248">
        <v>59010.440005407458</v>
      </c>
      <c r="AJ10" s="248">
        <v>54992.300818624237</v>
      </c>
      <c r="AK10" s="248">
        <v>53930.936878473418</v>
      </c>
      <c r="AL10" s="249"/>
    </row>
    <row r="11" spans="2:40" x14ac:dyDescent="0.25">
      <c r="B11" s="17"/>
      <c r="C11" s="234"/>
      <c r="D11" s="234"/>
      <c r="E11" s="234"/>
      <c r="F11" s="234"/>
      <c r="G11" s="234"/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X11" s="234"/>
      <c r="Y11" s="234"/>
      <c r="Z11" s="234"/>
      <c r="AA11" s="234"/>
      <c r="AB11" s="234"/>
      <c r="AC11" s="234"/>
      <c r="AD11" s="234"/>
      <c r="AE11" s="234"/>
      <c r="AF11" s="234"/>
      <c r="AG11" s="234"/>
      <c r="AH11" s="234"/>
      <c r="AI11" s="234"/>
      <c r="AJ11" s="234"/>
      <c r="AK11" s="234"/>
      <c r="AL11" s="249"/>
    </row>
    <row r="12" spans="2:40" x14ac:dyDescent="0.25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2:40" x14ac:dyDescent="0.25">
      <c r="V13" s="18"/>
      <c r="W13" s="18"/>
      <c r="X13" s="18"/>
      <c r="Y13" s="18"/>
      <c r="Z13" s="18"/>
      <c r="AA13" s="18"/>
      <c r="AB13" s="18"/>
    </row>
    <row r="14" spans="2:40" x14ac:dyDescent="0.25">
      <c r="V14" s="18"/>
      <c r="W14" s="18"/>
      <c r="X14" s="18"/>
      <c r="Y14" s="18"/>
      <c r="Z14" s="18"/>
      <c r="AA14" s="18"/>
      <c r="AB14" s="18"/>
    </row>
    <row r="15" spans="2:40" x14ac:dyDescent="0.25">
      <c r="V15" s="18"/>
      <c r="W15" s="18"/>
      <c r="X15" s="18"/>
      <c r="Y15" s="18"/>
      <c r="Z15" s="18"/>
      <c r="AA15" s="18"/>
      <c r="AB15" s="18"/>
    </row>
    <row r="16" spans="2:40" x14ac:dyDescent="0.25">
      <c r="V16" s="18"/>
      <c r="W16" s="18"/>
      <c r="X16" s="18"/>
      <c r="Y16" s="18"/>
      <c r="Z16" s="18"/>
      <c r="AA16" s="18"/>
      <c r="AB16" s="18"/>
    </row>
    <row r="17" spans="22:37" x14ac:dyDescent="0.25">
      <c r="V17" s="18"/>
      <c r="W17" s="18"/>
      <c r="X17" s="18"/>
      <c r="Y17" s="18"/>
      <c r="Z17" s="18"/>
      <c r="AA17" s="18"/>
      <c r="AB17" s="18"/>
      <c r="AK17" s="254"/>
    </row>
    <row r="18" spans="22:37" x14ac:dyDescent="0.25">
      <c r="V18" s="18"/>
      <c r="W18" s="18"/>
      <c r="X18" s="18"/>
      <c r="Y18" s="18"/>
      <c r="Z18" s="18"/>
      <c r="AA18" s="18"/>
      <c r="AB18" s="18"/>
    </row>
    <row r="19" spans="22:37" x14ac:dyDescent="0.25">
      <c r="V19" s="18"/>
      <c r="W19" s="18"/>
      <c r="X19" s="18"/>
      <c r="Y19" s="18"/>
      <c r="Z19" s="18"/>
      <c r="AA19" s="18"/>
      <c r="AB19" s="18"/>
    </row>
    <row r="20" spans="22:37" x14ac:dyDescent="0.25">
      <c r="V20" s="18"/>
      <c r="W20" s="18"/>
      <c r="X20" s="18"/>
      <c r="Y20" s="18"/>
      <c r="Z20" s="18"/>
      <c r="AA20" s="18"/>
      <c r="AB20" s="18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>
    <tabColor theme="0" tint="-0.249977111117893"/>
  </sheetPr>
  <dimension ref="B1:AQ66"/>
  <sheetViews>
    <sheetView zoomScale="75" zoomScaleNormal="75" workbookViewId="0">
      <pane ySplit="1" topLeftCell="A68" activePane="bottomLeft" state="frozen"/>
      <selection pane="bottomLeft"/>
    </sheetView>
  </sheetViews>
  <sheetFormatPr defaultColWidth="9.140625" defaultRowHeight="15" x14ac:dyDescent="0.25"/>
  <cols>
    <col min="1" max="1" width="3.28515625" style="57" customWidth="1"/>
    <col min="2" max="2" width="32" style="57" bestFit="1" customWidth="1"/>
    <col min="3" max="31" width="10.42578125" style="57" bestFit="1" customWidth="1"/>
    <col min="32" max="33" width="10.42578125" style="57" customWidth="1"/>
    <col min="34" max="34" width="10.42578125" style="57" bestFit="1" customWidth="1"/>
    <col min="35" max="37" width="10.42578125" style="57" customWidth="1"/>
    <col min="38" max="38" width="10.42578125" style="214" customWidth="1"/>
    <col min="39" max="39" width="9.28515625" style="57" bestFit="1" customWidth="1"/>
    <col min="40" max="40" width="9.140625" style="57"/>
    <col min="41" max="41" width="11.5703125" style="57" bestFit="1" customWidth="1"/>
    <col min="42" max="16384" width="9.140625" style="57"/>
  </cols>
  <sheetData>
    <row r="1" spans="2:43" s="83" customFormat="1" x14ac:dyDescent="0.25">
      <c r="B1" s="94" t="s">
        <v>37</v>
      </c>
      <c r="C1" s="88">
        <v>1990</v>
      </c>
      <c r="D1" s="88">
        <v>1991</v>
      </c>
      <c r="E1" s="88">
        <v>1992</v>
      </c>
      <c r="F1" s="88">
        <v>1993</v>
      </c>
      <c r="G1" s="88">
        <v>1994</v>
      </c>
      <c r="H1" s="88">
        <v>1995</v>
      </c>
      <c r="I1" s="88">
        <v>1996</v>
      </c>
      <c r="J1" s="88">
        <v>1997</v>
      </c>
      <c r="K1" s="88">
        <v>1998</v>
      </c>
      <c r="L1" s="88">
        <v>1999</v>
      </c>
      <c r="M1" s="88">
        <v>2000</v>
      </c>
      <c r="N1" s="88">
        <v>2001</v>
      </c>
      <c r="O1" s="88">
        <v>2002</v>
      </c>
      <c r="P1" s="88">
        <v>2003</v>
      </c>
      <c r="Q1" s="88">
        <v>2004</v>
      </c>
      <c r="R1" s="88">
        <v>2005</v>
      </c>
      <c r="S1" s="88">
        <v>2006</v>
      </c>
      <c r="T1" s="88">
        <v>2007</v>
      </c>
      <c r="U1" s="88">
        <v>2008</v>
      </c>
      <c r="V1" s="88">
        <v>2009</v>
      </c>
      <c r="W1" s="88">
        <v>2010</v>
      </c>
      <c r="X1" s="88">
        <v>2011</v>
      </c>
      <c r="Y1" s="88">
        <v>2012</v>
      </c>
      <c r="Z1" s="88">
        <v>2013</v>
      </c>
      <c r="AA1" s="88">
        <v>2014</v>
      </c>
      <c r="AB1" s="88">
        <v>2015</v>
      </c>
      <c r="AC1" s="88">
        <v>2016</v>
      </c>
      <c r="AD1" s="88">
        <v>2017</v>
      </c>
      <c r="AE1" s="88">
        <v>2018</v>
      </c>
      <c r="AF1" s="88">
        <v>2019</v>
      </c>
      <c r="AG1" s="88">
        <v>2020</v>
      </c>
      <c r="AH1" s="88">
        <v>2021</v>
      </c>
      <c r="AI1" s="88">
        <v>2022</v>
      </c>
      <c r="AJ1" s="88">
        <v>2023</v>
      </c>
      <c r="AK1" s="88">
        <v>2024</v>
      </c>
      <c r="AL1" s="22"/>
    </row>
    <row r="2" spans="2:43" s="134" customFormat="1" x14ac:dyDescent="0.25">
      <c r="B2" s="89" t="s">
        <v>36</v>
      </c>
      <c r="C2" s="179">
        <v>11216.006897188001</v>
      </c>
      <c r="D2" s="179">
        <v>11676.912642158377</v>
      </c>
      <c r="E2" s="179">
        <v>12338.10194363468</v>
      </c>
      <c r="F2" s="179">
        <v>12354.405702160786</v>
      </c>
      <c r="G2" s="179">
        <v>12691.720569085026</v>
      </c>
      <c r="H2" s="179">
        <v>13376.335800202443</v>
      </c>
      <c r="I2" s="179">
        <v>14096.080157652261</v>
      </c>
      <c r="J2" s="179">
        <v>14753.528053849999</v>
      </c>
      <c r="K2" s="179">
        <v>15134.319622632313</v>
      </c>
      <c r="L2" s="179">
        <v>15792.726170428798</v>
      </c>
      <c r="M2" s="179">
        <v>16109.096093165621</v>
      </c>
      <c r="N2" s="179">
        <v>17326.330767245956</v>
      </c>
      <c r="O2" s="179">
        <v>16410.693012880536</v>
      </c>
      <c r="P2" s="179">
        <v>15715.357716204478</v>
      </c>
      <c r="Q2" s="179">
        <v>15326.066218735728</v>
      </c>
      <c r="R2" s="179">
        <v>15818.048991002814</v>
      </c>
      <c r="S2" s="179">
        <v>15065.19889828164</v>
      </c>
      <c r="T2" s="179">
        <v>14570.702096295341</v>
      </c>
      <c r="U2" s="179">
        <v>14691.39429169633</v>
      </c>
      <c r="V2" s="179">
        <v>13103.044786983448</v>
      </c>
      <c r="W2" s="179">
        <v>13363.791583812799</v>
      </c>
      <c r="X2" s="179">
        <v>11967.75681959947</v>
      </c>
      <c r="Y2" s="179">
        <v>12810.007277878158</v>
      </c>
      <c r="Z2" s="179">
        <v>11449.199806029827</v>
      </c>
      <c r="AA2" s="179">
        <v>11244.354276005261</v>
      </c>
      <c r="AB2" s="179">
        <v>11853.549913721332</v>
      </c>
      <c r="AC2" s="179">
        <v>12575.059382456768</v>
      </c>
      <c r="AD2" s="179">
        <v>11762.707268659155</v>
      </c>
      <c r="AE2" s="179">
        <v>10442.012169952055</v>
      </c>
      <c r="AF2" s="179">
        <v>9197.6989274573461</v>
      </c>
      <c r="AG2" s="179">
        <v>8551.7849155144249</v>
      </c>
      <c r="AH2" s="179">
        <v>10085.640873085991</v>
      </c>
      <c r="AI2" s="179">
        <v>9902.8754882407538</v>
      </c>
      <c r="AJ2" s="179">
        <v>7760.1043382036623</v>
      </c>
      <c r="AK2" s="179">
        <v>7061.4834117686123</v>
      </c>
      <c r="AL2" s="215"/>
      <c r="AM2" s="2"/>
      <c r="AO2" s="2"/>
    </row>
    <row r="3" spans="2:43" s="134" customFormat="1" x14ac:dyDescent="0.25">
      <c r="B3" s="89" t="s">
        <v>35</v>
      </c>
      <c r="C3" s="179">
        <v>4093.4796725040505</v>
      </c>
      <c r="D3" s="179">
        <v>4390.2590444083089</v>
      </c>
      <c r="E3" s="179">
        <v>4068.8257660118916</v>
      </c>
      <c r="F3" s="179">
        <v>4276.272644262639</v>
      </c>
      <c r="G3" s="179">
        <v>4544.6400942844357</v>
      </c>
      <c r="H3" s="179">
        <v>4567.553656866784</v>
      </c>
      <c r="I3" s="179">
        <v>4410.431952642155</v>
      </c>
      <c r="J3" s="179">
        <v>4761.1133863428286</v>
      </c>
      <c r="K3" s="179">
        <v>4740.5144831688394</v>
      </c>
      <c r="L3" s="179">
        <v>4922.5957466858717</v>
      </c>
      <c r="M3" s="179">
        <v>5706.0835225042592</v>
      </c>
      <c r="N3" s="179">
        <v>5679.0817327494815</v>
      </c>
      <c r="O3" s="179">
        <v>5345.4098937067083</v>
      </c>
      <c r="P3" s="179">
        <v>5460.0404328108043</v>
      </c>
      <c r="Q3" s="179">
        <v>5524.4635461483958</v>
      </c>
      <c r="R3" s="179">
        <v>5653.3355829282928</v>
      </c>
      <c r="S3" s="179">
        <v>5451.273204518543</v>
      </c>
      <c r="T3" s="179">
        <v>5526.5338550347233</v>
      </c>
      <c r="U3" s="179">
        <v>5352.2349175943164</v>
      </c>
      <c r="V3" s="179">
        <v>4329.6502892322878</v>
      </c>
      <c r="W3" s="179">
        <v>4271.8350090174663</v>
      </c>
      <c r="X3" s="179">
        <v>3842.2146370610831</v>
      </c>
      <c r="Y3" s="179">
        <v>3921.6508378838525</v>
      </c>
      <c r="Z3" s="179">
        <v>4145.4267726951784</v>
      </c>
      <c r="AA3" s="179">
        <v>4206.8681022787141</v>
      </c>
      <c r="AB3" s="179">
        <v>4315.2741868049397</v>
      </c>
      <c r="AC3" s="179">
        <v>4401.1661014930587</v>
      </c>
      <c r="AD3" s="179">
        <v>4629.3968973696356</v>
      </c>
      <c r="AE3" s="179">
        <v>4830.4761723200036</v>
      </c>
      <c r="AF3" s="179">
        <v>4756.3893319215395</v>
      </c>
      <c r="AG3" s="179">
        <v>4755.6937496742967</v>
      </c>
      <c r="AH3" s="179">
        <v>4779.2879687929099</v>
      </c>
      <c r="AI3" s="179">
        <v>4523.0966688144526</v>
      </c>
      <c r="AJ3" s="179">
        <v>4315.4866912593925</v>
      </c>
      <c r="AK3" s="179">
        <v>4313.2159048485482</v>
      </c>
      <c r="AL3" s="215"/>
      <c r="AM3" s="2"/>
      <c r="AO3" s="2"/>
    </row>
    <row r="4" spans="2:43" s="134" customFormat="1" x14ac:dyDescent="0.25">
      <c r="B4" s="89" t="s">
        <v>1</v>
      </c>
      <c r="C4" s="179">
        <v>5143.2209966235951</v>
      </c>
      <c r="D4" s="179">
        <v>5322.784380216016</v>
      </c>
      <c r="E4" s="179">
        <v>5750.6987650146766</v>
      </c>
      <c r="F4" s="179">
        <v>5725.0387959524587</v>
      </c>
      <c r="G4" s="179">
        <v>5973.8891872805561</v>
      </c>
      <c r="H4" s="179">
        <v>6264.1164021529803</v>
      </c>
      <c r="I4" s="179">
        <v>7306.2867560263248</v>
      </c>
      <c r="J4" s="179">
        <v>7679.9384200278218</v>
      </c>
      <c r="K4" s="179">
        <v>9019.9298187072891</v>
      </c>
      <c r="L4" s="179">
        <v>9739.6286797150005</v>
      </c>
      <c r="M4" s="179">
        <v>10779.064760547242</v>
      </c>
      <c r="N4" s="179">
        <v>11302.081525030781</v>
      </c>
      <c r="O4" s="179">
        <v>11495.627052395097</v>
      </c>
      <c r="P4" s="179">
        <v>11698.307223508677</v>
      </c>
      <c r="Q4" s="179">
        <v>12416.765300888675</v>
      </c>
      <c r="R4" s="179">
        <v>13126.068210434123</v>
      </c>
      <c r="S4" s="179">
        <v>13806.78537503583</v>
      </c>
      <c r="T4" s="179">
        <v>14395.602041158794</v>
      </c>
      <c r="U4" s="179">
        <v>13666.755164102264</v>
      </c>
      <c r="V4" s="179">
        <v>12447.810291124999</v>
      </c>
      <c r="W4" s="179">
        <v>11533.578153225757</v>
      </c>
      <c r="X4" s="179">
        <v>11225.578970757138</v>
      </c>
      <c r="Y4" s="179">
        <v>10838.408338745505</v>
      </c>
      <c r="Z4" s="179">
        <v>11063.116542180649</v>
      </c>
      <c r="AA4" s="179">
        <v>11346.028320550098</v>
      </c>
      <c r="AB4" s="179">
        <v>11839.313128903908</v>
      </c>
      <c r="AC4" s="179">
        <v>12350.308810652072</v>
      </c>
      <c r="AD4" s="179">
        <v>12201.875775585755</v>
      </c>
      <c r="AE4" s="179">
        <v>12396.296074131824</v>
      </c>
      <c r="AF4" s="179">
        <v>12423.797859730013</v>
      </c>
      <c r="AG4" s="179">
        <v>10484.278463864932</v>
      </c>
      <c r="AH4" s="179">
        <v>11194.29520637038</v>
      </c>
      <c r="AI4" s="179">
        <v>11884.953384646595</v>
      </c>
      <c r="AJ4" s="179">
        <v>11932.664674559541</v>
      </c>
      <c r="AK4" s="179">
        <v>11782.611359599929</v>
      </c>
      <c r="AL4" s="215"/>
      <c r="AM4" s="2"/>
      <c r="AO4" s="2"/>
    </row>
    <row r="5" spans="2:43" s="134" customFormat="1" x14ac:dyDescent="0.25">
      <c r="B5" s="135" t="s">
        <v>34</v>
      </c>
      <c r="C5" s="179">
        <v>48.360789529164116</v>
      </c>
      <c r="D5" s="179">
        <v>43.854805602201672</v>
      </c>
      <c r="E5" s="179">
        <v>43.470007059750657</v>
      </c>
      <c r="F5" s="179">
        <v>37.391689953547015</v>
      </c>
      <c r="G5" s="179">
        <v>38.862450313677265</v>
      </c>
      <c r="H5" s="179">
        <v>45.697116921004714</v>
      </c>
      <c r="I5" s="179">
        <v>48.896696852246144</v>
      </c>
      <c r="J5" s="179">
        <v>51.369424838248491</v>
      </c>
      <c r="K5" s="179">
        <v>56.789035084243615</v>
      </c>
      <c r="L5" s="179">
        <v>64.312968052370067</v>
      </c>
      <c r="M5" s="179">
        <v>69.586910031693463</v>
      </c>
      <c r="N5" s="179">
        <v>69.136077450279558</v>
      </c>
      <c r="O5" s="179">
        <v>68.520075762474903</v>
      </c>
      <c r="P5" s="179">
        <v>71.117410555166373</v>
      </c>
      <c r="Q5" s="179">
        <v>67.874370020337707</v>
      </c>
      <c r="R5" s="179">
        <v>80.141860471140859</v>
      </c>
      <c r="S5" s="179">
        <v>91.963649588431764</v>
      </c>
      <c r="T5" s="179">
        <v>84.9516900796458</v>
      </c>
      <c r="U5" s="179">
        <v>80.462120990400322</v>
      </c>
      <c r="V5" s="179">
        <v>65.565419123182323</v>
      </c>
      <c r="W5" s="179">
        <v>49.4705956741413</v>
      </c>
      <c r="X5" s="179">
        <v>24.632325692914172</v>
      </c>
      <c r="Y5" s="179">
        <v>14.97827476980461</v>
      </c>
      <c r="Z5" s="179">
        <v>15.358355341539967</v>
      </c>
      <c r="AA5" s="179">
        <v>14.678887884352974</v>
      </c>
      <c r="AB5" s="179">
        <v>15.62687685430835</v>
      </c>
      <c r="AC5" s="179">
        <v>16.831728095726255</v>
      </c>
      <c r="AD5" s="179">
        <v>17.540612851391504</v>
      </c>
      <c r="AE5" s="179">
        <v>16.67822360034442</v>
      </c>
      <c r="AF5" s="179">
        <v>17.903994474182213</v>
      </c>
      <c r="AG5" s="179">
        <v>13.594785430850811</v>
      </c>
      <c r="AH5" s="179">
        <v>19.692297421431022</v>
      </c>
      <c r="AI5" s="179">
        <v>21.673740819461031</v>
      </c>
      <c r="AJ5" s="179">
        <v>23.216369448539961</v>
      </c>
      <c r="AK5" s="179">
        <v>26.033568178584662</v>
      </c>
      <c r="AL5" s="215"/>
      <c r="AM5" s="2"/>
      <c r="AO5" s="2"/>
    </row>
    <row r="6" spans="2:43" s="134" customFormat="1" x14ac:dyDescent="0.25">
      <c r="B6" s="135" t="s">
        <v>33</v>
      </c>
      <c r="C6" s="179">
        <v>4788.7433641908538</v>
      </c>
      <c r="D6" s="179">
        <v>4979.2935853473437</v>
      </c>
      <c r="E6" s="179">
        <v>5412.7291687710722</v>
      </c>
      <c r="F6" s="179">
        <v>5403.0089437360757</v>
      </c>
      <c r="G6" s="179">
        <v>5653.2220813042895</v>
      </c>
      <c r="H6" s="179">
        <v>5878.2853323804729</v>
      </c>
      <c r="I6" s="179">
        <v>6873.3524343746994</v>
      </c>
      <c r="J6" s="179">
        <v>7275.8747027656409</v>
      </c>
      <c r="K6" s="179">
        <v>8632.1541275434756</v>
      </c>
      <c r="L6" s="179">
        <v>9309.7239828636866</v>
      </c>
      <c r="M6" s="179">
        <v>10359.152974213341</v>
      </c>
      <c r="N6" s="179">
        <v>10825.288179406867</v>
      </c>
      <c r="O6" s="179">
        <v>11028.088926118107</v>
      </c>
      <c r="P6" s="179">
        <v>11199.276327588706</v>
      </c>
      <c r="Q6" s="179">
        <v>11850.432508851845</v>
      </c>
      <c r="R6" s="179">
        <v>12547.179742818616</v>
      </c>
      <c r="S6" s="179">
        <v>13178.476619747258</v>
      </c>
      <c r="T6" s="179">
        <v>13838.002085793229</v>
      </c>
      <c r="U6" s="179">
        <v>13083.471460404946</v>
      </c>
      <c r="V6" s="179">
        <v>11898.859360413157</v>
      </c>
      <c r="W6" s="179">
        <v>10988.056849293103</v>
      </c>
      <c r="X6" s="179">
        <v>10742.047088540223</v>
      </c>
      <c r="Y6" s="179">
        <v>10370.823938465943</v>
      </c>
      <c r="Z6" s="179">
        <v>10593.290585958775</v>
      </c>
      <c r="AA6" s="179">
        <v>10841.793191975079</v>
      </c>
      <c r="AB6" s="179">
        <v>11343.429004968184</v>
      </c>
      <c r="AC6" s="179">
        <v>11808.031846082626</v>
      </c>
      <c r="AD6" s="179">
        <v>11694.49419885353</v>
      </c>
      <c r="AE6" s="179">
        <v>11850.439044859624</v>
      </c>
      <c r="AF6" s="179">
        <v>11851.814476190053</v>
      </c>
      <c r="AG6" s="179">
        <v>9876.671682073269</v>
      </c>
      <c r="AH6" s="179">
        <v>10544.130799800794</v>
      </c>
      <c r="AI6" s="179">
        <v>11274.634126672499</v>
      </c>
      <c r="AJ6" s="179">
        <v>11299.339174814582</v>
      </c>
      <c r="AK6" s="179">
        <v>11154.766074538802</v>
      </c>
      <c r="AL6" s="215"/>
      <c r="AM6" s="2"/>
      <c r="AO6" s="2"/>
    </row>
    <row r="7" spans="2:43" s="134" customFormat="1" x14ac:dyDescent="0.25">
      <c r="B7" s="135" t="s">
        <v>218</v>
      </c>
      <c r="C7" s="179">
        <v>147.17404525824003</v>
      </c>
      <c r="D7" s="179">
        <v>142.93516146624</v>
      </c>
      <c r="E7" s="179">
        <v>128.18384587008001</v>
      </c>
      <c r="F7" s="179">
        <v>140.73094189440002</v>
      </c>
      <c r="G7" s="179">
        <v>132.59228501376001</v>
      </c>
      <c r="H7" s="179">
        <v>123.09718531967999</v>
      </c>
      <c r="I7" s="179">
        <v>143.44382752127999</v>
      </c>
      <c r="J7" s="179">
        <v>138.35716697088</v>
      </c>
      <c r="K7" s="179">
        <v>142.42649541120002</v>
      </c>
      <c r="L7" s="179">
        <v>137.00072415744</v>
      </c>
      <c r="M7" s="179">
        <v>136.08512525836801</v>
      </c>
      <c r="N7" s="179">
        <v>148.53048807168</v>
      </c>
      <c r="O7" s="179">
        <v>129.87939938687998</v>
      </c>
      <c r="P7" s="179">
        <v>143.44382752127999</v>
      </c>
      <c r="Q7" s="179">
        <v>151.24337369855999</v>
      </c>
      <c r="R7" s="179">
        <v>135.02802940591434</v>
      </c>
      <c r="S7" s="179">
        <v>135.02802940591434</v>
      </c>
      <c r="T7" s="179">
        <v>146.02613659225096</v>
      </c>
      <c r="U7" s="179">
        <v>154.7575356680731</v>
      </c>
      <c r="V7" s="179">
        <v>135.79539518085264</v>
      </c>
      <c r="W7" s="179">
        <v>134.75774483812967</v>
      </c>
      <c r="X7" s="179">
        <v>134.82492054084685</v>
      </c>
      <c r="Y7" s="179">
        <v>130.43014604512317</v>
      </c>
      <c r="Z7" s="179">
        <v>129.89084927087453</v>
      </c>
      <c r="AA7" s="179">
        <v>119.15715362980119</v>
      </c>
      <c r="AB7" s="179">
        <v>121.43673282786671</v>
      </c>
      <c r="AC7" s="179">
        <v>123.67630042111966</v>
      </c>
      <c r="AD7" s="179">
        <v>127.66973671158881</v>
      </c>
      <c r="AE7" s="179">
        <v>129.00863697232074</v>
      </c>
      <c r="AF7" s="179">
        <v>135.00040592698258</v>
      </c>
      <c r="AG7" s="179">
        <v>107.55618406760449</v>
      </c>
      <c r="AH7" s="179">
        <v>116.31823034311482</v>
      </c>
      <c r="AI7" s="179">
        <v>130.04888829006131</v>
      </c>
      <c r="AJ7" s="179">
        <v>136.90048390775132</v>
      </c>
      <c r="AK7" s="179">
        <v>146.14914888924883</v>
      </c>
      <c r="AL7" s="215"/>
      <c r="AM7" s="2"/>
      <c r="AO7" s="2"/>
    </row>
    <row r="8" spans="2:43" s="134" customFormat="1" x14ac:dyDescent="0.25">
      <c r="B8" s="135" t="s">
        <v>220</v>
      </c>
      <c r="C8" s="179">
        <v>85.7187097500384</v>
      </c>
      <c r="D8" s="179">
        <v>82.554852280975211</v>
      </c>
      <c r="E8" s="179">
        <v>92.088504414640795</v>
      </c>
      <c r="F8" s="179">
        <v>92.088504414640795</v>
      </c>
      <c r="G8" s="179">
        <v>104.74393429089361</v>
      </c>
      <c r="H8" s="179">
        <v>92.046424688164791</v>
      </c>
      <c r="I8" s="179">
        <v>104.91225319679761</v>
      </c>
      <c r="J8" s="179">
        <v>108.07611066586078</v>
      </c>
      <c r="K8" s="179">
        <v>117.6939222524784</v>
      </c>
      <c r="L8" s="179">
        <v>130.47559130815918</v>
      </c>
      <c r="M8" s="179">
        <v>152.56194197616142</v>
      </c>
      <c r="N8" s="179">
        <v>152.5012903607213</v>
      </c>
      <c r="O8" s="179">
        <v>161.93221115247073</v>
      </c>
      <c r="P8" s="179">
        <v>174.52698941328336</v>
      </c>
      <c r="Q8" s="179">
        <v>226.97826023522546</v>
      </c>
      <c r="R8" s="179">
        <v>211.06387483092638</v>
      </c>
      <c r="S8" s="179">
        <v>249.97742158813534</v>
      </c>
      <c r="T8" s="179">
        <v>197.40859268813776</v>
      </c>
      <c r="U8" s="179">
        <v>204.61045789734627</v>
      </c>
      <c r="V8" s="179">
        <v>199.40026875476889</v>
      </c>
      <c r="W8" s="179">
        <v>199.99636947547253</v>
      </c>
      <c r="X8" s="179">
        <v>173.62376874531256</v>
      </c>
      <c r="Y8" s="179">
        <v>183.48565770379801</v>
      </c>
      <c r="Z8" s="179">
        <v>179.47626489675855</v>
      </c>
      <c r="AA8" s="179">
        <v>224.67587290506694</v>
      </c>
      <c r="AB8" s="179">
        <v>221.59994578720966</v>
      </c>
      <c r="AC8" s="179">
        <v>266.29683759876133</v>
      </c>
      <c r="AD8" s="179">
        <v>235.13965761549042</v>
      </c>
      <c r="AE8" s="179">
        <v>260.07553164087784</v>
      </c>
      <c r="AF8" s="179">
        <v>276.99135330807951</v>
      </c>
      <c r="AG8" s="179">
        <v>338.74154628565952</v>
      </c>
      <c r="AH8" s="179">
        <v>362.23252940980211</v>
      </c>
      <c r="AI8" s="179">
        <v>305.61616181977513</v>
      </c>
      <c r="AJ8" s="179">
        <v>323.93840906088064</v>
      </c>
      <c r="AK8" s="179">
        <v>300.42602070981332</v>
      </c>
      <c r="AL8" s="215"/>
      <c r="AM8" s="2"/>
      <c r="AO8" s="2"/>
    </row>
    <row r="9" spans="2:43" s="134" customFormat="1" x14ac:dyDescent="0.25">
      <c r="B9" s="135" t="s">
        <v>219</v>
      </c>
      <c r="C9" s="179">
        <v>73.224087895298638</v>
      </c>
      <c r="D9" s="179">
        <v>74.145975519255643</v>
      </c>
      <c r="E9" s="179">
        <v>74.22723889913236</v>
      </c>
      <c r="F9" s="179">
        <v>51.818715953795675</v>
      </c>
      <c r="G9" s="179">
        <v>44.468436357935275</v>
      </c>
      <c r="H9" s="179">
        <v>124.99034284365784</v>
      </c>
      <c r="I9" s="179">
        <v>135.68154408130164</v>
      </c>
      <c r="J9" s="179">
        <v>106.26101478719231</v>
      </c>
      <c r="K9" s="179">
        <v>70.866238415891189</v>
      </c>
      <c r="L9" s="179">
        <v>98.115413333344506</v>
      </c>
      <c r="M9" s="179">
        <v>61.677809067678709</v>
      </c>
      <c r="N9" s="179">
        <v>106.6254897412327</v>
      </c>
      <c r="O9" s="179">
        <v>107.20643997516267</v>
      </c>
      <c r="P9" s="179">
        <v>109.94266843023924</v>
      </c>
      <c r="Q9" s="179">
        <v>120.23678808270515</v>
      </c>
      <c r="R9" s="179">
        <v>152.65470290752529</v>
      </c>
      <c r="S9" s="179">
        <v>151.33965470609087</v>
      </c>
      <c r="T9" s="179">
        <v>129.21353600553113</v>
      </c>
      <c r="U9" s="179">
        <v>143.45358914149872</v>
      </c>
      <c r="V9" s="179">
        <v>148.18984765303915</v>
      </c>
      <c r="W9" s="179">
        <v>161.29659394491037</v>
      </c>
      <c r="X9" s="179">
        <v>150.45086723784382</v>
      </c>
      <c r="Y9" s="179">
        <v>138.69032176083871</v>
      </c>
      <c r="Z9" s="179">
        <v>145.10048671270124</v>
      </c>
      <c r="AA9" s="179">
        <v>145.72321415579862</v>
      </c>
      <c r="AB9" s="179">
        <v>137.22056846634072</v>
      </c>
      <c r="AC9" s="179">
        <v>135.47209845383807</v>
      </c>
      <c r="AD9" s="179">
        <v>127.03156955375398</v>
      </c>
      <c r="AE9" s="179">
        <v>140.09463705865718</v>
      </c>
      <c r="AF9" s="179">
        <v>142.08762983071591</v>
      </c>
      <c r="AG9" s="179">
        <v>147.71426600754916</v>
      </c>
      <c r="AH9" s="179">
        <v>151.92134939523669</v>
      </c>
      <c r="AI9" s="179">
        <v>152.98046704479904</v>
      </c>
      <c r="AJ9" s="179">
        <v>149.2702373277869</v>
      </c>
      <c r="AK9" s="179">
        <v>155.23654728347861</v>
      </c>
      <c r="AL9" s="215"/>
      <c r="AM9" s="2"/>
      <c r="AO9" s="2"/>
    </row>
    <row r="10" spans="2:43" s="134" customFormat="1" x14ac:dyDescent="0.25">
      <c r="B10" s="89" t="s">
        <v>32</v>
      </c>
      <c r="C10" s="179">
        <v>2132.6488933791343</v>
      </c>
      <c r="D10" s="179">
        <v>2123.9178942385579</v>
      </c>
      <c r="E10" s="179">
        <v>2023.1058292699615</v>
      </c>
      <c r="F10" s="179">
        <v>1982.997262067086</v>
      </c>
      <c r="G10" s="179">
        <v>2079.7823361843484</v>
      </c>
      <c r="H10" s="179">
        <v>1988.2747965781527</v>
      </c>
      <c r="I10" s="179">
        <v>1844.4764738035383</v>
      </c>
      <c r="J10" s="179">
        <v>1805.1438183015059</v>
      </c>
      <c r="K10" s="179">
        <v>1741.4016223952831</v>
      </c>
      <c r="L10" s="179">
        <v>1800.7272116064664</v>
      </c>
      <c r="M10" s="179">
        <v>1872.5571193543376</v>
      </c>
      <c r="N10" s="179">
        <v>1829.7561132767762</v>
      </c>
      <c r="O10" s="179">
        <v>1738.0576246800649</v>
      </c>
      <c r="P10" s="179">
        <v>1794.5574934054898</v>
      </c>
      <c r="Q10" s="179">
        <v>1712.8431498755244</v>
      </c>
      <c r="R10" s="179">
        <v>1738.7262662239598</v>
      </c>
      <c r="S10" s="179">
        <v>1709.0829492037753</v>
      </c>
      <c r="T10" s="179">
        <v>1670.716871104443</v>
      </c>
      <c r="U10" s="179">
        <v>1717.602663310194</v>
      </c>
      <c r="V10" s="179">
        <v>1386.0755929000409</v>
      </c>
      <c r="W10" s="179">
        <v>1502.1715945535871</v>
      </c>
      <c r="X10" s="179">
        <v>1369.6079637648156</v>
      </c>
      <c r="Y10" s="179">
        <v>1436.9390871293945</v>
      </c>
      <c r="Z10" s="179">
        <v>1506.2971656267016</v>
      </c>
      <c r="AA10" s="179">
        <v>1444.8360322524081</v>
      </c>
      <c r="AB10" s="179">
        <v>1530.9213291560802</v>
      </c>
      <c r="AC10" s="179">
        <v>1484.7263307066928</v>
      </c>
      <c r="AD10" s="179">
        <v>1418.8493585519132</v>
      </c>
      <c r="AE10" s="179">
        <v>1531.9059243443235</v>
      </c>
      <c r="AF10" s="179">
        <v>1510.0444583694441</v>
      </c>
      <c r="AG10" s="179">
        <v>1326.6725446438813</v>
      </c>
      <c r="AH10" s="179">
        <v>1416.7504130917591</v>
      </c>
      <c r="AI10" s="179">
        <v>1380.6431354206165</v>
      </c>
      <c r="AJ10" s="179">
        <v>1336.803634521528</v>
      </c>
      <c r="AK10" s="179">
        <v>1444.3932060239924</v>
      </c>
      <c r="AL10" s="215"/>
      <c r="AM10" s="2"/>
      <c r="AO10" s="2"/>
    </row>
    <row r="11" spans="2:43" s="134" customFormat="1" x14ac:dyDescent="0.25">
      <c r="B11" s="89" t="s">
        <v>31</v>
      </c>
      <c r="C11" s="179">
        <v>7569.8189408470971</v>
      </c>
      <c r="D11" s="179">
        <v>7665.6962442191743</v>
      </c>
      <c r="E11" s="179">
        <v>6861.223100233894</v>
      </c>
      <c r="F11" s="179">
        <v>6848.2231224736197</v>
      </c>
      <c r="G11" s="179">
        <v>6763.8937689946661</v>
      </c>
      <c r="H11" s="179">
        <v>6582.7371174213695</v>
      </c>
      <c r="I11" s="179">
        <v>6913.9291179177935</v>
      </c>
      <c r="J11" s="179">
        <v>6657.7901576415488</v>
      </c>
      <c r="K11" s="179">
        <v>7223.120834488217</v>
      </c>
      <c r="L11" s="179">
        <v>6963.3258017525604</v>
      </c>
      <c r="M11" s="179">
        <v>7053.748092608902</v>
      </c>
      <c r="N11" s="179">
        <v>7398.5503368025284</v>
      </c>
      <c r="O11" s="179">
        <v>7403.6470454477121</v>
      </c>
      <c r="P11" s="179">
        <v>7630.2388643628537</v>
      </c>
      <c r="Q11" s="179">
        <v>7782.1898111991713</v>
      </c>
      <c r="R11" s="179">
        <v>8214.50055359609</v>
      </c>
      <c r="S11" s="179">
        <v>8078.3655430441158</v>
      </c>
      <c r="T11" s="179">
        <v>7905.0993241310744</v>
      </c>
      <c r="U11" s="179">
        <v>8681.1172508796753</v>
      </c>
      <c r="V11" s="179">
        <v>8545.4006231131243</v>
      </c>
      <c r="W11" s="179">
        <v>8859.5492414575074</v>
      </c>
      <c r="X11" s="179">
        <v>7630.0886302708432</v>
      </c>
      <c r="Y11" s="179">
        <v>7147.7018247633769</v>
      </c>
      <c r="Z11" s="179">
        <v>6940.2974986888566</v>
      </c>
      <c r="AA11" s="179">
        <v>6246.0848747061036</v>
      </c>
      <c r="AB11" s="179">
        <v>6641.6074585128281</v>
      </c>
      <c r="AC11" s="179">
        <v>6889.4256038358744</v>
      </c>
      <c r="AD11" s="179">
        <v>6331.455640827241</v>
      </c>
      <c r="AE11" s="179">
        <v>6823.9838970931423</v>
      </c>
      <c r="AF11" s="179">
        <v>6546.8267573795983</v>
      </c>
      <c r="AG11" s="179">
        <v>7192.7192432934107</v>
      </c>
      <c r="AH11" s="179">
        <v>6709.7132140439053</v>
      </c>
      <c r="AI11" s="179">
        <v>5621.7886175350823</v>
      </c>
      <c r="AJ11" s="179">
        <v>5230.3450750440861</v>
      </c>
      <c r="AK11" s="179">
        <v>5483.7120734862792</v>
      </c>
      <c r="AL11" s="215"/>
      <c r="AM11" s="2"/>
      <c r="AO11" s="2"/>
    </row>
    <row r="12" spans="2:43" s="134" customFormat="1" x14ac:dyDescent="0.25">
      <c r="B12" s="89" t="s">
        <v>30</v>
      </c>
      <c r="C12" s="179">
        <v>810.87078712390553</v>
      </c>
      <c r="D12" s="179">
        <v>845.76216880503921</v>
      </c>
      <c r="E12" s="179">
        <v>862.35906348378217</v>
      </c>
      <c r="F12" s="179">
        <v>877.873030814412</v>
      </c>
      <c r="G12" s="179">
        <v>986.93421124887573</v>
      </c>
      <c r="H12" s="179">
        <v>1156.1665480613808</v>
      </c>
      <c r="I12" s="179">
        <v>938.24556445856149</v>
      </c>
      <c r="J12" s="179">
        <v>950.06066677243666</v>
      </c>
      <c r="K12" s="179">
        <v>955.64103449134484</v>
      </c>
      <c r="L12" s="179">
        <v>985.33240657508736</v>
      </c>
      <c r="M12" s="179">
        <v>1013.5428363639153</v>
      </c>
      <c r="N12" s="179">
        <v>1025.8979300885617</v>
      </c>
      <c r="O12" s="179">
        <v>1013.0915660347366</v>
      </c>
      <c r="P12" s="179">
        <v>1059.8713270070782</v>
      </c>
      <c r="Q12" s="179">
        <v>1041.1190995180827</v>
      </c>
      <c r="R12" s="179">
        <v>1088.6401032705608</v>
      </c>
      <c r="S12" s="179">
        <v>1034.1500631894792</v>
      </c>
      <c r="T12" s="179">
        <v>979.72695369742121</v>
      </c>
      <c r="U12" s="179">
        <v>1033.0857494143017</v>
      </c>
      <c r="V12" s="179">
        <v>885.26859655642215</v>
      </c>
      <c r="W12" s="179">
        <v>821.85089302540098</v>
      </c>
      <c r="X12" s="179">
        <v>777.53683532659534</v>
      </c>
      <c r="Y12" s="179">
        <v>750.62596643650136</v>
      </c>
      <c r="Z12" s="179">
        <v>668.07513692500743</v>
      </c>
      <c r="AA12" s="179">
        <v>603.01629054543321</v>
      </c>
      <c r="AB12" s="179">
        <v>574.69772220886659</v>
      </c>
      <c r="AC12" s="179">
        <v>594.87445371419983</v>
      </c>
      <c r="AD12" s="179">
        <v>625.31471608080744</v>
      </c>
      <c r="AE12" s="179">
        <v>674.1476450821649</v>
      </c>
      <c r="AF12" s="179">
        <v>682.79783567851564</v>
      </c>
      <c r="AG12" s="179">
        <v>709.74490223495991</v>
      </c>
      <c r="AH12" s="179">
        <v>700.49898684891411</v>
      </c>
      <c r="AI12" s="179">
        <v>906.2374816698117</v>
      </c>
      <c r="AJ12" s="179">
        <v>786.46767333451271</v>
      </c>
      <c r="AK12" s="179">
        <v>804.52188603078241</v>
      </c>
      <c r="AL12" s="215"/>
      <c r="AM12" s="2"/>
      <c r="AO12" s="2"/>
    </row>
    <row r="13" spans="2:43" x14ac:dyDescent="0.25">
      <c r="B13" s="64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M13" s="2"/>
      <c r="AO13" s="2"/>
    </row>
    <row r="14" spans="2:43" s="60" customFormat="1" x14ac:dyDescent="0.25">
      <c r="B14" s="71" t="s">
        <v>29</v>
      </c>
      <c r="C14" s="185">
        <f t="shared" ref="C14:AB14" si="0">SUM(C10:C12)</f>
        <v>10513.338621350136</v>
      </c>
      <c r="D14" s="185">
        <f t="shared" si="0"/>
        <v>10635.37630726277</v>
      </c>
      <c r="E14" s="185">
        <f t="shared" si="0"/>
        <v>9746.6879929876377</v>
      </c>
      <c r="F14" s="185">
        <f t="shared" si="0"/>
        <v>9709.093415355117</v>
      </c>
      <c r="G14" s="185">
        <f t="shared" si="0"/>
        <v>9830.6103164278902</v>
      </c>
      <c r="H14" s="185">
        <f t="shared" si="0"/>
        <v>9727.1784620609033</v>
      </c>
      <c r="I14" s="185">
        <f t="shared" si="0"/>
        <v>9696.6511561798925</v>
      </c>
      <c r="J14" s="185">
        <f t="shared" si="0"/>
        <v>9412.9946427154919</v>
      </c>
      <c r="K14" s="185">
        <f t="shared" si="0"/>
        <v>9920.1634913748458</v>
      </c>
      <c r="L14" s="185">
        <f t="shared" si="0"/>
        <v>9749.3854199341149</v>
      </c>
      <c r="M14" s="185">
        <f t="shared" si="0"/>
        <v>9939.8480483271542</v>
      </c>
      <c r="N14" s="185">
        <f t="shared" si="0"/>
        <v>10254.204380167866</v>
      </c>
      <c r="O14" s="185">
        <f t="shared" si="0"/>
        <v>10154.796236162514</v>
      </c>
      <c r="P14" s="185">
        <f t="shared" si="0"/>
        <v>10484.667684775422</v>
      </c>
      <c r="Q14" s="185">
        <f t="shared" si="0"/>
        <v>10536.152060592778</v>
      </c>
      <c r="R14" s="185">
        <f t="shared" si="0"/>
        <v>11041.866923090609</v>
      </c>
      <c r="S14" s="185">
        <f t="shared" si="0"/>
        <v>10821.598555437371</v>
      </c>
      <c r="T14" s="185">
        <f t="shared" si="0"/>
        <v>10555.543148932938</v>
      </c>
      <c r="U14" s="185">
        <f t="shared" si="0"/>
        <v>11431.805663604171</v>
      </c>
      <c r="V14" s="185">
        <f t="shared" si="0"/>
        <v>10816.744812569586</v>
      </c>
      <c r="W14" s="185">
        <f t="shared" si="0"/>
        <v>11183.571729036496</v>
      </c>
      <c r="X14" s="185">
        <f t="shared" si="0"/>
        <v>9777.2334293622534</v>
      </c>
      <c r="Y14" s="185">
        <f t="shared" si="0"/>
        <v>9335.266878329272</v>
      </c>
      <c r="Z14" s="185">
        <f t="shared" si="0"/>
        <v>9114.669801240565</v>
      </c>
      <c r="AA14" s="185">
        <f t="shared" si="0"/>
        <v>8293.9371975039448</v>
      </c>
      <c r="AB14" s="185">
        <f t="shared" si="0"/>
        <v>8747.2265098777752</v>
      </c>
      <c r="AC14" s="185">
        <f t="shared" ref="AC14:AD14" si="1">SUM(AC10:AC12)</f>
        <v>8969.0263882567669</v>
      </c>
      <c r="AD14" s="185">
        <f t="shared" si="1"/>
        <v>8375.6197154599613</v>
      </c>
      <c r="AE14" s="185">
        <f t="shared" ref="AE14:AF14" si="2">SUM(AE10:AE12)</f>
        <v>9030.0374665196305</v>
      </c>
      <c r="AF14" s="185">
        <f t="shared" si="2"/>
        <v>8739.6690514275579</v>
      </c>
      <c r="AG14" s="185">
        <f t="shared" ref="AG14:AH14" si="3">SUM(AG10:AG12)</f>
        <v>9229.1366901722522</v>
      </c>
      <c r="AH14" s="185">
        <f t="shared" si="3"/>
        <v>8826.9626139845786</v>
      </c>
      <c r="AI14" s="185">
        <f t="shared" ref="AI14" si="4">SUM(AI10:AI12)</f>
        <v>7908.6692346255113</v>
      </c>
      <c r="AJ14" s="185">
        <f t="shared" ref="AJ14:AK14" si="5">SUM(AJ10:AJ12)</f>
        <v>7353.6163829001271</v>
      </c>
      <c r="AK14" s="185">
        <f t="shared" si="5"/>
        <v>7732.6271655410537</v>
      </c>
      <c r="AL14" s="228"/>
      <c r="AM14" s="2"/>
      <c r="AO14" s="2"/>
      <c r="AQ14" s="2"/>
    </row>
    <row r="15" spans="2:43" s="137" customFormat="1" x14ac:dyDescent="0.25">
      <c r="B15" s="136" t="s">
        <v>28</v>
      </c>
      <c r="C15" s="179">
        <f t="shared" ref="C15:AB15" si="6">SUM(C2:C4,C10:C12)</f>
        <v>30966.046187665783</v>
      </c>
      <c r="D15" s="179">
        <f t="shared" si="6"/>
        <v>32025.332374045476</v>
      </c>
      <c r="E15" s="179">
        <f t="shared" si="6"/>
        <v>31904.314467648881</v>
      </c>
      <c r="F15" s="179">
        <f t="shared" si="6"/>
        <v>32064.810557731002</v>
      </c>
      <c r="G15" s="179">
        <f t="shared" si="6"/>
        <v>33040.86016707791</v>
      </c>
      <c r="H15" s="179">
        <f t="shared" si="6"/>
        <v>33935.184321283108</v>
      </c>
      <c r="I15" s="179">
        <f t="shared" si="6"/>
        <v>35509.450022500641</v>
      </c>
      <c r="J15" s="179">
        <f t="shared" si="6"/>
        <v>36607.574502936135</v>
      </c>
      <c r="K15" s="179">
        <f t="shared" si="6"/>
        <v>38814.927415883285</v>
      </c>
      <c r="L15" s="179">
        <f t="shared" si="6"/>
        <v>40204.336016763787</v>
      </c>
      <c r="M15" s="179">
        <f t="shared" si="6"/>
        <v>42534.09242454428</v>
      </c>
      <c r="N15" s="179">
        <f t="shared" si="6"/>
        <v>44561.698405194082</v>
      </c>
      <c r="O15" s="179">
        <f t="shared" si="6"/>
        <v>43406.526195144848</v>
      </c>
      <c r="P15" s="179">
        <f t="shared" si="6"/>
        <v>43358.373057299381</v>
      </c>
      <c r="Q15" s="179">
        <f t="shared" si="6"/>
        <v>43803.447126365572</v>
      </c>
      <c r="R15" s="179">
        <f t="shared" si="6"/>
        <v>45639.319707455841</v>
      </c>
      <c r="S15" s="179">
        <f t="shared" si="6"/>
        <v>45144.856033273383</v>
      </c>
      <c r="T15" s="179">
        <f t="shared" si="6"/>
        <v>45048.381141421793</v>
      </c>
      <c r="U15" s="179">
        <f t="shared" si="6"/>
        <v>45142.190036997075</v>
      </c>
      <c r="V15" s="179">
        <f t="shared" si="6"/>
        <v>40697.250179910327</v>
      </c>
      <c r="W15" s="179">
        <f t="shared" si="6"/>
        <v>40352.77647509252</v>
      </c>
      <c r="X15" s="179">
        <f t="shared" si="6"/>
        <v>36812.783856779948</v>
      </c>
      <c r="Y15" s="179">
        <f t="shared" si="6"/>
        <v>36905.333332836781</v>
      </c>
      <c r="Z15" s="179">
        <f t="shared" si="6"/>
        <v>35772.412922146214</v>
      </c>
      <c r="AA15" s="179">
        <f t="shared" si="6"/>
        <v>35091.187896338022</v>
      </c>
      <c r="AB15" s="179">
        <f t="shared" si="6"/>
        <v>36755.363739307955</v>
      </c>
      <c r="AC15" s="179">
        <f t="shared" ref="AC15:AD15" si="7">SUM(AC2:AC4,AC10:AC12)</f>
        <v>38295.560682858668</v>
      </c>
      <c r="AD15" s="179">
        <f t="shared" si="7"/>
        <v>36969.599657074505</v>
      </c>
      <c r="AE15" s="179">
        <f t="shared" ref="AE15:AF15" si="8">SUM(AE2:AE4,AE10:AE12)</f>
        <v>36698.821882923512</v>
      </c>
      <c r="AF15" s="179">
        <f t="shared" si="8"/>
        <v>35117.555170536456</v>
      </c>
      <c r="AG15" s="179">
        <f t="shared" ref="AG15:AH15" si="9">SUM(AG2:AG4,AG10:AG12)</f>
        <v>33020.893819225908</v>
      </c>
      <c r="AH15" s="179">
        <f t="shared" si="9"/>
        <v>34886.186662233857</v>
      </c>
      <c r="AI15" s="179">
        <f t="shared" ref="AI15" si="10">SUM(AI2:AI4,AI10:AI12)</f>
        <v>34219.594776327314</v>
      </c>
      <c r="AJ15" s="179">
        <f t="shared" ref="AJ15:AK15" si="11">SUM(AJ2:AJ4,AJ10:AJ12)</f>
        <v>31361.872086922722</v>
      </c>
      <c r="AK15" s="179">
        <f t="shared" si="11"/>
        <v>30889.937841758143</v>
      </c>
      <c r="AL15" s="215"/>
      <c r="AM15" s="2"/>
      <c r="AO15" s="2"/>
    </row>
    <row r="16" spans="2:43" x14ac:dyDescent="0.25">
      <c r="B16" s="64"/>
      <c r="C16" s="185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M16" s="2"/>
      <c r="AO16" s="2"/>
    </row>
    <row r="17" spans="2:41" x14ac:dyDescent="0.25">
      <c r="B17" s="64" t="s">
        <v>27</v>
      </c>
      <c r="C17" s="185">
        <v>118.53960224355268</v>
      </c>
      <c r="D17" s="185">
        <v>108.03668924259867</v>
      </c>
      <c r="E17" s="185">
        <v>102.73703290331851</v>
      </c>
      <c r="F17" s="185">
        <v>106.95991442455907</v>
      </c>
      <c r="G17" s="185">
        <v>105.46803852148821</v>
      </c>
      <c r="H17" s="185">
        <v>105.98773069289459</v>
      </c>
      <c r="I17" s="185">
        <v>106.34285865256859</v>
      </c>
      <c r="J17" s="185">
        <v>103.91419717458666</v>
      </c>
      <c r="K17" s="185">
        <v>88.931545281017065</v>
      </c>
      <c r="L17" s="185">
        <v>128.41053183639858</v>
      </c>
      <c r="M17" s="185">
        <v>93.148387452627333</v>
      </c>
      <c r="N17" s="185">
        <v>164.13524391824237</v>
      </c>
      <c r="O17" s="185">
        <v>83.023477922415921</v>
      </c>
      <c r="P17" s="185">
        <v>830.64215627018473</v>
      </c>
      <c r="Q17" s="185">
        <v>92.464362922312887</v>
      </c>
      <c r="R17" s="185">
        <v>82.524453527234044</v>
      </c>
      <c r="S17" s="185">
        <v>95.762607599072226</v>
      </c>
      <c r="T17" s="185">
        <v>105.27631192924532</v>
      </c>
      <c r="U17" s="185">
        <v>99.317798302192784</v>
      </c>
      <c r="V17" s="185">
        <v>93.982192500655827</v>
      </c>
      <c r="W17" s="185">
        <v>97.390432994450393</v>
      </c>
      <c r="X17" s="185">
        <v>89.142909095209106</v>
      </c>
      <c r="Y17" s="185">
        <v>87.416212949429465</v>
      </c>
      <c r="Z17" s="185">
        <v>85.310102202620499</v>
      </c>
      <c r="AA17" s="185">
        <v>98.200323602503858</v>
      </c>
      <c r="AB17" s="185">
        <v>99.296495112235149</v>
      </c>
      <c r="AC17" s="185">
        <v>100.45197420501088</v>
      </c>
      <c r="AD17" s="185">
        <v>105.7890835336193</v>
      </c>
      <c r="AE17" s="185">
        <v>106.70600261240361</v>
      </c>
      <c r="AF17" s="185">
        <v>101.70371835945051</v>
      </c>
      <c r="AG17" s="185">
        <v>102.49082030798876</v>
      </c>
      <c r="AH17" s="185">
        <v>91.071681605553067</v>
      </c>
      <c r="AI17" s="185">
        <v>89.727917526261223</v>
      </c>
      <c r="AJ17" s="185">
        <v>89.267010707654748</v>
      </c>
      <c r="AK17" s="185">
        <v>97.069222965791482</v>
      </c>
      <c r="AL17" s="228"/>
      <c r="AM17" s="2"/>
      <c r="AO17" s="2"/>
    </row>
    <row r="18" spans="2:41" x14ac:dyDescent="0.25">
      <c r="B18" s="64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  <c r="AH18" s="92"/>
      <c r="AI18" s="92"/>
      <c r="AJ18" s="92"/>
      <c r="AK18" s="92"/>
      <c r="AL18" s="229"/>
      <c r="AM18" s="2"/>
      <c r="AO18" s="2"/>
    </row>
    <row r="19" spans="2:41" x14ac:dyDescent="0.25">
      <c r="B19" s="64" t="s">
        <v>217</v>
      </c>
      <c r="C19" s="185">
        <f>'Total from CRT'!C19</f>
        <v>31084.585789909332</v>
      </c>
      <c r="D19" s="185">
        <f>'Total from CRT'!D19</f>
        <v>32133.369063288064</v>
      </c>
      <c r="E19" s="185">
        <f>'Total from CRT'!E19</f>
        <v>32007.051500552207</v>
      </c>
      <c r="F19" s="185">
        <f>'Total from CRT'!F19</f>
        <v>32171.77047215556</v>
      </c>
      <c r="G19" s="185">
        <f>'Total from CRT'!G19</f>
        <v>33146.328205599391</v>
      </c>
      <c r="H19" s="185">
        <f>'Total from CRT'!H19</f>
        <v>34041.172051976006</v>
      </c>
      <c r="I19" s="185">
        <f>'Total from CRT'!I19</f>
        <v>35615.792881153204</v>
      </c>
      <c r="J19" s="185">
        <f>'Total from CRT'!J19</f>
        <v>36711.488700110727</v>
      </c>
      <c r="K19" s="185">
        <f>'Total from CRT'!K19</f>
        <v>38903.858961164296</v>
      </c>
      <c r="L19" s="185">
        <f>'Total from CRT'!L19</f>
        <v>40332.746548600182</v>
      </c>
      <c r="M19" s="185">
        <f>'Total from CRT'!M19</f>
        <v>42627.240811996904</v>
      </c>
      <c r="N19" s="185">
        <f>'Total from CRT'!N19</f>
        <v>44725.833649112319</v>
      </c>
      <c r="O19" s="185">
        <f>'Total from CRT'!O19</f>
        <v>43489.549673067268</v>
      </c>
      <c r="P19" s="185">
        <f>'Total from CRT'!P19</f>
        <v>44189.015213569568</v>
      </c>
      <c r="Q19" s="185">
        <f>'Total from CRT'!Q19</f>
        <v>43895.911489287886</v>
      </c>
      <c r="R19" s="185">
        <f>'Total from CRT'!R19</f>
        <v>45721.844160983084</v>
      </c>
      <c r="S19" s="185">
        <f>'Total from CRT'!S19</f>
        <v>45240.618640872461</v>
      </c>
      <c r="T19" s="185">
        <f>'Total from CRT'!T19</f>
        <v>45153.657453351043</v>
      </c>
      <c r="U19" s="185">
        <f>'Total from CRT'!U19</f>
        <v>45241.507835299271</v>
      </c>
      <c r="V19" s="185">
        <f>'Total from CRT'!V19</f>
        <v>40791.232372410974</v>
      </c>
      <c r="W19" s="185">
        <f>'Total from CRT'!W19</f>
        <v>40450.166908086969</v>
      </c>
      <c r="X19" s="185">
        <f>'Total from CRT'!X19</f>
        <v>36901.926765875156</v>
      </c>
      <c r="Y19" s="185">
        <f>'Total from CRT'!Y19</f>
        <v>36992.74954578621</v>
      </c>
      <c r="Z19" s="185">
        <f>'Total from CRT'!Z19</f>
        <v>35857.723024348837</v>
      </c>
      <c r="AA19" s="185">
        <f>'Total from CRT'!AA19</f>
        <v>35189.388219940527</v>
      </c>
      <c r="AB19" s="185">
        <f>'Total from CRT'!AB19</f>
        <v>36854.660234420189</v>
      </c>
      <c r="AC19" s="185">
        <f>'Total from CRT'!AC19</f>
        <v>38396.012657063678</v>
      </c>
      <c r="AD19" s="185">
        <f>'Total from CRT'!AD19</f>
        <v>37075.388740608119</v>
      </c>
      <c r="AE19" s="185">
        <f>'Total from CRT'!AE19</f>
        <v>36805.527885535914</v>
      </c>
      <c r="AF19" s="185">
        <f>'Total from CRT'!AF19</f>
        <v>35219.258888895907</v>
      </c>
      <c r="AG19" s="185">
        <f>'Total from CRT'!AG19</f>
        <v>33123.384639533899</v>
      </c>
      <c r="AH19" s="185">
        <f>'Total from CRT'!AH19</f>
        <v>34977.258343839407</v>
      </c>
      <c r="AI19" s="185">
        <f>'Total from CRT'!AI19</f>
        <v>34309.322693853574</v>
      </c>
      <c r="AJ19" s="185">
        <f>'Total from CRT'!AJ19</f>
        <v>31451.139097630381</v>
      </c>
      <c r="AK19" s="185">
        <f>'Total from CRT'!AK19</f>
        <v>30987.00706472393</v>
      </c>
      <c r="AL19" s="228"/>
      <c r="AM19" s="2"/>
      <c r="AO19" s="2"/>
    </row>
    <row r="20" spans="2:41" s="17" customFormat="1" x14ac:dyDescent="0.25"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230"/>
      <c r="AM20" s="2"/>
      <c r="AO20" s="2"/>
    </row>
    <row r="21" spans="2:41" s="61" customFormat="1" x14ac:dyDescent="0.25">
      <c r="B21" s="75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31"/>
      <c r="AM21" s="2"/>
      <c r="AO21" s="2"/>
    </row>
    <row r="22" spans="2:41" s="83" customFormat="1" x14ac:dyDescent="0.25">
      <c r="B22" s="94" t="s">
        <v>26</v>
      </c>
      <c r="C22" s="88">
        <v>1990</v>
      </c>
      <c r="D22" s="88">
        <v>1991</v>
      </c>
      <c r="E22" s="88">
        <v>1992</v>
      </c>
      <c r="F22" s="88">
        <v>1993</v>
      </c>
      <c r="G22" s="88">
        <v>1994</v>
      </c>
      <c r="H22" s="88">
        <v>1995</v>
      </c>
      <c r="I22" s="88">
        <v>1996</v>
      </c>
      <c r="J22" s="88">
        <v>1997</v>
      </c>
      <c r="K22" s="88">
        <v>1998</v>
      </c>
      <c r="L22" s="88">
        <v>1999</v>
      </c>
      <c r="M22" s="88">
        <v>2000</v>
      </c>
      <c r="N22" s="88">
        <v>2001</v>
      </c>
      <c r="O22" s="88">
        <v>2002</v>
      </c>
      <c r="P22" s="88">
        <v>2003</v>
      </c>
      <c r="Q22" s="88">
        <v>2004</v>
      </c>
      <c r="R22" s="88">
        <v>2005</v>
      </c>
      <c r="S22" s="88">
        <v>2006</v>
      </c>
      <c r="T22" s="88">
        <v>2007</v>
      </c>
      <c r="U22" s="88">
        <v>2008</v>
      </c>
      <c r="V22" s="88">
        <v>2009</v>
      </c>
      <c r="W22" s="88">
        <v>2010</v>
      </c>
      <c r="X22" s="88">
        <v>2011</v>
      </c>
      <c r="Y22" s="88">
        <v>2012</v>
      </c>
      <c r="Z22" s="88">
        <v>2013</v>
      </c>
      <c r="AA22" s="88">
        <v>2014</v>
      </c>
      <c r="AB22" s="88">
        <v>2015</v>
      </c>
      <c r="AC22" s="88">
        <v>2016</v>
      </c>
      <c r="AD22" s="88">
        <v>2017</v>
      </c>
      <c r="AE22" s="88">
        <v>2018</v>
      </c>
      <c r="AF22" s="88">
        <v>2019</v>
      </c>
      <c r="AG22" s="88">
        <v>2020</v>
      </c>
      <c r="AH22" s="88">
        <v>2021</v>
      </c>
      <c r="AI22" s="88">
        <v>2022</v>
      </c>
      <c r="AJ22" s="88">
        <v>2023</v>
      </c>
      <c r="AK22" s="88">
        <v>2024</v>
      </c>
      <c r="AL22" s="22"/>
      <c r="AM22" s="2"/>
      <c r="AO22" s="2"/>
    </row>
    <row r="23" spans="2:41" x14ac:dyDescent="0.25">
      <c r="B23" s="130" t="s">
        <v>3</v>
      </c>
      <c r="C23" s="185">
        <v>625.7954608</v>
      </c>
      <c r="D23" s="185">
        <v>699.46111200000007</v>
      </c>
      <c r="E23" s="185">
        <v>476.42828639999999</v>
      </c>
      <c r="F23" s="185">
        <v>476.08667328000001</v>
      </c>
      <c r="G23" s="185">
        <v>338.42056880000001</v>
      </c>
      <c r="H23" s="185">
        <v>246.06857200000002</v>
      </c>
      <c r="I23" s="185">
        <v>367.98576560000004</v>
      </c>
      <c r="J23" s="185">
        <v>277.75376080000001</v>
      </c>
      <c r="K23" s="185">
        <v>320.19317680000006</v>
      </c>
      <c r="L23" s="185">
        <v>262.710264</v>
      </c>
      <c r="M23" s="185">
        <v>285.78015760000005</v>
      </c>
      <c r="N23" s="185">
        <v>263.89473284080003</v>
      </c>
      <c r="O23" s="185">
        <v>251.97008640000001</v>
      </c>
      <c r="P23" s="185">
        <v>238.52714740000005</v>
      </c>
      <c r="Q23" s="185">
        <v>231.00804960000002</v>
      </c>
      <c r="R23" s="185">
        <v>245.9206120568</v>
      </c>
      <c r="S23" s="185">
        <v>218.85474913320002</v>
      </c>
      <c r="T23" s="185">
        <v>208.11462116672004</v>
      </c>
      <c r="U23" s="185">
        <v>229.79413561039999</v>
      </c>
      <c r="V23" s="185">
        <v>266.40910296559719</v>
      </c>
      <c r="W23" s="185">
        <v>253.31390531449517</v>
      </c>
      <c r="X23" s="185">
        <v>216.8416988189868</v>
      </c>
      <c r="Y23" s="185">
        <v>241.23381901161031</v>
      </c>
      <c r="Z23" s="185">
        <v>268.13923474778926</v>
      </c>
      <c r="AA23" s="185">
        <v>236.27464063450483</v>
      </c>
      <c r="AB23" s="185">
        <v>247.19789030371876</v>
      </c>
      <c r="AC23" s="185">
        <v>257.07943855223829</v>
      </c>
      <c r="AD23" s="185">
        <v>195.75628064527527</v>
      </c>
      <c r="AE23" s="185">
        <v>216.75718330365393</v>
      </c>
      <c r="AF23" s="185">
        <v>186.05143349687572</v>
      </c>
      <c r="AG23" s="185">
        <v>195.34108491828835</v>
      </c>
      <c r="AH23" s="185">
        <v>185.64528067126633</v>
      </c>
      <c r="AI23" s="185">
        <v>124.1020490409485</v>
      </c>
      <c r="AJ23" s="185">
        <v>98.43953934447697</v>
      </c>
      <c r="AK23" s="185">
        <v>104.51439740662028</v>
      </c>
      <c r="AL23" s="228"/>
      <c r="AM23" s="2"/>
      <c r="AO23" s="2"/>
    </row>
    <row r="24" spans="2:41" s="61" customFormat="1" x14ac:dyDescent="0.25">
      <c r="B24" s="130" t="s">
        <v>4</v>
      </c>
      <c r="C24" s="185">
        <v>724.97299999999996</v>
      </c>
      <c r="D24" s="185">
        <v>621.56626099999994</v>
      </c>
      <c r="E24" s="185">
        <v>644.68727799999999</v>
      </c>
      <c r="F24" s="185">
        <v>611.89479900000003</v>
      </c>
      <c r="G24" s="185">
        <v>611.34928500000001</v>
      </c>
      <c r="H24" s="185">
        <v>605.98459600000001</v>
      </c>
      <c r="I24" s="185">
        <v>483.78810199999998</v>
      </c>
      <c r="J24" s="185">
        <v>462.06701300000003</v>
      </c>
      <c r="K24" s="185">
        <v>463.71161800000004</v>
      </c>
      <c r="L24" s="185">
        <v>323.79200000000003</v>
      </c>
      <c r="M24" s="185">
        <v>299.089</v>
      </c>
      <c r="N24" s="185">
        <v>287.57100000000003</v>
      </c>
      <c r="O24" s="185">
        <v>290.30599999999998</v>
      </c>
      <c r="P24" s="185">
        <v>270.31799999999998</v>
      </c>
      <c r="Q24" s="185">
        <v>266.33100000000002</v>
      </c>
      <c r="R24" s="185">
        <v>273.08824700000002</v>
      </c>
      <c r="S24" s="185">
        <v>283.51538800000003</v>
      </c>
      <c r="T24" s="185">
        <v>271.32001500000001</v>
      </c>
      <c r="U24" s="185">
        <v>279.69395299999996</v>
      </c>
      <c r="V24" s="185">
        <v>271.69867899999997</v>
      </c>
      <c r="W24" s="185">
        <v>253.5388561</v>
      </c>
      <c r="X24" s="185">
        <v>241.26818700000001</v>
      </c>
      <c r="Y24" s="185">
        <v>214.53199999999998</v>
      </c>
      <c r="Z24" s="185">
        <v>217.90367299999997</v>
      </c>
      <c r="AA24" s="185">
        <v>199.96885786999999</v>
      </c>
      <c r="AB24" s="185">
        <v>200.601865</v>
      </c>
      <c r="AC24" s="185">
        <v>196.88611832999999</v>
      </c>
      <c r="AD24" s="185">
        <v>188.32971952</v>
      </c>
      <c r="AE24" s="185">
        <v>196.53880633</v>
      </c>
      <c r="AF24" s="185">
        <v>183.49320499999999</v>
      </c>
      <c r="AG24" s="185">
        <v>189.34577988999999</v>
      </c>
      <c r="AH24" s="185">
        <v>180.36988223</v>
      </c>
      <c r="AI24" s="185">
        <v>160.56790833792408</v>
      </c>
      <c r="AJ24" s="185">
        <v>139.7712457975</v>
      </c>
      <c r="AK24" s="185">
        <v>127.70399999999999</v>
      </c>
      <c r="AL24" s="228"/>
      <c r="AM24" s="2"/>
      <c r="AO24" s="2"/>
    </row>
    <row r="25" spans="2:41" x14ac:dyDescent="0.25">
      <c r="B25" s="130" t="s">
        <v>2</v>
      </c>
      <c r="C25" s="185">
        <v>388.12009191300382</v>
      </c>
      <c r="D25" s="185">
        <v>433.73110587552884</v>
      </c>
      <c r="E25" s="185">
        <v>431.84910108634176</v>
      </c>
      <c r="F25" s="185">
        <v>458.47340090359467</v>
      </c>
      <c r="G25" s="185">
        <v>610.01626863428896</v>
      </c>
      <c r="H25" s="185">
        <v>678.6193397125877</v>
      </c>
      <c r="I25" s="185">
        <v>764.74002804942404</v>
      </c>
      <c r="J25" s="185">
        <v>848.92327618873537</v>
      </c>
      <c r="K25" s="185">
        <v>931.2326639071274</v>
      </c>
      <c r="L25" s="185">
        <v>1108.6023083444977</v>
      </c>
      <c r="M25" s="185">
        <v>1099.8687067183521</v>
      </c>
      <c r="N25" s="185">
        <v>1220.4757469589103</v>
      </c>
      <c r="O25" s="185">
        <v>1245.194765056712</v>
      </c>
      <c r="P25" s="185">
        <v>1319.3706646463802</v>
      </c>
      <c r="Q25" s="185">
        <v>1344.6314937805562</v>
      </c>
      <c r="R25" s="185">
        <v>1445.7028103503408</v>
      </c>
      <c r="S25" s="185">
        <v>1409.4649671406273</v>
      </c>
      <c r="T25" s="185">
        <v>1413.5609676977458</v>
      </c>
      <c r="U25" s="185">
        <v>1568.6987382701361</v>
      </c>
      <c r="V25" s="185">
        <v>1519.2957252656411</v>
      </c>
      <c r="W25" s="185">
        <v>1602.9284999212773</v>
      </c>
      <c r="X25" s="185">
        <v>1379.5307820017399</v>
      </c>
      <c r="Y25" s="185">
        <v>1202.7124451888612</v>
      </c>
      <c r="Z25" s="185">
        <v>1095.0049035544391</v>
      </c>
      <c r="AA25" s="185">
        <v>989.00146382069602</v>
      </c>
      <c r="AB25" s="185">
        <v>1086.3368666832137</v>
      </c>
      <c r="AC25" s="185">
        <v>1162.1801280688233</v>
      </c>
      <c r="AD25" s="185">
        <v>1087.3512697177912</v>
      </c>
      <c r="AE25" s="185">
        <v>1170.7558239464813</v>
      </c>
      <c r="AF25" s="185">
        <v>1151.0281508281573</v>
      </c>
      <c r="AG25" s="185">
        <v>1342.5936578906571</v>
      </c>
      <c r="AH25" s="185">
        <v>1202.5247545586233</v>
      </c>
      <c r="AI25" s="185">
        <v>1002.5454725401279</v>
      </c>
      <c r="AJ25" s="185">
        <v>1001.6407080700095</v>
      </c>
      <c r="AK25" s="185">
        <v>1083.0821208410421</v>
      </c>
      <c r="AL25" s="228"/>
      <c r="AM25" s="2"/>
      <c r="AO25" s="2"/>
    </row>
    <row r="26" spans="2:41" x14ac:dyDescent="0.25">
      <c r="B26" s="130" t="s">
        <v>241</v>
      </c>
      <c r="C26" s="185">
        <v>0</v>
      </c>
      <c r="D26" s="185">
        <v>0</v>
      </c>
      <c r="E26" s="185">
        <v>0</v>
      </c>
      <c r="F26" s="185">
        <v>0</v>
      </c>
      <c r="G26" s="185">
        <v>0</v>
      </c>
      <c r="H26" s="185">
        <v>0</v>
      </c>
      <c r="I26" s="185">
        <v>0</v>
      </c>
      <c r="J26" s="185">
        <v>0</v>
      </c>
      <c r="K26" s="185">
        <v>0</v>
      </c>
      <c r="L26" s="185">
        <v>0</v>
      </c>
      <c r="M26" s="185">
        <v>0</v>
      </c>
      <c r="N26" s="185">
        <v>0</v>
      </c>
      <c r="O26" s="185">
        <v>0</v>
      </c>
      <c r="P26" s="185">
        <v>0</v>
      </c>
      <c r="Q26" s="185">
        <v>0</v>
      </c>
      <c r="R26" s="185">
        <v>0</v>
      </c>
      <c r="S26" s="185">
        <v>0</v>
      </c>
      <c r="T26" s="185">
        <v>0</v>
      </c>
      <c r="U26" s="185">
        <v>0</v>
      </c>
      <c r="V26" s="185">
        <v>0</v>
      </c>
      <c r="W26" s="185">
        <v>0</v>
      </c>
      <c r="X26" s="185">
        <v>0</v>
      </c>
      <c r="Y26" s="185">
        <v>0</v>
      </c>
      <c r="Z26" s="185">
        <v>0</v>
      </c>
      <c r="AA26" s="185">
        <v>0</v>
      </c>
      <c r="AB26" s="185">
        <v>0</v>
      </c>
      <c r="AC26" s="185">
        <v>0</v>
      </c>
      <c r="AD26" s="185">
        <v>0</v>
      </c>
      <c r="AE26" s="185">
        <v>0</v>
      </c>
      <c r="AF26" s="185">
        <v>0</v>
      </c>
      <c r="AG26" s="185">
        <v>0</v>
      </c>
      <c r="AH26" s="185">
        <v>0</v>
      </c>
      <c r="AI26" s="185">
        <v>0</v>
      </c>
      <c r="AJ26" s="185">
        <v>0</v>
      </c>
      <c r="AK26" s="185">
        <v>0</v>
      </c>
      <c r="AL26" s="228"/>
      <c r="AM26" s="2"/>
      <c r="AO26" s="2"/>
    </row>
    <row r="27" spans="2:41" x14ac:dyDescent="0.25">
      <c r="B27" s="130" t="s">
        <v>5</v>
      </c>
      <c r="C27" s="185">
        <f t="shared" ref="C27:AB27" si="12">SUM(C23:C26)</f>
        <v>1738.8885527130037</v>
      </c>
      <c r="D27" s="185">
        <f t="shared" si="12"/>
        <v>1754.7584788755287</v>
      </c>
      <c r="E27" s="185">
        <f t="shared" si="12"/>
        <v>1552.9646654863418</v>
      </c>
      <c r="F27" s="185">
        <f t="shared" si="12"/>
        <v>1546.4548731835948</v>
      </c>
      <c r="G27" s="185">
        <f t="shared" si="12"/>
        <v>1559.7861224342889</v>
      </c>
      <c r="H27" s="185">
        <f t="shared" si="12"/>
        <v>1530.6725077125877</v>
      </c>
      <c r="I27" s="185">
        <f t="shared" si="12"/>
        <v>1616.5138956494241</v>
      </c>
      <c r="J27" s="185">
        <f t="shared" si="12"/>
        <v>1588.7440499887355</v>
      </c>
      <c r="K27" s="185">
        <f t="shared" si="12"/>
        <v>1715.1374587071275</v>
      </c>
      <c r="L27" s="185">
        <f t="shared" si="12"/>
        <v>1695.1045723444977</v>
      </c>
      <c r="M27" s="185">
        <f t="shared" si="12"/>
        <v>1684.7378643183522</v>
      </c>
      <c r="N27" s="185">
        <f t="shared" si="12"/>
        <v>1771.9414797997104</v>
      </c>
      <c r="O27" s="185">
        <f t="shared" si="12"/>
        <v>1787.4708514567119</v>
      </c>
      <c r="P27" s="185">
        <f t="shared" si="12"/>
        <v>1828.2158120463803</v>
      </c>
      <c r="Q27" s="185">
        <f t="shared" si="12"/>
        <v>1841.9705433805561</v>
      </c>
      <c r="R27" s="185">
        <f t="shared" si="12"/>
        <v>1964.7116694071408</v>
      </c>
      <c r="S27" s="185">
        <f t="shared" si="12"/>
        <v>1911.8351042738273</v>
      </c>
      <c r="T27" s="185">
        <f t="shared" si="12"/>
        <v>1892.9956038644659</v>
      </c>
      <c r="U27" s="185">
        <f t="shared" si="12"/>
        <v>2078.186826880536</v>
      </c>
      <c r="V27" s="185">
        <f t="shared" si="12"/>
        <v>2057.4035072312381</v>
      </c>
      <c r="W27" s="185">
        <f t="shared" si="12"/>
        <v>2109.7812613357723</v>
      </c>
      <c r="X27" s="185">
        <f t="shared" si="12"/>
        <v>1837.6406678207268</v>
      </c>
      <c r="Y27" s="185">
        <f t="shared" si="12"/>
        <v>1658.4782642004716</v>
      </c>
      <c r="Z27" s="185">
        <f t="shared" si="12"/>
        <v>1581.0478113022284</v>
      </c>
      <c r="AA27" s="185">
        <f t="shared" si="12"/>
        <v>1425.244962325201</v>
      </c>
      <c r="AB27" s="185">
        <f t="shared" si="12"/>
        <v>1534.1366219869324</v>
      </c>
      <c r="AC27" s="185">
        <f t="shared" ref="AC27" si="13">SUM(AC23:AC26)</f>
        <v>1616.1456849510614</v>
      </c>
      <c r="AD27" s="185">
        <f t="shared" ref="AD27:AE27" si="14">SUM(AD23:AD26)</f>
        <v>1471.4372698830664</v>
      </c>
      <c r="AE27" s="185">
        <f t="shared" si="14"/>
        <v>1584.0518135801353</v>
      </c>
      <c r="AF27" s="185">
        <f t="shared" ref="AF27:AH27" si="15">SUM(AF23:AF26)</f>
        <v>1520.572789325033</v>
      </c>
      <c r="AG27" s="185">
        <f t="shared" si="15"/>
        <v>1727.2805226989453</v>
      </c>
      <c r="AH27" s="185">
        <f t="shared" si="15"/>
        <v>1568.5399174598897</v>
      </c>
      <c r="AI27" s="185">
        <f t="shared" ref="AI27" si="16">SUM(AI23:AI26)</f>
        <v>1287.2154299190006</v>
      </c>
      <c r="AJ27" s="185">
        <f t="shared" ref="AJ27:AK27" si="17">SUM(AJ23:AJ26)</f>
        <v>1239.8514932119865</v>
      </c>
      <c r="AK27" s="185">
        <f t="shared" si="17"/>
        <v>1315.3005182476622</v>
      </c>
      <c r="AL27" s="228"/>
      <c r="AM27" s="2"/>
      <c r="AO27" s="2"/>
    </row>
    <row r="28" spans="2:41" x14ac:dyDescent="0.25"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M28" s="2"/>
      <c r="AO28" s="2"/>
    </row>
    <row r="29" spans="2:41" s="83" customFormat="1" x14ac:dyDescent="0.25">
      <c r="B29" s="140" t="s">
        <v>25</v>
      </c>
      <c r="C29" s="88">
        <v>1990</v>
      </c>
      <c r="D29" s="88">
        <v>1991</v>
      </c>
      <c r="E29" s="88">
        <v>1992</v>
      </c>
      <c r="F29" s="88">
        <v>1993</v>
      </c>
      <c r="G29" s="88">
        <v>1994</v>
      </c>
      <c r="H29" s="88">
        <v>1995</v>
      </c>
      <c r="I29" s="88">
        <v>1996</v>
      </c>
      <c r="J29" s="88">
        <v>1997</v>
      </c>
      <c r="K29" s="88">
        <v>1998</v>
      </c>
      <c r="L29" s="88">
        <v>1999</v>
      </c>
      <c r="M29" s="88">
        <v>2000</v>
      </c>
      <c r="N29" s="88">
        <v>2001</v>
      </c>
      <c r="O29" s="88">
        <v>2002</v>
      </c>
      <c r="P29" s="88">
        <v>2003</v>
      </c>
      <c r="Q29" s="88">
        <v>2004</v>
      </c>
      <c r="R29" s="88">
        <v>2005</v>
      </c>
      <c r="S29" s="88">
        <v>2006</v>
      </c>
      <c r="T29" s="88">
        <v>2007</v>
      </c>
      <c r="U29" s="88">
        <v>2008</v>
      </c>
      <c r="V29" s="88">
        <v>2009</v>
      </c>
      <c r="W29" s="88">
        <v>2010</v>
      </c>
      <c r="X29" s="88">
        <v>2011</v>
      </c>
      <c r="Y29" s="88">
        <v>2012</v>
      </c>
      <c r="Z29" s="88">
        <v>2013</v>
      </c>
      <c r="AA29" s="88">
        <v>2014</v>
      </c>
      <c r="AB29" s="88">
        <v>2015</v>
      </c>
      <c r="AC29" s="88">
        <v>2016</v>
      </c>
      <c r="AD29" s="88">
        <v>2017</v>
      </c>
      <c r="AE29" s="88">
        <v>2018</v>
      </c>
      <c r="AF29" s="88">
        <v>2019</v>
      </c>
      <c r="AG29" s="88">
        <v>2020</v>
      </c>
      <c r="AH29" s="88">
        <v>2021</v>
      </c>
      <c r="AI29" s="88">
        <v>2022</v>
      </c>
      <c r="AJ29" s="88">
        <v>2023</v>
      </c>
      <c r="AK29" s="88">
        <v>2024</v>
      </c>
      <c r="AL29" s="22"/>
      <c r="AM29" s="2"/>
      <c r="AO29" s="2"/>
    </row>
    <row r="30" spans="2:41" x14ac:dyDescent="0.25">
      <c r="B30" s="64" t="s">
        <v>39</v>
      </c>
      <c r="C30" s="185">
        <v>602.99999999999989</v>
      </c>
      <c r="D30" s="185">
        <v>642</v>
      </c>
      <c r="E30" s="185">
        <v>709</v>
      </c>
      <c r="F30" s="185">
        <v>719.99999999999989</v>
      </c>
      <c r="G30" s="185">
        <v>760</v>
      </c>
      <c r="H30" s="185">
        <v>768</v>
      </c>
      <c r="I30" s="185">
        <v>999.00000000000011</v>
      </c>
      <c r="J30" s="185">
        <v>1035</v>
      </c>
      <c r="K30" s="185">
        <v>1313</v>
      </c>
      <c r="L30" s="185">
        <v>1481.9999999999998</v>
      </c>
      <c r="M30" s="185">
        <v>1732.0000000000002</v>
      </c>
      <c r="N30" s="185">
        <v>1821</v>
      </c>
      <c r="O30" s="185">
        <v>1853.0000000000002</v>
      </c>
      <c r="P30" s="185">
        <v>1912</v>
      </c>
      <c r="Q30" s="185">
        <v>2077</v>
      </c>
      <c r="R30" s="185">
        <v>2212.6784649758288</v>
      </c>
      <c r="S30" s="185">
        <v>2387.5488982283737</v>
      </c>
      <c r="T30" s="185">
        <v>2563.5973771744511</v>
      </c>
      <c r="U30" s="185">
        <v>2420.1155379480597</v>
      </c>
      <c r="V30" s="185">
        <v>2198.2399255620444</v>
      </c>
      <c r="W30" s="185">
        <v>2060.4113364120585</v>
      </c>
      <c r="X30" s="185">
        <v>2054.8639690068194</v>
      </c>
      <c r="Y30" s="185">
        <v>2056.0424920285013</v>
      </c>
      <c r="Z30" s="185">
        <v>2193.2272104818253</v>
      </c>
      <c r="AA30" s="185">
        <v>2327.2588300929847</v>
      </c>
      <c r="AB30" s="185">
        <v>2532.6199475908702</v>
      </c>
      <c r="AC30" s="185">
        <v>2734.8521310228234</v>
      </c>
      <c r="AD30" s="185">
        <v>2783.3843567202039</v>
      </c>
      <c r="AE30" s="185">
        <v>2900.0498174133554</v>
      </c>
      <c r="AF30" s="185">
        <v>2933.9001445477602</v>
      </c>
      <c r="AG30" s="185">
        <v>2509.9073736263736</v>
      </c>
      <c r="AH30" s="185">
        <v>2678.0436534235005</v>
      </c>
      <c r="AI30" s="185">
        <v>2818.7271555367702</v>
      </c>
      <c r="AJ30" s="185">
        <v>2782.5197134404061</v>
      </c>
      <c r="AK30" s="185">
        <v>2718.9227565511419</v>
      </c>
      <c r="AL30" s="228"/>
      <c r="AM30" s="2"/>
      <c r="AO30" s="2"/>
    </row>
    <row r="31" spans="2:41" x14ac:dyDescent="0.25">
      <c r="B31" s="64" t="s">
        <v>170</v>
      </c>
      <c r="C31" s="185">
        <v>884.01698490566037</v>
      </c>
      <c r="D31" s="185">
        <v>903.95187924528307</v>
      </c>
      <c r="E31" s="185">
        <v>969.86828679245286</v>
      </c>
      <c r="F31" s="185">
        <v>952.14317735849056</v>
      </c>
      <c r="G31" s="185">
        <v>983.27821132075485</v>
      </c>
      <c r="H31" s="185">
        <v>1036.0788754716982</v>
      </c>
      <c r="I31" s="185">
        <v>1098.1351396226414</v>
      </c>
      <c r="J31" s="185">
        <v>1173.9912641509432</v>
      </c>
      <c r="K31" s="185">
        <v>1305.1930113207547</v>
      </c>
      <c r="L31" s="185">
        <v>1412.738075471698</v>
      </c>
      <c r="M31" s="185">
        <v>1491.5580301886791</v>
      </c>
      <c r="N31" s="185">
        <v>1549.4752415094333</v>
      </c>
      <c r="O31" s="185">
        <v>1583.6472490566039</v>
      </c>
      <c r="P31" s="185">
        <v>1581.4254075471667</v>
      </c>
      <c r="Q31" s="185">
        <v>1623.3675358490577</v>
      </c>
      <c r="R31" s="185">
        <v>1709.2743177923592</v>
      </c>
      <c r="S31" s="185">
        <v>1734.9924897288886</v>
      </c>
      <c r="T31" s="185">
        <v>1769.0880563733335</v>
      </c>
      <c r="U31" s="185">
        <v>1686.537485185185</v>
      </c>
      <c r="V31" s="185">
        <v>1535.6294318222222</v>
      </c>
      <c r="W31" s="185">
        <v>1386.5263844444446</v>
      </c>
      <c r="X31" s="185">
        <v>1313.1907573294841</v>
      </c>
      <c r="Y31" s="185">
        <v>1194.0971127983112</v>
      </c>
      <c r="Z31" s="185">
        <v>1123.4272593058304</v>
      </c>
      <c r="AA31" s="185">
        <v>1063.6198113655325</v>
      </c>
      <c r="AB31" s="185">
        <v>1008.2627485910601</v>
      </c>
      <c r="AC31" s="185">
        <v>940.85606064483807</v>
      </c>
      <c r="AD31" s="185">
        <v>848.39138326890873</v>
      </c>
      <c r="AE31" s="185">
        <v>773.31158219068755</v>
      </c>
      <c r="AF31" s="185">
        <v>732.56096313132514</v>
      </c>
      <c r="AG31" s="185">
        <v>542.41254518518519</v>
      </c>
      <c r="AH31" s="185">
        <v>574.62214962962969</v>
      </c>
      <c r="AI31" s="185">
        <v>654.64548444444449</v>
      </c>
      <c r="AJ31" s="185">
        <v>697.41630518518491</v>
      </c>
      <c r="AK31" s="185">
        <v>718.21794148148149</v>
      </c>
      <c r="AL31" s="228"/>
      <c r="AM31" s="2"/>
      <c r="AO31" s="2"/>
    </row>
    <row r="32" spans="2:41" x14ac:dyDescent="0.25">
      <c r="B32" s="64" t="s">
        <v>6</v>
      </c>
      <c r="C32" s="185">
        <v>6.1699429814436648</v>
      </c>
      <c r="D32" s="185">
        <v>6.9570884666607471</v>
      </c>
      <c r="E32" s="185">
        <v>7.0410001243008074</v>
      </c>
      <c r="F32" s="185">
        <v>6.7795205717837153</v>
      </c>
      <c r="G32" s="185">
        <v>6.3594209180502519</v>
      </c>
      <c r="H32" s="185">
        <v>5.3513982953032038</v>
      </c>
      <c r="I32" s="185">
        <v>4.1955828820030181</v>
      </c>
      <c r="J32" s="185">
        <v>3.569222960134955</v>
      </c>
      <c r="K32" s="185">
        <v>2.8053561928438242</v>
      </c>
      <c r="L32" s="185">
        <v>2.2921416674065522</v>
      </c>
      <c r="M32" s="185">
        <v>1.9364645121193287</v>
      </c>
      <c r="N32" s="185">
        <v>1.3918507857586786</v>
      </c>
      <c r="O32" s="185">
        <v>1.2213206428127497</v>
      </c>
      <c r="P32" s="185">
        <v>1.0599937139305691</v>
      </c>
      <c r="Q32" s="185">
        <v>0.94630695196661629</v>
      </c>
      <c r="R32" s="185">
        <v>0.90447825840627738</v>
      </c>
      <c r="S32" s="185">
        <v>0.77358843948952805</v>
      </c>
      <c r="T32" s="185">
        <v>1.0369999999999999</v>
      </c>
      <c r="U32" s="185">
        <v>0.79900000000000004</v>
      </c>
      <c r="V32" s="185">
        <v>0.52100000000000002</v>
      </c>
      <c r="W32" s="185">
        <v>0.45700000000000007</v>
      </c>
      <c r="X32" s="185">
        <v>0.48821999999999999</v>
      </c>
      <c r="Y32" s="185">
        <v>0.8877799999999999</v>
      </c>
      <c r="Z32" s="185">
        <v>1.1572898172323758</v>
      </c>
      <c r="AA32" s="185">
        <v>1.8721671018276762</v>
      </c>
      <c r="AB32" s="185">
        <v>2.2464595300261099</v>
      </c>
      <c r="AC32" s="185">
        <v>2.2626631853785901</v>
      </c>
      <c r="AD32" s="185">
        <v>2.0010443864229766</v>
      </c>
      <c r="AE32" s="185">
        <v>1.6443864229765013</v>
      </c>
      <c r="AF32" s="185">
        <v>1.4464751958224542</v>
      </c>
      <c r="AG32" s="185">
        <v>1.0208877284595301</v>
      </c>
      <c r="AH32" s="185">
        <v>1.0344647519582246</v>
      </c>
      <c r="AI32" s="185">
        <v>1.4396866840731071</v>
      </c>
      <c r="AJ32" s="185">
        <v>1.3900783289817233</v>
      </c>
      <c r="AK32" s="185">
        <v>0.65117493472584853</v>
      </c>
      <c r="AL32" s="228"/>
      <c r="AM32" s="2"/>
      <c r="AO32" s="2"/>
    </row>
    <row r="33" spans="2:39" x14ac:dyDescent="0.25">
      <c r="B33" s="64" t="s">
        <v>24</v>
      </c>
      <c r="C33" s="179">
        <v>0</v>
      </c>
      <c r="D33" s="179">
        <v>0</v>
      </c>
      <c r="E33" s="179">
        <v>0</v>
      </c>
      <c r="F33" s="179">
        <v>0</v>
      </c>
      <c r="G33" s="179">
        <v>0</v>
      </c>
      <c r="H33" s="179">
        <v>0</v>
      </c>
      <c r="I33" s="179">
        <v>0</v>
      </c>
      <c r="J33" s="179">
        <v>0</v>
      </c>
      <c r="K33" s="179">
        <v>0</v>
      </c>
      <c r="L33" s="179">
        <v>0</v>
      </c>
      <c r="M33" s="179">
        <v>0</v>
      </c>
      <c r="N33" s="179">
        <v>0</v>
      </c>
      <c r="O33" s="179">
        <v>0</v>
      </c>
      <c r="P33" s="179">
        <v>0</v>
      </c>
      <c r="Q33" s="179">
        <v>0</v>
      </c>
      <c r="R33" s="179">
        <v>1.2407104800000002</v>
      </c>
      <c r="S33" s="179">
        <v>3.2979134000000001</v>
      </c>
      <c r="T33" s="179">
        <v>25.82061384</v>
      </c>
      <c r="U33" s="179">
        <v>70.620229685600009</v>
      </c>
      <c r="V33" s="179">
        <v>97.405444505600016</v>
      </c>
      <c r="W33" s="179">
        <v>117.82422820000001</v>
      </c>
      <c r="X33" s="179">
        <v>122.68996784000001</v>
      </c>
      <c r="Y33" s="179">
        <v>108.40794052</v>
      </c>
      <c r="Z33" s="179">
        <v>127.91211820000001</v>
      </c>
      <c r="AA33" s="179">
        <v>142.68467560000002</v>
      </c>
      <c r="AB33" s="179">
        <v>157.59355800000003</v>
      </c>
      <c r="AC33" s="179">
        <v>148.07486712000002</v>
      </c>
      <c r="AD33" s="179">
        <v>194.00164184000002</v>
      </c>
      <c r="AE33" s="179">
        <v>185.74421215999999</v>
      </c>
      <c r="AF33" s="179">
        <v>223.27586608000001</v>
      </c>
      <c r="AG33" s="179">
        <v>204.90076464000001</v>
      </c>
      <c r="AH33" s="179">
        <v>209.64643568</v>
      </c>
      <c r="AI33" s="179">
        <v>262.87289887999998</v>
      </c>
      <c r="AJ33" s="179">
        <v>353.65724239999997</v>
      </c>
      <c r="AK33" s="179">
        <v>413.44349559999995</v>
      </c>
      <c r="AL33" s="215"/>
      <c r="AM33" s="2"/>
    </row>
    <row r="34" spans="2:39" x14ac:dyDescent="0.25">
      <c r="B34" s="138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232"/>
      <c r="AM34" s="2"/>
    </row>
    <row r="35" spans="2:39" x14ac:dyDescent="0.25">
      <c r="B35" s="141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64"/>
      <c r="AD35" s="64"/>
    </row>
    <row r="36" spans="2:39" x14ac:dyDescent="0.25">
      <c r="C36" s="245"/>
      <c r="D36" s="245"/>
      <c r="E36" s="245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5"/>
      <c r="AK36" s="245"/>
    </row>
    <row r="37" spans="2:39" x14ac:dyDescent="0.25"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244"/>
    </row>
    <row r="38" spans="2:39" x14ac:dyDescent="0.25">
      <c r="B38" s="66"/>
    </row>
    <row r="40" spans="2:39" x14ac:dyDescent="0.25">
      <c r="B40" s="142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160"/>
    </row>
    <row r="41" spans="2:39" x14ac:dyDescent="0.25">
      <c r="B41" s="142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233"/>
    </row>
    <row r="42" spans="2:39" x14ac:dyDescent="0.25">
      <c r="B42" s="142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233"/>
    </row>
    <row r="43" spans="2:39" x14ac:dyDescent="0.25">
      <c r="B43" s="142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233"/>
    </row>
    <row r="44" spans="2:39" x14ac:dyDescent="0.25">
      <c r="B44" s="142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233"/>
    </row>
    <row r="45" spans="2:39" x14ac:dyDescent="0.25">
      <c r="B45" s="142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233"/>
    </row>
    <row r="46" spans="2:39" x14ac:dyDescent="0.25">
      <c r="B46" s="142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233"/>
    </row>
    <row r="47" spans="2:39" x14ac:dyDescent="0.25">
      <c r="B47" s="142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233"/>
    </row>
    <row r="48" spans="2:39" x14ac:dyDescent="0.25">
      <c r="B48" s="142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233"/>
    </row>
    <row r="49" spans="2:38" x14ac:dyDescent="0.25">
      <c r="B49" s="85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233"/>
    </row>
    <row r="50" spans="2:38" x14ac:dyDescent="0.25">
      <c r="B50" s="142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233"/>
    </row>
    <row r="51" spans="2:38" x14ac:dyDescent="0.25">
      <c r="B51" s="142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233"/>
    </row>
    <row r="52" spans="2:38" x14ac:dyDescent="0.25">
      <c r="B52" s="142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233"/>
    </row>
    <row r="53" spans="2:38" x14ac:dyDescent="0.25">
      <c r="B53" s="142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233"/>
    </row>
    <row r="54" spans="2:38" x14ac:dyDescent="0.25">
      <c r="B54" s="142"/>
    </row>
    <row r="55" spans="2:38" x14ac:dyDescent="0.25">
      <c r="B55" s="142"/>
    </row>
    <row r="56" spans="2:38" x14ac:dyDescent="0.25">
      <c r="B56" s="14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</row>
    <row r="57" spans="2:38" x14ac:dyDescent="0.25">
      <c r="B57" s="142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233"/>
    </row>
    <row r="58" spans="2:38" x14ac:dyDescent="0.25">
      <c r="B58" s="142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233"/>
    </row>
    <row r="59" spans="2:38" x14ac:dyDescent="0.25">
      <c r="B59" s="142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233"/>
    </row>
    <row r="66" spans="2:28" x14ac:dyDescent="0.25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8">
    <tabColor theme="0" tint="-0.249977111117893"/>
  </sheetPr>
  <dimension ref="B1:AL43"/>
  <sheetViews>
    <sheetView zoomScale="75" zoomScaleNormal="75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2.7109375" style="148" customWidth="1"/>
    <col min="2" max="2" width="17.7109375" style="148" bestFit="1" customWidth="1"/>
    <col min="3" max="8" width="9.28515625" style="148" bestFit="1" customWidth="1"/>
    <col min="9" max="37" width="10.42578125" style="148" bestFit="1" customWidth="1"/>
    <col min="38" max="16384" width="9.140625" style="148"/>
  </cols>
  <sheetData>
    <row r="1" spans="2:37" x14ac:dyDescent="0.25">
      <c r="B1" s="146"/>
      <c r="C1" s="147">
        <v>1990</v>
      </c>
      <c r="D1" s="147">
        <v>1991</v>
      </c>
      <c r="E1" s="147">
        <v>1992</v>
      </c>
      <c r="F1" s="147">
        <v>1993</v>
      </c>
      <c r="G1" s="147">
        <v>1994</v>
      </c>
      <c r="H1" s="147">
        <v>1995</v>
      </c>
      <c r="I1" s="147">
        <v>1996</v>
      </c>
      <c r="J1" s="147">
        <v>1997</v>
      </c>
      <c r="K1" s="147">
        <v>1998</v>
      </c>
      <c r="L1" s="147">
        <v>1999</v>
      </c>
      <c r="M1" s="147">
        <v>2000</v>
      </c>
      <c r="N1" s="147">
        <v>2001</v>
      </c>
      <c r="O1" s="147">
        <v>2002</v>
      </c>
      <c r="P1" s="147">
        <v>2003</v>
      </c>
      <c r="Q1" s="147">
        <v>2004</v>
      </c>
      <c r="R1" s="147">
        <v>2005</v>
      </c>
      <c r="S1" s="147">
        <v>2006</v>
      </c>
      <c r="T1" s="147">
        <v>2007</v>
      </c>
      <c r="U1" s="147">
        <v>2008</v>
      </c>
      <c r="V1" s="147">
        <v>2009</v>
      </c>
      <c r="W1" s="147">
        <v>2010</v>
      </c>
      <c r="X1" s="147">
        <v>2011</v>
      </c>
      <c r="Y1" s="147">
        <v>2012</v>
      </c>
      <c r="Z1" s="147">
        <v>2013</v>
      </c>
      <c r="AA1" s="147">
        <v>2014</v>
      </c>
      <c r="AB1" s="147">
        <v>2015</v>
      </c>
      <c r="AC1" s="147">
        <v>2016</v>
      </c>
      <c r="AD1" s="147">
        <v>2017</v>
      </c>
      <c r="AE1" s="147">
        <v>2018</v>
      </c>
      <c r="AF1" s="147">
        <v>2019</v>
      </c>
      <c r="AG1" s="147">
        <v>2020</v>
      </c>
      <c r="AH1" s="147">
        <v>2021</v>
      </c>
      <c r="AI1" s="147">
        <v>2022</v>
      </c>
      <c r="AJ1" s="147">
        <v>2023</v>
      </c>
      <c r="AK1" s="147">
        <v>2024</v>
      </c>
    </row>
    <row r="2" spans="2:37" s="146" customFormat="1" x14ac:dyDescent="0.25">
      <c r="B2" s="148" t="s">
        <v>40</v>
      </c>
      <c r="C2" s="186">
        <v>941.47808892452827</v>
      </c>
      <c r="D2" s="186">
        <v>962.70875139622638</v>
      </c>
      <c r="E2" s="186">
        <v>1032.9097254339622</v>
      </c>
      <c r="F2" s="186">
        <v>1014.0324838867924</v>
      </c>
      <c r="G2" s="186">
        <v>1047.1912950566038</v>
      </c>
      <c r="H2" s="186">
        <v>1103.4240023773584</v>
      </c>
      <c r="I2" s="186">
        <v>1169.5139236981131</v>
      </c>
      <c r="J2" s="186">
        <v>1250.3006963207545</v>
      </c>
      <c r="K2" s="186">
        <v>1390.0305570566038</v>
      </c>
      <c r="L2" s="186">
        <v>1504.5660503773584</v>
      </c>
      <c r="M2" s="186">
        <v>1588.5093021509433</v>
      </c>
      <c r="N2" s="186">
        <v>1650.1911322075464</v>
      </c>
      <c r="O2" s="186">
        <v>1686.5843202452829</v>
      </c>
      <c r="P2" s="186">
        <v>1684.2180590377325</v>
      </c>
      <c r="Q2" s="186">
        <v>1728.8864256792465</v>
      </c>
      <c r="R2" s="186">
        <v>1820.3771484488625</v>
      </c>
      <c r="S2" s="186">
        <v>1847.7670015612662</v>
      </c>
      <c r="T2" s="186">
        <v>1884.0787800376002</v>
      </c>
      <c r="U2" s="186">
        <v>1796.162421722222</v>
      </c>
      <c r="V2" s="186">
        <v>1635.4453448906665</v>
      </c>
      <c r="W2" s="186">
        <v>1476.6505994333334</v>
      </c>
      <c r="X2" s="186">
        <v>1398.5481565559005</v>
      </c>
      <c r="Y2" s="186">
        <v>1271.7134251302014</v>
      </c>
      <c r="Z2" s="186">
        <v>1196.4500311607094</v>
      </c>
      <c r="AA2" s="186">
        <v>1132.7550991042922</v>
      </c>
      <c r="AB2" s="186">
        <v>1073.799827249479</v>
      </c>
      <c r="AC2" s="186">
        <v>1002.0117045867524</v>
      </c>
      <c r="AD2" s="186">
        <v>903.53682318138772</v>
      </c>
      <c r="AE2" s="186">
        <v>823.57683503308215</v>
      </c>
      <c r="AF2" s="186">
        <v>780.17742573486123</v>
      </c>
      <c r="AG2" s="186">
        <v>577.66936062222214</v>
      </c>
      <c r="AH2" s="186">
        <v>611.97258935555556</v>
      </c>
      <c r="AI2" s="186">
        <v>697.19744093333338</v>
      </c>
      <c r="AJ2" s="186">
        <v>742.74836502222195</v>
      </c>
      <c r="AK2" s="186">
        <v>764.90210767777774</v>
      </c>
    </row>
    <row r="3" spans="2:37" x14ac:dyDescent="0.25">
      <c r="B3" s="148" t="s">
        <v>39</v>
      </c>
      <c r="C3" s="186">
        <v>623.74319999999989</v>
      </c>
      <c r="D3" s="186">
        <v>664.08479999999997</v>
      </c>
      <c r="E3" s="186">
        <v>733.38959999999997</v>
      </c>
      <c r="F3" s="186">
        <v>744.76799999999992</v>
      </c>
      <c r="G3" s="186">
        <v>786.14400000000001</v>
      </c>
      <c r="H3" s="186">
        <v>794.41919999999993</v>
      </c>
      <c r="I3" s="186">
        <v>1033.3656000000001</v>
      </c>
      <c r="J3" s="186">
        <v>1070.604</v>
      </c>
      <c r="K3" s="186">
        <v>1358.1671999999999</v>
      </c>
      <c r="L3" s="186">
        <v>1532.9807999999998</v>
      </c>
      <c r="M3" s="186">
        <v>1791.5808000000002</v>
      </c>
      <c r="N3" s="186">
        <v>1883.6424</v>
      </c>
      <c r="O3" s="186">
        <v>1916.7432000000001</v>
      </c>
      <c r="P3" s="186">
        <v>1977.7728</v>
      </c>
      <c r="Q3" s="186">
        <v>2148.4488000000001</v>
      </c>
      <c r="R3" s="186">
        <v>2288.7946041709974</v>
      </c>
      <c r="S3" s="186">
        <v>2469.6805803274297</v>
      </c>
      <c r="T3" s="186">
        <v>2651.7851269492521</v>
      </c>
      <c r="U3" s="186">
        <v>2503.367512453473</v>
      </c>
      <c r="V3" s="186">
        <v>2273.8593790013788</v>
      </c>
      <c r="W3" s="186">
        <v>2131.2894863846332</v>
      </c>
      <c r="X3" s="186">
        <v>2125.5512895406541</v>
      </c>
      <c r="Y3" s="186">
        <v>2126.7703537542816</v>
      </c>
      <c r="Z3" s="186">
        <v>2268.6742265224002</v>
      </c>
      <c r="AA3" s="186">
        <v>2407.3165338481831</v>
      </c>
      <c r="AB3" s="186">
        <v>2619.7420737879961</v>
      </c>
      <c r="AC3" s="186">
        <v>2828.9310443300087</v>
      </c>
      <c r="AD3" s="186">
        <v>2879.1327785913786</v>
      </c>
      <c r="AE3" s="186">
        <v>2999.811531132375</v>
      </c>
      <c r="AF3" s="186">
        <v>3034.8263095202033</v>
      </c>
      <c r="AG3" s="186">
        <v>2596.2481872791209</v>
      </c>
      <c r="AH3" s="186">
        <v>2770.1683551012684</v>
      </c>
      <c r="AI3" s="186">
        <v>2915.6913696872352</v>
      </c>
      <c r="AJ3" s="186">
        <v>2878.2383915827559</v>
      </c>
      <c r="AK3" s="186">
        <v>2812.4536993765009</v>
      </c>
    </row>
    <row r="4" spans="2:37" x14ac:dyDescent="0.25">
      <c r="B4" s="148" t="s">
        <v>6</v>
      </c>
      <c r="C4" s="186">
        <v>6.9492067799999999</v>
      </c>
      <c r="D4" s="186">
        <v>7.8357687399999998</v>
      </c>
      <c r="E4" s="186">
        <v>7.9302784399999995</v>
      </c>
      <c r="F4" s="186">
        <v>7.6357740199999986</v>
      </c>
      <c r="G4" s="186">
        <v>7.1626157799999994</v>
      </c>
      <c r="H4" s="186">
        <v>6.027279899999999</v>
      </c>
      <c r="I4" s="186">
        <v>4.7254849999999999</v>
      </c>
      <c r="J4" s="186">
        <v>4.0200158200000002</v>
      </c>
      <c r="K4" s="186">
        <v>3.1596726799999995</v>
      </c>
      <c r="L4" s="186">
        <v>2.5816391599999999</v>
      </c>
      <c r="M4" s="186">
        <v>2.18103998</v>
      </c>
      <c r="N4" s="186">
        <v>1.5676415399999999</v>
      </c>
      <c r="O4" s="186">
        <v>1.3755734399999999</v>
      </c>
      <c r="P4" s="186">
        <v>1.1938709199999999</v>
      </c>
      <c r="Q4" s="186">
        <v>1.06582552</v>
      </c>
      <c r="R4" s="186">
        <v>1.0187138624429903</v>
      </c>
      <c r="S4" s="186">
        <v>0.87129265939705547</v>
      </c>
      <c r="T4" s="186">
        <v>1.1679731</v>
      </c>
      <c r="U4" s="186">
        <v>0.89991370000000015</v>
      </c>
      <c r="V4" s="186">
        <v>0.58680230000000011</v>
      </c>
      <c r="W4" s="186">
        <v>0.5147191000000001</v>
      </c>
      <c r="X4" s="186">
        <v>0.54988218600000005</v>
      </c>
      <c r="Y4" s="186">
        <v>0.99990661399999992</v>
      </c>
      <c r="Z4" s="186">
        <v>1.303455521148825</v>
      </c>
      <c r="AA4" s="186">
        <v>2.1086218067885119</v>
      </c>
      <c r="AB4" s="186">
        <v>2.5301873686684075</v>
      </c>
      <c r="AC4" s="186">
        <v>2.5484375456919062</v>
      </c>
      <c r="AD4" s="186">
        <v>2.2537762924281988</v>
      </c>
      <c r="AE4" s="186">
        <v>1.8520724281984335</v>
      </c>
      <c r="AF4" s="186">
        <v>1.6291650130548303</v>
      </c>
      <c r="AG4" s="186">
        <v>1.149825848563969</v>
      </c>
      <c r="AH4" s="186">
        <v>1.1651176501305485</v>
      </c>
      <c r="AI4" s="186">
        <v>1.6215191122715407</v>
      </c>
      <c r="AJ4" s="186">
        <v>1.5656452219321151</v>
      </c>
      <c r="AK4" s="186">
        <v>0.73341832898172321</v>
      </c>
    </row>
    <row r="5" spans="2:37" x14ac:dyDescent="0.25">
      <c r="B5" s="148" t="s">
        <v>24</v>
      </c>
      <c r="C5" s="187">
        <v>0</v>
      </c>
      <c r="D5" s="187">
        <v>0</v>
      </c>
      <c r="E5" s="187">
        <v>0</v>
      </c>
      <c r="F5" s="187">
        <v>0</v>
      </c>
      <c r="G5" s="187">
        <v>0</v>
      </c>
      <c r="H5" s="187">
        <v>0</v>
      </c>
      <c r="I5" s="187">
        <v>0</v>
      </c>
      <c r="J5" s="187">
        <v>0</v>
      </c>
      <c r="K5" s="187">
        <v>0</v>
      </c>
      <c r="L5" s="187">
        <v>0</v>
      </c>
      <c r="M5" s="187">
        <v>0</v>
      </c>
      <c r="N5" s="187">
        <v>0</v>
      </c>
      <c r="O5" s="187">
        <v>0</v>
      </c>
      <c r="P5" s="187">
        <v>0</v>
      </c>
      <c r="Q5" s="187">
        <v>0</v>
      </c>
      <c r="R5" s="187">
        <v>1.0983224384791179</v>
      </c>
      <c r="S5" s="187">
        <v>2.6621968132288427</v>
      </c>
      <c r="T5" s="187">
        <v>21.545156613751992</v>
      </c>
      <c r="U5" s="187">
        <v>55.574887459731052</v>
      </c>
      <c r="V5" s="187">
        <v>77.425842712148949</v>
      </c>
      <c r="W5" s="187">
        <v>92.605327251134298</v>
      </c>
      <c r="X5" s="187">
        <v>97.396145626314933</v>
      </c>
      <c r="Y5" s="187">
        <v>84.877766838163197</v>
      </c>
      <c r="Z5" s="187">
        <v>102.25869928802936</v>
      </c>
      <c r="AA5" s="187">
        <v>116.19793830316164</v>
      </c>
      <c r="AB5" s="187">
        <v>128.15134493124492</v>
      </c>
      <c r="AC5" s="187">
        <v>118.49812874713651</v>
      </c>
      <c r="AD5" s="187">
        <v>160.66626063850001</v>
      </c>
      <c r="AE5" s="187">
        <v>154.57093318979378</v>
      </c>
      <c r="AF5" s="187">
        <v>189.31643667907355</v>
      </c>
      <c r="AG5" s="187">
        <v>176.15007668500138</v>
      </c>
      <c r="AH5" s="187">
        <v>181.4875591357883</v>
      </c>
      <c r="AI5" s="187">
        <v>228.81091503998189</v>
      </c>
      <c r="AJ5" s="187">
        <v>281.52001854173841</v>
      </c>
      <c r="AK5" s="187">
        <v>328.95305251260282</v>
      </c>
    </row>
    <row r="6" spans="2:37" x14ac:dyDescent="0.25">
      <c r="B6" s="148" t="s">
        <v>38</v>
      </c>
      <c r="C6" s="186">
        <v>3505.8</v>
      </c>
      <c r="D6" s="186">
        <v>3525.7</v>
      </c>
      <c r="E6" s="186">
        <v>3554.5</v>
      </c>
      <c r="F6" s="186">
        <v>3574.1</v>
      </c>
      <c r="G6" s="186">
        <v>3585.9</v>
      </c>
      <c r="H6" s="186">
        <v>3601.3</v>
      </c>
      <c r="I6" s="186">
        <v>3626.1</v>
      </c>
      <c r="J6" s="186">
        <v>3664.3</v>
      </c>
      <c r="K6" s="186">
        <v>3703.1</v>
      </c>
      <c r="L6" s="186">
        <v>3741.6</v>
      </c>
      <c r="M6" s="186">
        <v>3789.5</v>
      </c>
      <c r="N6" s="186">
        <v>3847.2</v>
      </c>
      <c r="O6" s="186">
        <v>3917.2</v>
      </c>
      <c r="P6" s="186">
        <v>3979.9</v>
      </c>
      <c r="Q6" s="186">
        <v>4045.2</v>
      </c>
      <c r="R6" s="186">
        <v>4133.8</v>
      </c>
      <c r="S6" s="186">
        <v>4232.8999999999996</v>
      </c>
      <c r="T6" s="186">
        <v>4375.8</v>
      </c>
      <c r="U6" s="186">
        <v>4485.1000000000004</v>
      </c>
      <c r="V6" s="186">
        <v>4533.3999999999996</v>
      </c>
      <c r="W6" s="186">
        <v>4554.8</v>
      </c>
      <c r="X6" s="186">
        <v>4574.8999999999996</v>
      </c>
      <c r="Y6" s="186">
        <v>4593.7</v>
      </c>
      <c r="Z6" s="186">
        <v>4614.7</v>
      </c>
      <c r="AA6" s="186">
        <v>4645.3999999999996</v>
      </c>
      <c r="AB6" s="186">
        <v>4687.8</v>
      </c>
      <c r="AC6" s="186">
        <v>4739.6000000000004</v>
      </c>
      <c r="AD6" s="186">
        <v>4810.8999999999996</v>
      </c>
      <c r="AE6" s="186">
        <v>4884.8999999999996</v>
      </c>
      <c r="AF6" s="186">
        <v>4958.5</v>
      </c>
      <c r="AG6" s="186">
        <v>5029.8999999999996</v>
      </c>
      <c r="AH6" s="186">
        <v>5074.7</v>
      </c>
      <c r="AI6" s="186">
        <v>5184</v>
      </c>
      <c r="AJ6" s="186">
        <v>5281.6</v>
      </c>
      <c r="AK6" s="186">
        <v>5380.3</v>
      </c>
    </row>
    <row r="7" spans="2:37" x14ac:dyDescent="0.25"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49"/>
      <c r="AI7" s="149"/>
      <c r="AJ7" s="149"/>
      <c r="AK7" s="149"/>
    </row>
    <row r="8" spans="2:37" x14ac:dyDescent="0.25">
      <c r="B8" s="148" t="s">
        <v>42</v>
      </c>
      <c r="C8" s="188">
        <v>804006</v>
      </c>
      <c r="D8" s="188">
        <v>844207</v>
      </c>
      <c r="E8" s="188">
        <v>866090</v>
      </c>
      <c r="F8" s="188">
        <v>898012</v>
      </c>
      <c r="G8" s="188">
        <v>947069</v>
      </c>
      <c r="H8" s="188">
        <v>999366</v>
      </c>
      <c r="I8" s="188">
        <v>1067293</v>
      </c>
      <c r="J8" s="188">
        <v>1145497</v>
      </c>
      <c r="K8" s="188">
        <v>1208768</v>
      </c>
      <c r="L8" s="188">
        <v>1282661</v>
      </c>
      <c r="M8" s="188">
        <v>1333296</v>
      </c>
      <c r="N8" s="188">
        <v>1401702</v>
      </c>
      <c r="O8" s="188">
        <v>1466593</v>
      </c>
      <c r="P8" s="188">
        <v>1527383</v>
      </c>
      <c r="Q8" s="188">
        <v>1603786</v>
      </c>
      <c r="R8" s="188">
        <v>1683967</v>
      </c>
      <c r="S8" s="188">
        <v>1801375</v>
      </c>
      <c r="T8" s="188">
        <v>1906894</v>
      </c>
      <c r="U8" s="188">
        <v>1953664</v>
      </c>
      <c r="V8" s="188">
        <v>1931025</v>
      </c>
      <c r="W8" s="188">
        <v>1899663</v>
      </c>
      <c r="X8" s="188">
        <v>1913196</v>
      </c>
      <c r="Y8" s="188">
        <v>1906973</v>
      </c>
      <c r="Z8" s="188">
        <v>1933520</v>
      </c>
      <c r="AA8" s="188">
        <v>1967187</v>
      </c>
      <c r="AB8" s="188">
        <v>2009576</v>
      </c>
      <c r="AC8" s="188">
        <v>2054031</v>
      </c>
      <c r="AD8" s="188">
        <v>2094670</v>
      </c>
      <c r="AE8" s="188">
        <v>2137777</v>
      </c>
      <c r="AF8" s="188">
        <v>2206186</v>
      </c>
      <c r="AG8" s="188">
        <v>2244819</v>
      </c>
      <c r="AH8" s="188">
        <v>2260468</v>
      </c>
      <c r="AI8" s="188">
        <v>2283891</v>
      </c>
      <c r="AJ8" s="188">
        <v>2349306.8995000497</v>
      </c>
      <c r="AK8" s="188">
        <v>2450111</v>
      </c>
    </row>
    <row r="9" spans="2:37" x14ac:dyDescent="0.25">
      <c r="B9" s="148" t="s">
        <v>41</v>
      </c>
      <c r="C9" s="188">
        <v>143373</v>
      </c>
      <c r="D9" s="188">
        <v>148522</v>
      </c>
      <c r="E9" s="188">
        <v>144987</v>
      </c>
      <c r="F9" s="188">
        <v>135407</v>
      </c>
      <c r="G9" s="188">
        <v>135978</v>
      </c>
      <c r="H9" s="188">
        <v>141976</v>
      </c>
      <c r="I9" s="188">
        <v>146782</v>
      </c>
      <c r="J9" s="188">
        <v>158351</v>
      </c>
      <c r="K9" s="188">
        <v>171036</v>
      </c>
      <c r="L9" s="188">
        <v>189001</v>
      </c>
      <c r="M9" s="188">
        <v>205744</v>
      </c>
      <c r="N9" s="188">
        <v>219644</v>
      </c>
      <c r="O9" s="188">
        <v>233187</v>
      </c>
      <c r="P9" s="188">
        <v>251226</v>
      </c>
      <c r="Q9" s="188">
        <v>268167</v>
      </c>
      <c r="R9" s="188">
        <v>286618</v>
      </c>
      <c r="S9" s="188">
        <v>318654</v>
      </c>
      <c r="T9" s="188">
        <v>345910</v>
      </c>
      <c r="U9" s="188">
        <v>351346</v>
      </c>
      <c r="V9" s="188">
        <v>343959</v>
      </c>
      <c r="W9" s="188">
        <v>327096</v>
      </c>
      <c r="X9" s="188">
        <v>320955</v>
      </c>
      <c r="Y9" s="188">
        <v>309185</v>
      </c>
      <c r="Z9" s="188">
        <v>317991</v>
      </c>
      <c r="AA9" s="188">
        <v>317249</v>
      </c>
      <c r="AB9" s="188">
        <v>330495</v>
      </c>
      <c r="AC9" s="188">
        <v>342197</v>
      </c>
      <c r="AD9" s="188">
        <v>349059</v>
      </c>
      <c r="AE9" s="188">
        <v>355121</v>
      </c>
      <c r="AF9" s="188">
        <v>366326</v>
      </c>
      <c r="AG9" s="188">
        <v>377029</v>
      </c>
      <c r="AH9" s="188">
        <v>383339</v>
      </c>
      <c r="AI9" s="188">
        <v>387077</v>
      </c>
      <c r="AJ9" s="188">
        <v>397456</v>
      </c>
      <c r="AK9" s="188">
        <v>415047</v>
      </c>
    </row>
    <row r="10" spans="2:37" x14ac:dyDescent="0.25">
      <c r="AH10" s="149"/>
      <c r="AI10" s="150"/>
      <c r="AJ10" s="151"/>
      <c r="AK10" s="152"/>
    </row>
    <row r="11" spans="2:37" x14ac:dyDescent="0.25">
      <c r="AH11" s="149"/>
      <c r="AI11" s="150"/>
      <c r="AJ11" s="151"/>
      <c r="AK11" s="152"/>
    </row>
    <row r="12" spans="2:37" x14ac:dyDescent="0.25">
      <c r="AH12" s="149"/>
      <c r="AI12" s="150"/>
      <c r="AJ12" s="151"/>
      <c r="AK12" s="152"/>
    </row>
    <row r="13" spans="2:37" x14ac:dyDescent="0.25">
      <c r="AH13" s="149"/>
      <c r="AI13" s="150"/>
      <c r="AJ13" s="151"/>
      <c r="AK13" s="152"/>
    </row>
    <row r="14" spans="2:37" x14ac:dyDescent="0.25">
      <c r="AH14" s="149"/>
      <c r="AI14" s="150"/>
      <c r="AJ14" s="151"/>
      <c r="AK14" s="152"/>
    </row>
    <row r="15" spans="2:37" x14ac:dyDescent="0.25">
      <c r="AH15" s="149"/>
      <c r="AI15" s="150"/>
      <c r="AJ15" s="151"/>
      <c r="AK15" s="152"/>
    </row>
    <row r="16" spans="2:37" x14ac:dyDescent="0.25">
      <c r="AH16" s="149"/>
      <c r="AI16" s="150"/>
      <c r="AJ16" s="151"/>
      <c r="AK16" s="152"/>
    </row>
    <row r="17" spans="33:37" x14ac:dyDescent="0.25">
      <c r="AH17" s="149"/>
      <c r="AI17" s="150"/>
      <c r="AJ17" s="151"/>
      <c r="AK17" s="152"/>
    </row>
    <row r="18" spans="33:37" x14ac:dyDescent="0.25">
      <c r="AH18" s="149"/>
      <c r="AI18" s="150"/>
      <c r="AJ18" s="151"/>
      <c r="AK18" s="152"/>
    </row>
    <row r="19" spans="33:37" x14ac:dyDescent="0.25">
      <c r="AH19" s="149"/>
      <c r="AI19" s="150"/>
      <c r="AJ19" s="151"/>
      <c r="AK19" s="152"/>
    </row>
    <row r="20" spans="33:37" x14ac:dyDescent="0.25">
      <c r="AH20" s="149"/>
      <c r="AI20" s="150"/>
      <c r="AJ20" s="151"/>
      <c r="AK20" s="152"/>
    </row>
    <row r="21" spans="33:37" x14ac:dyDescent="0.25">
      <c r="AH21" s="149"/>
      <c r="AI21" s="150"/>
      <c r="AJ21" s="151"/>
      <c r="AK21" s="152"/>
    </row>
    <row r="22" spans="33:37" x14ac:dyDescent="0.25">
      <c r="AH22" s="149"/>
      <c r="AI22" s="150"/>
      <c r="AJ22" s="151"/>
      <c r="AK22" s="152"/>
    </row>
    <row r="23" spans="33:37" x14ac:dyDescent="0.25">
      <c r="AH23" s="149"/>
      <c r="AI23" s="150"/>
      <c r="AJ23" s="151"/>
      <c r="AK23" s="152"/>
    </row>
    <row r="24" spans="33:37" x14ac:dyDescent="0.25">
      <c r="AH24" s="149"/>
      <c r="AI24" s="150"/>
      <c r="AJ24" s="151"/>
      <c r="AK24" s="152"/>
    </row>
    <row r="25" spans="33:37" x14ac:dyDescent="0.25">
      <c r="AH25" s="149"/>
      <c r="AI25" s="150"/>
      <c r="AJ25" s="151"/>
      <c r="AK25" s="152"/>
    </row>
    <row r="26" spans="33:37" x14ac:dyDescent="0.25">
      <c r="AH26" s="149"/>
      <c r="AI26" s="150"/>
      <c r="AJ26" s="151"/>
      <c r="AK26" s="152"/>
    </row>
    <row r="27" spans="33:37" x14ac:dyDescent="0.25">
      <c r="AH27" s="149"/>
      <c r="AI27" s="150"/>
      <c r="AJ27" s="151"/>
      <c r="AK27" s="152"/>
    </row>
    <row r="28" spans="33:37" x14ac:dyDescent="0.25">
      <c r="AH28" s="149"/>
      <c r="AI28" s="150"/>
      <c r="AJ28" s="151"/>
      <c r="AK28" s="152"/>
    </row>
    <row r="29" spans="33:37" x14ac:dyDescent="0.25">
      <c r="AG29" s="149"/>
      <c r="AH29" s="149"/>
      <c r="AI29" s="150"/>
      <c r="AJ29" s="151"/>
      <c r="AK29" s="152"/>
    </row>
    <row r="37" spans="3:38" ht="13.5" customHeight="1" x14ac:dyDescent="0.25"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</row>
    <row r="43" spans="3:38" x14ac:dyDescent="0.25">
      <c r="S43" s="153"/>
    </row>
  </sheetData>
  <pageMargins left="0.35433070866141736" right="0.23622047244094491" top="0.39370078740157483" bottom="0.74803149606299213" header="0.19685039370078741" footer="0.31496062992125984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9">
    <tabColor theme="0" tint="-0.249977111117893"/>
  </sheetPr>
  <dimension ref="B1:AN94"/>
  <sheetViews>
    <sheetView topLeftCell="C1" zoomScale="75" zoomScaleNormal="75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4.5703125" style="57" customWidth="1"/>
    <col min="2" max="2" width="41.140625" style="57" customWidth="1"/>
    <col min="3" max="31" width="9.28515625" style="57" bestFit="1" customWidth="1"/>
    <col min="32" max="36" width="9.42578125" style="57" bestFit="1" customWidth="1"/>
    <col min="37" max="37" width="9.42578125" style="57" customWidth="1"/>
    <col min="38" max="16384" width="9.140625" style="57"/>
  </cols>
  <sheetData>
    <row r="1" spans="2:40" s="83" customFormat="1" x14ac:dyDescent="0.25">
      <c r="B1" s="94"/>
      <c r="C1" s="88">
        <v>1990</v>
      </c>
      <c r="D1" s="88">
        <v>1991</v>
      </c>
      <c r="E1" s="88">
        <v>1992</v>
      </c>
      <c r="F1" s="88">
        <v>1993</v>
      </c>
      <c r="G1" s="88">
        <v>1994</v>
      </c>
      <c r="H1" s="88">
        <v>1995</v>
      </c>
      <c r="I1" s="88">
        <v>1996</v>
      </c>
      <c r="J1" s="88">
        <v>1997</v>
      </c>
      <c r="K1" s="88">
        <v>1998</v>
      </c>
      <c r="L1" s="88">
        <v>1999</v>
      </c>
      <c r="M1" s="88">
        <v>2000</v>
      </c>
      <c r="N1" s="88">
        <v>2001</v>
      </c>
      <c r="O1" s="88">
        <v>2002</v>
      </c>
      <c r="P1" s="88">
        <v>2003</v>
      </c>
      <c r="Q1" s="88">
        <v>2004</v>
      </c>
      <c r="R1" s="88">
        <v>2005</v>
      </c>
      <c r="S1" s="88">
        <v>2006</v>
      </c>
      <c r="T1" s="88">
        <v>2007</v>
      </c>
      <c r="U1" s="88">
        <v>2008</v>
      </c>
      <c r="V1" s="88">
        <v>2009</v>
      </c>
      <c r="W1" s="88">
        <v>2010</v>
      </c>
      <c r="X1" s="88">
        <v>2011</v>
      </c>
      <c r="Y1" s="88">
        <v>2012</v>
      </c>
      <c r="Z1" s="88">
        <v>2013</v>
      </c>
      <c r="AA1" s="88">
        <v>2014</v>
      </c>
      <c r="AB1" s="88">
        <v>2015</v>
      </c>
      <c r="AC1" s="88">
        <v>2016</v>
      </c>
      <c r="AD1" s="88">
        <v>2017</v>
      </c>
      <c r="AE1" s="88">
        <v>2018</v>
      </c>
      <c r="AF1" s="88">
        <v>2019</v>
      </c>
      <c r="AG1" s="88">
        <v>2020</v>
      </c>
      <c r="AH1" s="88">
        <v>2021</v>
      </c>
      <c r="AI1" s="88">
        <v>2022</v>
      </c>
      <c r="AJ1" s="88">
        <v>2023</v>
      </c>
      <c r="AK1" s="88">
        <v>2024</v>
      </c>
    </row>
    <row r="2" spans="2:40" x14ac:dyDescent="0.25">
      <c r="B2" s="64" t="s">
        <v>67</v>
      </c>
      <c r="C2" s="184">
        <v>884</v>
      </c>
      <c r="D2" s="184">
        <v>782</v>
      </c>
      <c r="E2" s="184">
        <v>753</v>
      </c>
      <c r="F2" s="184">
        <v>729</v>
      </c>
      <c r="G2" s="184">
        <v>859</v>
      </c>
      <c r="H2" s="184">
        <v>879</v>
      </c>
      <c r="I2" s="184">
        <v>983</v>
      </c>
      <c r="J2" s="184">
        <v>1145</v>
      </c>
      <c r="K2" s="184">
        <v>1059</v>
      </c>
      <c r="L2" s="184">
        <v>1166</v>
      </c>
      <c r="M2" s="184">
        <v>1700.904</v>
      </c>
      <c r="N2" s="184">
        <v>1851.19</v>
      </c>
      <c r="O2" s="184">
        <v>1859.797</v>
      </c>
      <c r="P2" s="184">
        <v>2126.951</v>
      </c>
      <c r="Q2" s="184">
        <v>2295.0809999999997</v>
      </c>
      <c r="R2" s="184">
        <v>2357.0552201099999</v>
      </c>
      <c r="S2" s="184">
        <v>2347.8511709678573</v>
      </c>
      <c r="T2" s="184">
        <v>2374.056297236792</v>
      </c>
      <c r="U2" s="184">
        <v>2106.7332656066992</v>
      </c>
      <c r="V2" s="184">
        <v>1326.7757675435184</v>
      </c>
      <c r="W2" s="184">
        <v>1105.1089530878239</v>
      </c>
      <c r="X2" s="184">
        <v>966.27348057556696</v>
      </c>
      <c r="Y2" s="184">
        <v>1177.0215551174631</v>
      </c>
      <c r="Z2" s="184">
        <v>1111.7464175453952</v>
      </c>
      <c r="AA2" s="184">
        <v>1461.1216449441433</v>
      </c>
      <c r="AB2" s="184">
        <v>1652.0144764257484</v>
      </c>
      <c r="AC2" s="184">
        <v>1793.5241301100293</v>
      </c>
      <c r="AD2" s="184">
        <v>1839.6054226101226</v>
      </c>
      <c r="AE2" s="184">
        <v>1916.0429498953088</v>
      </c>
      <c r="AF2" s="184">
        <v>1892.5993191659545</v>
      </c>
      <c r="AG2" s="184">
        <v>1769.6404427201105</v>
      </c>
      <c r="AH2" s="184">
        <v>2102.8090125484487</v>
      </c>
      <c r="AI2" s="184">
        <v>1956.5348782096323</v>
      </c>
      <c r="AJ2" s="184">
        <v>1835.1084052370793</v>
      </c>
      <c r="AK2" s="184">
        <v>1559.2165077641243</v>
      </c>
      <c r="AM2" s="2"/>
      <c r="AN2" s="2"/>
    </row>
    <row r="3" spans="2:40" x14ac:dyDescent="0.25">
      <c r="B3" s="64" t="s">
        <v>66</v>
      </c>
      <c r="C3" s="184">
        <v>214.077</v>
      </c>
      <c r="D3" s="184">
        <v>192.22800000000001</v>
      </c>
      <c r="E3" s="184">
        <v>162.39499999999998</v>
      </c>
      <c r="F3" s="184">
        <v>204.893</v>
      </c>
      <c r="G3" s="184">
        <v>205.428</v>
      </c>
      <c r="H3" s="184">
        <v>187.506</v>
      </c>
      <c r="I3" s="184">
        <v>198.23699999999999</v>
      </c>
      <c r="J3" s="184">
        <v>221.89099999999999</v>
      </c>
      <c r="K3" s="184">
        <v>211.65699999999998</v>
      </c>
      <c r="L3" s="184">
        <v>170.07400000000001</v>
      </c>
      <c r="M3" s="184">
        <v>190.43099999999998</v>
      </c>
      <c r="N3" s="184">
        <v>189.39499999999998</v>
      </c>
      <c r="O3" s="184">
        <v>190.31400000000002</v>
      </c>
      <c r="P3" s="184">
        <v>206.256</v>
      </c>
      <c r="Q3" s="184">
        <v>201.53888677452051</v>
      </c>
      <c r="R3" s="184">
        <v>183.477</v>
      </c>
      <c r="S3" s="184">
        <v>180.30419999999998</v>
      </c>
      <c r="T3" s="184">
        <v>196.71480221940001</v>
      </c>
      <c r="U3" s="184">
        <v>187.79567664091581</v>
      </c>
      <c r="V3" s="184">
        <v>156.40402051348525</v>
      </c>
      <c r="W3" s="184">
        <v>192.41449935002328</v>
      </c>
      <c r="X3" s="184">
        <v>199.06051210483912</v>
      </c>
      <c r="Y3" s="184">
        <v>214.39115316286023</v>
      </c>
      <c r="Z3" s="184">
        <v>189.63811440146912</v>
      </c>
      <c r="AA3" s="184">
        <v>188.98297537871338</v>
      </c>
      <c r="AB3" s="184">
        <v>177.34721139514085</v>
      </c>
      <c r="AC3" s="184">
        <v>173.89695660360397</v>
      </c>
      <c r="AD3" s="184">
        <v>198.94328821295068</v>
      </c>
      <c r="AE3" s="184">
        <v>177.27545682876001</v>
      </c>
      <c r="AF3" s="184">
        <v>163.65124680985923</v>
      </c>
      <c r="AG3" s="184">
        <v>135.50521831664352</v>
      </c>
      <c r="AH3" s="184">
        <v>148.01245194378129</v>
      </c>
      <c r="AI3" s="184">
        <v>107.49849010571084</v>
      </c>
      <c r="AJ3" s="184">
        <v>96.704630758007184</v>
      </c>
      <c r="AK3" s="184">
        <v>93.254193206558725</v>
      </c>
      <c r="AM3" s="2"/>
      <c r="AN3" s="2"/>
    </row>
    <row r="4" spans="2:40" x14ac:dyDescent="0.25">
      <c r="B4" s="64" t="s">
        <v>65</v>
      </c>
      <c r="C4" s="184">
        <v>13.325180000000001</v>
      </c>
      <c r="D4" s="184">
        <v>13.055679999999997</v>
      </c>
      <c r="E4" s="184">
        <v>12.587179999999998</v>
      </c>
      <c r="F4" s="184">
        <v>12.519679999999999</v>
      </c>
      <c r="G4" s="184">
        <v>12.307179999999999</v>
      </c>
      <c r="H4" s="184">
        <v>11.965680000000001</v>
      </c>
      <c r="I4" s="184">
        <v>11.62518</v>
      </c>
      <c r="J4" s="184">
        <v>11.46468</v>
      </c>
      <c r="K4" s="184">
        <v>11.04918</v>
      </c>
      <c r="L4" s="184">
        <v>10.95668</v>
      </c>
      <c r="M4" s="184">
        <v>10.714383917999999</v>
      </c>
      <c r="N4" s="184">
        <v>10.136008163600001</v>
      </c>
      <c r="O4" s="184">
        <v>5.1307460682000006</v>
      </c>
      <c r="P4" s="184">
        <v>0.55322578880000006</v>
      </c>
      <c r="Q4" s="184">
        <v>0.5801347322</v>
      </c>
      <c r="R4" s="184">
        <v>0.48087750000000001</v>
      </c>
      <c r="S4" s="184">
        <v>0.48667499999999997</v>
      </c>
      <c r="T4" s="184">
        <v>0.45499610000000001</v>
      </c>
      <c r="U4" s="184">
        <v>0.30708882999999998</v>
      </c>
      <c r="V4" s="184">
        <v>1.7369590000000001E-2</v>
      </c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89"/>
      <c r="AJ4" s="189"/>
      <c r="AK4" s="189"/>
      <c r="AM4" s="2"/>
      <c r="AN4" s="2"/>
    </row>
    <row r="5" spans="2:40" x14ac:dyDescent="0.25">
      <c r="B5" s="64" t="s">
        <v>64</v>
      </c>
      <c r="C5" s="190">
        <v>5.323228501433209</v>
      </c>
      <c r="D5" s="190">
        <v>5.1057166173152817</v>
      </c>
      <c r="E5" s="190">
        <v>4.9859050665194102</v>
      </c>
      <c r="F5" s="190">
        <v>4.7132575087088542</v>
      </c>
      <c r="G5" s="190">
        <v>4.967085524687727</v>
      </c>
      <c r="H5" s="190">
        <v>5.7093527260132344</v>
      </c>
      <c r="I5" s="190">
        <v>5.5249031754851305</v>
      </c>
      <c r="J5" s="190">
        <v>6.5691681927565071</v>
      </c>
      <c r="K5" s="190">
        <v>6.4198916317765047</v>
      </c>
      <c r="L5" s="190">
        <v>6.6789545675978959</v>
      </c>
      <c r="M5" s="190">
        <v>6.7347474946660659</v>
      </c>
      <c r="N5" s="190">
        <v>10.716185182807617</v>
      </c>
      <c r="O5" s="190">
        <v>8.1373768744014505</v>
      </c>
      <c r="P5" s="190">
        <v>8.5578902948976783</v>
      </c>
      <c r="Q5" s="190">
        <v>9.8626377945971377</v>
      </c>
      <c r="R5" s="190">
        <v>11.782248859187511</v>
      </c>
      <c r="S5" s="190">
        <v>10.101364623150154</v>
      </c>
      <c r="T5" s="190">
        <v>9.2080258058600002</v>
      </c>
      <c r="U5" s="190">
        <v>6.7477143099374235</v>
      </c>
      <c r="V5" s="190">
        <v>2.1255118343991999</v>
      </c>
      <c r="W5" s="190">
        <v>1.5249623087156214</v>
      </c>
      <c r="X5" s="190">
        <v>1.936546289069464</v>
      </c>
      <c r="Y5" s="190">
        <v>0.55509081209300004</v>
      </c>
      <c r="Z5" s="190">
        <v>0.31046958379295009</v>
      </c>
      <c r="AA5" s="190">
        <v>0.34853272291445003</v>
      </c>
      <c r="AB5" s="190">
        <v>1.0018335915442</v>
      </c>
      <c r="AC5" s="190">
        <v>0.98026531958999996</v>
      </c>
      <c r="AD5" s="190">
        <v>1.3075452000159999</v>
      </c>
      <c r="AE5" s="190">
        <v>1.2305730378563</v>
      </c>
      <c r="AF5" s="190">
        <v>1.6146569035487999</v>
      </c>
      <c r="AG5" s="190">
        <v>2.2916530649300997</v>
      </c>
      <c r="AH5" s="190">
        <v>6.1190562696801596</v>
      </c>
      <c r="AI5" s="190">
        <v>4.3414002513063616</v>
      </c>
      <c r="AJ5" s="190">
        <v>2.0745855192663418</v>
      </c>
      <c r="AK5" s="190">
        <v>1.8514422587535391</v>
      </c>
      <c r="AM5" s="2"/>
      <c r="AN5" s="2"/>
    </row>
    <row r="6" spans="2:40" x14ac:dyDescent="0.25">
      <c r="B6" s="64" t="s">
        <v>63</v>
      </c>
      <c r="C6" s="184">
        <v>990.23349783919457</v>
      </c>
      <c r="D6" s="184">
        <v>1030.3165009289526</v>
      </c>
      <c r="E6" s="184">
        <v>1003.5614679642191</v>
      </c>
      <c r="F6" s="184">
        <v>946.18678616206842</v>
      </c>
      <c r="G6" s="184">
        <v>1056.6256166776075</v>
      </c>
      <c r="H6" s="184">
        <v>973.43728270022268</v>
      </c>
      <c r="I6" s="184">
        <v>922.85045185393972</v>
      </c>
      <c r="J6" s="184">
        <v>1073.1245536725266</v>
      </c>
      <c r="K6" s="184">
        <v>1058.8056564006599</v>
      </c>
      <c r="L6" s="184">
        <v>942.81763386280556</v>
      </c>
      <c r="M6" s="184">
        <v>882.29535425118684</v>
      </c>
      <c r="N6" s="184">
        <v>1041.2883255458382</v>
      </c>
      <c r="O6" s="184">
        <v>810.98059959155819</v>
      </c>
      <c r="P6" s="184">
        <v>0.29746643374315695</v>
      </c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89"/>
      <c r="AK6" s="189"/>
      <c r="AM6" s="2"/>
      <c r="AN6" s="2"/>
    </row>
    <row r="7" spans="2:40" x14ac:dyDescent="0.25">
      <c r="B7" s="64" t="s">
        <v>62</v>
      </c>
      <c r="C7" s="184">
        <v>885.09999999999991</v>
      </c>
      <c r="D7" s="184">
        <v>694.51200000000006</v>
      </c>
      <c r="E7" s="184">
        <v>694.51200000000006</v>
      </c>
      <c r="F7" s="184">
        <v>694.51200000000006</v>
      </c>
      <c r="G7" s="184">
        <v>694.51200000000006</v>
      </c>
      <c r="H7" s="184">
        <v>694.51200000000006</v>
      </c>
      <c r="I7" s="184">
        <v>694.51200000000006</v>
      </c>
      <c r="J7" s="184">
        <v>694.51200000000006</v>
      </c>
      <c r="K7" s="184">
        <v>694.51200000000006</v>
      </c>
      <c r="L7" s="184">
        <v>694.51200000000006</v>
      </c>
      <c r="M7" s="184">
        <v>694.51200000000006</v>
      </c>
      <c r="N7" s="184">
        <v>499.52499999999998</v>
      </c>
      <c r="O7" s="184">
        <v>249.76249999999999</v>
      </c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M7" s="2"/>
      <c r="AN7" s="2"/>
    </row>
    <row r="8" spans="2:40" x14ac:dyDescent="0.25">
      <c r="B8" s="64" t="s">
        <v>61</v>
      </c>
      <c r="C8" s="184">
        <v>26.080000000000002</v>
      </c>
      <c r="D8" s="184">
        <v>23.44</v>
      </c>
      <c r="E8" s="184">
        <v>20.56</v>
      </c>
      <c r="F8" s="184">
        <v>26.080000000000002</v>
      </c>
      <c r="G8" s="184">
        <v>21.28</v>
      </c>
      <c r="H8" s="184">
        <v>24.8</v>
      </c>
      <c r="I8" s="184">
        <v>27.28</v>
      </c>
      <c r="J8" s="184">
        <v>26.96</v>
      </c>
      <c r="K8" s="184">
        <v>28.64</v>
      </c>
      <c r="L8" s="184">
        <v>26.8</v>
      </c>
      <c r="M8" s="184">
        <v>28.8</v>
      </c>
      <c r="N8" s="184">
        <v>12</v>
      </c>
      <c r="O8" s="189"/>
      <c r="P8" s="189"/>
      <c r="Q8" s="189"/>
      <c r="R8" s="189"/>
      <c r="S8" s="189"/>
      <c r="T8" s="189"/>
      <c r="U8" s="189"/>
      <c r="V8" s="189"/>
      <c r="W8" s="189"/>
      <c r="X8" s="189"/>
      <c r="Y8" s="189"/>
      <c r="Z8" s="189"/>
      <c r="AA8" s="189"/>
      <c r="AB8" s="189"/>
      <c r="AC8" s="189"/>
      <c r="AD8" s="189"/>
      <c r="AE8" s="189"/>
      <c r="AF8" s="189"/>
      <c r="AG8" s="189"/>
      <c r="AH8" s="189"/>
      <c r="AI8" s="189"/>
      <c r="AJ8" s="189"/>
      <c r="AK8" s="189"/>
      <c r="AM8" s="2"/>
      <c r="AN8" s="2"/>
    </row>
    <row r="9" spans="2:40" x14ac:dyDescent="0.25">
      <c r="B9" s="64" t="s">
        <v>60</v>
      </c>
      <c r="C9" s="178">
        <v>35.971886133333335</v>
      </c>
      <c r="D9" s="178">
        <v>24.808197333333332</v>
      </c>
      <c r="E9" s="178">
        <v>24.808197333333332</v>
      </c>
      <c r="F9" s="178">
        <v>22.947582533333335</v>
      </c>
      <c r="G9" s="178">
        <v>23.567787466666669</v>
      </c>
      <c r="H9" s="178">
        <v>11.783893733333334</v>
      </c>
      <c r="I9" s="178">
        <v>27.28901706666667</v>
      </c>
      <c r="J9" s="178">
        <v>19.226352933333335</v>
      </c>
      <c r="K9" s="178">
        <v>16.745533199999997</v>
      </c>
      <c r="L9" s="178">
        <v>16.745533199999997</v>
      </c>
      <c r="M9" s="178">
        <v>70.083157466666691</v>
      </c>
      <c r="N9" s="178">
        <v>19.846557866666664</v>
      </c>
      <c r="O9" s="178">
        <v>11.783893733333334</v>
      </c>
      <c r="P9" s="178">
        <v>14.884918400000002</v>
      </c>
      <c r="Q9" s="178">
        <v>17.365738133333338</v>
      </c>
      <c r="R9" s="178">
        <v>59.539673600000008</v>
      </c>
      <c r="S9" s="178">
        <v>19.226352933333335</v>
      </c>
      <c r="T9" s="178">
        <v>23.567787466666669</v>
      </c>
      <c r="U9" s="178">
        <v>20.466762800000005</v>
      </c>
      <c r="V9" s="178">
        <v>22.387537478533332</v>
      </c>
      <c r="W9" s="178">
        <v>16.816236562399997</v>
      </c>
      <c r="X9" s="178">
        <v>18.732049601466663</v>
      </c>
      <c r="Y9" s="178">
        <v>18.282520669209713</v>
      </c>
      <c r="Z9" s="178">
        <v>19.0765237671073</v>
      </c>
      <c r="AA9" s="178">
        <v>19.838320667375339</v>
      </c>
      <c r="AB9" s="178">
        <v>20.348670644302445</v>
      </c>
      <c r="AC9" s="178">
        <v>20.089334297342493</v>
      </c>
      <c r="AD9" s="178">
        <v>22.219743345339293</v>
      </c>
      <c r="AE9" s="178">
        <v>21.498934159311169</v>
      </c>
      <c r="AF9" s="178">
        <v>23.6279028294726</v>
      </c>
      <c r="AG9" s="178">
        <v>24.914527793619559</v>
      </c>
      <c r="AH9" s="178">
        <v>25.429321734888433</v>
      </c>
      <c r="AI9" s="178">
        <v>30.924376481347998</v>
      </c>
      <c r="AJ9" s="178">
        <v>27.870446725547509</v>
      </c>
      <c r="AK9" s="178">
        <v>26.304726843207856</v>
      </c>
      <c r="AM9" s="2"/>
      <c r="AN9" s="2"/>
    </row>
    <row r="10" spans="2:40" x14ac:dyDescent="0.25">
      <c r="B10" s="64" t="s">
        <v>59</v>
      </c>
      <c r="C10" s="184">
        <v>6.2605202000000011</v>
      </c>
      <c r="D10" s="184">
        <v>5.7564122000000006</v>
      </c>
      <c r="E10" s="184">
        <v>5.8035802000000007</v>
      </c>
      <c r="F10" s="184">
        <v>6.1061558465688011</v>
      </c>
      <c r="G10" s="184">
        <v>6.3144951325896006</v>
      </c>
      <c r="H10" s="184">
        <v>8.5851361205896008</v>
      </c>
      <c r="I10" s="184">
        <v>8.8323583480000014</v>
      </c>
      <c r="J10" s="184">
        <v>8.9102556172113623</v>
      </c>
      <c r="K10" s="184">
        <v>9.7027358911999997</v>
      </c>
      <c r="L10" s="184">
        <v>13.916615525894965</v>
      </c>
      <c r="M10" s="184">
        <v>15.727833590166837</v>
      </c>
      <c r="N10" s="184">
        <v>18.784694234789391</v>
      </c>
      <c r="O10" s="184">
        <v>22.805116097278038</v>
      </c>
      <c r="P10" s="184">
        <v>24.100105770400003</v>
      </c>
      <c r="Q10" s="184">
        <v>25.900289505343299</v>
      </c>
      <c r="R10" s="184">
        <v>35.277155772209269</v>
      </c>
      <c r="S10" s="184">
        <v>28.191463603730728</v>
      </c>
      <c r="T10" s="184">
        <v>32.647660196799997</v>
      </c>
      <c r="U10" s="184">
        <v>23.763914266754451</v>
      </c>
      <c r="V10" s="184">
        <v>24.040361602400004</v>
      </c>
      <c r="W10" s="184">
        <v>21.839166723778668</v>
      </c>
      <c r="X10" s="184">
        <v>20.801220050218582</v>
      </c>
      <c r="Y10" s="184">
        <v>20.096192899200002</v>
      </c>
      <c r="Z10" s="184">
        <v>22.124846980003838</v>
      </c>
      <c r="AA10" s="184">
        <v>21.701030050268482</v>
      </c>
      <c r="AB10" s="184">
        <v>24.485869826640563</v>
      </c>
      <c r="AC10" s="184">
        <v>23.709092122673074</v>
      </c>
      <c r="AD10" s="184">
        <v>25.094242266731133</v>
      </c>
      <c r="AE10" s="184">
        <v>23.648578161728881</v>
      </c>
      <c r="AF10" s="184">
        <v>25.00951560109025</v>
      </c>
      <c r="AG10" s="184">
        <v>25.854135784898059</v>
      </c>
      <c r="AH10" s="184">
        <v>32.385020689189417</v>
      </c>
      <c r="AI10" s="184">
        <v>26.663296575746301</v>
      </c>
      <c r="AJ10" s="184">
        <v>21.060616802765413</v>
      </c>
      <c r="AK10" s="184">
        <v>21.594269568960001</v>
      </c>
      <c r="AM10" s="2"/>
      <c r="AN10" s="2"/>
    </row>
    <row r="11" spans="2:40" x14ac:dyDescent="0.25">
      <c r="B11" s="64" t="s">
        <v>58</v>
      </c>
      <c r="C11" s="184">
        <v>73.317316302890674</v>
      </c>
      <c r="D11" s="184">
        <v>73.302089205242112</v>
      </c>
      <c r="E11" s="184">
        <v>73.593206799461115</v>
      </c>
      <c r="F11" s="184">
        <v>73.920517323556965</v>
      </c>
      <c r="G11" s="184">
        <v>74.9480428632327</v>
      </c>
      <c r="H11" s="184">
        <v>75.079183572572234</v>
      </c>
      <c r="I11" s="184">
        <v>74.95763218591722</v>
      </c>
      <c r="J11" s="184">
        <v>75.207179980260406</v>
      </c>
      <c r="K11" s="184">
        <v>75.524974706852234</v>
      </c>
      <c r="L11" s="184">
        <v>73.393089383675544</v>
      </c>
      <c r="M11" s="184">
        <v>68.950156244710655</v>
      </c>
      <c r="N11" s="184">
        <v>72.43276052522161</v>
      </c>
      <c r="O11" s="184">
        <v>77.726563659259995</v>
      </c>
      <c r="P11" s="184">
        <v>78.180701232305893</v>
      </c>
      <c r="Q11" s="184">
        <v>80.697205791505411</v>
      </c>
      <c r="R11" s="184">
        <v>76.13101800787139</v>
      </c>
      <c r="S11" s="184">
        <v>77.806261225120508</v>
      </c>
      <c r="T11" s="184">
        <v>81.762028914063961</v>
      </c>
      <c r="U11" s="184">
        <v>79.836814279765093</v>
      </c>
      <c r="V11" s="184">
        <v>78.399680209313374</v>
      </c>
      <c r="W11" s="184">
        <v>78.351946995165804</v>
      </c>
      <c r="X11" s="184">
        <v>77.998006525029126</v>
      </c>
      <c r="Y11" s="184">
        <v>80.47950848999038</v>
      </c>
      <c r="Z11" s="184">
        <v>82.974054066362413</v>
      </c>
      <c r="AA11" s="184">
        <v>78.086121103976865</v>
      </c>
      <c r="AB11" s="184">
        <v>79.734307058682589</v>
      </c>
      <c r="AC11" s="184">
        <v>81.682270934440083</v>
      </c>
      <c r="AD11" s="184">
        <v>92.529584510105735</v>
      </c>
      <c r="AE11" s="184">
        <v>94.716190369367098</v>
      </c>
      <c r="AF11" s="184">
        <v>98.104636652778083</v>
      </c>
      <c r="AG11" s="184">
        <v>91.149527616437297</v>
      </c>
      <c r="AH11" s="184">
        <v>96.902972587568229</v>
      </c>
      <c r="AI11" s="184">
        <v>104.56826795817935</v>
      </c>
      <c r="AJ11" s="184">
        <v>105.42961443319209</v>
      </c>
      <c r="AK11" s="184">
        <v>105.46605546985657</v>
      </c>
      <c r="AM11" s="2"/>
      <c r="AN11" s="2"/>
    </row>
    <row r="12" spans="2:40" x14ac:dyDescent="0.25">
      <c r="B12" s="71" t="s">
        <v>146</v>
      </c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4" t="s">
        <v>236</v>
      </c>
      <c r="P12" s="184" t="s">
        <v>236</v>
      </c>
      <c r="Q12" s="184" t="s">
        <v>236</v>
      </c>
      <c r="R12" s="184" t="s">
        <v>236</v>
      </c>
      <c r="S12" s="184">
        <v>1.7659455556208525</v>
      </c>
      <c r="T12" s="184">
        <v>3.8004158317829049</v>
      </c>
      <c r="U12" s="184">
        <v>5.6118959549827085</v>
      </c>
      <c r="V12" s="184">
        <v>5.4640384509918691</v>
      </c>
      <c r="W12" s="184">
        <v>5.5146849422664035</v>
      </c>
      <c r="X12" s="184">
        <v>5.7151790585776991</v>
      </c>
      <c r="Y12" s="184">
        <v>5.9516880034397843</v>
      </c>
      <c r="Z12" s="184">
        <v>6.7954822652605014</v>
      </c>
      <c r="AA12" s="184">
        <v>7.5655071362294164</v>
      </c>
      <c r="AB12" s="184">
        <v>9.3448122440246735</v>
      </c>
      <c r="AC12" s="184">
        <v>11.889166593271533</v>
      </c>
      <c r="AD12" s="184">
        <v>13.141210917187092</v>
      </c>
      <c r="AE12" s="184">
        <v>14.589255378501877</v>
      </c>
      <c r="AF12" s="184">
        <v>15.533023669227305</v>
      </c>
      <c r="AG12" s="184">
        <v>13.281699746654731</v>
      </c>
      <c r="AH12" s="184">
        <v>15.140914146307418</v>
      </c>
      <c r="AI12" s="184">
        <v>16.79387929053388</v>
      </c>
      <c r="AJ12" s="184">
        <v>16.793614799879386</v>
      </c>
      <c r="AK12" s="184">
        <v>16.593576082692749</v>
      </c>
      <c r="AM12" s="2"/>
      <c r="AN12" s="2"/>
    </row>
    <row r="13" spans="2:40" x14ac:dyDescent="0.25">
      <c r="B13" s="64" t="s">
        <v>57</v>
      </c>
      <c r="C13" s="184">
        <v>1.0746899999999999</v>
      </c>
      <c r="D13" s="184">
        <v>14.253368999999999</v>
      </c>
      <c r="E13" s="184">
        <v>27.432047999999998</v>
      </c>
      <c r="F13" s="184">
        <v>53.789406</v>
      </c>
      <c r="G13" s="184">
        <v>80.146764000000005</v>
      </c>
      <c r="H13" s="184">
        <v>136.95605945736435</v>
      </c>
      <c r="I13" s="184">
        <v>189.64072348837209</v>
      </c>
      <c r="J13" s="184">
        <v>243.71317612403101</v>
      </c>
      <c r="K13" s="184">
        <v>131.23610649023254</v>
      </c>
      <c r="L13" s="184">
        <v>261.04676473054263</v>
      </c>
      <c r="M13" s="184">
        <v>450.60354555999999</v>
      </c>
      <c r="N13" s="184">
        <v>388.43443000000008</v>
      </c>
      <c r="O13" s="184">
        <v>316.88776999999999</v>
      </c>
      <c r="P13" s="184">
        <v>364.79524240000001</v>
      </c>
      <c r="Q13" s="184">
        <v>263.61902000000003</v>
      </c>
      <c r="R13" s="184">
        <v>289.85194333333328</v>
      </c>
      <c r="S13" s="184">
        <v>230.23902857142858</v>
      </c>
      <c r="T13" s="184">
        <v>221.29880476190476</v>
      </c>
      <c r="U13" s="184">
        <v>200.67576214285714</v>
      </c>
      <c r="V13" s="184">
        <v>129.92274857142854</v>
      </c>
      <c r="W13" s="184">
        <v>91.583317857142859</v>
      </c>
      <c r="X13" s="184">
        <v>65.231919047619044</v>
      </c>
      <c r="Y13" s="184">
        <v>53.630177698412687</v>
      </c>
      <c r="Z13" s="184">
        <v>54.350359523809516</v>
      </c>
      <c r="AA13" s="184">
        <v>38.177550468975454</v>
      </c>
      <c r="AB13" s="184">
        <v>60.250257287157289</v>
      </c>
      <c r="AC13" s="184">
        <v>68.303811832611814</v>
      </c>
      <c r="AD13" s="184">
        <v>87.622271255411249</v>
      </c>
      <c r="AE13" s="184">
        <v>89.596361660451663</v>
      </c>
      <c r="AF13" s="184">
        <v>96.087069510712837</v>
      </c>
      <c r="AG13" s="184">
        <v>82.243213336000011</v>
      </c>
      <c r="AH13" s="184">
        <v>90.915559775060615</v>
      </c>
      <c r="AI13" s="184">
        <v>89.872630719802146</v>
      </c>
      <c r="AJ13" s="184">
        <v>66.587231027774223</v>
      </c>
      <c r="AK13" s="184">
        <v>82.931079698752228</v>
      </c>
      <c r="AM13" s="2"/>
      <c r="AN13" s="2"/>
    </row>
    <row r="14" spans="2:40" x14ac:dyDescent="0.25">
      <c r="B14" s="64" t="s">
        <v>56</v>
      </c>
      <c r="C14" s="189"/>
      <c r="D14" s="189"/>
      <c r="E14" s="189"/>
      <c r="F14" s="184">
        <v>0.4615625625</v>
      </c>
      <c r="G14" s="184">
        <v>1.8666939646874998</v>
      </c>
      <c r="H14" s="184">
        <v>4.2764012227606534</v>
      </c>
      <c r="I14" s="184">
        <v>16.328725674596846</v>
      </c>
      <c r="J14" s="184">
        <v>28.053946222686633</v>
      </c>
      <c r="K14" s="184">
        <v>41.910907901626011</v>
      </c>
      <c r="L14" s="184">
        <v>65.528527870134695</v>
      </c>
      <c r="M14" s="184">
        <v>106.94816653627211</v>
      </c>
      <c r="N14" s="184">
        <v>146.92772733897826</v>
      </c>
      <c r="O14" s="184">
        <v>221.070717591733</v>
      </c>
      <c r="P14" s="184">
        <v>346.40680690037397</v>
      </c>
      <c r="Q14" s="184">
        <v>486.20081481774474</v>
      </c>
      <c r="R14" s="184">
        <v>635.29753986467483</v>
      </c>
      <c r="S14" s="184">
        <v>662.42618500859737</v>
      </c>
      <c r="T14" s="184">
        <v>676.96751131780172</v>
      </c>
      <c r="U14" s="184">
        <v>742.43588865896811</v>
      </c>
      <c r="V14" s="184">
        <v>780.20457673189549</v>
      </c>
      <c r="W14" s="184">
        <v>787.40124094201519</v>
      </c>
      <c r="X14" s="184">
        <v>817.81256523747879</v>
      </c>
      <c r="Y14" s="184">
        <v>811.04019460174845</v>
      </c>
      <c r="Z14" s="184">
        <v>839.90404346233527</v>
      </c>
      <c r="AA14" s="184">
        <v>920.92693300006931</v>
      </c>
      <c r="AB14" s="184">
        <v>897.27672811498076</v>
      </c>
      <c r="AC14" s="184">
        <v>965.68934867269638</v>
      </c>
      <c r="AD14" s="184">
        <v>881.17314560150078</v>
      </c>
      <c r="AE14" s="184">
        <v>580.89902998274283</v>
      </c>
      <c r="AF14" s="184">
        <v>572.41946790073484</v>
      </c>
      <c r="AG14" s="184">
        <v>448.19818971109413</v>
      </c>
      <c r="AH14" s="184">
        <v>494.08717234553035</v>
      </c>
      <c r="AI14" s="184">
        <v>459.85347016436288</v>
      </c>
      <c r="AJ14" s="184">
        <v>433.21122225664084</v>
      </c>
      <c r="AK14" s="184">
        <v>415.15524502942986</v>
      </c>
      <c r="AM14" s="2"/>
      <c r="AN14" s="2"/>
    </row>
    <row r="15" spans="2:40" x14ac:dyDescent="0.25">
      <c r="B15" s="64" t="s">
        <v>55</v>
      </c>
      <c r="C15" s="189"/>
      <c r="D15" s="189"/>
      <c r="E15" s="189"/>
      <c r="F15" s="189"/>
      <c r="G15" s="189"/>
      <c r="H15" s="189"/>
      <c r="I15" s="184">
        <v>3.11120865</v>
      </c>
      <c r="J15" s="184">
        <v>6.1601931270000003</v>
      </c>
      <c r="K15" s="184">
        <v>9.1481979144600007</v>
      </c>
      <c r="L15" s="184">
        <v>12.076442606170801</v>
      </c>
      <c r="M15" s="184">
        <v>14.946122404047385</v>
      </c>
      <c r="N15" s="184">
        <v>17.758408605966437</v>
      </c>
      <c r="O15" s="184">
        <v>20.514449083847111</v>
      </c>
      <c r="P15" s="184">
        <v>23.215368752170164</v>
      </c>
      <c r="Q15" s="184">
        <v>25.862270027126765</v>
      </c>
      <c r="R15" s="184">
        <v>28.456233276584229</v>
      </c>
      <c r="S15" s="184">
        <v>30.998317261052549</v>
      </c>
      <c r="T15" s="184">
        <v>33.489559565831492</v>
      </c>
      <c r="U15" s="184">
        <v>35.930977024514853</v>
      </c>
      <c r="V15" s="184">
        <v>38.32356613402456</v>
      </c>
      <c r="W15" s="184">
        <v>48.71075249404997</v>
      </c>
      <c r="X15" s="184">
        <v>48.756709345665442</v>
      </c>
      <c r="Y15" s="184">
        <v>48.801747060248601</v>
      </c>
      <c r="Z15" s="184">
        <v>48.84588402054009</v>
      </c>
      <c r="AA15" s="184">
        <v>48.889138241625744</v>
      </c>
      <c r="AB15" s="184">
        <v>48.931527378289701</v>
      </c>
      <c r="AC15" s="184">
        <v>48.973068732220369</v>
      </c>
      <c r="AD15" s="184">
        <v>49.013779259072429</v>
      </c>
      <c r="AE15" s="184">
        <v>49.053675575387437</v>
      </c>
      <c r="AF15" s="184">
        <v>49.092773965376161</v>
      </c>
      <c r="AG15" s="184">
        <v>49.131090387565095</v>
      </c>
      <c r="AH15" s="184">
        <v>49.168640481310256</v>
      </c>
      <c r="AI15" s="184">
        <v>49.205439573180513</v>
      </c>
      <c r="AJ15" s="184">
        <v>49.241502683213376</v>
      </c>
      <c r="AK15" s="184">
        <v>49.276844531045562</v>
      </c>
      <c r="AM15" s="2"/>
      <c r="AN15" s="2"/>
    </row>
    <row r="16" spans="2:40" x14ac:dyDescent="0.25">
      <c r="B16" s="64" t="s">
        <v>54</v>
      </c>
      <c r="C16" s="184">
        <v>0</v>
      </c>
      <c r="D16" s="184">
        <v>0</v>
      </c>
      <c r="E16" s="184">
        <v>0</v>
      </c>
      <c r="F16" s="184">
        <v>4.9837300999956087</v>
      </c>
      <c r="G16" s="184">
        <v>14.962335554109538</v>
      </c>
      <c r="H16" s="184">
        <v>24.974882646318605</v>
      </c>
      <c r="I16" s="184">
        <v>51.207098095176505</v>
      </c>
      <c r="J16" s="184">
        <v>77.856784812501516</v>
      </c>
      <c r="K16" s="184">
        <v>88.750880097576612</v>
      </c>
      <c r="L16" s="184">
        <v>99.740648202332608</v>
      </c>
      <c r="M16" s="184">
        <v>111.63641207935171</v>
      </c>
      <c r="N16" s="184">
        <v>125.57446537657596</v>
      </c>
      <c r="O16" s="184">
        <v>127.36074678430271</v>
      </c>
      <c r="P16" s="184">
        <v>126.67901644877108</v>
      </c>
      <c r="Q16" s="184">
        <v>129.92252342497039</v>
      </c>
      <c r="R16" s="184">
        <v>134.58181584246586</v>
      </c>
      <c r="S16" s="184">
        <v>147.17111244171969</v>
      </c>
      <c r="T16" s="184">
        <v>139.38131626674044</v>
      </c>
      <c r="U16" s="184">
        <v>138.51244167848409</v>
      </c>
      <c r="V16" s="184">
        <v>133.83896746700509</v>
      </c>
      <c r="W16" s="184">
        <v>122.40856839900813</v>
      </c>
      <c r="X16" s="184">
        <v>115.18163194256731</v>
      </c>
      <c r="Y16" s="184">
        <v>111.2111690892699</v>
      </c>
      <c r="Z16" s="184">
        <v>107.60794533045495</v>
      </c>
      <c r="AA16" s="184">
        <v>104.23311440886008</v>
      </c>
      <c r="AB16" s="184">
        <v>101.27191964360607</v>
      </c>
      <c r="AC16" s="184">
        <v>98.973117436740168</v>
      </c>
      <c r="AD16" s="184">
        <v>96.052227062361212</v>
      </c>
      <c r="AE16" s="184">
        <v>93.126241818594963</v>
      </c>
      <c r="AF16" s="184">
        <v>80.735369885522033</v>
      </c>
      <c r="AG16" s="184">
        <v>62.615849589956184</v>
      </c>
      <c r="AH16" s="184">
        <v>51.788938229678806</v>
      </c>
      <c r="AI16" s="184">
        <v>53.320255690265654</v>
      </c>
      <c r="AJ16" s="184">
        <v>53.843779846378581</v>
      </c>
      <c r="AK16" s="184">
        <v>56.16331921075296</v>
      </c>
      <c r="AM16" s="2"/>
      <c r="AN16" s="2"/>
    </row>
    <row r="17" spans="2:40" x14ac:dyDescent="0.25">
      <c r="B17" s="64" t="s">
        <v>53</v>
      </c>
      <c r="C17" s="184">
        <v>21.15</v>
      </c>
      <c r="D17" s="184">
        <v>22.09</v>
      </c>
      <c r="E17" s="184">
        <v>23.029999999999998</v>
      </c>
      <c r="F17" s="184">
        <v>23.970000000000002</v>
      </c>
      <c r="G17" s="184">
        <v>24.91</v>
      </c>
      <c r="H17" s="184">
        <v>25.85</v>
      </c>
      <c r="I17" s="184">
        <v>25.943999999999999</v>
      </c>
      <c r="J17" s="184">
        <v>36.659999999999997</v>
      </c>
      <c r="K17" s="184">
        <v>24.816000000000003</v>
      </c>
      <c r="L17" s="184">
        <v>34.404000000000003</v>
      </c>
      <c r="M17" s="184">
        <v>7.6562999999999999</v>
      </c>
      <c r="N17" s="184">
        <v>31.513500000000001</v>
      </c>
      <c r="O17" s="184">
        <v>22.404899999999998</v>
      </c>
      <c r="P17" s="184">
        <v>37.802099999999996</v>
      </c>
      <c r="Q17" s="184">
        <v>21.192299999999999</v>
      </c>
      <c r="R17" s="184">
        <v>23.124000000000002</v>
      </c>
      <c r="S17" s="184">
        <v>27.635999999999999</v>
      </c>
      <c r="T17" s="184">
        <v>29.327999999999999</v>
      </c>
      <c r="U17" s="184">
        <v>10.716000000000001</v>
      </c>
      <c r="V17" s="184">
        <v>13.7475</v>
      </c>
      <c r="W17" s="184">
        <v>12.707625</v>
      </c>
      <c r="X17" s="184">
        <v>21.333299999999998</v>
      </c>
      <c r="Y17" s="184">
        <v>16.71555</v>
      </c>
      <c r="Z17" s="184">
        <v>19.175999999999998</v>
      </c>
      <c r="AA17" s="184">
        <v>19.740000000000002</v>
      </c>
      <c r="AB17" s="184">
        <v>20.303999999999998</v>
      </c>
      <c r="AC17" s="184">
        <v>19.646000000000001</v>
      </c>
      <c r="AD17" s="184">
        <v>20.480249999999998</v>
      </c>
      <c r="AE17" s="184">
        <v>16.624840000000003</v>
      </c>
      <c r="AF17" s="184">
        <v>7.4471499999999988</v>
      </c>
      <c r="AG17" s="184">
        <v>3.2420600000000004</v>
      </c>
      <c r="AH17" s="184">
        <v>2.9680500000000003</v>
      </c>
      <c r="AI17" s="184">
        <v>3.9064049999999995</v>
      </c>
      <c r="AJ17" s="184">
        <v>2.1218150000000002</v>
      </c>
      <c r="AK17" s="184">
        <v>2.958415</v>
      </c>
      <c r="AM17" s="2"/>
      <c r="AN17" s="2"/>
    </row>
    <row r="18" spans="2:40" x14ac:dyDescent="0.25">
      <c r="B18" s="64" t="s">
        <v>52</v>
      </c>
      <c r="C18" s="184">
        <v>13.299497103957615</v>
      </c>
      <c r="D18" s="184">
        <v>13.318625466251373</v>
      </c>
      <c r="E18" s="184">
        <v>13.337562544922193</v>
      </c>
      <c r="F18" s="184">
        <v>13.356310252806303</v>
      </c>
      <c r="G18" s="184">
        <v>13.374870483611573</v>
      </c>
      <c r="H18" s="184">
        <v>13.393245112108792</v>
      </c>
      <c r="I18" s="184">
        <v>13.411435994321037</v>
      </c>
      <c r="J18" s="184">
        <v>13.429444967711159</v>
      </c>
      <c r="K18" s="184">
        <v>14.989916299207204</v>
      </c>
      <c r="L18" s="184">
        <v>15.364460710588334</v>
      </c>
      <c r="M18" s="184">
        <v>15.198903153365498</v>
      </c>
      <c r="N18" s="184">
        <v>15.063447654043188</v>
      </c>
      <c r="O18" s="184">
        <v>16.036722498720621</v>
      </c>
      <c r="P18" s="184">
        <v>16.717109915359149</v>
      </c>
      <c r="Q18" s="184">
        <v>14.224067032698491</v>
      </c>
      <c r="R18" s="184">
        <v>12.42151322028255</v>
      </c>
      <c r="S18" s="184">
        <v>7.4425073262277781</v>
      </c>
      <c r="T18" s="184">
        <v>5.8499281710721736</v>
      </c>
      <c r="U18" s="184">
        <v>5.2599498892354415</v>
      </c>
      <c r="V18" s="184">
        <v>5.9384746607787777</v>
      </c>
      <c r="W18" s="184">
        <v>3.2839465009752966</v>
      </c>
      <c r="X18" s="184">
        <v>2.4845399773210595</v>
      </c>
      <c r="Y18" s="184">
        <v>2.1847709139022222</v>
      </c>
      <c r="Z18" s="184">
        <v>2.3030341348448848</v>
      </c>
      <c r="AA18" s="184">
        <v>2.4201147235781204</v>
      </c>
      <c r="AB18" s="184">
        <v>2.5360245064240234</v>
      </c>
      <c r="AC18" s="184">
        <v>2.518497594693117</v>
      </c>
      <c r="AD18" s="184">
        <v>2.501145952079519</v>
      </c>
      <c r="AE18" s="184">
        <v>2.4839678258920568</v>
      </c>
      <c r="AF18" s="184">
        <v>2.4669614809664697</v>
      </c>
      <c r="AG18" s="184">
        <v>2.4501251994901385</v>
      </c>
      <c r="AH18" s="184">
        <v>2.4334572808285704</v>
      </c>
      <c r="AI18" s="184">
        <v>2.4169560413536177</v>
      </c>
      <c r="AJ18" s="184">
        <v>2.4006198142734152</v>
      </c>
      <c r="AK18" s="184">
        <v>1.85533656247061</v>
      </c>
      <c r="AM18" s="2"/>
      <c r="AN18" s="2"/>
    </row>
    <row r="19" spans="2:40" x14ac:dyDescent="0.25">
      <c r="B19" s="64" t="s">
        <v>51</v>
      </c>
      <c r="C19" s="184">
        <v>27.871110000000002</v>
      </c>
      <c r="D19" s="184">
        <v>28.029314999999997</v>
      </c>
      <c r="E19" s="184">
        <v>28.258274999999998</v>
      </c>
      <c r="F19" s="184">
        <v>28.414095</v>
      </c>
      <c r="G19" s="184">
        <v>28.507904999999997</v>
      </c>
      <c r="H19" s="184">
        <v>28.630334999999999</v>
      </c>
      <c r="I19" s="184">
        <v>28.827494999999999</v>
      </c>
      <c r="J19" s="184">
        <v>29.131184999999999</v>
      </c>
      <c r="K19" s="184">
        <v>29.439644999999995</v>
      </c>
      <c r="L19" s="184">
        <v>29.745719999999995</v>
      </c>
      <c r="M19" s="184">
        <v>30.126525000000001</v>
      </c>
      <c r="N19" s="184">
        <v>30.585239999999999</v>
      </c>
      <c r="O19" s="184">
        <v>31.141739999999999</v>
      </c>
      <c r="P19" s="184">
        <v>31.640204999999998</v>
      </c>
      <c r="Q19" s="184">
        <v>32.15934</v>
      </c>
      <c r="R19" s="184">
        <v>32.863709999999998</v>
      </c>
      <c r="S19" s="184">
        <v>33.651554999999995</v>
      </c>
      <c r="T19" s="184">
        <v>34.787610000000001</v>
      </c>
      <c r="U19" s="184">
        <v>35.656545000000001</v>
      </c>
      <c r="V19" s="184">
        <v>36.040529999999997</v>
      </c>
      <c r="W19" s="184">
        <v>36.210660000000004</v>
      </c>
      <c r="X19" s="184">
        <v>36.370454999999993</v>
      </c>
      <c r="Y19" s="184">
        <v>36.519914999999997</v>
      </c>
      <c r="Z19" s="184">
        <v>36.686865000000004</v>
      </c>
      <c r="AA19" s="184">
        <v>36.930929999999996</v>
      </c>
      <c r="AB19" s="184">
        <v>37.268009999999997</v>
      </c>
      <c r="AC19" s="184">
        <v>37.679819999999999</v>
      </c>
      <c r="AD19" s="184">
        <v>38.246654999999997</v>
      </c>
      <c r="AE19" s="184">
        <v>38.834955000000001</v>
      </c>
      <c r="AF19" s="184">
        <v>39.420074999999997</v>
      </c>
      <c r="AG19" s="184">
        <v>39.987704999999998</v>
      </c>
      <c r="AH19" s="184">
        <v>40.343864999999994</v>
      </c>
      <c r="AI19" s="184">
        <v>41.212799999999994</v>
      </c>
      <c r="AJ19" s="184">
        <v>41.988720000000001</v>
      </c>
      <c r="AK19" s="184">
        <v>42.773384999999998</v>
      </c>
      <c r="AM19" s="2"/>
      <c r="AN19" s="2"/>
    </row>
    <row r="20" spans="2:40" x14ac:dyDescent="0.25">
      <c r="B20" s="6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84"/>
      <c r="AA20" s="1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M20" s="2"/>
      <c r="AN20" s="2"/>
    </row>
    <row r="21" spans="2:40" x14ac:dyDescent="0.25">
      <c r="B21" s="57" t="s">
        <v>50</v>
      </c>
      <c r="C21" s="184">
        <f t="shared" ref="C21:AB21" si="0">SUM(C2:C5)</f>
        <v>1116.7254085014333</v>
      </c>
      <c r="D21" s="184">
        <f t="shared" si="0"/>
        <v>992.38939661731536</v>
      </c>
      <c r="E21" s="184">
        <f t="shared" si="0"/>
        <v>932.96808506651939</v>
      </c>
      <c r="F21" s="184">
        <f t="shared" si="0"/>
        <v>951.12593750870883</v>
      </c>
      <c r="G21" s="184">
        <f t="shared" si="0"/>
        <v>1081.7022655246876</v>
      </c>
      <c r="H21" s="184">
        <f t="shared" si="0"/>
        <v>1084.1810327260134</v>
      </c>
      <c r="I21" s="184">
        <f t="shared" si="0"/>
        <v>1198.3870831754853</v>
      </c>
      <c r="J21" s="184">
        <f t="shared" si="0"/>
        <v>1384.9248481927566</v>
      </c>
      <c r="K21" s="184">
        <f t="shared" si="0"/>
        <v>1288.1260716317763</v>
      </c>
      <c r="L21" s="184">
        <f t="shared" si="0"/>
        <v>1353.709634567598</v>
      </c>
      <c r="M21" s="184">
        <f t="shared" si="0"/>
        <v>1908.7841314126661</v>
      </c>
      <c r="N21" s="184">
        <f t="shared" si="0"/>
        <v>2061.4371933464076</v>
      </c>
      <c r="O21" s="184">
        <f t="shared" si="0"/>
        <v>2063.3791229426015</v>
      </c>
      <c r="P21" s="184">
        <f t="shared" si="0"/>
        <v>2342.3181160836975</v>
      </c>
      <c r="Q21" s="184">
        <f t="shared" si="0"/>
        <v>2507.0626593013171</v>
      </c>
      <c r="R21" s="184">
        <f t="shared" si="0"/>
        <v>2552.7953464691873</v>
      </c>
      <c r="S21" s="184">
        <f t="shared" si="0"/>
        <v>2538.7434105910074</v>
      </c>
      <c r="T21" s="184">
        <f t="shared" si="0"/>
        <v>2580.4341213620519</v>
      </c>
      <c r="U21" s="184">
        <f t="shared" si="0"/>
        <v>2301.583745387552</v>
      </c>
      <c r="V21" s="184">
        <f t="shared" si="0"/>
        <v>1485.322669481403</v>
      </c>
      <c r="W21" s="184">
        <f t="shared" si="0"/>
        <v>1299.0484147465629</v>
      </c>
      <c r="X21" s="184">
        <f t="shared" si="0"/>
        <v>1167.2705389694754</v>
      </c>
      <c r="Y21" s="184">
        <f t="shared" si="0"/>
        <v>1391.9677990924165</v>
      </c>
      <c r="Z21" s="184">
        <f t="shared" si="0"/>
        <v>1301.695001530657</v>
      </c>
      <c r="AA21" s="184">
        <f t="shared" si="0"/>
        <v>1650.4531530457709</v>
      </c>
      <c r="AB21" s="184">
        <f t="shared" si="0"/>
        <v>1830.3635214124336</v>
      </c>
      <c r="AC21" s="184">
        <f t="shared" ref="AC21" si="1">SUM(AC2:AC5)</f>
        <v>1968.4013520332232</v>
      </c>
      <c r="AD21" s="184">
        <f t="shared" ref="AD21" si="2">SUM(AD2:AD5)</f>
        <v>2039.8562560230891</v>
      </c>
      <c r="AE21" s="184">
        <f t="shared" ref="AE21" si="3">SUM(AE2:AE5)</f>
        <v>2094.5489797619248</v>
      </c>
      <c r="AF21" s="184">
        <f t="shared" ref="AF21:AG21" si="4">SUM(AF2:AF5)</f>
        <v>2057.8652228793621</v>
      </c>
      <c r="AG21" s="184">
        <f t="shared" si="4"/>
        <v>1907.4373141016843</v>
      </c>
      <c r="AH21" s="184">
        <f t="shared" ref="AH21:AI21" si="5">SUM(AH2:AH5)</f>
        <v>2256.9405207619102</v>
      </c>
      <c r="AI21" s="184">
        <f t="shared" si="5"/>
        <v>2068.3747685666494</v>
      </c>
      <c r="AJ21" s="184">
        <f t="shared" ref="AJ21:AK21" si="6">SUM(AJ2:AJ5)</f>
        <v>1933.8876215143528</v>
      </c>
      <c r="AK21" s="184">
        <f t="shared" si="6"/>
        <v>1654.3221432294367</v>
      </c>
      <c r="AM21" s="2"/>
      <c r="AN21" s="2"/>
    </row>
    <row r="22" spans="2:40" s="64" customFormat="1" x14ac:dyDescent="0.25">
      <c r="B22" s="64" t="s">
        <v>49</v>
      </c>
      <c r="C22" s="184">
        <f t="shared" ref="C22:P22" si="7">SUM(C6:C7)</f>
        <v>1875.3334978391945</v>
      </c>
      <c r="D22" s="184">
        <f t="shared" si="7"/>
        <v>1724.8285009289525</v>
      </c>
      <c r="E22" s="184">
        <f t="shared" si="7"/>
        <v>1698.0734679642192</v>
      </c>
      <c r="F22" s="184">
        <f t="shared" si="7"/>
        <v>1640.6987861620685</v>
      </c>
      <c r="G22" s="184">
        <f t="shared" si="7"/>
        <v>1751.1376166776076</v>
      </c>
      <c r="H22" s="184">
        <f t="shared" si="7"/>
        <v>1667.9492827002227</v>
      </c>
      <c r="I22" s="184">
        <f t="shared" si="7"/>
        <v>1617.3624518539398</v>
      </c>
      <c r="J22" s="184">
        <f t="shared" si="7"/>
        <v>1767.6365536725266</v>
      </c>
      <c r="K22" s="184">
        <f t="shared" si="7"/>
        <v>1753.3176564006599</v>
      </c>
      <c r="L22" s="184">
        <f t="shared" si="7"/>
        <v>1637.3296338628056</v>
      </c>
      <c r="M22" s="184">
        <f t="shared" si="7"/>
        <v>1576.807354251187</v>
      </c>
      <c r="N22" s="184">
        <f t="shared" si="7"/>
        <v>1540.8133255458383</v>
      </c>
      <c r="O22" s="184">
        <f t="shared" si="7"/>
        <v>1060.7430995915581</v>
      </c>
      <c r="P22" s="184">
        <f t="shared" si="7"/>
        <v>0.29746643374315695</v>
      </c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M22" s="2"/>
      <c r="AN22" s="2"/>
    </row>
    <row r="23" spans="2:40" s="64" customFormat="1" x14ac:dyDescent="0.25">
      <c r="B23" s="57" t="s">
        <v>48</v>
      </c>
      <c r="C23" s="184">
        <f t="shared" ref="C23:N23" si="8">C8</f>
        <v>26.080000000000002</v>
      </c>
      <c r="D23" s="184">
        <f t="shared" si="8"/>
        <v>23.44</v>
      </c>
      <c r="E23" s="184">
        <f t="shared" si="8"/>
        <v>20.56</v>
      </c>
      <c r="F23" s="184">
        <f t="shared" si="8"/>
        <v>26.080000000000002</v>
      </c>
      <c r="G23" s="184">
        <f t="shared" si="8"/>
        <v>21.28</v>
      </c>
      <c r="H23" s="184">
        <f t="shared" si="8"/>
        <v>24.8</v>
      </c>
      <c r="I23" s="184">
        <f t="shared" si="8"/>
        <v>27.28</v>
      </c>
      <c r="J23" s="184">
        <f t="shared" si="8"/>
        <v>26.96</v>
      </c>
      <c r="K23" s="184">
        <f t="shared" si="8"/>
        <v>28.64</v>
      </c>
      <c r="L23" s="184">
        <f t="shared" si="8"/>
        <v>26.8</v>
      </c>
      <c r="M23" s="184">
        <f t="shared" si="8"/>
        <v>28.8</v>
      </c>
      <c r="N23" s="184">
        <f t="shared" si="8"/>
        <v>12</v>
      </c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189"/>
      <c r="Z23" s="189"/>
      <c r="AA23" s="189"/>
      <c r="AB23" s="189"/>
      <c r="AC23" s="189"/>
      <c r="AD23" s="189"/>
      <c r="AE23" s="189"/>
      <c r="AF23" s="189"/>
      <c r="AG23" s="189"/>
      <c r="AH23" s="189"/>
      <c r="AI23" s="189"/>
      <c r="AJ23" s="189"/>
      <c r="AK23" s="189"/>
      <c r="AM23" s="2"/>
      <c r="AN23" s="2"/>
    </row>
    <row r="24" spans="2:40" x14ac:dyDescent="0.25">
      <c r="B24" s="57" t="s">
        <v>47</v>
      </c>
      <c r="C24" s="84">
        <f t="shared" ref="C24:AB24" si="9">SUM(C9:C12)</f>
        <v>115.549722636224</v>
      </c>
      <c r="D24" s="84">
        <f t="shared" si="9"/>
        <v>103.86669873857545</v>
      </c>
      <c r="E24" s="84">
        <f t="shared" si="9"/>
        <v>104.20498433279445</v>
      </c>
      <c r="F24" s="84">
        <f t="shared" si="9"/>
        <v>102.97425570345911</v>
      </c>
      <c r="G24" s="84">
        <f t="shared" si="9"/>
        <v>104.83032546248897</v>
      </c>
      <c r="H24" s="84">
        <f t="shared" si="9"/>
        <v>95.448213426495172</v>
      </c>
      <c r="I24" s="84">
        <f t="shared" si="9"/>
        <v>111.07900760058389</v>
      </c>
      <c r="J24" s="84">
        <f t="shared" si="9"/>
        <v>103.3437885308051</v>
      </c>
      <c r="K24" s="84">
        <f t="shared" si="9"/>
        <v>101.97324379805224</v>
      </c>
      <c r="L24" s="84">
        <f t="shared" si="9"/>
        <v>104.05523810957051</v>
      </c>
      <c r="M24" s="84">
        <f t="shared" si="9"/>
        <v>154.76114730154418</v>
      </c>
      <c r="N24" s="84">
        <f t="shared" si="9"/>
        <v>111.06401262667767</v>
      </c>
      <c r="O24" s="84">
        <f t="shared" si="9"/>
        <v>112.31557348987137</v>
      </c>
      <c r="P24" s="84">
        <f t="shared" si="9"/>
        <v>117.1657254027059</v>
      </c>
      <c r="Q24" s="84">
        <f t="shared" si="9"/>
        <v>123.96323343018204</v>
      </c>
      <c r="R24" s="84">
        <f t="shared" si="9"/>
        <v>170.94784738008065</v>
      </c>
      <c r="S24" s="84">
        <f t="shared" si="9"/>
        <v>126.99002331780542</v>
      </c>
      <c r="T24" s="84">
        <f t="shared" si="9"/>
        <v>141.77789240931355</v>
      </c>
      <c r="U24" s="84">
        <f t="shared" si="9"/>
        <v>129.67938730150226</v>
      </c>
      <c r="V24" s="84">
        <f t="shared" si="9"/>
        <v>130.29161774123858</v>
      </c>
      <c r="W24" s="84">
        <f t="shared" si="9"/>
        <v>122.52203522361087</v>
      </c>
      <c r="X24" s="84">
        <f t="shared" si="9"/>
        <v>123.24645523529207</v>
      </c>
      <c r="Y24" s="84">
        <f t="shared" si="9"/>
        <v>124.80991006183987</v>
      </c>
      <c r="Z24" s="84">
        <f t="shared" si="9"/>
        <v>130.97090707873406</v>
      </c>
      <c r="AA24" s="84">
        <f t="shared" si="9"/>
        <v>127.19097895785011</v>
      </c>
      <c r="AB24" s="84">
        <f t="shared" si="9"/>
        <v>133.91365977365027</v>
      </c>
      <c r="AC24" s="84">
        <f t="shared" ref="AC24" si="10">SUM(AC9:AC12)</f>
        <v>137.3698639477272</v>
      </c>
      <c r="AD24" s="84">
        <f t="shared" ref="AD24" si="11">SUM(AD9:AD12)</f>
        <v>152.98478103936327</v>
      </c>
      <c r="AE24" s="84">
        <f t="shared" ref="AE24" si="12">SUM(AE9:AE12)</f>
        <v>154.45295806890903</v>
      </c>
      <c r="AF24" s="84">
        <f t="shared" ref="AF24:AG24" si="13">SUM(AF9:AF12)</f>
        <v>162.27507875256822</v>
      </c>
      <c r="AG24" s="84">
        <f t="shared" si="13"/>
        <v>155.19989094160965</v>
      </c>
      <c r="AH24" s="84">
        <f t="shared" ref="AH24:AI24" si="14">SUM(AH9:AH12)</f>
        <v>169.85822915795347</v>
      </c>
      <c r="AI24" s="84">
        <f t="shared" si="14"/>
        <v>178.94982030580752</v>
      </c>
      <c r="AJ24" s="84">
        <f t="shared" ref="AJ24:AK24" si="15">SUM(AJ9:AJ12)</f>
        <v>171.1542927613844</v>
      </c>
      <c r="AK24" s="84">
        <f t="shared" si="15"/>
        <v>169.95862796471718</v>
      </c>
      <c r="AM24" s="2"/>
      <c r="AN24" s="2"/>
    </row>
    <row r="25" spans="2:40" x14ac:dyDescent="0.25">
      <c r="B25" s="57" t="s">
        <v>46</v>
      </c>
      <c r="C25" s="84">
        <f t="shared" ref="C25:AB25" si="16">C19</f>
        <v>27.871110000000002</v>
      </c>
      <c r="D25" s="84">
        <f t="shared" si="16"/>
        <v>28.029314999999997</v>
      </c>
      <c r="E25" s="84">
        <f t="shared" si="16"/>
        <v>28.258274999999998</v>
      </c>
      <c r="F25" s="84">
        <f t="shared" si="16"/>
        <v>28.414095</v>
      </c>
      <c r="G25" s="84">
        <f t="shared" si="16"/>
        <v>28.507904999999997</v>
      </c>
      <c r="H25" s="84">
        <f t="shared" si="16"/>
        <v>28.630334999999999</v>
      </c>
      <c r="I25" s="84">
        <f t="shared" si="16"/>
        <v>28.827494999999999</v>
      </c>
      <c r="J25" s="84">
        <f t="shared" si="16"/>
        <v>29.131184999999999</v>
      </c>
      <c r="K25" s="84">
        <f t="shared" si="16"/>
        <v>29.439644999999995</v>
      </c>
      <c r="L25" s="84">
        <f t="shared" si="16"/>
        <v>29.745719999999995</v>
      </c>
      <c r="M25" s="84">
        <f t="shared" si="16"/>
        <v>30.126525000000001</v>
      </c>
      <c r="N25" s="84">
        <f t="shared" si="16"/>
        <v>30.585239999999999</v>
      </c>
      <c r="O25" s="84">
        <f t="shared" si="16"/>
        <v>31.141739999999999</v>
      </c>
      <c r="P25" s="84">
        <f t="shared" si="16"/>
        <v>31.640204999999998</v>
      </c>
      <c r="Q25" s="84">
        <f t="shared" si="16"/>
        <v>32.15934</v>
      </c>
      <c r="R25" s="84">
        <f t="shared" si="16"/>
        <v>32.863709999999998</v>
      </c>
      <c r="S25" s="84">
        <f t="shared" si="16"/>
        <v>33.651554999999995</v>
      </c>
      <c r="T25" s="84">
        <f t="shared" si="16"/>
        <v>34.787610000000001</v>
      </c>
      <c r="U25" s="84">
        <f t="shared" si="16"/>
        <v>35.656545000000001</v>
      </c>
      <c r="V25" s="84">
        <f t="shared" si="16"/>
        <v>36.040529999999997</v>
      </c>
      <c r="W25" s="84">
        <f t="shared" si="16"/>
        <v>36.210660000000004</v>
      </c>
      <c r="X25" s="84">
        <f t="shared" si="16"/>
        <v>36.370454999999993</v>
      </c>
      <c r="Y25" s="84">
        <f t="shared" si="16"/>
        <v>36.519914999999997</v>
      </c>
      <c r="Z25" s="84">
        <f t="shared" si="16"/>
        <v>36.686865000000004</v>
      </c>
      <c r="AA25" s="84">
        <f t="shared" si="16"/>
        <v>36.930929999999996</v>
      </c>
      <c r="AB25" s="84">
        <f t="shared" si="16"/>
        <v>37.268009999999997</v>
      </c>
      <c r="AC25" s="84">
        <f t="shared" ref="AC25" si="17">AC19</f>
        <v>37.679819999999999</v>
      </c>
      <c r="AD25" s="84">
        <f t="shared" ref="AD25" si="18">AD19</f>
        <v>38.246654999999997</v>
      </c>
      <c r="AE25" s="84">
        <f t="shared" ref="AE25" si="19">AE19</f>
        <v>38.834955000000001</v>
      </c>
      <c r="AF25" s="84">
        <f t="shared" ref="AF25:AG25" si="20">AF19</f>
        <v>39.420074999999997</v>
      </c>
      <c r="AG25" s="84">
        <f t="shared" si="20"/>
        <v>39.987704999999998</v>
      </c>
      <c r="AH25" s="84">
        <f t="shared" ref="AH25:AI25" si="21">AH19</f>
        <v>40.343864999999994</v>
      </c>
      <c r="AI25" s="84">
        <f t="shared" si="21"/>
        <v>41.212799999999994</v>
      </c>
      <c r="AJ25" s="84">
        <f t="shared" ref="AJ25:AK25" si="22">AJ19</f>
        <v>41.988720000000001</v>
      </c>
      <c r="AK25" s="84">
        <f t="shared" si="22"/>
        <v>42.773384999999998</v>
      </c>
      <c r="AM25" s="2"/>
      <c r="AN25" s="2"/>
    </row>
    <row r="26" spans="2:40" x14ac:dyDescent="0.25">
      <c r="B26" s="57" t="s">
        <v>45</v>
      </c>
      <c r="C26" s="84">
        <f t="shared" ref="C26:AB26" si="23">SUM(C13:C18)</f>
        <v>35.524187103957615</v>
      </c>
      <c r="D26" s="84">
        <f t="shared" si="23"/>
        <v>49.661994466251372</v>
      </c>
      <c r="E26" s="84">
        <f t="shared" si="23"/>
        <v>63.799610544922189</v>
      </c>
      <c r="F26" s="84">
        <f t="shared" si="23"/>
        <v>96.561008915301926</v>
      </c>
      <c r="G26" s="84">
        <f t="shared" si="23"/>
        <v>135.26066400240862</v>
      </c>
      <c r="H26" s="84">
        <f t="shared" si="23"/>
        <v>205.45058843855239</v>
      </c>
      <c r="I26" s="84">
        <f t="shared" si="23"/>
        <v>299.64319190246653</v>
      </c>
      <c r="J26" s="84">
        <f t="shared" si="23"/>
        <v>405.87354525393033</v>
      </c>
      <c r="K26" s="84">
        <f t="shared" si="23"/>
        <v>310.8520087031024</v>
      </c>
      <c r="L26" s="84">
        <f t="shared" si="23"/>
        <v>488.16084411976908</v>
      </c>
      <c r="M26" s="84">
        <f t="shared" si="23"/>
        <v>706.98944973303674</v>
      </c>
      <c r="N26" s="84">
        <f t="shared" si="23"/>
        <v>725.27197897556402</v>
      </c>
      <c r="O26" s="84">
        <f t="shared" si="23"/>
        <v>724.27530595860344</v>
      </c>
      <c r="P26" s="84">
        <f t="shared" si="23"/>
        <v>915.61564441667451</v>
      </c>
      <c r="Q26" s="84">
        <f t="shared" si="23"/>
        <v>941.02099530254043</v>
      </c>
      <c r="R26" s="84">
        <f t="shared" si="23"/>
        <v>1123.7330455373408</v>
      </c>
      <c r="S26" s="84">
        <f t="shared" si="23"/>
        <v>1105.9131506090259</v>
      </c>
      <c r="T26" s="84">
        <f t="shared" si="23"/>
        <v>1106.3151200833506</v>
      </c>
      <c r="U26" s="84">
        <f t="shared" si="23"/>
        <v>1133.5310193940595</v>
      </c>
      <c r="V26" s="84">
        <f t="shared" si="23"/>
        <v>1101.9758335651325</v>
      </c>
      <c r="W26" s="84">
        <f t="shared" si="23"/>
        <v>1066.0954511931916</v>
      </c>
      <c r="X26" s="84">
        <f t="shared" si="23"/>
        <v>1070.8006655506515</v>
      </c>
      <c r="Y26" s="84">
        <f t="shared" si="23"/>
        <v>1043.5836093635819</v>
      </c>
      <c r="Z26" s="84">
        <f t="shared" si="23"/>
        <v>1072.1872664719847</v>
      </c>
      <c r="AA26" s="84">
        <f t="shared" si="23"/>
        <v>1134.3868508431087</v>
      </c>
      <c r="AB26" s="84">
        <f t="shared" si="23"/>
        <v>1130.5704569304578</v>
      </c>
      <c r="AC26" s="84">
        <f t="shared" ref="AC26" si="24">SUM(AC13:AC18)</f>
        <v>1204.1038442689619</v>
      </c>
      <c r="AD26" s="84">
        <f t="shared" ref="AD26" si="25">SUM(AD13:AD18)</f>
        <v>1136.8428191304251</v>
      </c>
      <c r="AE26" s="84">
        <f t="shared" ref="AE26" si="26">SUM(AE13:AE18)</f>
        <v>831.78411686306879</v>
      </c>
      <c r="AF26" s="84">
        <f t="shared" ref="AF26:AG26" si="27">SUM(AF13:AF18)</f>
        <v>808.24879274331226</v>
      </c>
      <c r="AG26" s="84">
        <f t="shared" si="27"/>
        <v>647.88052822410555</v>
      </c>
      <c r="AH26" s="84">
        <f t="shared" ref="AH26:AI26" si="28">SUM(AH13:AH18)</f>
        <v>691.36181811240851</v>
      </c>
      <c r="AI26" s="84">
        <f t="shared" si="28"/>
        <v>658.57515718896479</v>
      </c>
      <c r="AJ26" s="84">
        <f t="shared" ref="AJ26:AK26" si="29">SUM(AJ13:AJ18)</f>
        <v>607.40617062828039</v>
      </c>
      <c r="AK26" s="84">
        <f t="shared" si="29"/>
        <v>608.34024003245122</v>
      </c>
      <c r="AM26" s="2"/>
      <c r="AN26" s="2"/>
    </row>
    <row r="27" spans="2:40" x14ac:dyDescent="0.25"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  <c r="Z27" s="191"/>
      <c r="AA27" s="191"/>
      <c r="AB27" s="191"/>
      <c r="AC27" s="191"/>
      <c r="AD27" s="191"/>
      <c r="AE27" s="191"/>
      <c r="AF27" s="191"/>
      <c r="AG27" s="191"/>
      <c r="AH27" s="191"/>
      <c r="AI27" s="191"/>
      <c r="AJ27" s="191"/>
      <c r="AK27" s="191"/>
      <c r="AM27" s="2"/>
      <c r="AN27" s="2"/>
    </row>
    <row r="28" spans="2:40" x14ac:dyDescent="0.25">
      <c r="B28" s="57" t="s">
        <v>44</v>
      </c>
      <c r="C28" s="84">
        <f>SUM(C2:C19)-C11</f>
        <v>3123.7666097779188</v>
      </c>
      <c r="D28" s="84">
        <f t="shared" ref="D28:AK28" si="30">SUM(D2:D19)-D11</f>
        <v>2848.913816545853</v>
      </c>
      <c r="E28" s="84">
        <f t="shared" si="30"/>
        <v>2774.2712161089944</v>
      </c>
      <c r="F28" s="84">
        <f t="shared" si="30"/>
        <v>2771.9335659659819</v>
      </c>
      <c r="G28" s="84">
        <f t="shared" si="30"/>
        <v>3047.7707338039595</v>
      </c>
      <c r="H28" s="84">
        <f t="shared" si="30"/>
        <v>3031.3802687187117</v>
      </c>
      <c r="I28" s="84">
        <f t="shared" si="30"/>
        <v>3207.6215973465587</v>
      </c>
      <c r="J28" s="84">
        <f t="shared" si="30"/>
        <v>3642.6627406697594</v>
      </c>
      <c r="K28" s="84">
        <f t="shared" si="30"/>
        <v>3436.8236508267387</v>
      </c>
      <c r="L28" s="84">
        <f t="shared" si="30"/>
        <v>3566.4079812760683</v>
      </c>
      <c r="M28" s="84">
        <f t="shared" si="30"/>
        <v>4337.3184514537234</v>
      </c>
      <c r="N28" s="84">
        <f t="shared" si="30"/>
        <v>4408.7389899692653</v>
      </c>
      <c r="O28" s="84">
        <f t="shared" si="30"/>
        <v>3914.1282783233737</v>
      </c>
      <c r="P28" s="84">
        <f t="shared" si="30"/>
        <v>3328.856456104515</v>
      </c>
      <c r="Q28" s="84">
        <f t="shared" si="30"/>
        <v>3523.5090222425342</v>
      </c>
      <c r="R28" s="84">
        <f t="shared" si="30"/>
        <v>3804.2089313787369</v>
      </c>
      <c r="S28" s="84">
        <f t="shared" si="30"/>
        <v>3727.4918782927184</v>
      </c>
      <c r="T28" s="84">
        <f t="shared" si="30"/>
        <v>3781.5527149406516</v>
      </c>
      <c r="U28" s="84">
        <f t="shared" si="30"/>
        <v>3520.6138828033486</v>
      </c>
      <c r="V28" s="84">
        <f t="shared" si="30"/>
        <v>2675.230970578461</v>
      </c>
      <c r="W28" s="84">
        <f t="shared" si="30"/>
        <v>2445.5246141681996</v>
      </c>
      <c r="X28" s="84">
        <f t="shared" si="30"/>
        <v>2319.6901082303903</v>
      </c>
      <c r="Y28" s="84">
        <f t="shared" si="30"/>
        <v>2516.401725027848</v>
      </c>
      <c r="Z28" s="84">
        <f t="shared" si="30"/>
        <v>2458.5659860150136</v>
      </c>
      <c r="AA28" s="84">
        <f t="shared" si="30"/>
        <v>2870.8757917427529</v>
      </c>
      <c r="AB28" s="84">
        <f t="shared" si="30"/>
        <v>3052.3813410578587</v>
      </c>
      <c r="AC28" s="84">
        <f t="shared" si="30"/>
        <v>3265.8726093154719</v>
      </c>
      <c r="AD28" s="84">
        <f t="shared" si="30"/>
        <v>3275.400926682772</v>
      </c>
      <c r="AE28" s="84">
        <f t="shared" si="30"/>
        <v>3024.9048193245358</v>
      </c>
      <c r="AF28" s="84">
        <f t="shared" si="30"/>
        <v>2969.7045327224641</v>
      </c>
      <c r="AG28" s="84">
        <f t="shared" si="30"/>
        <v>2659.355910650962</v>
      </c>
      <c r="AH28" s="84">
        <f t="shared" si="30"/>
        <v>3061.6014604447037</v>
      </c>
      <c r="AI28" s="84">
        <f t="shared" si="30"/>
        <v>2842.544278103243</v>
      </c>
      <c r="AJ28" s="84">
        <f t="shared" si="30"/>
        <v>2649.0071904708252</v>
      </c>
      <c r="AK28" s="84">
        <f t="shared" si="30"/>
        <v>2369.9283407567491</v>
      </c>
      <c r="AM28" s="2"/>
      <c r="AN28" s="2"/>
    </row>
    <row r="29" spans="2:40" x14ac:dyDescent="0.25"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M29" s="2"/>
    </row>
    <row r="30" spans="2:40" x14ac:dyDescent="0.25">
      <c r="C30" s="82">
        <f>C26/C28</f>
        <v>1.1372228319734544E-2</v>
      </c>
      <c r="D30" s="82">
        <f t="shared" ref="D30:AD30" si="31">D26/D28</f>
        <v>1.7431904811519967E-2</v>
      </c>
      <c r="E30" s="82">
        <f t="shared" si="31"/>
        <v>2.2996890201096926E-2</v>
      </c>
      <c r="F30" s="82">
        <f t="shared" si="31"/>
        <v>3.4835253665847402E-2</v>
      </c>
      <c r="G30" s="82">
        <f t="shared" si="31"/>
        <v>4.4380196483345104E-2</v>
      </c>
      <c r="H30" s="82">
        <f t="shared" si="31"/>
        <v>6.7774601081437791E-2</v>
      </c>
      <c r="I30" s="82">
        <f t="shared" si="31"/>
        <v>9.3416003979503198E-2</v>
      </c>
      <c r="J30" s="82">
        <f t="shared" si="31"/>
        <v>0.11142221340515984</v>
      </c>
      <c r="K30" s="82">
        <f t="shared" si="31"/>
        <v>9.0447471352894687E-2</v>
      </c>
      <c r="L30" s="82">
        <f t="shared" si="31"/>
        <v>0.13687745392076656</v>
      </c>
      <c r="M30" s="82">
        <f t="shared" si="31"/>
        <v>0.16300150833888566</v>
      </c>
      <c r="N30" s="82">
        <f t="shared" si="31"/>
        <v>0.16450780611546709</v>
      </c>
      <c r="O30" s="82">
        <f t="shared" si="31"/>
        <v>0.18504127980926791</v>
      </c>
      <c r="P30" s="82">
        <f t="shared" si="31"/>
        <v>0.27505410836733513</v>
      </c>
      <c r="Q30" s="82">
        <f t="shared" si="31"/>
        <v>0.26706927365936711</v>
      </c>
      <c r="R30" s="82">
        <f t="shared" si="31"/>
        <v>0.29539204228987309</v>
      </c>
      <c r="S30" s="82">
        <f t="shared" si="31"/>
        <v>0.2966909618366656</v>
      </c>
      <c r="T30" s="82">
        <f t="shared" si="31"/>
        <v>0.29255578421857681</v>
      </c>
      <c r="U30" s="82">
        <f t="shared" si="31"/>
        <v>0.32196970674087844</v>
      </c>
      <c r="V30" s="82">
        <f t="shared" si="31"/>
        <v>0.41191801593372479</v>
      </c>
      <c r="W30" s="82">
        <f t="shared" si="31"/>
        <v>0.4359373220031173</v>
      </c>
      <c r="X30" s="82">
        <f t="shared" si="31"/>
        <v>0.46161367061548042</v>
      </c>
      <c r="Y30" s="82">
        <f t="shared" si="31"/>
        <v>0.41471264265328422</v>
      </c>
      <c r="Z30" s="82">
        <f t="shared" si="31"/>
        <v>0.43610270074949181</v>
      </c>
      <c r="AA30" s="82">
        <f t="shared" si="31"/>
        <v>0.39513616510538202</v>
      </c>
      <c r="AB30" s="82">
        <f t="shared" si="31"/>
        <v>0.37038965011450303</v>
      </c>
      <c r="AC30" s="82">
        <f t="shared" si="31"/>
        <v>0.36869283903922467</v>
      </c>
      <c r="AD30" s="82">
        <f t="shared" si="31"/>
        <v>0.34708508807860217</v>
      </c>
      <c r="AE30" s="82">
        <f t="shared" ref="AE30" si="32">AE26/AE28</f>
        <v>0.2749786081033806</v>
      </c>
      <c r="AF30" s="82">
        <f t="shared" ref="AF30:AG30" si="33">AF26/AF28</f>
        <v>0.27216471667043374</v>
      </c>
      <c r="AG30" s="82">
        <f t="shared" si="33"/>
        <v>0.24362309897268175</v>
      </c>
      <c r="AH30" s="82">
        <f t="shared" ref="AH30:AI30" si="34">AH26/AH28</f>
        <v>0.22581705262578064</v>
      </c>
      <c r="AI30" s="82">
        <f t="shared" si="34"/>
        <v>0.2316851006551128</v>
      </c>
      <c r="AJ30" s="82">
        <f t="shared" ref="AJ30:AK30" si="35">AJ26/AJ28</f>
        <v>0.2292957802505331</v>
      </c>
      <c r="AK30" s="82">
        <f t="shared" si="35"/>
        <v>0.25669140689637909</v>
      </c>
    </row>
    <row r="31" spans="2:40" x14ac:dyDescent="0.25">
      <c r="B31" s="57" t="s">
        <v>43</v>
      </c>
      <c r="C31" s="180">
        <f>'Total from CRT'!C20</f>
        <v>3123.7666097779188</v>
      </c>
      <c r="D31" s="180">
        <f>'Total from CRT'!D20</f>
        <v>2848.9138165458526</v>
      </c>
      <c r="E31" s="180">
        <f>'Total from CRT'!E20</f>
        <v>2774.2712161089939</v>
      </c>
      <c r="F31" s="180">
        <f>'Total from CRT'!F20</f>
        <v>2771.9335659659819</v>
      </c>
      <c r="G31" s="180">
        <f>'Total from CRT'!G20</f>
        <v>3047.77073380396</v>
      </c>
      <c r="H31" s="180">
        <f>'Total from CRT'!H20</f>
        <v>3031.3802687187117</v>
      </c>
      <c r="I31" s="180">
        <f>'Total from CRT'!I20</f>
        <v>3207.6215973465587</v>
      </c>
      <c r="J31" s="180">
        <f>'Total from CRT'!J20</f>
        <v>3642.6627406697589</v>
      </c>
      <c r="K31" s="180">
        <f>'Total from CRT'!K20</f>
        <v>3436.8236508267387</v>
      </c>
      <c r="L31" s="180">
        <f>'Total from CRT'!L20</f>
        <v>3566.4079812760679</v>
      </c>
      <c r="M31" s="180">
        <f>'Total from CRT'!M20</f>
        <v>4337.3184514537243</v>
      </c>
      <c r="N31" s="180">
        <f>'Total from CRT'!N20</f>
        <v>4408.7389899692653</v>
      </c>
      <c r="O31" s="180">
        <f>'Total from CRT'!O20</f>
        <v>3914.1282783233742</v>
      </c>
      <c r="P31" s="180">
        <f>'Total from CRT'!P20</f>
        <v>3328.856456104515</v>
      </c>
      <c r="Q31" s="180">
        <f>'Total from CRT'!Q20</f>
        <v>3523.5090222425342</v>
      </c>
      <c r="R31" s="180">
        <f>'Total from CRT'!R20</f>
        <v>3804.2089313787374</v>
      </c>
      <c r="S31" s="180">
        <f>'Total from CRT'!S20</f>
        <v>3727.491878292718</v>
      </c>
      <c r="T31" s="180">
        <f>'Total from CRT'!T20</f>
        <v>3781.5527149406516</v>
      </c>
      <c r="U31" s="180">
        <f>'Total from CRT'!U20</f>
        <v>3520.613882803349</v>
      </c>
      <c r="V31" s="180">
        <f>'Total from CRT'!V20</f>
        <v>2675.230970578461</v>
      </c>
      <c r="W31" s="180">
        <f>'Total from CRT'!W20</f>
        <v>2445.5246141681996</v>
      </c>
      <c r="X31" s="180">
        <f>'Total from CRT'!X20</f>
        <v>2319.6901082303903</v>
      </c>
      <c r="Y31" s="180">
        <f>'Total from CRT'!Y20</f>
        <v>2516.401725027848</v>
      </c>
      <c r="Z31" s="180">
        <f>'Total from CRT'!Z20</f>
        <v>2458.5659860150136</v>
      </c>
      <c r="AA31" s="180">
        <f>'Total from CRT'!AA20</f>
        <v>2870.8757917427524</v>
      </c>
      <c r="AB31" s="180">
        <f>'Total from CRT'!AB20</f>
        <v>3052.3813410578591</v>
      </c>
      <c r="AC31" s="180">
        <f>'Total from CRT'!AC20</f>
        <v>3265.8726093154723</v>
      </c>
      <c r="AD31" s="180">
        <f>'Total from CRT'!AD20</f>
        <v>3275.400926682772</v>
      </c>
      <c r="AE31" s="180">
        <f>'Total from CRT'!AE20</f>
        <v>3024.9048193245358</v>
      </c>
      <c r="AF31" s="180">
        <f>'Total from CRT'!AF20</f>
        <v>2969.7045327224646</v>
      </c>
      <c r="AG31" s="180">
        <f>'Total from CRT'!AG20</f>
        <v>2659.355910650962</v>
      </c>
      <c r="AH31" s="180">
        <f>'Total from CRT'!AH20</f>
        <v>3061.6014604447046</v>
      </c>
      <c r="AI31" s="180">
        <f>'Total from CRT'!AI20</f>
        <v>2842.544278103243</v>
      </c>
      <c r="AJ31" s="180">
        <f>'Total from CRT'!AJ20</f>
        <v>2649.0071904708257</v>
      </c>
      <c r="AK31" s="180">
        <f>'Total from CRT'!AK20</f>
        <v>2369.9283407567482</v>
      </c>
    </row>
    <row r="32" spans="2:40" s="17" customFormat="1" x14ac:dyDescent="0.25">
      <c r="M32" s="154"/>
      <c r="N32" s="154"/>
      <c r="O32" s="154"/>
    </row>
    <row r="34" spans="2:38" x14ac:dyDescent="0.25">
      <c r="B34" s="63"/>
    </row>
    <row r="36" spans="2:38" ht="13.5" customHeight="1" x14ac:dyDescent="0.25"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</row>
    <row r="39" spans="2:38" x14ac:dyDescent="0.25">
      <c r="AL39" s="2"/>
    </row>
    <row r="94" spans="4:28" ht="12.75" customHeight="1" x14ac:dyDescent="0.25"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0">
    <tabColor theme="0" tint="-0.249977111117893"/>
  </sheetPr>
  <dimension ref="B1:AN21"/>
  <sheetViews>
    <sheetView zoomScale="75" zoomScaleNormal="75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5.42578125" style="57" customWidth="1"/>
    <col min="2" max="2" width="29.42578125" style="57" bestFit="1" customWidth="1"/>
    <col min="3" max="32" width="10.85546875" style="57" bestFit="1" customWidth="1"/>
    <col min="33" max="37" width="10.85546875" style="57" customWidth="1"/>
    <col min="38" max="16384" width="9.140625" style="57"/>
  </cols>
  <sheetData>
    <row r="1" spans="2:40" s="58" customFormat="1" x14ac:dyDescent="0.25">
      <c r="B1" s="88" t="s">
        <v>147</v>
      </c>
      <c r="C1" s="88">
        <v>1990</v>
      </c>
      <c r="D1" s="88">
        <v>1991</v>
      </c>
      <c r="E1" s="88">
        <v>1992</v>
      </c>
      <c r="F1" s="88">
        <v>1993</v>
      </c>
      <c r="G1" s="88">
        <v>1994</v>
      </c>
      <c r="H1" s="88">
        <v>1995</v>
      </c>
      <c r="I1" s="88">
        <v>1996</v>
      </c>
      <c r="J1" s="88">
        <v>1997</v>
      </c>
      <c r="K1" s="88">
        <v>1998</v>
      </c>
      <c r="L1" s="88">
        <v>1999</v>
      </c>
      <c r="M1" s="88">
        <v>2000</v>
      </c>
      <c r="N1" s="88">
        <v>2001</v>
      </c>
      <c r="O1" s="88">
        <v>2002</v>
      </c>
      <c r="P1" s="88">
        <v>2003</v>
      </c>
      <c r="Q1" s="88">
        <v>2004</v>
      </c>
      <c r="R1" s="88">
        <v>2005</v>
      </c>
      <c r="S1" s="88">
        <v>2006</v>
      </c>
      <c r="T1" s="88">
        <v>2007</v>
      </c>
      <c r="U1" s="88">
        <v>2008</v>
      </c>
      <c r="V1" s="88">
        <v>2009</v>
      </c>
      <c r="W1" s="88">
        <v>2010</v>
      </c>
      <c r="X1" s="88">
        <v>2011</v>
      </c>
      <c r="Y1" s="88">
        <v>2012</v>
      </c>
      <c r="Z1" s="88">
        <v>2013</v>
      </c>
      <c r="AA1" s="88">
        <v>2014</v>
      </c>
      <c r="AB1" s="88">
        <v>2015</v>
      </c>
      <c r="AC1" s="88">
        <v>2016</v>
      </c>
      <c r="AD1" s="88">
        <v>2017</v>
      </c>
      <c r="AE1" s="88">
        <v>2018</v>
      </c>
      <c r="AF1" s="88">
        <v>2019</v>
      </c>
      <c r="AG1" s="88">
        <v>2020</v>
      </c>
      <c r="AH1" s="88">
        <v>2021</v>
      </c>
      <c r="AI1" s="88">
        <v>2022</v>
      </c>
      <c r="AJ1" s="88">
        <v>2023</v>
      </c>
      <c r="AK1" s="88">
        <v>2024</v>
      </c>
    </row>
    <row r="2" spans="2:40" x14ac:dyDescent="0.25">
      <c r="B2" s="64" t="s">
        <v>76</v>
      </c>
      <c r="C2" s="177">
        <v>12480.172254775534</v>
      </c>
      <c r="D2" s="177">
        <v>12637.185400482977</v>
      </c>
      <c r="E2" s="177">
        <v>12829.661388949207</v>
      </c>
      <c r="F2" s="177">
        <v>12832.961327585786</v>
      </c>
      <c r="G2" s="177">
        <v>12783.895165753058</v>
      </c>
      <c r="H2" s="177">
        <v>12826.69675958985</v>
      </c>
      <c r="I2" s="177">
        <v>13171.052879886071</v>
      </c>
      <c r="J2" s="177">
        <v>13456.31261039856</v>
      </c>
      <c r="K2" s="177">
        <v>13635.427259586366</v>
      </c>
      <c r="L2" s="177">
        <v>13255.947013862778</v>
      </c>
      <c r="M2" s="177">
        <v>12685.166488716532</v>
      </c>
      <c r="N2" s="177">
        <v>12595.141690442057</v>
      </c>
      <c r="O2" s="177">
        <v>12456.879348700151</v>
      </c>
      <c r="P2" s="177">
        <v>12439.716020069503</v>
      </c>
      <c r="Q2" s="177">
        <v>12398.020226636896</v>
      </c>
      <c r="R2" s="177">
        <v>12016.18723329971</v>
      </c>
      <c r="S2" s="177">
        <v>11834.227430297326</v>
      </c>
      <c r="T2" s="177">
        <v>11761.129885381855</v>
      </c>
      <c r="U2" s="177">
        <v>11612.331058102023</v>
      </c>
      <c r="V2" s="177">
        <v>11403.602820352538</v>
      </c>
      <c r="W2" s="177">
        <v>11205.417874590234</v>
      </c>
      <c r="X2" s="177">
        <v>11247.423461791974</v>
      </c>
      <c r="Y2" s="177">
        <v>11565.560327349578</v>
      </c>
      <c r="Z2" s="177">
        <v>11596.485149457974</v>
      </c>
      <c r="AA2" s="177">
        <v>11901.192075200464</v>
      </c>
      <c r="AB2" s="177">
        <v>12226.016539933107</v>
      </c>
      <c r="AC2" s="177">
        <v>12628.465103097811</v>
      </c>
      <c r="AD2" s="177">
        <v>12977.795392757302</v>
      </c>
      <c r="AE2" s="177">
        <v>12916.599385858823</v>
      </c>
      <c r="AF2" s="177">
        <v>13091.203534766764</v>
      </c>
      <c r="AG2" s="177">
        <v>13260.189768763996</v>
      </c>
      <c r="AH2" s="177">
        <v>13328.86657163891</v>
      </c>
      <c r="AI2" s="177">
        <v>13357.41565359603</v>
      </c>
      <c r="AJ2" s="177">
        <v>13061.550527880245</v>
      </c>
      <c r="AK2" s="177">
        <v>12704.795459187226</v>
      </c>
      <c r="AM2" s="2"/>
      <c r="AN2" s="2"/>
    </row>
    <row r="3" spans="2:40" x14ac:dyDescent="0.25">
      <c r="B3" s="64" t="s">
        <v>75</v>
      </c>
      <c r="C3" s="177">
        <v>2434.5396705397993</v>
      </c>
      <c r="D3" s="177">
        <v>2457.1522893318233</v>
      </c>
      <c r="E3" s="177">
        <v>2503.7212587862164</v>
      </c>
      <c r="F3" s="177">
        <v>2504.3331311739939</v>
      </c>
      <c r="G3" s="177">
        <v>2489.8108906381758</v>
      </c>
      <c r="H3" s="177">
        <v>2496.3505553271834</v>
      </c>
      <c r="I3" s="177">
        <v>2584.186761543699</v>
      </c>
      <c r="J3" s="177">
        <v>2642.1948373214504</v>
      </c>
      <c r="K3" s="177">
        <v>2667.1063474069601</v>
      </c>
      <c r="L3" s="177">
        <v>2576.3342281400555</v>
      </c>
      <c r="M3" s="177">
        <v>2462.5505179252059</v>
      </c>
      <c r="N3" s="177">
        <v>2469.6527693329153</v>
      </c>
      <c r="O3" s="177">
        <v>2461.0939532910302</v>
      </c>
      <c r="P3" s="177">
        <v>2431.411445803863</v>
      </c>
      <c r="Q3" s="177">
        <v>2417.2028108129025</v>
      </c>
      <c r="R3" s="177">
        <v>2395.2251378620572</v>
      </c>
      <c r="S3" s="177">
        <v>2331.1593565920903</v>
      </c>
      <c r="T3" s="177">
        <v>2342.1828022019972</v>
      </c>
      <c r="U3" s="177">
        <v>2303.580805763992</v>
      </c>
      <c r="V3" s="177">
        <v>2290.887096724955</v>
      </c>
      <c r="W3" s="177">
        <v>2280.4566386808515</v>
      </c>
      <c r="X3" s="177">
        <v>2309.2298965270074</v>
      </c>
      <c r="Y3" s="177">
        <v>2365.6397016980832</v>
      </c>
      <c r="Z3" s="177">
        <v>2363.9968573207198</v>
      </c>
      <c r="AA3" s="177">
        <v>2449.1177717850987</v>
      </c>
      <c r="AB3" s="177">
        <v>2499.110124773491</v>
      </c>
      <c r="AC3" s="177">
        <v>2546.6044722222368</v>
      </c>
      <c r="AD3" s="177">
        <v>2638.6744619391843</v>
      </c>
      <c r="AE3" s="177">
        <v>2567.1610958735414</v>
      </c>
      <c r="AF3" s="177">
        <v>2609.1281749742084</v>
      </c>
      <c r="AG3" s="177">
        <v>2593.6260133622627</v>
      </c>
      <c r="AH3" s="177">
        <v>2550.0817883963546</v>
      </c>
      <c r="AI3" s="177">
        <v>2510.218176027593</v>
      </c>
      <c r="AJ3" s="177">
        <v>2452.296848826265</v>
      </c>
      <c r="AK3" s="177">
        <v>2408.7027333506603</v>
      </c>
      <c r="AM3" s="2"/>
      <c r="AN3" s="2"/>
    </row>
    <row r="4" spans="2:40" x14ac:dyDescent="0.25">
      <c r="B4" s="64" t="s">
        <v>74</v>
      </c>
      <c r="C4" s="177">
        <v>4393.4617407018877</v>
      </c>
      <c r="D4" s="177">
        <v>4352.4584745101802</v>
      </c>
      <c r="E4" s="177">
        <v>4269.8861031284059</v>
      </c>
      <c r="F4" s="177">
        <v>4412.1964155562473</v>
      </c>
      <c r="G4" s="177">
        <v>4597.0068126568913</v>
      </c>
      <c r="H4" s="177">
        <v>4807.9871863781273</v>
      </c>
      <c r="I4" s="177">
        <v>4810.9273831043793</v>
      </c>
      <c r="J4" s="177">
        <v>4628.9654144368087</v>
      </c>
      <c r="K4" s="177">
        <v>4953.7897457601266</v>
      </c>
      <c r="L4" s="177">
        <v>4962.7986368590955</v>
      </c>
      <c r="M4" s="177">
        <v>4715.9202223516349</v>
      </c>
      <c r="N4" s="177">
        <v>4474.0005790553123</v>
      </c>
      <c r="O4" s="177">
        <v>4421.2839542514439</v>
      </c>
      <c r="P4" s="177">
        <v>4600.4816507246196</v>
      </c>
      <c r="Q4" s="177">
        <v>4488.0220504961571</v>
      </c>
      <c r="R4" s="177">
        <v>4356.050634215303</v>
      </c>
      <c r="S4" s="177">
        <v>4246.7977021358756</v>
      </c>
      <c r="T4" s="177">
        <v>4117.4071101612008</v>
      </c>
      <c r="U4" s="177">
        <v>3981.8250802913535</v>
      </c>
      <c r="V4" s="177">
        <v>3868.0693167521295</v>
      </c>
      <c r="W4" s="177">
        <v>4154.1582741591155</v>
      </c>
      <c r="X4" s="177">
        <v>3791.9098304169825</v>
      </c>
      <c r="Y4" s="177">
        <v>3901.1136308752807</v>
      </c>
      <c r="Z4" s="177">
        <v>4257.8556313829358</v>
      </c>
      <c r="AA4" s="177">
        <v>4127.2780827803954</v>
      </c>
      <c r="AB4" s="177">
        <v>4154.1128297056648</v>
      </c>
      <c r="AC4" s="177">
        <v>4221.4970517439706</v>
      </c>
      <c r="AD4" s="177">
        <v>4469.634447898703</v>
      </c>
      <c r="AE4" s="177">
        <v>4692.9389304253727</v>
      </c>
      <c r="AF4" s="177">
        <v>4460.3295440479396</v>
      </c>
      <c r="AG4" s="177">
        <v>4514.6187410972016</v>
      </c>
      <c r="AH4" s="177">
        <v>4683.8827492112096</v>
      </c>
      <c r="AI4" s="177">
        <v>4238.3096858517902</v>
      </c>
      <c r="AJ4" s="177">
        <v>3822.8118544119498</v>
      </c>
      <c r="AK4" s="177">
        <v>3901.8003425051743</v>
      </c>
      <c r="AM4" s="2"/>
      <c r="AN4" s="2"/>
    </row>
    <row r="5" spans="2:40" x14ac:dyDescent="0.25">
      <c r="B5" s="64" t="s">
        <v>73</v>
      </c>
      <c r="C5" s="177">
        <v>355.036</v>
      </c>
      <c r="D5" s="177">
        <v>315.14515999999998</v>
      </c>
      <c r="E5" s="177">
        <v>255.60083999999998</v>
      </c>
      <c r="F5" s="177">
        <v>357.2998</v>
      </c>
      <c r="G5" s="177">
        <v>269.64124000000004</v>
      </c>
      <c r="H5" s="177">
        <v>494.59520000000003</v>
      </c>
      <c r="I5" s="177">
        <v>484.03343999999993</v>
      </c>
      <c r="J5" s="177">
        <v>423.48680000000002</v>
      </c>
      <c r="K5" s="177">
        <v>305.58044000000001</v>
      </c>
      <c r="L5" s="177">
        <v>383.22723999999999</v>
      </c>
      <c r="M5" s="177">
        <v>366.38315999999998</v>
      </c>
      <c r="N5" s="177">
        <v>385.28247999999996</v>
      </c>
      <c r="O5" s="177">
        <v>273.89956000000001</v>
      </c>
      <c r="P5" s="177">
        <v>386.76</v>
      </c>
      <c r="Q5" s="177">
        <v>240.79571999999996</v>
      </c>
      <c r="R5" s="177">
        <v>266.73371999999995</v>
      </c>
      <c r="S5" s="177">
        <v>254.85636</v>
      </c>
      <c r="T5" s="177">
        <v>376.76671999999996</v>
      </c>
      <c r="U5" s="177">
        <v>262.20744000000002</v>
      </c>
      <c r="V5" s="177">
        <v>307.32239999999996</v>
      </c>
      <c r="W5" s="177">
        <v>427.93387999999993</v>
      </c>
      <c r="X5" s="177">
        <v>360.67856</v>
      </c>
      <c r="Y5" s="177">
        <v>229.39619999999999</v>
      </c>
      <c r="Z5" s="177">
        <v>515.69275999999991</v>
      </c>
      <c r="AA5" s="177">
        <v>391.07495680000005</v>
      </c>
      <c r="AB5" s="177">
        <v>401.14668</v>
      </c>
      <c r="AC5" s="177">
        <v>433.59667999999999</v>
      </c>
      <c r="AD5" s="177">
        <v>332.74647999999996</v>
      </c>
      <c r="AE5" s="177">
        <v>461.05708000000004</v>
      </c>
      <c r="AF5" s="177">
        <v>343.90247759999994</v>
      </c>
      <c r="AG5" s="177">
        <v>399.48303999999996</v>
      </c>
      <c r="AH5" s="177">
        <v>597.40603999999996</v>
      </c>
      <c r="AI5" s="177">
        <v>623.97631999999999</v>
      </c>
      <c r="AJ5" s="177">
        <v>457.79579999999999</v>
      </c>
      <c r="AK5" s="177">
        <v>453.53203719999999</v>
      </c>
      <c r="AM5" s="2"/>
      <c r="AN5" s="2"/>
    </row>
    <row r="6" spans="2:40" x14ac:dyDescent="0.25">
      <c r="B6" s="64" t="s">
        <v>72</v>
      </c>
      <c r="C6" s="177">
        <v>96.677023188405784</v>
      </c>
      <c r="D6" s="177">
        <v>99.628382821946872</v>
      </c>
      <c r="E6" s="177">
        <v>118.08579710144927</v>
      </c>
      <c r="F6" s="177">
        <v>99.875217391304361</v>
      </c>
      <c r="G6" s="177">
        <v>98.719420289855051</v>
      </c>
      <c r="H6" s="177">
        <v>86.267101449275344</v>
      </c>
      <c r="I6" s="177">
        <v>87.18695652173912</v>
      </c>
      <c r="J6" s="177">
        <v>82.633913043478259</v>
      </c>
      <c r="K6" s="177">
        <v>95.371594202898564</v>
      </c>
      <c r="L6" s="177">
        <v>103.53391304347825</v>
      </c>
      <c r="M6" s="177">
        <v>91.8436231884058</v>
      </c>
      <c r="N6" s="177">
        <v>83.63666666666667</v>
      </c>
      <c r="O6" s="177">
        <v>80.805362318840594</v>
      </c>
      <c r="P6" s="177">
        <v>78.482608695652175</v>
      </c>
      <c r="Q6" s="177">
        <v>66.857681159420295</v>
      </c>
      <c r="R6" s="177">
        <v>60.814599999999999</v>
      </c>
      <c r="S6" s="177">
        <v>64.755533333333346</v>
      </c>
      <c r="T6" s="177">
        <v>50.899933333333344</v>
      </c>
      <c r="U6" s="177">
        <v>66.973133333333351</v>
      </c>
      <c r="V6" s="177">
        <v>89.020800000000008</v>
      </c>
      <c r="W6" s="177">
        <v>98.243200000000016</v>
      </c>
      <c r="X6" s="177">
        <v>70.265799999999999</v>
      </c>
      <c r="Y6" s="177">
        <v>46.351066666666675</v>
      </c>
      <c r="Z6" s="177">
        <v>47.090266666666672</v>
      </c>
      <c r="AA6" s="177">
        <v>54.549733333333336</v>
      </c>
      <c r="AB6" s="177">
        <v>64.265666666666661</v>
      </c>
      <c r="AC6" s="177">
        <v>81.790133333333344</v>
      </c>
      <c r="AD6" s="177">
        <v>83.988666666666674</v>
      </c>
      <c r="AE6" s="177">
        <v>90.42880000000001</v>
      </c>
      <c r="AF6" s="177">
        <v>96.082066666666663</v>
      </c>
      <c r="AG6" s="177">
        <v>110.17820000000002</v>
      </c>
      <c r="AH6" s="177">
        <v>106.40373333333334</v>
      </c>
      <c r="AI6" s="177">
        <v>143.90640000000002</v>
      </c>
      <c r="AJ6" s="177">
        <v>139.22972077294688</v>
      </c>
      <c r="AK6" s="177">
        <v>172.10677801800878</v>
      </c>
      <c r="AM6" s="2"/>
      <c r="AN6" s="2"/>
    </row>
    <row r="7" spans="2:40" x14ac:dyDescent="0.25">
      <c r="B7" s="64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177"/>
      <c r="AF7" s="177"/>
      <c r="AG7" s="177"/>
      <c r="AH7" s="177"/>
      <c r="AI7" s="177"/>
      <c r="AJ7" s="177"/>
      <c r="AK7" s="177"/>
      <c r="AM7" s="2"/>
      <c r="AN7" s="2"/>
    </row>
    <row r="8" spans="2:40" x14ac:dyDescent="0.25">
      <c r="B8" s="64" t="s">
        <v>21</v>
      </c>
      <c r="C8" s="177">
        <f>SUM(C2:C6)</f>
        <v>19759.886689205628</v>
      </c>
      <c r="D8" s="177">
        <f t="shared" ref="D8:AB8" si="0">SUM(D2:D6)</f>
        <v>19861.569707146926</v>
      </c>
      <c r="E8" s="177">
        <f t="shared" si="0"/>
        <v>19976.955387965278</v>
      </c>
      <c r="F8" s="177">
        <f t="shared" si="0"/>
        <v>20206.665891707333</v>
      </c>
      <c r="G8" s="177">
        <f t="shared" si="0"/>
        <v>20239.07352933798</v>
      </c>
      <c r="H8" s="177">
        <f t="shared" si="0"/>
        <v>20711.896802744435</v>
      </c>
      <c r="I8" s="177">
        <f t="shared" si="0"/>
        <v>21137.387421055886</v>
      </c>
      <c r="J8" s="177">
        <f t="shared" si="0"/>
        <v>21233.593575200299</v>
      </c>
      <c r="K8" s="177">
        <f t="shared" si="0"/>
        <v>21657.275386956353</v>
      </c>
      <c r="L8" s="177">
        <f t="shared" si="0"/>
        <v>21281.841031905406</v>
      </c>
      <c r="M8" s="177">
        <f t="shared" si="0"/>
        <v>20321.864012181777</v>
      </c>
      <c r="N8" s="177">
        <f t="shared" si="0"/>
        <v>20007.714185496952</v>
      </c>
      <c r="O8" s="177">
        <f t="shared" si="0"/>
        <v>19693.962178561465</v>
      </c>
      <c r="P8" s="177">
        <f t="shared" si="0"/>
        <v>19936.85172529364</v>
      </c>
      <c r="Q8" s="177">
        <f t="shared" si="0"/>
        <v>19610.898489105377</v>
      </c>
      <c r="R8" s="177">
        <f t="shared" si="0"/>
        <v>19095.011325377072</v>
      </c>
      <c r="S8" s="177">
        <f t="shared" si="0"/>
        <v>18731.796382358625</v>
      </c>
      <c r="T8" s="177">
        <f t="shared" si="0"/>
        <v>18648.38645107839</v>
      </c>
      <c r="U8" s="177">
        <f t="shared" si="0"/>
        <v>18226.9175174907</v>
      </c>
      <c r="V8" s="177">
        <f t="shared" si="0"/>
        <v>17958.902433829622</v>
      </c>
      <c r="W8" s="177">
        <f t="shared" si="0"/>
        <v>18166.209867430203</v>
      </c>
      <c r="X8" s="177">
        <f t="shared" si="0"/>
        <v>17779.507548735965</v>
      </c>
      <c r="Y8" s="177">
        <f t="shared" si="0"/>
        <v>18108.060926589606</v>
      </c>
      <c r="Z8" s="177">
        <f t="shared" si="0"/>
        <v>18781.120664828297</v>
      </c>
      <c r="AA8" s="177">
        <f t="shared" si="0"/>
        <v>18923.212619899292</v>
      </c>
      <c r="AB8" s="177">
        <f t="shared" si="0"/>
        <v>19344.651841078932</v>
      </c>
      <c r="AC8" s="177">
        <f t="shared" ref="AC8" si="1">SUM(AC2:AC6)</f>
        <v>19911.953440397352</v>
      </c>
      <c r="AD8" s="177">
        <f t="shared" ref="AD8" si="2">SUM(AD2:AD6)</f>
        <v>20502.839449261857</v>
      </c>
      <c r="AE8" s="177">
        <f t="shared" ref="AE8:AF8" si="3">SUM(AE2:AE6)</f>
        <v>20728.185292157737</v>
      </c>
      <c r="AF8" s="177">
        <f t="shared" si="3"/>
        <v>20600.645798055579</v>
      </c>
      <c r="AG8" s="177">
        <f t="shared" ref="AG8:AH8" si="4">SUM(AG2:AG6)</f>
        <v>20878.095763223457</v>
      </c>
      <c r="AH8" s="177">
        <f t="shared" si="4"/>
        <v>21266.64088257981</v>
      </c>
      <c r="AI8" s="177">
        <f t="shared" ref="AI8:AJ8" si="5">SUM(AI2:AI6)</f>
        <v>20873.826235475415</v>
      </c>
      <c r="AJ8" s="177">
        <f t="shared" si="5"/>
        <v>19933.684751891404</v>
      </c>
      <c r="AK8" s="177">
        <f t="shared" ref="AK8" si="6">SUM(AK2:AK6)</f>
        <v>19640.937350261069</v>
      </c>
      <c r="AM8" s="2"/>
      <c r="AN8" s="2"/>
    </row>
    <row r="9" spans="2:40" x14ac:dyDescent="0.25">
      <c r="B9" s="64" t="s">
        <v>221</v>
      </c>
      <c r="C9" s="177">
        <f>'Total from CRT'!C21</f>
        <v>19759.886689205632</v>
      </c>
      <c r="D9" s="177">
        <f>'Total from CRT'!D21</f>
        <v>19861.569707146929</v>
      </c>
      <c r="E9" s="177">
        <f>'Total from CRT'!E21</f>
        <v>19976.955387965274</v>
      </c>
      <c r="F9" s="177">
        <f>'Total from CRT'!F21</f>
        <v>20206.665891707333</v>
      </c>
      <c r="G9" s="177">
        <f>'Total from CRT'!G21</f>
        <v>20239.07352933798</v>
      </c>
      <c r="H9" s="177">
        <f>'Total from CRT'!H21</f>
        <v>20711.896802744439</v>
      </c>
      <c r="I9" s="177">
        <f>'Total from CRT'!I21</f>
        <v>21137.387421055886</v>
      </c>
      <c r="J9" s="177">
        <f>'Total from CRT'!J21</f>
        <v>21233.593575200295</v>
      </c>
      <c r="K9" s="177">
        <f>'Total from CRT'!K21</f>
        <v>21657.275386956349</v>
      </c>
      <c r="L9" s="177">
        <f>'Total from CRT'!L21</f>
        <v>21281.841031905406</v>
      </c>
      <c r="M9" s="177">
        <f>'Total from CRT'!M21</f>
        <v>20321.864012181777</v>
      </c>
      <c r="N9" s="177">
        <f>'Total from CRT'!N21</f>
        <v>20007.714185496949</v>
      </c>
      <c r="O9" s="177">
        <f>'Total from CRT'!O21</f>
        <v>19693.962178561465</v>
      </c>
      <c r="P9" s="177">
        <f>'Total from CRT'!P21</f>
        <v>19936.851725293636</v>
      </c>
      <c r="Q9" s="177">
        <f>'Total from CRT'!Q21</f>
        <v>19610.898489105377</v>
      </c>
      <c r="R9" s="177">
        <f>'Total from CRT'!R21</f>
        <v>19095.011325377069</v>
      </c>
      <c r="S9" s="177">
        <f>'Total from CRT'!S21</f>
        <v>18731.796382358625</v>
      </c>
      <c r="T9" s="177">
        <f>'Total from CRT'!T21</f>
        <v>18648.38645107839</v>
      </c>
      <c r="U9" s="177">
        <f>'Total from CRT'!U21</f>
        <v>18226.9175174907</v>
      </c>
      <c r="V9" s="177">
        <f>'Total from CRT'!V21</f>
        <v>17958.902433829622</v>
      </c>
      <c r="W9" s="177">
        <f>'Total from CRT'!W21</f>
        <v>18166.209867430203</v>
      </c>
      <c r="X9" s="177">
        <f>'Total from CRT'!X21</f>
        <v>17779.507548735965</v>
      </c>
      <c r="Y9" s="177">
        <f>'Total from CRT'!Y21</f>
        <v>18108.060926589606</v>
      </c>
      <c r="Z9" s="177">
        <f>'Total from CRT'!Z21</f>
        <v>18781.120664828297</v>
      </c>
      <c r="AA9" s="177">
        <f>'Total from CRT'!AA21</f>
        <v>18923.212619899288</v>
      </c>
      <c r="AB9" s="177">
        <f>'Total from CRT'!AB21</f>
        <v>19344.651841078932</v>
      </c>
      <c r="AC9" s="177">
        <f>'Total from CRT'!AC21</f>
        <v>19911.953440397345</v>
      </c>
      <c r="AD9" s="177">
        <f>'Total from CRT'!AD21</f>
        <v>20502.839449261857</v>
      </c>
      <c r="AE9" s="177">
        <f>'Total from CRT'!AE21</f>
        <v>20728.185292157737</v>
      </c>
      <c r="AF9" s="177">
        <f>'Total from CRT'!AF21</f>
        <v>20600.645798055579</v>
      </c>
      <c r="AG9" s="177">
        <f>'Total from CRT'!AG21</f>
        <v>20878.095763223457</v>
      </c>
      <c r="AH9" s="177">
        <f>'Total from CRT'!AH21</f>
        <v>21266.64088257981</v>
      </c>
      <c r="AI9" s="177">
        <f>'Total from CRT'!AI21</f>
        <v>20873.826235475412</v>
      </c>
      <c r="AJ9" s="177">
        <f>'Total from CRT'!AJ21</f>
        <v>19933.684751891404</v>
      </c>
      <c r="AK9" s="177">
        <f>'Total from CRT'!AK21</f>
        <v>19640.937350261072</v>
      </c>
      <c r="AN9" s="2"/>
    </row>
    <row r="10" spans="2:40" s="156" customFormat="1" x14ac:dyDescent="0.25"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N10" s="2"/>
    </row>
    <row r="11" spans="2:40" x14ac:dyDescent="0.25">
      <c r="B11" s="64"/>
      <c r="C11" s="157"/>
      <c r="D11" s="89"/>
      <c r="E11" s="89"/>
      <c r="F11" s="89"/>
      <c r="G11" s="89"/>
      <c r="H11" s="89"/>
      <c r="I11" s="89"/>
      <c r="J11" s="89"/>
      <c r="K11" s="157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N11" s="2"/>
    </row>
    <row r="12" spans="2:40" x14ac:dyDescent="0.25">
      <c r="B12" s="158" t="s">
        <v>71</v>
      </c>
      <c r="C12" s="159">
        <v>1990</v>
      </c>
      <c r="D12" s="159">
        <v>1991</v>
      </c>
      <c r="E12" s="159">
        <v>1992</v>
      </c>
      <c r="F12" s="159">
        <v>1993</v>
      </c>
      <c r="G12" s="159">
        <v>1994</v>
      </c>
      <c r="H12" s="159">
        <v>1995</v>
      </c>
      <c r="I12" s="159">
        <v>1996</v>
      </c>
      <c r="J12" s="159">
        <v>1997</v>
      </c>
      <c r="K12" s="159">
        <v>1998</v>
      </c>
      <c r="L12" s="159">
        <v>1999</v>
      </c>
      <c r="M12" s="159">
        <v>2000</v>
      </c>
      <c r="N12" s="159">
        <v>2001</v>
      </c>
      <c r="O12" s="159">
        <v>2002</v>
      </c>
      <c r="P12" s="159">
        <v>2003</v>
      </c>
      <c r="Q12" s="159">
        <v>2004</v>
      </c>
      <c r="R12" s="159">
        <v>2005</v>
      </c>
      <c r="S12" s="159">
        <v>2006</v>
      </c>
      <c r="T12" s="159">
        <v>2007</v>
      </c>
      <c r="U12" s="159">
        <v>2008</v>
      </c>
      <c r="V12" s="159">
        <v>2009</v>
      </c>
      <c r="W12" s="159">
        <v>2010</v>
      </c>
      <c r="X12" s="159">
        <v>2011</v>
      </c>
      <c r="Y12" s="159">
        <v>2012</v>
      </c>
      <c r="Z12" s="159">
        <v>2013</v>
      </c>
      <c r="AA12" s="159">
        <v>2014</v>
      </c>
      <c r="AB12" s="159">
        <v>2015</v>
      </c>
      <c r="AC12" s="159">
        <v>2016</v>
      </c>
      <c r="AD12" s="159">
        <v>2017</v>
      </c>
      <c r="AE12" s="159">
        <v>2018</v>
      </c>
      <c r="AF12" s="159">
        <v>2019</v>
      </c>
      <c r="AG12" s="159">
        <v>2020</v>
      </c>
      <c r="AH12" s="159">
        <v>2021</v>
      </c>
      <c r="AI12" s="159">
        <v>2022</v>
      </c>
      <c r="AJ12" s="159">
        <v>2023</v>
      </c>
      <c r="AK12" s="159">
        <v>2024</v>
      </c>
      <c r="AN12" s="2"/>
    </row>
    <row r="13" spans="2:40" x14ac:dyDescent="0.25">
      <c r="B13" s="89" t="s">
        <v>70</v>
      </c>
      <c r="C13" s="177">
        <v>14295.18447819177</v>
      </c>
      <c r="D13" s="177">
        <v>14471.989461697518</v>
      </c>
      <c r="E13" s="177">
        <v>14700.401603500515</v>
      </c>
      <c r="F13" s="177">
        <v>14706.856114181148</v>
      </c>
      <c r="G13" s="177">
        <v>14646.461150828298</v>
      </c>
      <c r="H13" s="177">
        <v>14690.97688265967</v>
      </c>
      <c r="I13" s="177">
        <v>15102.935744997252</v>
      </c>
      <c r="J13" s="177">
        <v>15429.869736192348</v>
      </c>
      <c r="K13" s="177">
        <v>15629.803212886349</v>
      </c>
      <c r="L13" s="177">
        <v>15184.726865708968</v>
      </c>
      <c r="M13" s="177">
        <v>14532.733732716548</v>
      </c>
      <c r="N13" s="177">
        <v>14451.669398307793</v>
      </c>
      <c r="O13" s="177">
        <v>14307.095796619091</v>
      </c>
      <c r="P13" s="177">
        <v>14265.668706732611</v>
      </c>
      <c r="Q13" s="177">
        <v>14211.473007149754</v>
      </c>
      <c r="R13" s="177">
        <v>13810.053519937435</v>
      </c>
      <c r="S13" s="177">
        <v>13581.066519679407</v>
      </c>
      <c r="T13" s="177">
        <v>13524.712884830657</v>
      </c>
      <c r="U13" s="177">
        <v>13347.401825765726</v>
      </c>
      <c r="V13" s="177">
        <v>13133.485583857579</v>
      </c>
      <c r="W13" s="177">
        <v>12935.434128658952</v>
      </c>
      <c r="X13" s="177">
        <v>13009.119448804615</v>
      </c>
      <c r="Y13" s="177">
        <v>13368.735710518229</v>
      </c>
      <c r="Z13" s="177">
        <v>13405.681058125769</v>
      </c>
      <c r="AA13" s="177">
        <v>13785.343117118686</v>
      </c>
      <c r="AB13" s="177">
        <v>14153.812381883332</v>
      </c>
      <c r="AC13" s="177">
        <v>14589.678886447238</v>
      </c>
      <c r="AD13" s="177">
        <v>15015.521059866458</v>
      </c>
      <c r="AE13" s="177">
        <v>14897.216355980196</v>
      </c>
      <c r="AF13" s="177">
        <v>15098.020582563562</v>
      </c>
      <c r="AG13" s="177">
        <v>15269.05199013415</v>
      </c>
      <c r="AH13" s="177">
        <v>15300.655273398697</v>
      </c>
      <c r="AI13" s="177">
        <v>15291.288720664244</v>
      </c>
      <c r="AJ13" s="177">
        <v>14950.579764592017</v>
      </c>
      <c r="AK13" s="177">
        <v>14565.32999401598</v>
      </c>
      <c r="AM13" s="2"/>
      <c r="AN13" s="2"/>
    </row>
    <row r="14" spans="2:40" x14ac:dyDescent="0.25">
      <c r="B14" s="89" t="s">
        <v>69</v>
      </c>
      <c r="C14" s="177">
        <v>5012.9891878254521</v>
      </c>
      <c r="D14" s="177">
        <v>4974.8067026274612</v>
      </c>
      <c r="E14" s="177">
        <v>4902.867147363314</v>
      </c>
      <c r="F14" s="177">
        <v>5042.634760134878</v>
      </c>
      <c r="G14" s="177">
        <v>5224.2517182198262</v>
      </c>
      <c r="H14" s="177">
        <v>5440.0576186354892</v>
      </c>
      <c r="I14" s="177">
        <v>5463.231279536898</v>
      </c>
      <c r="J14" s="177">
        <v>5297.6031259644697</v>
      </c>
      <c r="K14" s="177">
        <v>5626.5201398671024</v>
      </c>
      <c r="L14" s="177">
        <v>5610.3530131529606</v>
      </c>
      <c r="M14" s="177">
        <v>5330.9034962768228</v>
      </c>
      <c r="N14" s="177">
        <v>5087.1256405224913</v>
      </c>
      <c r="O14" s="177">
        <v>5032.1614596235349</v>
      </c>
      <c r="P14" s="177">
        <v>5205.9404098653749</v>
      </c>
      <c r="Q14" s="177">
        <v>5091.7720807962014</v>
      </c>
      <c r="R14" s="177">
        <v>4957.4094854396344</v>
      </c>
      <c r="S14" s="177">
        <v>4831.1179693458835</v>
      </c>
      <c r="T14" s="177">
        <v>4696.0069129143958</v>
      </c>
      <c r="U14" s="177">
        <v>4550.335118391642</v>
      </c>
      <c r="V14" s="177">
        <v>4429.0736499720442</v>
      </c>
      <c r="W14" s="177">
        <v>4704.5986587712478</v>
      </c>
      <c r="X14" s="177">
        <v>4339.4437399313501</v>
      </c>
      <c r="Y14" s="177">
        <v>4463.5779494047119</v>
      </c>
      <c r="Z14" s="177">
        <v>4812.6565800358603</v>
      </c>
      <c r="AA14" s="177">
        <v>4692.2448126472736</v>
      </c>
      <c r="AB14" s="177">
        <v>4725.4271125289315</v>
      </c>
      <c r="AC14" s="177">
        <v>4806.8877406167794</v>
      </c>
      <c r="AD14" s="177">
        <v>5070.5832427287305</v>
      </c>
      <c r="AE14" s="177">
        <v>5279.4830561775398</v>
      </c>
      <c r="AF14" s="177">
        <v>5062.6406712253483</v>
      </c>
      <c r="AG14" s="177">
        <v>5099.3825330893096</v>
      </c>
      <c r="AH14" s="177">
        <v>5262.1758358477755</v>
      </c>
      <c r="AI14" s="177">
        <v>4814.6547948111684</v>
      </c>
      <c r="AJ14" s="177">
        <v>4386.079466526442</v>
      </c>
      <c r="AK14" s="177">
        <v>4449.9685410270813</v>
      </c>
      <c r="AM14" s="2"/>
      <c r="AN14" s="2"/>
    </row>
    <row r="15" spans="2:40" x14ac:dyDescent="0.25">
      <c r="B15" s="89" t="s">
        <v>68</v>
      </c>
      <c r="C15" s="177">
        <v>451.71302318840577</v>
      </c>
      <c r="D15" s="177">
        <v>414.77354282194688</v>
      </c>
      <c r="E15" s="177">
        <v>373.68663710144926</v>
      </c>
      <c r="F15" s="177">
        <v>457.17501739130438</v>
      </c>
      <c r="G15" s="177">
        <v>368.3606602898551</v>
      </c>
      <c r="H15" s="177">
        <v>580.86230144927538</v>
      </c>
      <c r="I15" s="177">
        <v>571.22039652173908</v>
      </c>
      <c r="J15" s="177">
        <v>506.1207130434783</v>
      </c>
      <c r="K15" s="177">
        <v>400.95203420289857</v>
      </c>
      <c r="L15" s="177">
        <v>486.76115304347826</v>
      </c>
      <c r="M15" s="177">
        <v>458.22678318840576</v>
      </c>
      <c r="N15" s="177">
        <v>468.91914666666662</v>
      </c>
      <c r="O15" s="177">
        <v>354.7049223188406</v>
      </c>
      <c r="P15" s="177">
        <v>465.24260869565217</v>
      </c>
      <c r="Q15" s="177">
        <v>307.65340115942024</v>
      </c>
      <c r="R15" s="177">
        <v>327.54831999999993</v>
      </c>
      <c r="S15" s="177">
        <v>319.61189333333334</v>
      </c>
      <c r="T15" s="177">
        <v>427.66665333333333</v>
      </c>
      <c r="U15" s="177">
        <v>329.18057333333337</v>
      </c>
      <c r="V15" s="177">
        <v>396.34319999999997</v>
      </c>
      <c r="W15" s="177">
        <v>526.17707999999993</v>
      </c>
      <c r="X15" s="177">
        <v>430.94436000000002</v>
      </c>
      <c r="Y15" s="177">
        <v>275.74726666666669</v>
      </c>
      <c r="Z15" s="177">
        <v>562.78302666666661</v>
      </c>
      <c r="AA15" s="177">
        <v>445.62469013333339</v>
      </c>
      <c r="AB15" s="177">
        <v>465.41234666666668</v>
      </c>
      <c r="AC15" s="177">
        <v>515.38681333333329</v>
      </c>
      <c r="AD15" s="177">
        <v>416.73514666666665</v>
      </c>
      <c r="AE15" s="177">
        <v>551.48588000000007</v>
      </c>
      <c r="AF15" s="177">
        <v>439.9845442666666</v>
      </c>
      <c r="AG15" s="177">
        <v>509.66123999999996</v>
      </c>
      <c r="AH15" s="177">
        <v>703.80977333333328</v>
      </c>
      <c r="AI15" s="177">
        <v>767.88272000000006</v>
      </c>
      <c r="AJ15" s="177">
        <v>597.02552077294683</v>
      </c>
      <c r="AK15" s="177">
        <v>625.63881521800874</v>
      </c>
      <c r="AM15" s="2"/>
      <c r="AN15" s="2"/>
    </row>
    <row r="16" spans="2:40" s="156" customFormat="1" x14ac:dyDescent="0.25"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N16" s="2"/>
    </row>
    <row r="17" spans="2:31" x14ac:dyDescent="0.25"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</row>
    <row r="21" spans="2:31" x14ac:dyDescent="0.25"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1">
    <tabColor theme="0" tint="-0.249977111117893"/>
  </sheetPr>
  <dimension ref="B1:AM12"/>
  <sheetViews>
    <sheetView zoomScale="75" zoomScaleNormal="75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9.140625" style="57"/>
    <col min="2" max="2" width="27.5703125" style="57" bestFit="1" customWidth="1"/>
    <col min="3" max="7" width="9.85546875" style="57" bestFit="1" customWidth="1"/>
    <col min="8" max="9" width="9.28515625" style="57" bestFit="1" customWidth="1"/>
    <col min="10" max="10" width="9.85546875" style="57" bestFit="1" customWidth="1"/>
    <col min="11" max="11" width="9.28515625" style="57" bestFit="1" customWidth="1"/>
    <col min="12" max="14" width="9.85546875" style="57" bestFit="1" customWidth="1"/>
    <col min="15" max="15" width="9.28515625" style="57" bestFit="1" customWidth="1"/>
    <col min="16" max="37" width="9.85546875" style="57" bestFit="1" customWidth="1"/>
    <col min="38" max="38" width="10.85546875" style="57" bestFit="1" customWidth="1"/>
    <col min="39" max="16384" width="9.140625" style="57"/>
  </cols>
  <sheetData>
    <row r="1" spans="2:39" s="160" customFormat="1" x14ac:dyDescent="0.25">
      <c r="C1" s="91">
        <v>1990</v>
      </c>
      <c r="D1" s="91">
        <v>1991</v>
      </c>
      <c r="E1" s="91">
        <v>1992</v>
      </c>
      <c r="F1" s="91">
        <v>1993</v>
      </c>
      <c r="G1" s="91">
        <v>1994</v>
      </c>
      <c r="H1" s="91">
        <v>1995</v>
      </c>
      <c r="I1" s="91">
        <v>1996</v>
      </c>
      <c r="J1" s="91">
        <v>1997</v>
      </c>
      <c r="K1" s="91">
        <v>1998</v>
      </c>
      <c r="L1" s="91">
        <v>1999</v>
      </c>
      <c r="M1" s="91">
        <v>2000</v>
      </c>
      <c r="N1" s="91">
        <v>2001</v>
      </c>
      <c r="O1" s="91">
        <v>2002</v>
      </c>
      <c r="P1" s="91">
        <v>2003</v>
      </c>
      <c r="Q1" s="91">
        <v>2004</v>
      </c>
      <c r="R1" s="91">
        <v>2005</v>
      </c>
      <c r="S1" s="91">
        <v>2006</v>
      </c>
      <c r="T1" s="91">
        <v>2007</v>
      </c>
      <c r="U1" s="91">
        <v>2008</v>
      </c>
      <c r="V1" s="91">
        <v>2009</v>
      </c>
      <c r="W1" s="91">
        <v>2010</v>
      </c>
      <c r="X1" s="91">
        <v>2011</v>
      </c>
      <c r="Y1" s="91">
        <v>2012</v>
      </c>
      <c r="Z1" s="91">
        <v>2013</v>
      </c>
      <c r="AA1" s="91">
        <v>2014</v>
      </c>
      <c r="AB1" s="91">
        <v>2015</v>
      </c>
      <c r="AC1" s="91">
        <v>2016</v>
      </c>
      <c r="AD1" s="91">
        <v>2017</v>
      </c>
      <c r="AE1" s="91">
        <v>2018</v>
      </c>
      <c r="AF1" s="91">
        <v>2019</v>
      </c>
      <c r="AG1" s="91">
        <v>2020</v>
      </c>
      <c r="AH1" s="91">
        <v>2021</v>
      </c>
      <c r="AI1" s="91">
        <v>2022</v>
      </c>
      <c r="AJ1" s="91">
        <v>2023</v>
      </c>
      <c r="AK1" s="91">
        <v>2024</v>
      </c>
    </row>
    <row r="2" spans="2:39" s="160" customFormat="1" x14ac:dyDescent="0.25"/>
    <row r="3" spans="2:39" x14ac:dyDescent="0.25">
      <c r="B3" s="83" t="s">
        <v>148</v>
      </c>
      <c r="C3" s="250">
        <v>6320.8316182728468</v>
      </c>
      <c r="D3" s="250">
        <v>6028.4219307482472</v>
      </c>
      <c r="E3" s="250">
        <v>5947.1612349746702</v>
      </c>
      <c r="F3" s="250">
        <v>6125.1984218738053</v>
      </c>
      <c r="G3" s="250">
        <v>5949.7044813385301</v>
      </c>
      <c r="H3" s="250">
        <v>6764.27476786643</v>
      </c>
      <c r="I3" s="250">
        <v>6790.2579871452808</v>
      </c>
      <c r="J3" s="250">
        <v>6224.0865785845426</v>
      </c>
      <c r="K3" s="250">
        <v>6084.2173154739148</v>
      </c>
      <c r="L3" s="250">
        <v>5614.769504466276</v>
      </c>
      <c r="M3" s="250">
        <v>6245.741988528991</v>
      </c>
      <c r="N3" s="250">
        <v>8204.304175784473</v>
      </c>
      <c r="O3" s="250">
        <v>7554.1541209867564</v>
      </c>
      <c r="P3" s="250">
        <v>7575.2507147445122</v>
      </c>
      <c r="Q3" s="250">
        <v>6474.5921610661035</v>
      </c>
      <c r="R3" s="250">
        <v>6207.5285603228967</v>
      </c>
      <c r="S3" s="250">
        <v>4445.4243029157087</v>
      </c>
      <c r="T3" s="250">
        <v>4039.9792552596796</v>
      </c>
      <c r="U3" s="250">
        <v>3163.8690612712398</v>
      </c>
      <c r="V3" s="250">
        <v>3069.4506269745953</v>
      </c>
      <c r="W3" s="250">
        <v>4192.2253526605664</v>
      </c>
      <c r="X3" s="250">
        <v>3465.222624562733</v>
      </c>
      <c r="Y3" s="250">
        <v>2891.6190110080256</v>
      </c>
      <c r="Z3" s="250">
        <v>3137.1239178490932</v>
      </c>
      <c r="AA3" s="250">
        <v>2954.2631590614974</v>
      </c>
      <c r="AB3" s="250">
        <v>3009.0770354183974</v>
      </c>
      <c r="AC3" s="250">
        <v>2703.1295323832037</v>
      </c>
      <c r="AD3" s="250">
        <v>4004.6936496856633</v>
      </c>
      <c r="AE3" s="250">
        <v>2998.45465911463</v>
      </c>
      <c r="AF3" s="250">
        <v>2904.7835162398151</v>
      </c>
      <c r="AG3" s="250">
        <v>3218.4068466009708</v>
      </c>
      <c r="AH3" s="250">
        <v>2871.9372476716221</v>
      </c>
      <c r="AI3" s="250">
        <v>2468.9714694209679</v>
      </c>
      <c r="AJ3" s="250">
        <v>2964.9625408214233</v>
      </c>
      <c r="AK3" s="250">
        <v>2514.1112314708312</v>
      </c>
      <c r="AL3" s="83"/>
      <c r="AM3" s="249"/>
    </row>
    <row r="4" spans="2:39" x14ac:dyDescent="0.25">
      <c r="B4" s="57" t="s">
        <v>149</v>
      </c>
      <c r="C4" s="193">
        <v>-1449.6948334556041</v>
      </c>
      <c r="D4" s="193">
        <v>-1776.3842043272975</v>
      </c>
      <c r="E4" s="193">
        <v>-1074.8106740210576</v>
      </c>
      <c r="F4" s="193">
        <v>-1228.00838629188</v>
      </c>
      <c r="G4" s="193">
        <v>-1142.6188418804179</v>
      </c>
      <c r="H4" s="193">
        <v>-918.20071523512752</v>
      </c>
      <c r="I4" s="193">
        <v>-452.97516783831099</v>
      </c>
      <c r="J4" s="193">
        <v>-1000.2348831593708</v>
      </c>
      <c r="K4" s="193">
        <v>-714.95488653333382</v>
      </c>
      <c r="L4" s="193">
        <v>-918.40991348297962</v>
      </c>
      <c r="M4" s="193">
        <v>28.555729988338811</v>
      </c>
      <c r="N4" s="193">
        <v>276.38840191428824</v>
      </c>
      <c r="O4" s="193">
        <v>103.20390756320212</v>
      </c>
      <c r="P4" s="193">
        <v>-763.82156430183136</v>
      </c>
      <c r="Q4" s="193">
        <v>-1560.8097301146613</v>
      </c>
      <c r="R4" s="193">
        <v>-1320.152922471907</v>
      </c>
      <c r="S4" s="193">
        <v>-2594.3423337430177</v>
      </c>
      <c r="T4" s="193">
        <v>-2800.0191703359314</v>
      </c>
      <c r="U4" s="193">
        <v>-4480.1846189710777</v>
      </c>
      <c r="V4" s="193">
        <v>-3970.9671444816977</v>
      </c>
      <c r="W4" s="193">
        <v>-3670.3736860171384</v>
      </c>
      <c r="X4" s="193">
        <v>-4280.9679523756477</v>
      </c>
      <c r="Y4" s="193">
        <v>-3921.2115816865712</v>
      </c>
      <c r="Z4" s="193">
        <v>-3988.7602492507244</v>
      </c>
      <c r="AA4" s="193">
        <v>-3905.2609536859868</v>
      </c>
      <c r="AB4" s="193">
        <v>-4123.2385891572703</v>
      </c>
      <c r="AC4" s="193">
        <v>-3842.7514110893385</v>
      </c>
      <c r="AD4" s="193">
        <v>-3475.7971977021957</v>
      </c>
      <c r="AE4" s="193">
        <v>-3478.8929613057335</v>
      </c>
      <c r="AF4" s="193">
        <v>-3324.854790299878</v>
      </c>
      <c r="AG4" s="193">
        <v>-3195.4406086243653</v>
      </c>
      <c r="AH4" s="193">
        <v>-2507.8337831789549</v>
      </c>
      <c r="AI4" s="193">
        <v>-2699.7702230566888</v>
      </c>
      <c r="AJ4" s="193">
        <v>-2549.5504817211208</v>
      </c>
      <c r="AK4" s="193">
        <v>-2572.3151657100407</v>
      </c>
      <c r="AL4" s="2"/>
      <c r="AM4" s="2"/>
    </row>
    <row r="5" spans="2:39" x14ac:dyDescent="0.25">
      <c r="B5" s="57" t="s">
        <v>150</v>
      </c>
      <c r="C5" s="193">
        <v>-48.090150572068261</v>
      </c>
      <c r="D5" s="193">
        <v>-48.628918197398448</v>
      </c>
      <c r="E5" s="193">
        <v>-49.5240350980391</v>
      </c>
      <c r="F5" s="193">
        <v>-45.845894968763396</v>
      </c>
      <c r="G5" s="193">
        <v>-48.735702345581885</v>
      </c>
      <c r="H5" s="193">
        <v>-44.663368548102532</v>
      </c>
      <c r="I5" s="193">
        <v>-48.943141143591966</v>
      </c>
      <c r="J5" s="193">
        <v>-46.039462523483436</v>
      </c>
      <c r="K5" s="193">
        <v>-44.187692093658015</v>
      </c>
      <c r="L5" s="193">
        <v>-39.205437449827365</v>
      </c>
      <c r="M5" s="193">
        <v>1.3482250424430957</v>
      </c>
      <c r="N5" s="193">
        <v>166.74215701721081</v>
      </c>
      <c r="O5" s="193">
        <v>186.0730656717796</v>
      </c>
      <c r="P5" s="193">
        <v>107.12687389325343</v>
      </c>
      <c r="Q5" s="193">
        <v>100.55710825156275</v>
      </c>
      <c r="R5" s="193">
        <v>42.768111041197329</v>
      </c>
      <c r="S5" s="193">
        <v>-27.401480997607891</v>
      </c>
      <c r="T5" s="193">
        <v>-9.607411915970216</v>
      </c>
      <c r="U5" s="193">
        <v>82.523191558283386</v>
      </c>
      <c r="V5" s="193">
        <v>-13.06659855144758</v>
      </c>
      <c r="W5" s="193">
        <v>-113.16116223625045</v>
      </c>
      <c r="X5" s="193">
        <v>-69.10618475936171</v>
      </c>
      <c r="Y5" s="193">
        <v>13.317095836074508</v>
      </c>
      <c r="Z5" s="193">
        <v>-4.8490471485407545</v>
      </c>
      <c r="AA5" s="193">
        <v>-51.204483243751774</v>
      </c>
      <c r="AB5" s="193">
        <v>-71.340204264225392</v>
      </c>
      <c r="AC5" s="193">
        <v>-92.590080754390755</v>
      </c>
      <c r="AD5" s="193">
        <v>-92.018764597704916</v>
      </c>
      <c r="AE5" s="193">
        <v>-154.80272279819565</v>
      </c>
      <c r="AF5" s="193">
        <v>-142.37256623956645</v>
      </c>
      <c r="AG5" s="193">
        <v>-125.21226393197327</v>
      </c>
      <c r="AH5" s="193">
        <v>-101.2870736481439</v>
      </c>
      <c r="AI5" s="193">
        <v>-83.396529128587105</v>
      </c>
      <c r="AJ5" s="193">
        <v>81.783952463683036</v>
      </c>
      <c r="AK5" s="193">
        <v>10.585224325986012</v>
      </c>
      <c r="AL5" s="2"/>
      <c r="AM5" s="2"/>
    </row>
    <row r="6" spans="2:39" x14ac:dyDescent="0.25">
      <c r="B6" s="57" t="s">
        <v>151</v>
      </c>
      <c r="C6" s="193">
        <v>3924.8021472181763</v>
      </c>
      <c r="D6" s="193">
        <v>4144.0524288220731</v>
      </c>
      <c r="E6" s="193">
        <v>3624.0368519132739</v>
      </c>
      <c r="F6" s="193">
        <v>3454.1307836123583</v>
      </c>
      <c r="G6" s="193">
        <v>3398.6678389765539</v>
      </c>
      <c r="H6" s="193">
        <v>3648.2589542691185</v>
      </c>
      <c r="I6" s="193">
        <v>3424.6019730118446</v>
      </c>
      <c r="J6" s="193">
        <v>3675.3375729179429</v>
      </c>
      <c r="K6" s="193">
        <v>3597.0588983218636</v>
      </c>
      <c r="L6" s="193">
        <v>3478.1354371349407</v>
      </c>
      <c r="M6" s="193">
        <v>3176.2674585078212</v>
      </c>
      <c r="N6" s="193">
        <v>3163.0617049843368</v>
      </c>
      <c r="O6" s="193">
        <v>3534.153431287169</v>
      </c>
      <c r="P6" s="193">
        <v>3483.8512914256039</v>
      </c>
      <c r="Q6" s="193">
        <v>3380.1675021652914</v>
      </c>
      <c r="R6" s="193">
        <v>3167.2340669413716</v>
      </c>
      <c r="S6" s="193">
        <v>2990.726696638365</v>
      </c>
      <c r="T6" s="193">
        <v>3056.2354931718428</v>
      </c>
      <c r="U6" s="193">
        <v>3246.9852591199137</v>
      </c>
      <c r="V6" s="193">
        <v>3060.4752573820488</v>
      </c>
      <c r="W6" s="193">
        <v>2728.4153188733899</v>
      </c>
      <c r="X6" s="193">
        <v>2848.1108174608376</v>
      </c>
      <c r="Y6" s="193">
        <v>2844.5800061179061</v>
      </c>
      <c r="Z6" s="193">
        <v>2876.5554024373032</v>
      </c>
      <c r="AA6" s="193">
        <v>2676.5539516318763</v>
      </c>
      <c r="AB6" s="193">
        <v>2789.6750740367188</v>
      </c>
      <c r="AC6" s="193">
        <v>2556.7910229890117</v>
      </c>
      <c r="AD6" s="193">
        <v>2419.1787026384882</v>
      </c>
      <c r="AE6" s="193">
        <v>2499.0071711105988</v>
      </c>
      <c r="AF6" s="193">
        <v>2572.8792077113762</v>
      </c>
      <c r="AG6" s="193">
        <v>2576.8332138013416</v>
      </c>
      <c r="AH6" s="193">
        <v>2406.8589166718743</v>
      </c>
      <c r="AI6" s="193">
        <v>2424.6029993551274</v>
      </c>
      <c r="AJ6" s="193">
        <v>2432.2693888203116</v>
      </c>
      <c r="AK6" s="193">
        <v>2373.2710985588433</v>
      </c>
      <c r="AL6" s="2"/>
      <c r="AM6" s="2"/>
    </row>
    <row r="7" spans="2:39" x14ac:dyDescent="0.25">
      <c r="B7" s="57" t="s">
        <v>152</v>
      </c>
      <c r="C7" s="193">
        <v>4245.3034613385107</v>
      </c>
      <c r="D7" s="193">
        <v>4065.1316006092397</v>
      </c>
      <c r="E7" s="193">
        <v>3944.0108970609417</v>
      </c>
      <c r="F7" s="193">
        <v>4476.6911440583563</v>
      </c>
      <c r="G7" s="193">
        <v>4308.6784126296052</v>
      </c>
      <c r="H7" s="193">
        <v>4668.6192815622708</v>
      </c>
      <c r="I7" s="193">
        <v>4529.6472614162931</v>
      </c>
      <c r="J7" s="193">
        <v>4264.9128855547642</v>
      </c>
      <c r="K7" s="193">
        <v>4024.3484459216202</v>
      </c>
      <c r="L7" s="193">
        <v>4012.8961587419008</v>
      </c>
      <c r="M7" s="193">
        <v>3989.0922542651397</v>
      </c>
      <c r="N7" s="193">
        <v>5459.4786104465002</v>
      </c>
      <c r="O7" s="193">
        <v>4481.3613914517864</v>
      </c>
      <c r="P7" s="193">
        <v>5555.7768372056153</v>
      </c>
      <c r="Q7" s="193">
        <v>5253.2100253734416</v>
      </c>
      <c r="R7" s="193">
        <v>5024.8679156398803</v>
      </c>
      <c r="S7" s="193">
        <v>4903.3013822593848</v>
      </c>
      <c r="T7" s="193">
        <v>4621.63048126791</v>
      </c>
      <c r="U7" s="193">
        <v>4626.8807806301938</v>
      </c>
      <c r="V7" s="193">
        <v>4498.0608046737043</v>
      </c>
      <c r="W7" s="193">
        <v>5841.9598966814892</v>
      </c>
      <c r="X7" s="193">
        <v>5639.1037713231644</v>
      </c>
      <c r="Y7" s="193">
        <v>4558.1137418882745</v>
      </c>
      <c r="Z7" s="193">
        <v>4845.6346556281214</v>
      </c>
      <c r="AA7" s="193">
        <v>4922.0771255441559</v>
      </c>
      <c r="AB7" s="193">
        <v>4990.0690560617104</v>
      </c>
      <c r="AC7" s="193">
        <v>4785.5584393162635</v>
      </c>
      <c r="AD7" s="193">
        <v>5903.6959800235772</v>
      </c>
      <c r="AE7" s="193">
        <v>4581.1549933458218</v>
      </c>
      <c r="AF7" s="193">
        <v>4541.4694612884605</v>
      </c>
      <c r="AG7" s="193">
        <v>4675.0340026808608</v>
      </c>
      <c r="AH7" s="193">
        <v>3936.4353495251717</v>
      </c>
      <c r="AI7" s="193">
        <v>3575.9753368555139</v>
      </c>
      <c r="AJ7" s="193">
        <v>3793.1609122070013</v>
      </c>
      <c r="AK7" s="193">
        <v>3372.9154773079931</v>
      </c>
      <c r="AL7" s="2"/>
      <c r="AM7" s="2"/>
    </row>
    <row r="8" spans="2:39" x14ac:dyDescent="0.25">
      <c r="B8" s="57" t="s">
        <v>153</v>
      </c>
      <c r="C8" s="193">
        <v>61.252296510937015</v>
      </c>
      <c r="D8" s="193">
        <v>53.569196857223865</v>
      </c>
      <c r="E8" s="193">
        <v>63.707370752893439</v>
      </c>
      <c r="F8" s="193">
        <v>54.291169760331442</v>
      </c>
      <c r="G8" s="193">
        <v>79.12263712199649</v>
      </c>
      <c r="H8" s="193">
        <v>84.049773678530315</v>
      </c>
      <c r="I8" s="193">
        <v>95.955899393805424</v>
      </c>
      <c r="J8" s="193">
        <v>106.51123214810379</v>
      </c>
      <c r="K8" s="193">
        <v>118.01555479358248</v>
      </c>
      <c r="L8" s="193">
        <v>129.51629415246279</v>
      </c>
      <c r="M8" s="193">
        <v>147.17625767585687</v>
      </c>
      <c r="N8" s="193">
        <v>188.18719580357291</v>
      </c>
      <c r="O8" s="193">
        <v>161.38699877079242</v>
      </c>
      <c r="P8" s="193">
        <v>202.23574647130678</v>
      </c>
      <c r="Q8" s="193">
        <v>259.91160968759664</v>
      </c>
      <c r="R8" s="193">
        <v>237.16853277004418</v>
      </c>
      <c r="S8" s="193">
        <v>404.41378561675992</v>
      </c>
      <c r="T8" s="193">
        <v>365.52465118503892</v>
      </c>
      <c r="U8" s="193">
        <v>316.9915100068136</v>
      </c>
      <c r="V8" s="193">
        <v>184.3337199501814</v>
      </c>
      <c r="W8" s="193">
        <v>228.81752504272188</v>
      </c>
      <c r="X8" s="193">
        <v>62.161501526941684</v>
      </c>
      <c r="Y8" s="193">
        <v>57.427818817819272</v>
      </c>
      <c r="Z8" s="193">
        <v>66.474244847247775</v>
      </c>
      <c r="AA8" s="193">
        <v>59.124666308299304</v>
      </c>
      <c r="AB8" s="193">
        <v>156.22305833020536</v>
      </c>
      <c r="AC8" s="193">
        <v>73.483574638123144</v>
      </c>
      <c r="AD8" s="193">
        <v>100.56492002138592</v>
      </c>
      <c r="AE8" s="193">
        <v>361.51661937328663</v>
      </c>
      <c r="AF8" s="193">
        <v>114.5905828970092</v>
      </c>
      <c r="AG8" s="193">
        <v>101.60259305097492</v>
      </c>
      <c r="AH8" s="193">
        <v>102.45510135569974</v>
      </c>
      <c r="AI8" s="193">
        <v>183.02058690938597</v>
      </c>
      <c r="AJ8" s="193">
        <v>135.68778001168036</v>
      </c>
      <c r="AK8" s="193">
        <v>110.39093602215392</v>
      </c>
      <c r="AL8" s="2"/>
      <c r="AM8" s="2"/>
    </row>
    <row r="9" spans="2:39" x14ac:dyDescent="0.25">
      <c r="B9" s="57" t="s">
        <v>154</v>
      </c>
      <c r="C9" s="193">
        <v>0.30216447850769501</v>
      </c>
      <c r="D9" s="193">
        <v>0.31439028393626717</v>
      </c>
      <c r="E9" s="193">
        <v>0.32517835584102989</v>
      </c>
      <c r="F9" s="193">
        <v>0.33596642774579261</v>
      </c>
      <c r="G9" s="193">
        <v>0.34675449965055538</v>
      </c>
      <c r="H9" s="193">
        <v>9.2448073237502673</v>
      </c>
      <c r="I9" s="193">
        <v>9.5713916823217211</v>
      </c>
      <c r="J9" s="193">
        <v>9.8979760408931732</v>
      </c>
      <c r="K9" s="193">
        <v>10.224560399464627</v>
      </c>
      <c r="L9" s="193">
        <v>10.551144758036081</v>
      </c>
      <c r="M9" s="193">
        <v>17.738974835040214</v>
      </c>
      <c r="N9" s="193">
        <v>18.511513296540269</v>
      </c>
      <c r="O9" s="193">
        <v>3.2319390753811978</v>
      </c>
      <c r="P9" s="193">
        <v>113.63274345047374</v>
      </c>
      <c r="Q9" s="193">
        <v>62.355276501023006</v>
      </c>
      <c r="R9" s="193">
        <v>119.51714630761704</v>
      </c>
      <c r="S9" s="193">
        <v>13.039277170620025</v>
      </c>
      <c r="T9" s="193">
        <v>13.039277170620025</v>
      </c>
      <c r="U9" s="193">
        <v>68.239679358166299</v>
      </c>
      <c r="V9" s="193">
        <v>15.000744789667792</v>
      </c>
      <c r="W9" s="193">
        <v>14.989956717763027</v>
      </c>
      <c r="X9" s="193">
        <v>14.979168645858264</v>
      </c>
      <c r="Y9" s="193">
        <v>14.968380573953501</v>
      </c>
      <c r="Z9" s="193">
        <v>14.95759250204874</v>
      </c>
      <c r="AA9" s="193">
        <v>14.946804430143978</v>
      </c>
      <c r="AB9" s="193">
        <v>14.620220071572525</v>
      </c>
      <c r="AC9" s="193">
        <v>14.293635713001073</v>
      </c>
      <c r="AD9" s="193">
        <v>13.967051354429618</v>
      </c>
      <c r="AE9" s="193">
        <v>13.640466995858166</v>
      </c>
      <c r="AF9" s="193">
        <v>13.313882637286712</v>
      </c>
      <c r="AG9" s="193">
        <v>12.541344175786652</v>
      </c>
      <c r="AH9" s="193">
        <v>11.768805714286593</v>
      </c>
      <c r="AI9" s="193">
        <v>11.768805714286593</v>
      </c>
      <c r="AJ9" s="193">
        <v>7.8458704761910623</v>
      </c>
      <c r="AK9" s="193">
        <v>5.8844028571432974</v>
      </c>
      <c r="AL9" s="2"/>
      <c r="AM9" s="2"/>
    </row>
    <row r="10" spans="2:39" x14ac:dyDescent="0.25">
      <c r="B10" s="57" t="s">
        <v>155</v>
      </c>
      <c r="C10" s="193">
        <v>-413.04346724561293</v>
      </c>
      <c r="D10" s="193">
        <v>-409.63256329952986</v>
      </c>
      <c r="E10" s="193">
        <v>-560.58435398918311</v>
      </c>
      <c r="F10" s="193">
        <v>-586.39636072434257</v>
      </c>
      <c r="G10" s="193">
        <v>-645.75661766327653</v>
      </c>
      <c r="H10" s="193">
        <v>-683.03396518401007</v>
      </c>
      <c r="I10" s="193">
        <v>-767.60022937708061</v>
      </c>
      <c r="J10" s="193">
        <v>-786.29874239430683</v>
      </c>
      <c r="K10" s="193">
        <v>-906.28756533562387</v>
      </c>
      <c r="L10" s="193">
        <v>-1058.7141793882588</v>
      </c>
      <c r="M10" s="193">
        <v>-1114.4369117856486</v>
      </c>
      <c r="N10" s="193">
        <v>-1068.0654076779765</v>
      </c>
      <c r="O10" s="193">
        <v>-915.25661283335285</v>
      </c>
      <c r="P10" s="193">
        <v>-1123.5512133999086</v>
      </c>
      <c r="Q10" s="193">
        <v>-1020.79963079815</v>
      </c>
      <c r="R10" s="193">
        <v>-1063.8742899053073</v>
      </c>
      <c r="S10" s="193">
        <v>-1244.3130240287962</v>
      </c>
      <c r="T10" s="193">
        <v>-1206.824065283829</v>
      </c>
      <c r="U10" s="193">
        <v>-697.56674043105249</v>
      </c>
      <c r="V10" s="193">
        <v>-704.38615678786232</v>
      </c>
      <c r="W10" s="193">
        <v>-838.42249640140847</v>
      </c>
      <c r="X10" s="193">
        <v>-749.05849725905921</v>
      </c>
      <c r="Y10" s="193">
        <v>-675.57645053943099</v>
      </c>
      <c r="Z10" s="193">
        <v>-672.8886811663624</v>
      </c>
      <c r="AA10" s="193">
        <v>-761.97395192324007</v>
      </c>
      <c r="AB10" s="193">
        <v>-746.93157966031367</v>
      </c>
      <c r="AC10" s="193">
        <v>-791.65564842946696</v>
      </c>
      <c r="AD10" s="193">
        <v>-864.89704205231646</v>
      </c>
      <c r="AE10" s="193">
        <v>-823.16890760700608</v>
      </c>
      <c r="AF10" s="193">
        <v>-870.24226175487354</v>
      </c>
      <c r="AG10" s="193">
        <v>-826.9514345516543</v>
      </c>
      <c r="AH10" s="193">
        <v>-976.46006876831063</v>
      </c>
      <c r="AI10" s="193">
        <v>-943.2295072280707</v>
      </c>
      <c r="AJ10" s="193">
        <v>-936.23488143632403</v>
      </c>
      <c r="AK10" s="193">
        <v>-786.62074189124758</v>
      </c>
      <c r="AL10" s="2"/>
      <c r="AM10" s="2"/>
    </row>
    <row r="11" spans="2:39" x14ac:dyDescent="0.25"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</row>
    <row r="12" spans="2:39" x14ac:dyDescent="0.25">
      <c r="B12" s="61"/>
    </row>
  </sheetData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>
    <tabColor theme="0" tint="-0.249977111117893"/>
  </sheetPr>
  <dimension ref="B1:AQ17"/>
  <sheetViews>
    <sheetView zoomScale="75" zoomScaleNormal="75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3.7109375" style="57" customWidth="1"/>
    <col min="2" max="2" width="41.28515625" style="57" bestFit="1" customWidth="1"/>
    <col min="3" max="19" width="9.42578125" style="57" bestFit="1" customWidth="1"/>
    <col min="20" max="27" width="7.7109375" style="57" bestFit="1" customWidth="1"/>
    <col min="28" max="29" width="9.42578125" style="57" bestFit="1" customWidth="1"/>
    <col min="30" max="36" width="7.7109375" style="57" bestFit="1" customWidth="1"/>
    <col min="37" max="37" width="7.7109375" style="57" customWidth="1"/>
    <col min="38" max="38" width="5.7109375" style="57" customWidth="1"/>
    <col min="39" max="39" width="9.140625" style="57"/>
    <col min="40" max="40" width="4.7109375" style="57" customWidth="1"/>
    <col min="41" max="41" width="9.140625" style="57"/>
    <col min="42" max="42" width="3.42578125" style="57" customWidth="1"/>
    <col min="43" max="16384" width="9.140625" style="57"/>
  </cols>
  <sheetData>
    <row r="1" spans="2:43" x14ac:dyDescent="0.25">
      <c r="B1" s="88"/>
      <c r="C1" s="88">
        <v>1990</v>
      </c>
      <c r="D1" s="88">
        <v>1991</v>
      </c>
      <c r="E1" s="88">
        <v>1992</v>
      </c>
      <c r="F1" s="88">
        <v>1993</v>
      </c>
      <c r="G1" s="88">
        <v>1994</v>
      </c>
      <c r="H1" s="88">
        <v>1995</v>
      </c>
      <c r="I1" s="88">
        <v>1996</v>
      </c>
      <c r="J1" s="88">
        <v>1997</v>
      </c>
      <c r="K1" s="88">
        <v>1998</v>
      </c>
      <c r="L1" s="88">
        <v>1999</v>
      </c>
      <c r="M1" s="88">
        <v>2000</v>
      </c>
      <c r="N1" s="88">
        <v>2001</v>
      </c>
      <c r="O1" s="88">
        <v>2002</v>
      </c>
      <c r="P1" s="88">
        <v>2003</v>
      </c>
      <c r="Q1" s="88">
        <v>2004</v>
      </c>
      <c r="R1" s="88">
        <v>2005</v>
      </c>
      <c r="S1" s="88">
        <v>2006</v>
      </c>
      <c r="T1" s="88">
        <v>2007</v>
      </c>
      <c r="U1" s="88">
        <v>2008</v>
      </c>
      <c r="V1" s="88">
        <v>2009</v>
      </c>
      <c r="W1" s="88">
        <v>2010</v>
      </c>
      <c r="X1" s="88">
        <v>2011</v>
      </c>
      <c r="Y1" s="88">
        <v>2012</v>
      </c>
      <c r="Z1" s="88">
        <v>2013</v>
      </c>
      <c r="AA1" s="88">
        <v>2014</v>
      </c>
      <c r="AB1" s="88">
        <v>2015</v>
      </c>
      <c r="AC1" s="88">
        <v>2016</v>
      </c>
      <c r="AD1" s="88">
        <v>2017</v>
      </c>
      <c r="AE1" s="88">
        <v>2018</v>
      </c>
      <c r="AF1" s="88">
        <v>2019</v>
      </c>
      <c r="AG1" s="88">
        <v>2020</v>
      </c>
      <c r="AH1" s="88">
        <v>2021</v>
      </c>
      <c r="AI1" s="88">
        <v>2022</v>
      </c>
      <c r="AJ1" s="88">
        <v>2023</v>
      </c>
      <c r="AK1" s="88">
        <v>2024</v>
      </c>
    </row>
    <row r="2" spans="2:43" x14ac:dyDescent="0.25">
      <c r="B2" s="64" t="s">
        <v>80</v>
      </c>
      <c r="C2" s="185">
        <v>1476.2440052032957</v>
      </c>
      <c r="D2" s="185">
        <v>1566.4053883747695</v>
      </c>
      <c r="E2" s="185">
        <v>1636.804891871742</v>
      </c>
      <c r="F2" s="185">
        <v>1691.858702032943</v>
      </c>
      <c r="G2" s="185">
        <v>1742.7939278700369</v>
      </c>
      <c r="H2" s="185">
        <v>1783.8901811031583</v>
      </c>
      <c r="I2" s="185">
        <v>1648.4623349545939</v>
      </c>
      <c r="J2" s="185">
        <v>1358.1527343397249</v>
      </c>
      <c r="K2" s="185">
        <v>1414.9422289801573</v>
      </c>
      <c r="L2" s="185">
        <v>1412.537929922556</v>
      </c>
      <c r="M2" s="185">
        <v>1420.2367306818162</v>
      </c>
      <c r="N2" s="185">
        <v>1528.0990541803956</v>
      </c>
      <c r="O2" s="185">
        <v>1610.0739135694294</v>
      </c>
      <c r="P2" s="185">
        <v>1631.9172338696078</v>
      </c>
      <c r="Q2" s="185">
        <v>1340.4552857027031</v>
      </c>
      <c r="R2" s="185">
        <v>1139.7880884758854</v>
      </c>
      <c r="S2" s="185">
        <v>1191.2278376327124</v>
      </c>
      <c r="T2" s="185">
        <v>708.99528198119185</v>
      </c>
      <c r="U2" s="185">
        <v>540.93260898724952</v>
      </c>
      <c r="V2" s="185">
        <v>342.15331319283058</v>
      </c>
      <c r="W2" s="185">
        <v>336.5209219157008</v>
      </c>
      <c r="X2" s="185">
        <v>449.98575791706236</v>
      </c>
      <c r="Y2" s="185">
        <v>356.45668877291683</v>
      </c>
      <c r="Z2" s="185">
        <v>525.3000661606543</v>
      </c>
      <c r="AA2" s="185">
        <v>721.54404316658156</v>
      </c>
      <c r="AB2" s="185">
        <v>792.34928466402675</v>
      </c>
      <c r="AC2" s="185">
        <v>803.00803713759967</v>
      </c>
      <c r="AD2" s="185">
        <v>755.84955540806982</v>
      </c>
      <c r="AE2" s="185">
        <v>713.81602356686324</v>
      </c>
      <c r="AF2" s="185">
        <v>664.48948116698216</v>
      </c>
      <c r="AG2" s="185">
        <v>643.63993385548952</v>
      </c>
      <c r="AH2" s="185">
        <v>589.42534621307095</v>
      </c>
      <c r="AI2" s="185">
        <v>634.02948442666207</v>
      </c>
      <c r="AJ2" s="185">
        <v>593.87082029161513</v>
      </c>
      <c r="AK2" s="185">
        <v>585.61538143807229</v>
      </c>
      <c r="AM2" s="2"/>
      <c r="AO2" s="2"/>
      <c r="AQ2" s="2"/>
    </row>
    <row r="3" spans="2:43" x14ac:dyDescent="0.25">
      <c r="B3" s="64" t="s">
        <v>79</v>
      </c>
      <c r="C3" s="179">
        <v>0</v>
      </c>
      <c r="D3" s="179">
        <v>0</v>
      </c>
      <c r="E3" s="179">
        <v>0</v>
      </c>
      <c r="F3" s="179">
        <v>0</v>
      </c>
      <c r="G3" s="179">
        <v>0</v>
      </c>
      <c r="H3" s="179">
        <v>0</v>
      </c>
      <c r="I3" s="179">
        <v>0</v>
      </c>
      <c r="J3" s="179">
        <v>0</v>
      </c>
      <c r="K3" s="179">
        <v>0</v>
      </c>
      <c r="L3" s="179">
        <v>0</v>
      </c>
      <c r="M3" s="179">
        <v>0</v>
      </c>
      <c r="N3" s="179">
        <v>3.9041147999999999</v>
      </c>
      <c r="O3" s="179">
        <v>5.9726827999999994</v>
      </c>
      <c r="P3" s="179">
        <v>8.3072848000000015</v>
      </c>
      <c r="Q3" s="179">
        <v>34.960379600000003</v>
      </c>
      <c r="R3" s="179">
        <v>47.649235599999997</v>
      </c>
      <c r="S3" s="179">
        <v>38.1917708</v>
      </c>
      <c r="T3" s="179">
        <v>37.751190399999999</v>
      </c>
      <c r="U3" s="179">
        <v>49.80138920000001</v>
      </c>
      <c r="V3" s="179">
        <v>49.124275600000004</v>
      </c>
      <c r="W3" s="179">
        <v>50.026312400000002</v>
      </c>
      <c r="X3" s="179">
        <v>49.850344800000009</v>
      </c>
      <c r="Y3" s="179">
        <v>45.309498799999993</v>
      </c>
      <c r="Z3" s="179">
        <v>45.739387999999998</v>
      </c>
      <c r="AA3" s="179">
        <v>42.4878316</v>
      </c>
      <c r="AB3" s="179">
        <v>41.596695200000006</v>
      </c>
      <c r="AC3" s="179">
        <v>40.990482400000005</v>
      </c>
      <c r="AD3" s="179">
        <v>46.863633920362396</v>
      </c>
      <c r="AE3" s="179">
        <v>45.793105543440078</v>
      </c>
      <c r="AF3" s="179">
        <v>49.312999257317337</v>
      </c>
      <c r="AG3" s="179">
        <v>48.144307363679999</v>
      </c>
      <c r="AH3" s="179">
        <v>43.259350754436866</v>
      </c>
      <c r="AI3" s="179">
        <v>38.968717775753049</v>
      </c>
      <c r="AJ3" s="179">
        <v>50.162345013201239</v>
      </c>
      <c r="AK3" s="179">
        <v>50.586544705737573</v>
      </c>
      <c r="AM3" s="2"/>
      <c r="AO3" s="2"/>
      <c r="AQ3" s="2"/>
    </row>
    <row r="4" spans="2:43" x14ac:dyDescent="0.25">
      <c r="B4" s="64" t="s">
        <v>78</v>
      </c>
      <c r="C4" s="185">
        <v>97.740765061882584</v>
      </c>
      <c r="D4" s="185">
        <v>97.88913255185517</v>
      </c>
      <c r="E4" s="185">
        <v>98.674091582228982</v>
      </c>
      <c r="F4" s="185">
        <v>99.486071387791299</v>
      </c>
      <c r="G4" s="185">
        <v>100.14640441176329</v>
      </c>
      <c r="H4" s="185">
        <v>100.61466015448265</v>
      </c>
      <c r="I4" s="185">
        <v>100.63183666576825</v>
      </c>
      <c r="J4" s="185">
        <v>84.748430635606638</v>
      </c>
      <c r="K4" s="185">
        <v>66.715771321119604</v>
      </c>
      <c r="L4" s="185">
        <v>74.599152005657402</v>
      </c>
      <c r="M4" s="185">
        <v>79.602870990238046</v>
      </c>
      <c r="N4" s="185">
        <v>88.811286706276107</v>
      </c>
      <c r="O4" s="185">
        <v>115.03357663120157</v>
      </c>
      <c r="P4" s="185">
        <v>162.09788443672096</v>
      </c>
      <c r="Q4" s="185">
        <v>149.46809786056201</v>
      </c>
      <c r="R4" s="185">
        <v>132.57234476718929</v>
      </c>
      <c r="S4" s="185">
        <v>130.19005777336207</v>
      </c>
      <c r="T4" s="185">
        <v>83.934111990741059</v>
      </c>
      <c r="U4" s="185">
        <v>69.023804958287926</v>
      </c>
      <c r="V4" s="185">
        <v>70.514412189651139</v>
      </c>
      <c r="W4" s="185">
        <v>62.072527439734159</v>
      </c>
      <c r="X4" s="185">
        <v>45.013958102736098</v>
      </c>
      <c r="Y4" s="185">
        <v>48.286182233922169</v>
      </c>
      <c r="Z4" s="185">
        <v>45.127691648505653</v>
      </c>
      <c r="AA4" s="185">
        <v>41.651772593635812</v>
      </c>
      <c r="AB4" s="185">
        <v>42.393890563800774</v>
      </c>
      <c r="AC4" s="185">
        <v>25.030907769237675</v>
      </c>
      <c r="AD4" s="185">
        <v>27.449305898653076</v>
      </c>
      <c r="AE4" s="185">
        <v>23.899295638180405</v>
      </c>
      <c r="AF4" s="185">
        <v>32.524203919874395</v>
      </c>
      <c r="AG4" s="185">
        <v>31.188413817965913</v>
      </c>
      <c r="AH4" s="185">
        <v>34.611180998377193</v>
      </c>
      <c r="AI4" s="185">
        <v>36.358605251132751</v>
      </c>
      <c r="AJ4" s="185">
        <v>35.031490509845803</v>
      </c>
      <c r="AK4" s="185">
        <v>14.692707798990861</v>
      </c>
      <c r="AM4" s="2"/>
      <c r="AO4" s="2"/>
      <c r="AQ4" s="2"/>
    </row>
    <row r="5" spans="2:43" x14ac:dyDescent="0.25">
      <c r="B5" s="64" t="s">
        <v>77</v>
      </c>
      <c r="C5" s="185">
        <v>135.25319522288586</v>
      </c>
      <c r="D5" s="185">
        <v>135.43145080529615</v>
      </c>
      <c r="E5" s="185">
        <v>137.13203332185168</v>
      </c>
      <c r="F5" s="185">
        <v>137.29062266307653</v>
      </c>
      <c r="G5" s="185">
        <v>135.94524665740758</v>
      </c>
      <c r="H5" s="185">
        <v>135.25570228818248</v>
      </c>
      <c r="I5" s="185">
        <v>135.33735543540018</v>
      </c>
      <c r="J5" s="185">
        <v>134.08108593492943</v>
      </c>
      <c r="K5" s="185">
        <v>144.94266515134387</v>
      </c>
      <c r="L5" s="185">
        <v>143.62100195313579</v>
      </c>
      <c r="M5" s="185">
        <v>143.43835361549452</v>
      </c>
      <c r="N5" s="185">
        <v>146.04544138813282</v>
      </c>
      <c r="O5" s="185">
        <v>149.81283750782927</v>
      </c>
      <c r="P5" s="185">
        <v>133.48896372238977</v>
      </c>
      <c r="Q5" s="185">
        <v>131.83371366921926</v>
      </c>
      <c r="R5" s="185">
        <v>134.26355949648877</v>
      </c>
      <c r="S5" s="185">
        <v>129.45114586871648</v>
      </c>
      <c r="T5" s="185">
        <v>131.6594100388397</v>
      </c>
      <c r="U5" s="185">
        <v>140.4207827114636</v>
      </c>
      <c r="V5" s="185">
        <v>141.99278491419452</v>
      </c>
      <c r="W5" s="185">
        <v>145.69092117405938</v>
      </c>
      <c r="X5" s="185">
        <v>143.57773312381335</v>
      </c>
      <c r="Y5" s="185">
        <v>144.21728475702423</v>
      </c>
      <c r="Z5" s="185">
        <v>148.47423418563005</v>
      </c>
      <c r="AA5" s="185">
        <v>144.00236874692294</v>
      </c>
      <c r="AB5" s="185">
        <v>149.4850276198917</v>
      </c>
      <c r="AC5" s="185">
        <v>150.26509350387198</v>
      </c>
      <c r="AD5" s="185">
        <v>157.91319912572345</v>
      </c>
      <c r="AE5" s="185">
        <v>159.86810890437488</v>
      </c>
      <c r="AF5" s="185">
        <v>162.06495927331579</v>
      </c>
      <c r="AG5" s="185">
        <v>165.94273655711476</v>
      </c>
      <c r="AH5" s="185">
        <v>167.29244638328001</v>
      </c>
      <c r="AI5" s="185">
        <v>170.82172237750405</v>
      </c>
      <c r="AJ5" s="185">
        <v>173.97550829078068</v>
      </c>
      <c r="AK5" s="185">
        <v>176.70343331901091</v>
      </c>
      <c r="AM5" s="2"/>
      <c r="AO5" s="2"/>
      <c r="AQ5" s="2"/>
    </row>
    <row r="6" spans="2:43" x14ac:dyDescent="0.25"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O6" s="2"/>
      <c r="AQ6" s="2"/>
    </row>
    <row r="7" spans="2:43" x14ac:dyDescent="0.25">
      <c r="B7" s="57" t="s">
        <v>5</v>
      </c>
      <c r="C7" s="180">
        <f t="shared" ref="C7:AA7" si="0">SUM(C2:C5)</f>
        <v>1709.237965488064</v>
      </c>
      <c r="D7" s="180">
        <f t="shared" si="0"/>
        <v>1799.7259717319209</v>
      </c>
      <c r="E7" s="180">
        <f t="shared" si="0"/>
        <v>1872.6110167758227</v>
      </c>
      <c r="F7" s="180">
        <f t="shared" si="0"/>
        <v>1928.635396083811</v>
      </c>
      <c r="G7" s="180">
        <f t="shared" si="0"/>
        <v>1978.8855789392078</v>
      </c>
      <c r="H7" s="180">
        <f t="shared" si="0"/>
        <v>2019.7605435458233</v>
      </c>
      <c r="I7" s="180">
        <f t="shared" si="0"/>
        <v>1884.4315270557624</v>
      </c>
      <c r="J7" s="180">
        <f t="shared" si="0"/>
        <v>1576.982250910261</v>
      </c>
      <c r="K7" s="180">
        <f t="shared" si="0"/>
        <v>1626.6006654526207</v>
      </c>
      <c r="L7" s="180">
        <f t="shared" si="0"/>
        <v>1630.7580838813492</v>
      </c>
      <c r="M7" s="180">
        <f t="shared" si="0"/>
        <v>1643.2779552875486</v>
      </c>
      <c r="N7" s="180">
        <f t="shared" si="0"/>
        <v>1766.8598970748044</v>
      </c>
      <c r="O7" s="180">
        <f t="shared" si="0"/>
        <v>1880.8930105084603</v>
      </c>
      <c r="P7" s="180">
        <f t="shared" si="0"/>
        <v>1935.8113668287185</v>
      </c>
      <c r="Q7" s="180">
        <f t="shared" si="0"/>
        <v>1656.7174768324844</v>
      </c>
      <c r="R7" s="180">
        <f t="shared" si="0"/>
        <v>1454.2732283395637</v>
      </c>
      <c r="S7" s="180">
        <f t="shared" si="0"/>
        <v>1489.0608120747911</v>
      </c>
      <c r="T7" s="180">
        <f t="shared" si="0"/>
        <v>962.33999441077265</v>
      </c>
      <c r="U7" s="180">
        <f t="shared" si="0"/>
        <v>800.17858585700105</v>
      </c>
      <c r="V7" s="180">
        <f t="shared" si="0"/>
        <v>603.78478589667623</v>
      </c>
      <c r="W7" s="180">
        <f t="shared" si="0"/>
        <v>594.31068292949431</v>
      </c>
      <c r="X7" s="180">
        <f t="shared" si="0"/>
        <v>688.42779394361185</v>
      </c>
      <c r="Y7" s="180">
        <f t="shared" si="0"/>
        <v>594.26965456386324</v>
      </c>
      <c r="Z7" s="180">
        <f t="shared" si="0"/>
        <v>764.64137999478999</v>
      </c>
      <c r="AA7" s="180">
        <f t="shared" si="0"/>
        <v>949.68601610714029</v>
      </c>
      <c r="AB7" s="180">
        <f t="shared" ref="AB7:AD7" si="1">SUM(AB2:AB5)</f>
        <v>1025.8248980477192</v>
      </c>
      <c r="AC7" s="180">
        <f t="shared" si="1"/>
        <v>1019.2945208107094</v>
      </c>
      <c r="AD7" s="180">
        <f t="shared" si="1"/>
        <v>988.0756943528088</v>
      </c>
      <c r="AE7" s="180">
        <f t="shared" ref="AE7:AF7" si="2">SUM(AE2:AE5)</f>
        <v>943.3765336528586</v>
      </c>
      <c r="AF7" s="180">
        <f t="shared" si="2"/>
        <v>908.39164361748965</v>
      </c>
      <c r="AG7" s="180">
        <f t="shared" ref="AG7:AH7" si="3">SUM(AG2:AG5)</f>
        <v>888.9153915942502</v>
      </c>
      <c r="AH7" s="180">
        <f t="shared" si="3"/>
        <v>834.58832434916496</v>
      </c>
      <c r="AI7" s="180">
        <f t="shared" ref="AI7:AJ7" si="4">SUM(AI2:AI5)</f>
        <v>880.17852983105195</v>
      </c>
      <c r="AJ7" s="180">
        <f t="shared" si="4"/>
        <v>853.04016410544284</v>
      </c>
      <c r="AK7" s="180">
        <f t="shared" ref="AK7" si="5">SUM(AK2:AK5)</f>
        <v>827.59806726181159</v>
      </c>
      <c r="AO7" s="2"/>
      <c r="AQ7" s="2"/>
    </row>
    <row r="8" spans="2:43" x14ac:dyDescent="0.25">
      <c r="B8" s="57" t="s">
        <v>156</v>
      </c>
      <c r="C8" s="180">
        <f>'Total from CRT'!C23</f>
        <v>1709.2379654880638</v>
      </c>
      <c r="D8" s="180">
        <f>'Total from CRT'!D23</f>
        <v>1799.7259717319207</v>
      </c>
      <c r="E8" s="180">
        <f>'Total from CRT'!E23</f>
        <v>1872.6110167758227</v>
      </c>
      <c r="F8" s="180">
        <f>'Total from CRT'!F23</f>
        <v>1928.6353960838107</v>
      </c>
      <c r="G8" s="180">
        <f>'Total from CRT'!G23</f>
        <v>1978.8855789392078</v>
      </c>
      <c r="H8" s="180">
        <f>'Total from CRT'!H23</f>
        <v>2019.7605435458233</v>
      </c>
      <c r="I8" s="180">
        <f>'Total from CRT'!I23</f>
        <v>1884.4315270557624</v>
      </c>
      <c r="J8" s="180">
        <f>'Total from CRT'!J23</f>
        <v>1576.982250910261</v>
      </c>
      <c r="K8" s="180">
        <f>'Total from CRT'!K23</f>
        <v>1626.6006654526207</v>
      </c>
      <c r="L8" s="180">
        <f>'Total from CRT'!L23</f>
        <v>1630.7580838813492</v>
      </c>
      <c r="M8" s="180">
        <f>'Total from CRT'!M23</f>
        <v>1643.2779552875486</v>
      </c>
      <c r="N8" s="180">
        <f>'Total from CRT'!N23</f>
        <v>1766.8598970748044</v>
      </c>
      <c r="O8" s="180">
        <f>'Total from CRT'!O23</f>
        <v>1880.8930105084603</v>
      </c>
      <c r="P8" s="180">
        <f>'Total from CRT'!P23</f>
        <v>1935.8113668287185</v>
      </c>
      <c r="Q8" s="180">
        <f>'Total from CRT'!Q23</f>
        <v>1656.717476832484</v>
      </c>
      <c r="R8" s="180">
        <f>'Total from CRT'!R23</f>
        <v>1454.2732283395635</v>
      </c>
      <c r="S8" s="180">
        <f>'Total from CRT'!S23</f>
        <v>1489.0608120747909</v>
      </c>
      <c r="T8" s="180">
        <f>'Total from CRT'!T23</f>
        <v>962.33999441077265</v>
      </c>
      <c r="U8" s="180">
        <f>'Total from CRT'!U23</f>
        <v>800.17858585700105</v>
      </c>
      <c r="V8" s="180">
        <f>'Total from CRT'!V23</f>
        <v>603.78478589667623</v>
      </c>
      <c r="W8" s="180">
        <f>'Total from CRT'!W23</f>
        <v>594.31068292949431</v>
      </c>
      <c r="X8" s="180">
        <f>'Total from CRT'!X23</f>
        <v>688.42779394361173</v>
      </c>
      <c r="Y8" s="180">
        <f>'Total from CRT'!Y23</f>
        <v>594.26965456386336</v>
      </c>
      <c r="Z8" s="180">
        <f>'Total from CRT'!Z23</f>
        <v>764.6413799947901</v>
      </c>
      <c r="AA8" s="180">
        <f>'Total from CRT'!AA23</f>
        <v>949.68601610714006</v>
      </c>
      <c r="AB8" s="180">
        <f>'Total from CRT'!AB23</f>
        <v>1025.8248980477192</v>
      </c>
      <c r="AC8" s="180">
        <f>'Total from CRT'!AC23</f>
        <v>1019.2945208107094</v>
      </c>
      <c r="AD8" s="180">
        <f>'Total from CRT'!AD23</f>
        <v>988.07569435280891</v>
      </c>
      <c r="AE8" s="180">
        <f>'Total from CRT'!AE23</f>
        <v>943.37653365285883</v>
      </c>
      <c r="AF8" s="180">
        <f>'Total from CRT'!AF23</f>
        <v>908.39164361748976</v>
      </c>
      <c r="AG8" s="180">
        <f>'Total from CRT'!AG23</f>
        <v>888.91539159425031</v>
      </c>
      <c r="AH8" s="180">
        <f>'Total from CRT'!AH23</f>
        <v>834.58832434916496</v>
      </c>
      <c r="AI8" s="180">
        <f>'Total from CRT'!AI23</f>
        <v>880.17852983105195</v>
      </c>
      <c r="AJ8" s="180">
        <f>'Total from CRT'!AJ23</f>
        <v>853.04016410544261</v>
      </c>
      <c r="AK8" s="180">
        <f>'Total from CRT'!AK23</f>
        <v>827.59806726181171</v>
      </c>
    </row>
    <row r="9" spans="2:43" s="156" customFormat="1" x14ac:dyDescent="0.25">
      <c r="C9" s="161"/>
    </row>
    <row r="10" spans="2:43" x14ac:dyDescent="0.25">
      <c r="C10" s="82"/>
      <c r="P10" s="82"/>
      <c r="T10" s="82"/>
      <c r="U10" s="143"/>
      <c r="V10" s="82"/>
      <c r="W10" s="82"/>
      <c r="X10" s="82"/>
      <c r="Y10" s="82"/>
      <c r="Z10" s="82"/>
      <c r="AA10" s="82"/>
      <c r="AB10" s="82"/>
    </row>
    <row r="11" spans="2:43" x14ac:dyDescent="0.25"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</row>
    <row r="17" spans="3:32" ht="13.5" customHeight="1" x14ac:dyDescent="0.25"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219AC-4FCC-4C87-A95D-C4BF40B4CACB}">
  <dimension ref="B1:AK36"/>
  <sheetViews>
    <sheetView zoomScale="75" zoomScaleNormal="75" workbookViewId="0">
      <pane ySplit="1" topLeftCell="A17" activePane="bottomLeft" state="frozen"/>
      <selection pane="bottomLeft"/>
    </sheetView>
  </sheetViews>
  <sheetFormatPr defaultColWidth="9.140625" defaultRowHeight="15" x14ac:dyDescent="0.25"/>
  <cols>
    <col min="1" max="1" width="7.42578125" style="196" customWidth="1"/>
    <col min="2" max="2" width="21.5703125" style="196" customWidth="1"/>
    <col min="3" max="33" width="9.140625" style="196" customWidth="1"/>
    <col min="34" max="16384" width="9.140625" style="196"/>
  </cols>
  <sheetData>
    <row r="1" spans="2:37" s="194" customFormat="1" x14ac:dyDescent="0.25">
      <c r="B1" s="194" t="s">
        <v>157</v>
      </c>
      <c r="C1" s="195">
        <v>1990</v>
      </c>
      <c r="D1" s="195">
        <v>1991</v>
      </c>
      <c r="E1" s="195">
        <v>1992</v>
      </c>
      <c r="F1" s="195">
        <v>1993</v>
      </c>
      <c r="G1" s="195">
        <v>1994</v>
      </c>
      <c r="H1" s="195">
        <v>1995</v>
      </c>
      <c r="I1" s="195">
        <v>1996</v>
      </c>
      <c r="J1" s="195">
        <v>1997</v>
      </c>
      <c r="K1" s="195">
        <v>1998</v>
      </c>
      <c r="L1" s="195">
        <v>1999</v>
      </c>
      <c r="M1" s="195">
        <v>2000</v>
      </c>
      <c r="N1" s="195">
        <v>2001</v>
      </c>
      <c r="O1" s="195">
        <v>2002</v>
      </c>
      <c r="P1" s="195">
        <v>2003</v>
      </c>
      <c r="Q1" s="195">
        <v>2004</v>
      </c>
      <c r="R1" s="195">
        <v>2005</v>
      </c>
      <c r="S1" s="195">
        <v>2006</v>
      </c>
      <c r="T1" s="195">
        <v>2007</v>
      </c>
      <c r="U1" s="195">
        <v>2008</v>
      </c>
      <c r="V1" s="195">
        <v>2009</v>
      </c>
      <c r="W1" s="195">
        <v>2010</v>
      </c>
      <c r="X1" s="195">
        <v>2011</v>
      </c>
      <c r="Y1" s="195">
        <v>2012</v>
      </c>
      <c r="Z1" s="195">
        <v>2013</v>
      </c>
      <c r="AA1" s="195">
        <v>2014</v>
      </c>
      <c r="AB1" s="195">
        <v>2015</v>
      </c>
      <c r="AC1" s="195">
        <v>2016</v>
      </c>
      <c r="AD1" s="195">
        <v>2017</v>
      </c>
      <c r="AE1" s="195">
        <v>2018</v>
      </c>
      <c r="AF1" s="195">
        <v>2019</v>
      </c>
      <c r="AG1" s="195">
        <v>2020</v>
      </c>
      <c r="AH1" s="195">
        <v>2021</v>
      </c>
      <c r="AI1" s="195">
        <v>2022</v>
      </c>
      <c r="AJ1" s="195">
        <v>2023</v>
      </c>
      <c r="AK1" s="195">
        <v>2024</v>
      </c>
    </row>
    <row r="2" spans="2:37" x14ac:dyDescent="0.25">
      <c r="B2" s="196" t="s">
        <v>158</v>
      </c>
      <c r="C2" s="197">
        <v>7.9266138000000019</v>
      </c>
      <c r="D2" s="197">
        <v>7.9716076999999981</v>
      </c>
      <c r="E2" s="197">
        <v>8.0367245</v>
      </c>
      <c r="F2" s="197">
        <v>8.0810400999999992</v>
      </c>
      <c r="G2" s="197">
        <v>8.1077199000000011</v>
      </c>
      <c r="H2" s="197">
        <v>8.142539300000001</v>
      </c>
      <c r="I2" s="197">
        <v>8.1986120999999983</v>
      </c>
      <c r="J2" s="197">
        <v>8.2849823000000011</v>
      </c>
      <c r="K2" s="197">
        <v>8.372709099999998</v>
      </c>
      <c r="L2" s="197">
        <v>8.4597575999999997</v>
      </c>
      <c r="M2" s="197">
        <v>8.5680595000000004</v>
      </c>
      <c r="N2" s="197">
        <v>8.698519199999998</v>
      </c>
      <c r="O2" s="197">
        <v>8.8567891999999979</v>
      </c>
      <c r="P2" s="197">
        <v>8.9985538999999992</v>
      </c>
      <c r="Q2" s="197">
        <v>9.1461971999999978</v>
      </c>
      <c r="R2" s="197">
        <v>9.3465218000000032</v>
      </c>
      <c r="S2" s="197">
        <v>9.5705868999999986</v>
      </c>
      <c r="T2" s="197">
        <v>9.8936838000000034</v>
      </c>
      <c r="U2" s="197">
        <v>10.140811100000002</v>
      </c>
      <c r="V2" s="197">
        <v>10.250017399999999</v>
      </c>
      <c r="W2" s="197">
        <v>10.298402800000003</v>
      </c>
      <c r="X2" s="197">
        <v>10.343848899999999</v>
      </c>
      <c r="Y2" s="197">
        <v>10.386355699999998</v>
      </c>
      <c r="Z2" s="197">
        <v>10.433836699999997</v>
      </c>
      <c r="AA2" s="197">
        <v>10.503249399999998</v>
      </c>
      <c r="AB2" s="197">
        <v>10.599115800000003</v>
      </c>
      <c r="AC2" s="197">
        <v>10.716235600000001</v>
      </c>
      <c r="AD2" s="197">
        <v>10.877444899999999</v>
      </c>
      <c r="AE2" s="197">
        <v>11.044758899999998</v>
      </c>
      <c r="AF2" s="197">
        <v>11.211168499999999</v>
      </c>
      <c r="AG2" s="197">
        <v>11.372603899999998</v>
      </c>
      <c r="AH2" s="197">
        <v>11.473896699999997</v>
      </c>
      <c r="AI2" s="197">
        <v>11.721024</v>
      </c>
      <c r="AJ2" s="197">
        <v>11.941697600000001</v>
      </c>
      <c r="AK2" s="197">
        <v>12.164858300000002</v>
      </c>
    </row>
    <row r="3" spans="2:37" x14ac:dyDescent="0.25">
      <c r="B3" s="196" t="s">
        <v>159</v>
      </c>
      <c r="C3" s="197">
        <v>3.5200000000000002E-2</v>
      </c>
      <c r="D3" s="197">
        <v>3.5200000000000002E-2</v>
      </c>
      <c r="E3" s="197">
        <v>3.5200000000000002E-2</v>
      </c>
      <c r="F3" s="197">
        <v>3.5200000000000002E-2</v>
      </c>
      <c r="G3" s="197">
        <v>3.04E-2</v>
      </c>
      <c r="H3" s="197">
        <v>2.7199999999999998E-2</v>
      </c>
      <c r="I3" s="197">
        <v>3.3599999999999998E-2</v>
      </c>
      <c r="J3" s="197">
        <v>3.8399999999999997E-2</v>
      </c>
      <c r="K3" s="197">
        <v>3.8399999999999997E-2</v>
      </c>
      <c r="L3" s="197">
        <v>4.1599999999999998E-2</v>
      </c>
      <c r="M3" s="197">
        <v>4.6399999999999997E-2</v>
      </c>
      <c r="N3" s="197">
        <v>4.9599999999999998E-2</v>
      </c>
      <c r="O3" s="197">
        <v>5.1200000000000002E-2</v>
      </c>
      <c r="P3" s="197">
        <v>5.28E-2</v>
      </c>
      <c r="Q3" s="197">
        <v>5.4399999999999997E-2</v>
      </c>
      <c r="R3" s="197">
        <v>5.4399999999999997E-2</v>
      </c>
      <c r="S3" s="197">
        <v>5.6000000000000001E-2</v>
      </c>
      <c r="T3" s="197">
        <v>5.28E-2</v>
      </c>
      <c r="U3" s="197">
        <v>4.48E-2</v>
      </c>
      <c r="V3" s="197">
        <v>5.28E-2</v>
      </c>
      <c r="W3" s="197">
        <v>3.6799999999999999E-2</v>
      </c>
      <c r="X3" s="197">
        <v>2.8799999999999999E-2</v>
      </c>
      <c r="Y3" s="197">
        <v>3.04E-2</v>
      </c>
      <c r="Z3" s="197">
        <v>2.8799999999999999E-2</v>
      </c>
      <c r="AA3" s="197">
        <v>2.8799999999999999E-2</v>
      </c>
      <c r="AB3" s="197">
        <v>3.04E-2</v>
      </c>
      <c r="AC3" s="197">
        <v>3.04E-2</v>
      </c>
      <c r="AD3" s="197">
        <v>3.3599999999999998E-2</v>
      </c>
      <c r="AE3" s="197">
        <v>3.2799999999999996E-2</v>
      </c>
      <c r="AF3" s="197">
        <v>3.2000000000000001E-2</v>
      </c>
      <c r="AG3" s="197">
        <v>3.04E-2</v>
      </c>
      <c r="AH3" s="197">
        <v>3.2000000000000001E-2</v>
      </c>
      <c r="AI3" s="197">
        <v>3.2799999999999996E-2</v>
      </c>
      <c r="AJ3" s="197">
        <v>3.2000000000000001E-2</v>
      </c>
      <c r="AK3" s="197">
        <v>3.2000000000000001E-2</v>
      </c>
    </row>
    <row r="4" spans="2:37" x14ac:dyDescent="0.25">
      <c r="B4" s="196" t="s">
        <v>160</v>
      </c>
      <c r="C4" s="197">
        <v>7.2328829832261086</v>
      </c>
      <c r="D4" s="197">
        <v>7.0485600898646048</v>
      </c>
      <c r="E4" s="197">
        <v>7.0004965110688486</v>
      </c>
      <c r="F4" s="197">
        <v>7.0063322086908135</v>
      </c>
      <c r="G4" s="197">
        <v>7.0197467175356989</v>
      </c>
      <c r="H4" s="197">
        <v>6.9589572596474678</v>
      </c>
      <c r="I4" s="197">
        <v>6.9247539765615125</v>
      </c>
      <c r="J4" s="197">
        <v>7.0095950843685353</v>
      </c>
      <c r="K4" s="197">
        <v>6.733361626240451</v>
      </c>
      <c r="L4" s="197">
        <v>6.7679041272785625</v>
      </c>
      <c r="M4" s="197">
        <v>6.6202449433244315</v>
      </c>
      <c r="N4" s="197">
        <v>6.6420389144830665</v>
      </c>
      <c r="O4" s="197">
        <v>6.5634361885378079</v>
      </c>
      <c r="P4" s="197">
        <v>6.1842749366508185</v>
      </c>
      <c r="Q4" s="197">
        <v>6.1940280124910574</v>
      </c>
      <c r="R4" s="197">
        <v>6.2970470965905072</v>
      </c>
      <c r="S4" s="197">
        <v>6.4981307304710825</v>
      </c>
      <c r="T4" s="197">
        <v>6.377486832374534</v>
      </c>
      <c r="U4" s="197">
        <v>5.2348492299649223</v>
      </c>
      <c r="V4" s="197">
        <v>4.1560642033500281</v>
      </c>
      <c r="W4" s="197">
        <v>3.3694016524581758</v>
      </c>
      <c r="X4" s="197">
        <v>3.2369559364249265</v>
      </c>
      <c r="Y4" s="197">
        <v>3.0254867746637566</v>
      </c>
      <c r="Z4" s="197">
        <v>3.1057828670457499</v>
      </c>
      <c r="AA4" s="197">
        <v>3.4045311961203915</v>
      </c>
      <c r="AB4" s="197">
        <v>2.8913023494064882</v>
      </c>
      <c r="AC4" s="197">
        <v>2.3484905546380896</v>
      </c>
      <c r="AD4" s="197">
        <v>2.1104155295258304</v>
      </c>
      <c r="AE4" s="197">
        <v>2.0518552218039146</v>
      </c>
      <c r="AF4" s="197">
        <v>1.9920658677624654</v>
      </c>
      <c r="AG4" s="197">
        <v>1.7264876520418959</v>
      </c>
      <c r="AH4" s="197">
        <v>1.940461106390738</v>
      </c>
      <c r="AI4" s="197">
        <v>1.8152704135033835</v>
      </c>
      <c r="AJ4" s="197">
        <v>2.1048775293342872</v>
      </c>
      <c r="AK4" s="197">
        <v>2.2662735500923441</v>
      </c>
    </row>
    <row r="5" spans="2:37" x14ac:dyDescent="0.25">
      <c r="B5" s="196" t="s">
        <v>161</v>
      </c>
      <c r="C5" s="197">
        <v>1.4851747921761498</v>
      </c>
      <c r="D5" s="197">
        <v>1.4851747921761498</v>
      </c>
      <c r="E5" s="197">
        <v>1.4851747921761498</v>
      </c>
      <c r="F5" s="197">
        <v>1.4851747921761498</v>
      </c>
      <c r="G5" s="197">
        <v>1.9152111905710183</v>
      </c>
      <c r="H5" s="197">
        <v>2.0339715832312613</v>
      </c>
      <c r="I5" s="197">
        <v>2.154049295825335</v>
      </c>
      <c r="J5" s="197">
        <v>1.9066336274378017</v>
      </c>
      <c r="K5" s="197">
        <v>1.3873809239997752</v>
      </c>
      <c r="L5" s="197">
        <v>0.54831769234443184</v>
      </c>
      <c r="M5" s="197">
        <v>0.72158096809108829</v>
      </c>
      <c r="N5" s="197">
        <v>1.1135570156378436</v>
      </c>
      <c r="O5" s="197">
        <v>1.4505755716893547</v>
      </c>
      <c r="P5" s="197">
        <v>0.98843755802666922</v>
      </c>
      <c r="Q5" s="197">
        <v>0.88170810218275752</v>
      </c>
      <c r="R5" s="197">
        <v>0.81210658979726924</v>
      </c>
      <c r="S5" s="197">
        <v>1.4258519539216583</v>
      </c>
      <c r="T5" s="197">
        <v>1.3261606392189542</v>
      </c>
      <c r="U5" s="197">
        <v>1.3040948810894855</v>
      </c>
      <c r="V5" s="197">
        <v>0.6718554398001243</v>
      </c>
      <c r="W5" s="197">
        <v>0.75427140686686522</v>
      </c>
      <c r="X5" s="197">
        <v>0.7882831969584746</v>
      </c>
      <c r="Y5" s="197">
        <v>0.85552482265037078</v>
      </c>
      <c r="Z5" s="197">
        <v>0.67689459664293161</v>
      </c>
      <c r="AA5" s="197">
        <v>0.75411535346196357</v>
      </c>
      <c r="AB5" s="197">
        <v>0.58453869525588975</v>
      </c>
      <c r="AC5" s="197">
        <v>0.75423961972949483</v>
      </c>
      <c r="AD5" s="197">
        <v>1.0129507895097403</v>
      </c>
      <c r="AE5" s="197">
        <v>1.4552442271734491</v>
      </c>
      <c r="AF5" s="197">
        <v>1.4269475013096711</v>
      </c>
      <c r="AG5" s="197">
        <v>1.069763629318891</v>
      </c>
      <c r="AH5" s="197">
        <v>1.0269767539914731</v>
      </c>
      <c r="AI5" s="197">
        <v>0.89886989272790307</v>
      </c>
      <c r="AJ5" s="197">
        <v>0.69462301740048538</v>
      </c>
      <c r="AK5" s="197">
        <v>0.86942391418232245</v>
      </c>
    </row>
    <row r="6" spans="2:37" x14ac:dyDescent="0.25">
      <c r="B6" s="196" t="s">
        <v>162</v>
      </c>
      <c r="C6" s="197">
        <v>0.28175948300671838</v>
      </c>
      <c r="D6" s="197">
        <v>0.28175948300671838</v>
      </c>
      <c r="E6" s="197">
        <v>0.28175948300671838</v>
      </c>
      <c r="F6" s="197">
        <v>0.28185454946935334</v>
      </c>
      <c r="G6" s="197">
        <v>0.33549705188560247</v>
      </c>
      <c r="H6" s="197">
        <v>0.27030741416411125</v>
      </c>
      <c r="I6" s="197">
        <v>0.20101678436698187</v>
      </c>
      <c r="J6" s="197">
        <v>0.17873745849869035</v>
      </c>
      <c r="K6" s="197">
        <v>0.12558654976422426</v>
      </c>
      <c r="L6" s="197">
        <v>0.10777784938878966</v>
      </c>
      <c r="M6" s="197">
        <v>8.9969149013355051E-2</v>
      </c>
      <c r="N6" s="197">
        <v>8.2332581003815769E-2</v>
      </c>
      <c r="O6" s="197">
        <v>6.9446050954792421E-2</v>
      </c>
      <c r="P6" s="197">
        <v>6.9103624058130531E-2</v>
      </c>
      <c r="Q6" s="197">
        <v>5.1725537232196743E-2</v>
      </c>
      <c r="R6" s="197">
        <v>8.5336222553039229E-2</v>
      </c>
      <c r="S6" s="197">
        <v>0.12393195550829916</v>
      </c>
      <c r="T6" s="197">
        <v>0.10545122280325137</v>
      </c>
      <c r="U6" s="197">
        <v>9.3233931480158752E-2</v>
      </c>
      <c r="V6" s="197">
        <v>6.2851440546750598E-2</v>
      </c>
      <c r="W6" s="197">
        <v>5.3367310024411252E-2</v>
      </c>
      <c r="X6" s="197">
        <v>5.7507626442388438E-2</v>
      </c>
      <c r="Y6" s="197">
        <v>7.4657819593848998E-2</v>
      </c>
      <c r="Z6" s="197">
        <v>5.7258467901273188E-2</v>
      </c>
      <c r="AA6" s="197">
        <v>6.8529159940169018E-2</v>
      </c>
      <c r="AB6" s="197">
        <v>4.4074250583222965E-2</v>
      </c>
      <c r="AC6" s="197">
        <v>6.2176753650032945E-2</v>
      </c>
      <c r="AD6" s="197">
        <v>6.4420037180226403E-2</v>
      </c>
      <c r="AE6" s="197">
        <v>7.1612565603261388E-2</v>
      </c>
      <c r="AF6" s="197">
        <v>5.7540227384279906E-2</v>
      </c>
      <c r="AG6" s="197">
        <v>7.0361691094907475E-2</v>
      </c>
      <c r="AH6" s="197">
        <v>5.5976634248837517E-2</v>
      </c>
      <c r="AI6" s="197">
        <v>6.2543725417695553E-2</v>
      </c>
      <c r="AJ6" s="197">
        <v>4.8158668571625568E-2</v>
      </c>
      <c r="AK6" s="197">
        <v>5.0034980334156431E-2</v>
      </c>
    </row>
    <row r="7" spans="2:37" x14ac:dyDescent="0.25">
      <c r="B7" s="196" t="s">
        <v>163</v>
      </c>
      <c r="C7" s="197">
        <v>3.0231237200000001</v>
      </c>
      <c r="D7" s="197">
        <v>3.0231237200000001</v>
      </c>
      <c r="E7" s="197">
        <v>3.0231237200000001</v>
      </c>
      <c r="F7" s="197">
        <v>3.0231237200000001</v>
      </c>
      <c r="G7" s="197">
        <v>3.0231237200000001</v>
      </c>
      <c r="H7" s="197">
        <v>3.0243837200000003</v>
      </c>
      <c r="I7" s="197">
        <v>3.0243837200000003</v>
      </c>
      <c r="J7" s="197">
        <v>3.0243837200000003</v>
      </c>
      <c r="K7" s="197">
        <v>3.0243837200000003</v>
      </c>
      <c r="L7" s="197">
        <v>2.87303351625</v>
      </c>
      <c r="M7" s="197">
        <v>2.7856559143750004</v>
      </c>
      <c r="N7" s="197">
        <v>2.6467436134375002</v>
      </c>
      <c r="O7" s="197">
        <v>2.4733607067187497</v>
      </c>
      <c r="P7" s="197">
        <v>2.5004784225000001</v>
      </c>
      <c r="Q7" s="197">
        <v>2.3421441646666668</v>
      </c>
      <c r="R7" s="197">
        <v>0.99122287109009011</v>
      </c>
      <c r="S7" s="197">
        <v>1.0079640746058558</v>
      </c>
      <c r="T7" s="197">
        <v>1.1897368819290541</v>
      </c>
      <c r="U7" s="197">
        <v>1.1342139302522525</v>
      </c>
      <c r="V7" s="197">
        <v>1.371320557135135</v>
      </c>
      <c r="W7" s="197">
        <v>0.75148788436679559</v>
      </c>
      <c r="X7" s="197">
        <v>0.80979587668725872</v>
      </c>
      <c r="Y7" s="197">
        <v>0.79493481542084932</v>
      </c>
      <c r="Z7" s="197">
        <v>0.77738138906563703</v>
      </c>
      <c r="AA7" s="197">
        <v>0.66237912613127414</v>
      </c>
      <c r="AB7" s="197">
        <v>0.60806887328571435</v>
      </c>
      <c r="AC7" s="197">
        <v>0.74351061071428559</v>
      </c>
      <c r="AD7" s="197">
        <v>0.88008108414285713</v>
      </c>
      <c r="AE7" s="197">
        <v>0.94190170102380955</v>
      </c>
      <c r="AF7" s="197">
        <v>0.555522641988619</v>
      </c>
      <c r="AG7" s="197">
        <v>0.42491197262423802</v>
      </c>
      <c r="AH7" s="197">
        <v>0.28456038102380954</v>
      </c>
      <c r="AI7" s="197">
        <v>0.42488920282857146</v>
      </c>
      <c r="AJ7" s="197">
        <v>0.55987838663809542</v>
      </c>
      <c r="AK7" s="197">
        <v>0.44123847751666662</v>
      </c>
    </row>
    <row r="8" spans="2:37" x14ac:dyDescent="0.25">
      <c r="B8" s="196" t="s">
        <v>164</v>
      </c>
      <c r="C8" s="197">
        <v>2.9119999999999999</v>
      </c>
      <c r="D8" s="197">
        <v>2.9119999999999999</v>
      </c>
      <c r="E8" s="197">
        <v>2.9119999999999999</v>
      </c>
      <c r="F8" s="197">
        <v>2.9119999999999999</v>
      </c>
      <c r="G8" s="197">
        <v>2.9119999999999999</v>
      </c>
      <c r="H8" s="197">
        <v>2.9119999999999999</v>
      </c>
      <c r="I8" s="197">
        <v>2.9119999999999999</v>
      </c>
      <c r="J8" s="197">
        <v>2.9119999999999999</v>
      </c>
      <c r="K8" s="197">
        <v>2.9119999999999999</v>
      </c>
      <c r="L8" s="197">
        <v>2.267983333333333</v>
      </c>
      <c r="M8" s="197">
        <v>1.9459749999999998</v>
      </c>
      <c r="N8" s="197">
        <v>1.784970833333333</v>
      </c>
      <c r="O8" s="197">
        <v>1.7044687499999998</v>
      </c>
      <c r="P8" s="197">
        <v>1.6642177083333329</v>
      </c>
      <c r="Q8" s="197">
        <v>1.6239666666666666</v>
      </c>
      <c r="R8" s="197">
        <v>0.94338333333333324</v>
      </c>
      <c r="S8" s="197">
        <v>0.26279999999999998</v>
      </c>
      <c r="T8" s="197">
        <v>0.63544599999999996</v>
      </c>
      <c r="U8" s="197">
        <v>1.4627706999999999</v>
      </c>
      <c r="V8" s="197">
        <v>2.2455012999999999</v>
      </c>
      <c r="W8" s="197">
        <v>1.8652219999999999</v>
      </c>
      <c r="X8" s="197">
        <v>1.6090442999999999</v>
      </c>
      <c r="Y8" s="197">
        <v>0.85206150000000003</v>
      </c>
      <c r="Z8" s="197">
        <v>0.89844059999999981</v>
      </c>
      <c r="AA8" s="197">
        <v>0.98032999999999992</v>
      </c>
      <c r="AB8" s="197">
        <v>1.0231969999999999</v>
      </c>
      <c r="AC8" s="197">
        <v>1.0277939</v>
      </c>
      <c r="AD8" s="197">
        <v>0.84446449999999995</v>
      </c>
      <c r="AE8" s="197">
        <v>0.73013449999999991</v>
      </c>
      <c r="AF8" s="197">
        <v>0.41448999999999991</v>
      </c>
      <c r="AG8" s="197">
        <v>0.41064812700000003</v>
      </c>
      <c r="AH8" s="197">
        <v>0.29043170000000001</v>
      </c>
      <c r="AI8" s="197">
        <v>0.44190848900000002</v>
      </c>
      <c r="AJ8" s="197">
        <v>0.23252999999999999</v>
      </c>
      <c r="AK8" s="197">
        <v>0.25860647800000003</v>
      </c>
    </row>
    <row r="9" spans="2:37" x14ac:dyDescent="0.25">
      <c r="B9" s="196" t="s">
        <v>165</v>
      </c>
      <c r="C9" s="197">
        <v>1.3228751820651894</v>
      </c>
      <c r="D9" s="197">
        <v>1.3268907008860589</v>
      </c>
      <c r="E9" s="197">
        <v>1.3178142312809422</v>
      </c>
      <c r="F9" s="197">
        <v>1.3026634320422534</v>
      </c>
      <c r="G9" s="197">
        <v>1.1292385761657429</v>
      </c>
      <c r="H9" s="197">
        <v>1.0751438138600693</v>
      </c>
      <c r="I9" s="197">
        <v>1.290946809455918</v>
      </c>
      <c r="J9" s="197">
        <v>2.0789423</v>
      </c>
      <c r="K9" s="197">
        <v>2.1414963</v>
      </c>
      <c r="L9" s="197">
        <v>2.2962333333333333</v>
      </c>
      <c r="M9" s="197">
        <v>1.4440721166666668</v>
      </c>
      <c r="N9" s="197">
        <v>2.9956364</v>
      </c>
      <c r="O9" s="197">
        <v>2.4743534333333335</v>
      </c>
      <c r="P9" s="197">
        <v>1.5123899666666667</v>
      </c>
      <c r="Q9" s="197">
        <v>3.486567590909091</v>
      </c>
      <c r="R9" s="197">
        <v>3.6415264999999999</v>
      </c>
      <c r="S9" s="197">
        <v>3.8481264999999998</v>
      </c>
      <c r="T9" s="197">
        <v>5.1811885000000002</v>
      </c>
      <c r="U9" s="197">
        <v>3.7790967763636365</v>
      </c>
      <c r="V9" s="197">
        <v>2.6451055000000001</v>
      </c>
      <c r="W9" s="197">
        <v>1.9071128049999999</v>
      </c>
      <c r="X9" s="197">
        <v>2.0517560510050004</v>
      </c>
      <c r="Y9" s="197">
        <v>1.7120817500000001</v>
      </c>
      <c r="Z9" s="197">
        <v>1.4297037500000001</v>
      </c>
      <c r="AA9" s="197">
        <v>1.7486969750000001</v>
      </c>
      <c r="AB9" s="197">
        <v>1.9298937809999999</v>
      </c>
      <c r="AC9" s="197">
        <v>1.8895026459499999</v>
      </c>
      <c r="AD9" s="197">
        <v>1.9831962665774998</v>
      </c>
      <c r="AE9" s="197">
        <v>2.2419012331898753</v>
      </c>
      <c r="AF9" s="197">
        <v>2.2603550524489435</v>
      </c>
      <c r="AG9" s="197">
        <v>2.3098773964651</v>
      </c>
      <c r="AH9" s="197">
        <v>1.9814148377785785</v>
      </c>
      <c r="AI9" s="197">
        <v>2.0089691851104932</v>
      </c>
      <c r="AJ9" s="197">
        <v>2.2595257739506214</v>
      </c>
      <c r="AK9" s="197">
        <v>1.8736711215544091</v>
      </c>
    </row>
    <row r="10" spans="2:37" x14ac:dyDescent="0.25">
      <c r="B10" s="196" t="s">
        <v>166</v>
      </c>
      <c r="C10" s="197">
        <v>3.3876815764E-2</v>
      </c>
      <c r="D10" s="197">
        <v>3.6533249521999996E-2</v>
      </c>
      <c r="E10" s="197">
        <v>3.4829703589999997E-2</v>
      </c>
      <c r="F10" s="197">
        <v>3.3392552226000002E-2</v>
      </c>
      <c r="G10" s="197">
        <v>3.4548194186000011E-2</v>
      </c>
      <c r="H10" s="197">
        <v>3.6832600133999992E-2</v>
      </c>
      <c r="I10" s="197">
        <v>3.5375758439999995E-2</v>
      </c>
      <c r="J10" s="197">
        <v>3.6167055847999993E-2</v>
      </c>
      <c r="K10" s="197">
        <v>3.7032904018000003E-2</v>
      </c>
      <c r="L10" s="197">
        <v>3.9544582329999994E-2</v>
      </c>
      <c r="M10" s="197">
        <v>3.9405292212000002E-2</v>
      </c>
      <c r="N10" s="197">
        <v>3.9097014703999997E-2</v>
      </c>
      <c r="O10" s="197">
        <v>4.0342867003999999E-2</v>
      </c>
      <c r="P10" s="197">
        <v>3.5692824178000002E-2</v>
      </c>
      <c r="Q10" s="197">
        <v>3.0673267438000001E-2</v>
      </c>
      <c r="R10" s="197">
        <v>3.1594320647999996E-2</v>
      </c>
      <c r="S10" s="197">
        <v>3.2118576863999992E-2</v>
      </c>
      <c r="T10" s="197">
        <v>3.1042866051999997E-2</v>
      </c>
      <c r="U10" s="197">
        <v>2.8461208841999996E-2</v>
      </c>
      <c r="V10" s="197">
        <v>2.72493953424E-2</v>
      </c>
      <c r="W10" s="197">
        <v>2.4383907173999998E-2</v>
      </c>
      <c r="X10" s="197">
        <v>2.4621071046E-2</v>
      </c>
      <c r="Y10" s="197">
        <v>2.2587468283600001E-2</v>
      </c>
      <c r="Z10" s="197">
        <v>1.9685013550399998E-2</v>
      </c>
      <c r="AA10" s="197">
        <v>1.87240441344E-2</v>
      </c>
      <c r="AB10" s="197">
        <v>2.0200677798399999E-2</v>
      </c>
      <c r="AC10" s="197">
        <v>1.7030250511999998E-2</v>
      </c>
      <c r="AD10" s="197">
        <v>2.2001657286399998E-2</v>
      </c>
      <c r="AE10" s="197">
        <v>1.1156837331199999E-2</v>
      </c>
      <c r="AF10" s="197">
        <v>1.7243360310000001E-2</v>
      </c>
      <c r="AG10" s="197">
        <v>1.608897917E-2</v>
      </c>
      <c r="AH10" s="197">
        <v>1.68702540996E-2</v>
      </c>
      <c r="AI10" s="197">
        <v>1.4375236906800001E-2</v>
      </c>
      <c r="AJ10" s="197">
        <v>1.2031869739999999E-2</v>
      </c>
      <c r="AK10" s="197">
        <v>1.1571425923200001E-2</v>
      </c>
    </row>
    <row r="11" spans="2:37" x14ac:dyDescent="0.25">
      <c r="B11" s="196" t="s">
        <v>167</v>
      </c>
      <c r="C11" s="197">
        <v>9.6172112688712179</v>
      </c>
      <c r="D11" s="197">
        <v>9.7618877483372088</v>
      </c>
      <c r="E11" s="197">
        <v>9.9069293728566912</v>
      </c>
      <c r="F11" s="197">
        <v>10.040986330132064</v>
      </c>
      <c r="G11" s="197">
        <v>10.180242401563589</v>
      </c>
      <c r="H11" s="197">
        <v>10.284966226364435</v>
      </c>
      <c r="I11" s="197">
        <v>9.9553483075904214</v>
      </c>
      <c r="J11" s="197">
        <v>9.3927941530146022</v>
      </c>
      <c r="K11" s="197">
        <v>10.253828970086687</v>
      </c>
      <c r="L11" s="197">
        <v>10.674029751223175</v>
      </c>
      <c r="M11" s="197">
        <v>9.7505407280264436</v>
      </c>
      <c r="N11" s="197">
        <v>9.47747803794201</v>
      </c>
      <c r="O11" s="197">
        <v>12.667978845918887</v>
      </c>
      <c r="P11" s="197">
        <v>14.733609365152631</v>
      </c>
      <c r="Q11" s="197">
        <v>14.019492829811812</v>
      </c>
      <c r="R11" s="197">
        <v>13.531175354757586</v>
      </c>
      <c r="S11" s="197">
        <v>13.661508739625376</v>
      </c>
      <c r="T11" s="197">
        <v>13.546553583843592</v>
      </c>
      <c r="U11" s="197">
        <v>14.329135451310577</v>
      </c>
      <c r="V11" s="197">
        <v>15.645736858754397</v>
      </c>
      <c r="W11" s="197">
        <v>18.198349178421253</v>
      </c>
      <c r="X11" s="197">
        <v>18.281160193197788</v>
      </c>
      <c r="Y11" s="197">
        <v>20.788154916762792</v>
      </c>
      <c r="Z11" s="197">
        <v>22.457259006099999</v>
      </c>
      <c r="AA11" s="197">
        <v>19.1333423136</v>
      </c>
      <c r="AB11" s="197">
        <v>20.443821065035397</v>
      </c>
      <c r="AC11" s="197">
        <v>21.617529312021031</v>
      </c>
      <c r="AD11" s="197">
        <v>26.959622036055968</v>
      </c>
      <c r="AE11" s="197">
        <v>27.034962758766365</v>
      </c>
      <c r="AF11" s="197">
        <v>29.598478592788528</v>
      </c>
      <c r="AG11" s="197">
        <v>26.696534950089564</v>
      </c>
      <c r="AH11" s="197">
        <v>30.087711571006931</v>
      </c>
      <c r="AI11" s="197">
        <v>33.753243379608676</v>
      </c>
      <c r="AJ11" s="197">
        <v>33.686849994461724</v>
      </c>
      <c r="AK11" s="197">
        <v>33.609883365906342</v>
      </c>
    </row>
    <row r="12" spans="2:37" s="194" customFormat="1" x14ac:dyDescent="0.25">
      <c r="B12" s="194" t="s">
        <v>5</v>
      </c>
      <c r="C12" s="198">
        <f>SUM(C2:C11)</f>
        <v>33.870718045109385</v>
      </c>
      <c r="D12" s="198">
        <f>SUM(D2:D11)</f>
        <v>33.882737483792738</v>
      </c>
      <c r="E12" s="198">
        <f t="shared" ref="E12:AD12" si="0">SUM(E2:E11)</f>
        <v>34.034052313979345</v>
      </c>
      <c r="F12" s="198">
        <f t="shared" si="0"/>
        <v>34.201767684736637</v>
      </c>
      <c r="G12" s="198">
        <f t="shared" si="0"/>
        <v>34.687727751907659</v>
      </c>
      <c r="H12" s="198">
        <f t="shared" si="0"/>
        <v>34.76630191740135</v>
      </c>
      <c r="I12" s="198">
        <f t="shared" si="0"/>
        <v>34.730086752240162</v>
      </c>
      <c r="J12" s="198">
        <f t="shared" si="0"/>
        <v>34.862635699167633</v>
      </c>
      <c r="K12" s="198">
        <f t="shared" si="0"/>
        <v>35.026180094109137</v>
      </c>
      <c r="L12" s="198">
        <f t="shared" si="0"/>
        <v>34.076181785481623</v>
      </c>
      <c r="M12" s="198">
        <f t="shared" si="0"/>
        <v>32.011903611708988</v>
      </c>
      <c r="N12" s="198">
        <f t="shared" si="0"/>
        <v>33.529973610541568</v>
      </c>
      <c r="O12" s="198">
        <f t="shared" si="0"/>
        <v>36.351951614156924</v>
      </c>
      <c r="P12" s="198">
        <f t="shared" si="0"/>
        <v>36.739558305566248</v>
      </c>
      <c r="Q12" s="198">
        <f t="shared" si="0"/>
        <v>37.830903371398243</v>
      </c>
      <c r="R12" s="198">
        <f t="shared" si="0"/>
        <v>35.734314088769835</v>
      </c>
      <c r="S12" s="198">
        <f t="shared" si="0"/>
        <v>36.48701943099627</v>
      </c>
      <c r="T12" s="198">
        <f t="shared" si="0"/>
        <v>38.339550326221385</v>
      </c>
      <c r="U12" s="198">
        <f t="shared" si="0"/>
        <v>37.551467209303041</v>
      </c>
      <c r="V12" s="198">
        <f t="shared" si="0"/>
        <v>37.128502094928834</v>
      </c>
      <c r="W12" s="198">
        <f t="shared" si="0"/>
        <v>37.258798944311508</v>
      </c>
      <c r="X12" s="198">
        <f t="shared" si="0"/>
        <v>37.231773151761836</v>
      </c>
      <c r="Y12" s="198">
        <f t="shared" si="0"/>
        <v>38.542245567375218</v>
      </c>
      <c r="Z12" s="198">
        <f t="shared" si="0"/>
        <v>39.885042390305991</v>
      </c>
      <c r="AA12" s="198">
        <f t="shared" si="0"/>
        <v>37.302697568388197</v>
      </c>
      <c r="AB12" s="198">
        <f t="shared" si="0"/>
        <v>38.174612492365114</v>
      </c>
      <c r="AC12" s="198">
        <f t="shared" si="0"/>
        <v>39.206909247214938</v>
      </c>
      <c r="AD12" s="198">
        <f t="shared" si="0"/>
        <v>44.78819680027852</v>
      </c>
      <c r="AE12" s="198">
        <f t="shared" ref="AE12:AF12" si="1">SUM(AE2:AE11)</f>
        <v>45.616327944891871</v>
      </c>
      <c r="AF12" s="198">
        <f t="shared" si="1"/>
        <v>47.565811743992505</v>
      </c>
      <c r="AG12" s="198">
        <f t="shared" ref="AG12:AH12" si="2">SUM(AG2:AG11)</f>
        <v>44.127678297804593</v>
      </c>
      <c r="AH12" s="198">
        <f t="shared" si="2"/>
        <v>47.190299938539965</v>
      </c>
      <c r="AI12" s="198">
        <f t="shared" ref="AI12:AJ12" si="3">SUM(AI2:AI11)</f>
        <v>51.173893525103523</v>
      </c>
      <c r="AJ12" s="198">
        <f t="shared" si="3"/>
        <v>51.57217284009684</v>
      </c>
      <c r="AK12" s="198">
        <f t="shared" ref="AK12" si="4">SUM(AK2:AK11)</f>
        <v>51.577561613509445</v>
      </c>
    </row>
    <row r="13" spans="2:37" x14ac:dyDescent="0.25">
      <c r="B13" s="199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</row>
    <row r="15" spans="2:37" s="194" customFormat="1" x14ac:dyDescent="0.25">
      <c r="B15" s="194" t="s">
        <v>168</v>
      </c>
      <c r="C15" s="195">
        <v>1990</v>
      </c>
      <c r="D15" s="195">
        <v>1991</v>
      </c>
      <c r="E15" s="195">
        <v>1992</v>
      </c>
      <c r="F15" s="195">
        <v>1993</v>
      </c>
      <c r="G15" s="195">
        <v>1994</v>
      </c>
      <c r="H15" s="195">
        <v>1995</v>
      </c>
      <c r="I15" s="195">
        <v>1996</v>
      </c>
      <c r="J15" s="195">
        <v>1997</v>
      </c>
      <c r="K15" s="195">
        <v>1998</v>
      </c>
      <c r="L15" s="195">
        <v>1999</v>
      </c>
      <c r="M15" s="195">
        <v>2000</v>
      </c>
      <c r="N15" s="195">
        <v>2001</v>
      </c>
      <c r="O15" s="195">
        <v>2002</v>
      </c>
      <c r="P15" s="195">
        <v>2003</v>
      </c>
      <c r="Q15" s="195">
        <v>2004</v>
      </c>
      <c r="R15" s="195">
        <v>2005</v>
      </c>
      <c r="S15" s="195">
        <v>2006</v>
      </c>
      <c r="T15" s="195">
        <v>2007</v>
      </c>
      <c r="U15" s="195">
        <v>2008</v>
      </c>
      <c r="V15" s="195">
        <v>2009</v>
      </c>
      <c r="W15" s="195">
        <v>2010</v>
      </c>
      <c r="X15" s="195">
        <v>2011</v>
      </c>
      <c r="Y15" s="195">
        <v>2012</v>
      </c>
      <c r="Z15" s="195">
        <v>2013</v>
      </c>
      <c r="AA15" s="195">
        <v>2014</v>
      </c>
      <c r="AB15" s="195">
        <v>2015</v>
      </c>
      <c r="AC15" s="195">
        <v>2016</v>
      </c>
      <c r="AD15" s="195">
        <v>2017</v>
      </c>
      <c r="AE15" s="195">
        <v>2018</v>
      </c>
      <c r="AF15" s="195">
        <v>2019</v>
      </c>
      <c r="AG15" s="195">
        <v>2020</v>
      </c>
      <c r="AH15" s="195">
        <v>2021</v>
      </c>
      <c r="AI15" s="195">
        <v>2022</v>
      </c>
      <c r="AJ15" s="195">
        <v>2023</v>
      </c>
      <c r="AK15" s="195">
        <v>2024</v>
      </c>
    </row>
    <row r="16" spans="2:37" x14ac:dyDescent="0.25">
      <c r="B16" s="196" t="s">
        <v>158</v>
      </c>
      <c r="C16" s="197">
        <f t="shared" ref="C16:AD24" si="5">C2*44/12*0.6</f>
        <v>17.438550360000004</v>
      </c>
      <c r="D16" s="197">
        <f t="shared" si="5"/>
        <v>17.537536939999995</v>
      </c>
      <c r="E16" s="197">
        <f t="shared" si="5"/>
        <v>17.680793900000001</v>
      </c>
      <c r="F16" s="197">
        <f t="shared" si="5"/>
        <v>17.778288219999997</v>
      </c>
      <c r="G16" s="197">
        <f t="shared" si="5"/>
        <v>17.836983780000001</v>
      </c>
      <c r="H16" s="197">
        <f t="shared" si="5"/>
        <v>17.913586460000001</v>
      </c>
      <c r="I16" s="197">
        <f t="shared" si="5"/>
        <v>18.036946619999998</v>
      </c>
      <c r="J16" s="197">
        <f t="shared" si="5"/>
        <v>18.226961060000001</v>
      </c>
      <c r="K16" s="197">
        <f t="shared" si="5"/>
        <v>18.419960019999994</v>
      </c>
      <c r="L16" s="197">
        <f t="shared" si="5"/>
        <v>18.611466719999999</v>
      </c>
      <c r="M16" s="197">
        <f t="shared" si="5"/>
        <v>18.849730900000001</v>
      </c>
      <c r="N16" s="197">
        <f t="shared" si="5"/>
        <v>19.136742239999993</v>
      </c>
      <c r="O16" s="197">
        <f t="shared" si="5"/>
        <v>19.484936239999993</v>
      </c>
      <c r="P16" s="197">
        <f t="shared" si="5"/>
        <v>19.796818579999997</v>
      </c>
      <c r="Q16" s="197">
        <f t="shared" si="5"/>
        <v>20.121633839999994</v>
      </c>
      <c r="R16" s="197">
        <f t="shared" si="5"/>
        <v>20.562347960000007</v>
      </c>
      <c r="S16" s="197">
        <f t="shared" si="5"/>
        <v>21.055291179999998</v>
      </c>
      <c r="T16" s="197">
        <f t="shared" si="5"/>
        <v>21.766104360000007</v>
      </c>
      <c r="U16" s="197">
        <f t="shared" si="5"/>
        <v>22.309784420000007</v>
      </c>
      <c r="V16" s="197">
        <f t="shared" si="5"/>
        <v>22.550038279999995</v>
      </c>
      <c r="W16" s="197">
        <f t="shared" si="5"/>
        <v>22.656486160000007</v>
      </c>
      <c r="X16" s="197">
        <f t="shared" si="5"/>
        <v>22.756467579999995</v>
      </c>
      <c r="Y16" s="197">
        <f t="shared" si="5"/>
        <v>22.849982539999992</v>
      </c>
      <c r="Z16" s="197">
        <f t="shared" si="5"/>
        <v>22.954440739999992</v>
      </c>
      <c r="AA16" s="197">
        <f t="shared" si="5"/>
        <v>23.107148679999995</v>
      </c>
      <c r="AB16" s="197">
        <f t="shared" si="5"/>
        <v>23.318054760000006</v>
      </c>
      <c r="AC16" s="197">
        <f t="shared" si="5"/>
        <v>23.575718320000004</v>
      </c>
      <c r="AD16" s="197">
        <f t="shared" si="5"/>
        <v>23.930378779999995</v>
      </c>
      <c r="AE16" s="197">
        <f t="shared" ref="AE16:AF23" si="6">AE2*44/12*0.6</f>
        <v>24.298469579999995</v>
      </c>
      <c r="AF16" s="197">
        <f t="shared" si="6"/>
        <v>24.664570699999995</v>
      </c>
      <c r="AG16" s="197">
        <f t="shared" ref="AG16:AH16" si="7">AG2*44/12*0.6</f>
        <v>25.019728579999995</v>
      </c>
      <c r="AH16" s="197">
        <f t="shared" si="7"/>
        <v>25.242572739999993</v>
      </c>
      <c r="AI16" s="197">
        <f t="shared" ref="AI16:AJ16" si="8">AI2*44/12*0.6</f>
        <v>25.7862528</v>
      </c>
      <c r="AJ16" s="197">
        <f t="shared" si="8"/>
        <v>26.271734719999998</v>
      </c>
      <c r="AK16" s="197">
        <f t="shared" ref="AK16" si="9">AK2*44/12*0.6</f>
        <v>26.762688260000004</v>
      </c>
    </row>
    <row r="17" spans="2:37" x14ac:dyDescent="0.25">
      <c r="B17" s="196" t="s">
        <v>159</v>
      </c>
      <c r="C17" s="197">
        <f t="shared" si="5"/>
        <v>7.7440000000000009E-2</v>
      </c>
      <c r="D17" s="197">
        <f t="shared" si="5"/>
        <v>7.7440000000000009E-2</v>
      </c>
      <c r="E17" s="197">
        <f t="shared" si="5"/>
        <v>7.7440000000000009E-2</v>
      </c>
      <c r="F17" s="197">
        <f t="shared" si="5"/>
        <v>7.7440000000000009E-2</v>
      </c>
      <c r="G17" s="197">
        <f t="shared" si="5"/>
        <v>6.6879999999999995E-2</v>
      </c>
      <c r="H17" s="197">
        <f t="shared" si="5"/>
        <v>5.983999999999999E-2</v>
      </c>
      <c r="I17" s="197">
        <f t="shared" si="5"/>
        <v>7.3919999999999986E-2</v>
      </c>
      <c r="J17" s="197">
        <f t="shared" si="5"/>
        <v>8.4479999999999986E-2</v>
      </c>
      <c r="K17" s="197">
        <f t="shared" si="5"/>
        <v>8.4479999999999986E-2</v>
      </c>
      <c r="L17" s="197">
        <f t="shared" si="5"/>
        <v>9.151999999999999E-2</v>
      </c>
      <c r="M17" s="197">
        <f t="shared" si="5"/>
        <v>0.10207999999999999</v>
      </c>
      <c r="N17" s="197">
        <f t="shared" si="5"/>
        <v>0.10911999999999998</v>
      </c>
      <c r="O17" s="197">
        <f t="shared" si="5"/>
        <v>0.11263999999999999</v>
      </c>
      <c r="P17" s="197">
        <f t="shared" si="5"/>
        <v>0.11615999999999999</v>
      </c>
      <c r="Q17" s="197">
        <f t="shared" si="5"/>
        <v>0.11967999999999998</v>
      </c>
      <c r="R17" s="197">
        <f t="shared" si="5"/>
        <v>0.11967999999999998</v>
      </c>
      <c r="S17" s="197">
        <f t="shared" si="5"/>
        <v>0.1232</v>
      </c>
      <c r="T17" s="197">
        <f t="shared" si="5"/>
        <v>0.11615999999999999</v>
      </c>
      <c r="U17" s="197">
        <f t="shared" si="5"/>
        <v>9.8559999999999995E-2</v>
      </c>
      <c r="V17" s="197">
        <f t="shared" si="5"/>
        <v>0.11615999999999999</v>
      </c>
      <c r="W17" s="197">
        <f t="shared" si="5"/>
        <v>8.095999999999999E-2</v>
      </c>
      <c r="X17" s="197">
        <f t="shared" si="5"/>
        <v>6.3359999999999986E-2</v>
      </c>
      <c r="Y17" s="197">
        <f t="shared" si="5"/>
        <v>6.6879999999999995E-2</v>
      </c>
      <c r="Z17" s="197">
        <f t="shared" si="5"/>
        <v>6.3359999999999986E-2</v>
      </c>
      <c r="AA17" s="197">
        <f t="shared" si="5"/>
        <v>6.3359999999999986E-2</v>
      </c>
      <c r="AB17" s="197">
        <f t="shared" si="5"/>
        <v>6.6879999999999995E-2</v>
      </c>
      <c r="AC17" s="197">
        <f t="shared" si="5"/>
        <v>6.6879999999999995E-2</v>
      </c>
      <c r="AD17" s="197">
        <f t="shared" si="5"/>
        <v>7.3919999999999986E-2</v>
      </c>
      <c r="AE17" s="197">
        <f t="shared" si="6"/>
        <v>7.2159999999999988E-2</v>
      </c>
      <c r="AF17" s="197">
        <f t="shared" si="6"/>
        <v>7.039999999999999E-2</v>
      </c>
      <c r="AG17" s="197">
        <f t="shared" ref="AG17:AH17" si="10">AG3*44/12*0.6</f>
        <v>6.6879999999999995E-2</v>
      </c>
      <c r="AH17" s="197">
        <f t="shared" si="10"/>
        <v>7.039999999999999E-2</v>
      </c>
      <c r="AI17" s="197">
        <f t="shared" ref="AI17:AJ17" si="11">AI3*44/12*0.6</f>
        <v>7.2159999999999988E-2</v>
      </c>
      <c r="AJ17" s="197">
        <f t="shared" si="11"/>
        <v>7.039999999999999E-2</v>
      </c>
      <c r="AK17" s="197">
        <f t="shared" ref="AK17" si="12">AK3*44/12*0.6</f>
        <v>7.039999999999999E-2</v>
      </c>
    </row>
    <row r="18" spans="2:37" x14ac:dyDescent="0.25">
      <c r="B18" s="196" t="s">
        <v>160</v>
      </c>
      <c r="C18" s="197">
        <f t="shared" si="5"/>
        <v>15.91234256309744</v>
      </c>
      <c r="D18" s="197">
        <f t="shared" si="5"/>
        <v>15.506832197702128</v>
      </c>
      <c r="E18" s="197">
        <f t="shared" si="5"/>
        <v>15.401092324351465</v>
      </c>
      <c r="F18" s="197">
        <f t="shared" si="5"/>
        <v>15.413930859119789</v>
      </c>
      <c r="G18" s="197">
        <f t="shared" si="5"/>
        <v>15.443442778578538</v>
      </c>
      <c r="H18" s="197">
        <f t="shared" si="5"/>
        <v>15.309705971224428</v>
      </c>
      <c r="I18" s="197">
        <f t="shared" si="5"/>
        <v>15.234458748435326</v>
      </c>
      <c r="J18" s="197">
        <f t="shared" si="5"/>
        <v>15.421109185610776</v>
      </c>
      <c r="K18" s="197">
        <f t="shared" si="5"/>
        <v>14.813395577728992</v>
      </c>
      <c r="L18" s="197">
        <f t="shared" si="5"/>
        <v>14.889389080012835</v>
      </c>
      <c r="M18" s="197">
        <f t="shared" si="5"/>
        <v>14.564538875313749</v>
      </c>
      <c r="N18" s="197">
        <f t="shared" si="5"/>
        <v>14.612485611862745</v>
      </c>
      <c r="O18" s="197">
        <f t="shared" si="5"/>
        <v>14.439559614783176</v>
      </c>
      <c r="P18" s="197">
        <f t="shared" si="5"/>
        <v>13.605404860631802</v>
      </c>
      <c r="Q18" s="197">
        <f t="shared" si="5"/>
        <v>13.626861627480325</v>
      </c>
      <c r="R18" s="197">
        <f t="shared" si="5"/>
        <v>13.853503612499116</v>
      </c>
      <c r="S18" s="197">
        <f t="shared" si="5"/>
        <v>14.295887607036383</v>
      </c>
      <c r="T18" s="197">
        <f t="shared" si="5"/>
        <v>14.030471031223973</v>
      </c>
      <c r="U18" s="197">
        <f t="shared" si="5"/>
        <v>11.516668305922829</v>
      </c>
      <c r="V18" s="197">
        <f t="shared" si="5"/>
        <v>9.1433412473700617</v>
      </c>
      <c r="W18" s="197">
        <f t="shared" si="5"/>
        <v>7.4126836354079861</v>
      </c>
      <c r="X18" s="197">
        <f t="shared" si="5"/>
        <v>7.1213030601348377</v>
      </c>
      <c r="Y18" s="197">
        <f t="shared" si="5"/>
        <v>6.6560709042602637</v>
      </c>
      <c r="Z18" s="197">
        <f t="shared" si="5"/>
        <v>6.8327223075006494</v>
      </c>
      <c r="AA18" s="197">
        <f t="shared" si="5"/>
        <v>7.489968631464861</v>
      </c>
      <c r="AB18" s="197">
        <f t="shared" si="5"/>
        <v>6.3608651686942741</v>
      </c>
      <c r="AC18" s="197">
        <f t="shared" si="5"/>
        <v>5.1666792202037977</v>
      </c>
      <c r="AD18" s="197">
        <f t="shared" si="5"/>
        <v>4.6429141649568271</v>
      </c>
      <c r="AE18" s="197">
        <f t="shared" si="6"/>
        <v>4.5140814879686113</v>
      </c>
      <c r="AF18" s="197">
        <f t="shared" si="6"/>
        <v>4.3825449090774242</v>
      </c>
      <c r="AG18" s="197">
        <f t="shared" ref="AG18:AH18" si="13">AG4*44/12*0.6</f>
        <v>3.7982728344921708</v>
      </c>
      <c r="AH18" s="197">
        <f t="shared" si="13"/>
        <v>4.2690144340596232</v>
      </c>
      <c r="AI18" s="197">
        <f t="shared" ref="AI18:AJ18" si="14">AI4*44/12*0.6</f>
        <v>3.993594909707443</v>
      </c>
      <c r="AJ18" s="197">
        <f t="shared" si="14"/>
        <v>4.6307305645354315</v>
      </c>
      <c r="AK18" s="197">
        <f t="shared" ref="AK18" si="15">AK4*44/12*0.6</f>
        <v>4.9858018102031574</v>
      </c>
    </row>
    <row r="19" spans="2:37" x14ac:dyDescent="0.25">
      <c r="B19" s="196" t="s">
        <v>161</v>
      </c>
      <c r="C19" s="197">
        <f t="shared" si="5"/>
        <v>3.267384542787529</v>
      </c>
      <c r="D19" s="197">
        <f t="shared" si="5"/>
        <v>3.267384542787529</v>
      </c>
      <c r="E19" s="197">
        <f t="shared" si="5"/>
        <v>3.267384542787529</v>
      </c>
      <c r="F19" s="197">
        <f t="shared" si="5"/>
        <v>3.267384542787529</v>
      </c>
      <c r="G19" s="197">
        <f t="shared" si="5"/>
        <v>4.2134646192562402</v>
      </c>
      <c r="H19" s="197">
        <f t="shared" si="5"/>
        <v>4.4747374831087745</v>
      </c>
      <c r="I19" s="197">
        <f t="shared" si="5"/>
        <v>4.7389084508157362</v>
      </c>
      <c r="J19" s="197">
        <f t="shared" si="5"/>
        <v>4.1945939803631633</v>
      </c>
      <c r="K19" s="197">
        <f t="shared" si="5"/>
        <v>3.0522380327995053</v>
      </c>
      <c r="L19" s="197">
        <f t="shared" si="5"/>
        <v>1.2062989231577499</v>
      </c>
      <c r="M19" s="197">
        <f t="shared" si="5"/>
        <v>1.5874781298003942</v>
      </c>
      <c r="N19" s="197">
        <f t="shared" si="5"/>
        <v>2.4498254344032562</v>
      </c>
      <c r="O19" s="197">
        <f t="shared" si="5"/>
        <v>3.1912662577165802</v>
      </c>
      <c r="P19" s="197">
        <f t="shared" si="5"/>
        <v>2.174562627658672</v>
      </c>
      <c r="Q19" s="197">
        <f t="shared" si="5"/>
        <v>1.9397578248020664</v>
      </c>
      <c r="R19" s="197">
        <f t="shared" si="5"/>
        <v>1.7866344975539925</v>
      </c>
      <c r="S19" s="197">
        <f t="shared" si="5"/>
        <v>3.1368742986276485</v>
      </c>
      <c r="T19" s="197">
        <f t="shared" si="5"/>
        <v>2.9175534062816992</v>
      </c>
      <c r="U19" s="197">
        <f t="shared" si="5"/>
        <v>2.8690087383968681</v>
      </c>
      <c r="V19" s="197">
        <f t="shared" si="5"/>
        <v>1.4780819675602734</v>
      </c>
      <c r="W19" s="197">
        <f t="shared" si="5"/>
        <v>1.6593970951071035</v>
      </c>
      <c r="X19" s="197">
        <f t="shared" si="5"/>
        <v>1.7342230333086441</v>
      </c>
      <c r="Y19" s="197">
        <f t="shared" si="5"/>
        <v>1.8821546098308155</v>
      </c>
      <c r="Z19" s="197">
        <f t="shared" si="5"/>
        <v>1.4891681126144496</v>
      </c>
      <c r="AA19" s="197">
        <f t="shared" si="5"/>
        <v>1.6590537776163199</v>
      </c>
      <c r="AB19" s="197">
        <f t="shared" si="5"/>
        <v>1.2859851295629576</v>
      </c>
      <c r="AC19" s="197">
        <f t="shared" si="5"/>
        <v>1.6593271634048885</v>
      </c>
      <c r="AD19" s="197">
        <f t="shared" si="5"/>
        <v>2.2284917369214283</v>
      </c>
      <c r="AE19" s="197">
        <f t="shared" si="6"/>
        <v>3.2015372997815881</v>
      </c>
      <c r="AF19" s="197">
        <f t="shared" si="6"/>
        <v>3.1392845028812766</v>
      </c>
      <c r="AG19" s="197">
        <f t="shared" ref="AG19:AH19" si="16">AG5*44/12*0.6</f>
        <v>2.3534799845015599</v>
      </c>
      <c r="AH19" s="197">
        <f t="shared" si="16"/>
        <v>2.2593488587812409</v>
      </c>
      <c r="AI19" s="197">
        <f t="shared" ref="AI19:AJ19" si="17">AI5*44/12*0.6</f>
        <v>1.9775137640013867</v>
      </c>
      <c r="AJ19" s="197">
        <f t="shared" si="17"/>
        <v>1.5281706382810678</v>
      </c>
      <c r="AK19" s="197">
        <f t="shared" ref="AK19" si="18">AK5*44/12*0.6</f>
        <v>1.9127326112011094</v>
      </c>
    </row>
    <row r="20" spans="2:37" x14ac:dyDescent="0.25">
      <c r="B20" s="196" t="s">
        <v>162</v>
      </c>
      <c r="C20" s="197">
        <f t="shared" si="5"/>
        <v>0.61987086261478042</v>
      </c>
      <c r="D20" s="197">
        <f t="shared" si="5"/>
        <v>0.61987086261478042</v>
      </c>
      <c r="E20" s="197">
        <f t="shared" si="5"/>
        <v>0.61987086261478042</v>
      </c>
      <c r="F20" s="197">
        <f t="shared" si="5"/>
        <v>0.62008000883257741</v>
      </c>
      <c r="G20" s="197">
        <f t="shared" si="5"/>
        <v>0.73809351414832547</v>
      </c>
      <c r="H20" s="197">
        <f t="shared" si="5"/>
        <v>0.59467631116104469</v>
      </c>
      <c r="I20" s="197">
        <f t="shared" si="5"/>
        <v>0.44223692560736011</v>
      </c>
      <c r="J20" s="197">
        <f t="shared" si="5"/>
        <v>0.39322240869711872</v>
      </c>
      <c r="K20" s="197">
        <f t="shared" si="5"/>
        <v>0.27629040948129335</v>
      </c>
      <c r="L20" s="197">
        <f t="shared" si="5"/>
        <v>0.23711126865533724</v>
      </c>
      <c r="M20" s="197">
        <f t="shared" si="5"/>
        <v>0.1979321278293811</v>
      </c>
      <c r="N20" s="197">
        <f t="shared" si="5"/>
        <v>0.18113167820839468</v>
      </c>
      <c r="O20" s="197">
        <f t="shared" si="5"/>
        <v>0.15278131210054333</v>
      </c>
      <c r="P20" s="197">
        <f t="shared" si="5"/>
        <v>0.15202797292788717</v>
      </c>
      <c r="Q20" s="197">
        <f t="shared" si="5"/>
        <v>0.11379618191083282</v>
      </c>
      <c r="R20" s="197">
        <f t="shared" si="5"/>
        <v>0.18773968961668627</v>
      </c>
      <c r="S20" s="197">
        <f t="shared" si="5"/>
        <v>0.27265030211825814</v>
      </c>
      <c r="T20" s="197">
        <f t="shared" si="5"/>
        <v>0.23199269016715299</v>
      </c>
      <c r="U20" s="197">
        <f t="shared" si="5"/>
        <v>0.20511464925634923</v>
      </c>
      <c r="V20" s="197">
        <f t="shared" si="5"/>
        <v>0.13827316920285129</v>
      </c>
      <c r="W20" s="197">
        <f t="shared" si="5"/>
        <v>0.11740808205370476</v>
      </c>
      <c r="X20" s="197">
        <f t="shared" si="5"/>
        <v>0.12651677817325457</v>
      </c>
      <c r="Y20" s="197">
        <f t="shared" si="5"/>
        <v>0.16424720310646779</v>
      </c>
      <c r="Z20" s="197">
        <f t="shared" si="5"/>
        <v>0.12596862938280101</v>
      </c>
      <c r="AA20" s="197">
        <f t="shared" si="5"/>
        <v>0.15076415186837186</v>
      </c>
      <c r="AB20" s="197">
        <f t="shared" si="5"/>
        <v>9.6963351283090526E-2</v>
      </c>
      <c r="AC20" s="197">
        <f t="shared" si="5"/>
        <v>0.13678885803007249</v>
      </c>
      <c r="AD20" s="197">
        <f t="shared" si="5"/>
        <v>0.14172408179649809</v>
      </c>
      <c r="AE20" s="197">
        <f t="shared" si="6"/>
        <v>0.15754764432717505</v>
      </c>
      <c r="AF20" s="197">
        <f t="shared" si="6"/>
        <v>0.12658850024541579</v>
      </c>
      <c r="AG20" s="197">
        <f t="shared" ref="AG20:AH20" si="19">AG6*44/12*0.6</f>
        <v>0.15479572040879644</v>
      </c>
      <c r="AH20" s="197">
        <f t="shared" si="19"/>
        <v>0.12314859534744253</v>
      </c>
      <c r="AI20" s="197">
        <f t="shared" ref="AI20:AJ20" si="20">AI6*44/12*0.6</f>
        <v>0.13759619591893021</v>
      </c>
      <c r="AJ20" s="197">
        <f t="shared" si="20"/>
        <v>0.10594907085757625</v>
      </c>
      <c r="AK20" s="197">
        <f t="shared" ref="AK20" si="21">AK6*44/12*0.6</f>
        <v>0.11007695673514414</v>
      </c>
    </row>
    <row r="21" spans="2:37" x14ac:dyDescent="0.25">
      <c r="B21" s="196" t="s">
        <v>163</v>
      </c>
      <c r="C21" s="197">
        <f t="shared" si="5"/>
        <v>6.6508721840000007</v>
      </c>
      <c r="D21" s="197">
        <f t="shared" si="5"/>
        <v>6.6508721840000007</v>
      </c>
      <c r="E21" s="197">
        <f t="shared" si="5"/>
        <v>6.6508721840000007</v>
      </c>
      <c r="F21" s="197">
        <f t="shared" si="5"/>
        <v>6.6508721840000007</v>
      </c>
      <c r="G21" s="197">
        <f t="shared" si="5"/>
        <v>6.6508721840000007</v>
      </c>
      <c r="H21" s="197">
        <f t="shared" si="5"/>
        <v>6.653644184</v>
      </c>
      <c r="I21" s="197">
        <f t="shared" si="5"/>
        <v>6.653644184</v>
      </c>
      <c r="J21" s="197">
        <f t="shared" si="5"/>
        <v>6.653644184</v>
      </c>
      <c r="K21" s="197">
        <f t="shared" si="5"/>
        <v>6.653644184</v>
      </c>
      <c r="L21" s="197">
        <f t="shared" si="5"/>
        <v>6.3206737357499998</v>
      </c>
      <c r="M21" s="197">
        <f t="shared" si="5"/>
        <v>6.1284430116250013</v>
      </c>
      <c r="N21" s="197">
        <f t="shared" si="5"/>
        <v>5.8228359495625011</v>
      </c>
      <c r="O21" s="197">
        <f t="shared" si="5"/>
        <v>5.4413935547812491</v>
      </c>
      <c r="P21" s="197">
        <f t="shared" si="5"/>
        <v>5.5010525294999999</v>
      </c>
      <c r="Q21" s="197">
        <f t="shared" si="5"/>
        <v>5.1527171622666676</v>
      </c>
      <c r="R21" s="197">
        <f t="shared" si="5"/>
        <v>2.1806903163981981</v>
      </c>
      <c r="S21" s="197">
        <f t="shared" si="5"/>
        <v>2.2175209641328828</v>
      </c>
      <c r="T21" s="197">
        <f t="shared" si="5"/>
        <v>2.6174211402439189</v>
      </c>
      <c r="U21" s="197">
        <f t="shared" si="5"/>
        <v>2.4952706465549555</v>
      </c>
      <c r="V21" s="197">
        <f t="shared" si="5"/>
        <v>3.0169052256972972</v>
      </c>
      <c r="W21" s="197">
        <f t="shared" si="5"/>
        <v>1.6532733456069504</v>
      </c>
      <c r="X21" s="197">
        <f t="shared" si="5"/>
        <v>1.7815509287119693</v>
      </c>
      <c r="Y21" s="197">
        <f t="shared" si="5"/>
        <v>1.7488565939258682</v>
      </c>
      <c r="Z21" s="197">
        <f t="shared" si="5"/>
        <v>1.7102390559444014</v>
      </c>
      <c r="AA21" s="197">
        <f t="shared" si="5"/>
        <v>1.4572340774888033</v>
      </c>
      <c r="AB21" s="197">
        <f t="shared" si="5"/>
        <v>1.3377515212285715</v>
      </c>
      <c r="AC21" s="197">
        <f t="shared" si="5"/>
        <v>1.6357233435714282</v>
      </c>
      <c r="AD21" s="197">
        <f t="shared" si="5"/>
        <v>1.9361783851142855</v>
      </c>
      <c r="AE21" s="197">
        <f t="shared" si="6"/>
        <v>2.0721837422523808</v>
      </c>
      <c r="AF21" s="197">
        <f t="shared" si="6"/>
        <v>1.2221498123749619</v>
      </c>
      <c r="AG21" s="197">
        <f t="shared" ref="AG21:AH21" si="22">AG7*44/12*0.6</f>
        <v>0.93480633977332361</v>
      </c>
      <c r="AH21" s="197">
        <f t="shared" si="22"/>
        <v>0.62603283825238099</v>
      </c>
      <c r="AI21" s="197">
        <f t="shared" ref="AI21:AJ21" si="23">AI7*44/12*0.6</f>
        <v>0.93475624622285713</v>
      </c>
      <c r="AJ21" s="197">
        <f t="shared" si="23"/>
        <v>1.2317324506038101</v>
      </c>
      <c r="AK21" s="197">
        <f t="shared" ref="AK21" si="24">AK7*44/12*0.6</f>
        <v>0.97072465053666646</v>
      </c>
    </row>
    <row r="22" spans="2:37" x14ac:dyDescent="0.25">
      <c r="B22" s="196" t="s">
        <v>164</v>
      </c>
      <c r="C22" s="197">
        <f t="shared" si="5"/>
        <v>6.4063999999999988</v>
      </c>
      <c r="D22" s="197">
        <f t="shared" si="5"/>
        <v>6.4063999999999988</v>
      </c>
      <c r="E22" s="197">
        <f t="shared" si="5"/>
        <v>6.4063999999999988</v>
      </c>
      <c r="F22" s="197">
        <f t="shared" si="5"/>
        <v>6.4063999999999988</v>
      </c>
      <c r="G22" s="197">
        <f t="shared" si="5"/>
        <v>6.4063999999999988</v>
      </c>
      <c r="H22" s="197">
        <f t="shared" si="5"/>
        <v>6.4063999999999988</v>
      </c>
      <c r="I22" s="197">
        <f t="shared" si="5"/>
        <v>6.4063999999999988</v>
      </c>
      <c r="J22" s="197">
        <f t="shared" si="5"/>
        <v>6.4063999999999988</v>
      </c>
      <c r="K22" s="197">
        <f t="shared" si="5"/>
        <v>6.4063999999999988</v>
      </c>
      <c r="L22" s="197">
        <f t="shared" si="5"/>
        <v>4.9895633333333329</v>
      </c>
      <c r="M22" s="197">
        <f t="shared" si="5"/>
        <v>4.2811449999999995</v>
      </c>
      <c r="N22" s="197">
        <f t="shared" si="5"/>
        <v>3.9269358333333324</v>
      </c>
      <c r="O22" s="197">
        <f t="shared" si="5"/>
        <v>3.7498312499999997</v>
      </c>
      <c r="P22" s="197">
        <f t="shared" si="5"/>
        <v>3.6612789583333325</v>
      </c>
      <c r="Q22" s="197">
        <f t="shared" si="5"/>
        <v>3.5727266666666666</v>
      </c>
      <c r="R22" s="197">
        <f t="shared" si="5"/>
        <v>2.0754433333333329</v>
      </c>
      <c r="S22" s="197">
        <f t="shared" si="5"/>
        <v>0.5781599999999999</v>
      </c>
      <c r="T22" s="197">
        <f t="shared" si="5"/>
        <v>1.3979811999999998</v>
      </c>
      <c r="U22" s="197">
        <f t="shared" si="5"/>
        <v>3.2180955399999993</v>
      </c>
      <c r="V22" s="197">
        <f t="shared" si="5"/>
        <v>4.9401028599999997</v>
      </c>
      <c r="W22" s="197">
        <f t="shared" si="5"/>
        <v>4.1034883999999998</v>
      </c>
      <c r="X22" s="197">
        <f t="shared" si="5"/>
        <v>3.5398974599999993</v>
      </c>
      <c r="Y22" s="197">
        <f t="shared" si="5"/>
        <v>1.8745353</v>
      </c>
      <c r="Z22" s="197">
        <f t="shared" si="5"/>
        <v>1.9765693199999994</v>
      </c>
      <c r="AA22" s="197">
        <f t="shared" si="5"/>
        <v>2.1567259999999995</v>
      </c>
      <c r="AB22" s="197">
        <f t="shared" si="5"/>
        <v>2.2510333999999999</v>
      </c>
      <c r="AC22" s="197">
        <f t="shared" si="5"/>
        <v>2.2611465800000001</v>
      </c>
      <c r="AD22" s="197">
        <f t="shared" si="5"/>
        <v>1.8578218999999996</v>
      </c>
      <c r="AE22" s="197">
        <f t="shared" si="6"/>
        <v>1.6062958999999999</v>
      </c>
      <c r="AF22" s="197">
        <f t="shared" si="6"/>
        <v>0.91187799999999974</v>
      </c>
      <c r="AG22" s="197">
        <f t="shared" ref="AG22:AH22" si="25">AG8*44/12*0.6</f>
        <v>0.90342587940000008</v>
      </c>
      <c r="AH22" s="197">
        <f t="shared" si="25"/>
        <v>0.63894974000000004</v>
      </c>
      <c r="AI22" s="197">
        <f t="shared" ref="AI22:AJ22" si="26">AI8*44/12*0.6</f>
        <v>0.97219867579999997</v>
      </c>
      <c r="AJ22" s="197">
        <f t="shared" si="26"/>
        <v>0.51156599999999997</v>
      </c>
      <c r="AK22" s="197">
        <f t="shared" ref="AK22" si="27">AK8*44/12*0.6</f>
        <v>0.56893425160000011</v>
      </c>
    </row>
    <row r="23" spans="2:37" x14ac:dyDescent="0.25">
      <c r="B23" s="196" t="s">
        <v>165</v>
      </c>
      <c r="C23" s="197">
        <f t="shared" si="5"/>
        <v>2.9103254005434165</v>
      </c>
      <c r="D23" s="197">
        <f t="shared" si="5"/>
        <v>2.9191595419493295</v>
      </c>
      <c r="E23" s="197">
        <f t="shared" si="5"/>
        <v>2.899191308818073</v>
      </c>
      <c r="F23" s="197">
        <f t="shared" si="5"/>
        <v>2.8658595504929578</v>
      </c>
      <c r="G23" s="197">
        <f t="shared" si="5"/>
        <v>2.4843248675646343</v>
      </c>
      <c r="H23" s="197">
        <f t="shared" si="5"/>
        <v>2.3653163904921524</v>
      </c>
      <c r="I23" s="197">
        <f t="shared" si="5"/>
        <v>2.8400829808030195</v>
      </c>
      <c r="J23" s="197">
        <f t="shared" si="5"/>
        <v>4.57367306</v>
      </c>
      <c r="K23" s="197">
        <f t="shared" si="5"/>
        <v>4.7112918599999993</v>
      </c>
      <c r="L23" s="197">
        <f t="shared" si="5"/>
        <v>5.0517133333333328</v>
      </c>
      <c r="M23" s="197">
        <f t="shared" si="5"/>
        <v>3.1769586566666663</v>
      </c>
      <c r="N23" s="197">
        <f t="shared" si="5"/>
        <v>6.5904000800000002</v>
      </c>
      <c r="O23" s="197">
        <f t="shared" si="5"/>
        <v>5.4435775533333333</v>
      </c>
      <c r="P23" s="197">
        <f t="shared" si="5"/>
        <v>3.3272579266666669</v>
      </c>
      <c r="Q23" s="197">
        <f t="shared" si="5"/>
        <v>7.6704486999999997</v>
      </c>
      <c r="R23" s="197">
        <f t="shared" si="5"/>
        <v>8.0113582999999995</v>
      </c>
      <c r="S23" s="197">
        <f t="shared" si="5"/>
        <v>8.4658783</v>
      </c>
      <c r="T23" s="197">
        <f t="shared" si="5"/>
        <v>11.3986147</v>
      </c>
      <c r="U23" s="197">
        <f t="shared" si="5"/>
        <v>8.3140129080000005</v>
      </c>
      <c r="V23" s="197">
        <f t="shared" si="5"/>
        <v>5.8192320999999998</v>
      </c>
      <c r="W23" s="197">
        <f t="shared" si="5"/>
        <v>4.1956481710000002</v>
      </c>
      <c r="X23" s="197">
        <f t="shared" si="5"/>
        <v>4.5138633122110008</v>
      </c>
      <c r="Y23" s="197">
        <f t="shared" si="5"/>
        <v>3.7665798500000003</v>
      </c>
      <c r="Z23" s="197">
        <f t="shared" si="5"/>
        <v>3.1453482499999996</v>
      </c>
      <c r="AA23" s="197">
        <f t="shared" si="5"/>
        <v>3.8471333450000005</v>
      </c>
      <c r="AB23" s="197">
        <f t="shared" si="5"/>
        <v>4.2457663181999994</v>
      </c>
      <c r="AC23" s="197">
        <f t="shared" si="5"/>
        <v>4.1569058210899996</v>
      </c>
      <c r="AD23" s="197">
        <f t="shared" si="5"/>
        <v>4.3630317864704997</v>
      </c>
      <c r="AE23" s="197">
        <f t="shared" si="6"/>
        <v>4.9321827130177249</v>
      </c>
      <c r="AF23" s="197">
        <f t="shared" si="6"/>
        <v>4.9727811153876758</v>
      </c>
      <c r="AG23" s="197">
        <f t="shared" ref="AG23:AH23" si="28">AG9*44/12*0.6</f>
        <v>5.0817302722232194</v>
      </c>
      <c r="AH23" s="197">
        <f t="shared" si="28"/>
        <v>4.3591126431128728</v>
      </c>
      <c r="AI23" s="197">
        <f t="shared" ref="AI23:AJ23" si="29">AI9*44/12*0.6</f>
        <v>4.4197322072430847</v>
      </c>
      <c r="AJ23" s="197">
        <f t="shared" si="29"/>
        <v>4.9709567026913666</v>
      </c>
      <c r="AK23" s="197">
        <f t="shared" ref="AK23" si="30">AK9*44/12*0.6</f>
        <v>4.1220764674196992</v>
      </c>
    </row>
    <row r="24" spans="2:37" x14ac:dyDescent="0.25">
      <c r="B24" s="196" t="s">
        <v>166</v>
      </c>
      <c r="C24" s="197">
        <f>C10*44/12*0.6</f>
        <v>7.4528994680800001E-2</v>
      </c>
      <c r="D24" s="197">
        <f t="shared" si="5"/>
        <v>8.0373148948399989E-2</v>
      </c>
      <c r="E24" s="197">
        <f t="shared" si="5"/>
        <v>7.662534789799999E-2</v>
      </c>
      <c r="F24" s="197">
        <f t="shared" si="5"/>
        <v>7.3463614897200005E-2</v>
      </c>
      <c r="G24" s="197">
        <f t="shared" si="5"/>
        <v>7.6006027209200022E-2</v>
      </c>
      <c r="H24" s="197">
        <f t="shared" si="5"/>
        <v>8.1031720294799978E-2</v>
      </c>
      <c r="I24" s="197">
        <f t="shared" si="5"/>
        <v>7.7826668567999982E-2</v>
      </c>
      <c r="J24" s="197">
        <f t="shared" si="5"/>
        <v>7.9567522865599968E-2</v>
      </c>
      <c r="K24" s="197">
        <f t="shared" si="5"/>
        <v>8.1472388839599993E-2</v>
      </c>
      <c r="L24" s="197">
        <f t="shared" si="5"/>
        <v>8.6998081125999979E-2</v>
      </c>
      <c r="M24" s="197">
        <f t="shared" si="5"/>
        <v>8.6691642866400007E-2</v>
      </c>
      <c r="N24" s="197">
        <f t="shared" si="5"/>
        <v>8.6013432348799976E-2</v>
      </c>
      <c r="O24" s="197">
        <f t="shared" si="5"/>
        <v>8.8754307408799984E-2</v>
      </c>
      <c r="P24" s="197">
        <f t="shared" si="5"/>
        <v>7.8524213191599995E-2</v>
      </c>
      <c r="Q24" s="197">
        <f t="shared" si="5"/>
        <v>6.7481188363599995E-2</v>
      </c>
      <c r="R24" s="197">
        <f t="shared" si="5"/>
        <v>6.9507505425599983E-2</v>
      </c>
      <c r="S24" s="197">
        <f t="shared" si="5"/>
        <v>7.0660869100799981E-2</v>
      </c>
      <c r="T24" s="197">
        <f t="shared" si="5"/>
        <v>6.8294305314399992E-2</v>
      </c>
      <c r="U24" s="197">
        <f t="shared" si="5"/>
        <v>6.2614659452399982E-2</v>
      </c>
      <c r="V24" s="197">
        <f t="shared" si="5"/>
        <v>5.9948669753280004E-2</v>
      </c>
      <c r="W24" s="197">
        <f t="shared" si="5"/>
        <v>5.3644595782800002E-2</v>
      </c>
      <c r="X24" s="197">
        <f t="shared" si="5"/>
        <v>5.4166356301200001E-2</v>
      </c>
      <c r="Y24" s="197">
        <f t="shared" si="5"/>
        <v>4.9692430223919996E-2</v>
      </c>
      <c r="Z24" s="197">
        <f t="shared" si="5"/>
        <v>4.3307029810879992E-2</v>
      </c>
      <c r="AA24" s="197">
        <f t="shared" ref="AA24:AD24" si="31">AA10*44/12*0.6</f>
        <v>4.1192897095680005E-2</v>
      </c>
      <c r="AB24" s="197">
        <f t="shared" si="31"/>
        <v>4.4441491156479995E-2</v>
      </c>
      <c r="AC24" s="197">
        <f t="shared" si="31"/>
        <v>3.7466551126399995E-2</v>
      </c>
      <c r="AD24" s="197">
        <f t="shared" si="31"/>
        <v>4.8403646030079989E-2</v>
      </c>
      <c r="AE24" s="197">
        <f t="shared" ref="AE24:AF24" si="32">AE10*44/12*0.6</f>
        <v>2.4545042128640001E-2</v>
      </c>
      <c r="AF24" s="197">
        <f t="shared" si="32"/>
        <v>3.7935392682000003E-2</v>
      </c>
      <c r="AG24" s="197">
        <f t="shared" ref="AG24:AH24" si="33">AG10*44/12*0.6</f>
        <v>3.5395754173999996E-2</v>
      </c>
      <c r="AH24" s="197">
        <f t="shared" si="33"/>
        <v>3.7114559019119996E-2</v>
      </c>
      <c r="AI24" s="197">
        <f t="shared" ref="AI24:AJ24" si="34">AI10*44/12*0.6</f>
        <v>3.1625521194960003E-2</v>
      </c>
      <c r="AJ24" s="197">
        <f t="shared" si="34"/>
        <v>2.6470113427999997E-2</v>
      </c>
      <c r="AK24" s="197">
        <f t="shared" ref="AK24" si="35">AK10*44/12*0.6</f>
        <v>2.5457137031040002E-2</v>
      </c>
    </row>
    <row r="25" spans="2:37" x14ac:dyDescent="0.25">
      <c r="B25" s="196" t="s">
        <v>167</v>
      </c>
      <c r="C25" s="197">
        <v>19.959601395166718</v>
      </c>
      <c r="D25" s="197">
        <v>20.236219787239939</v>
      </c>
      <c r="E25" s="197">
        <v>20.513536328991279</v>
      </c>
      <c r="F25" s="197">
        <v>20.766798343426906</v>
      </c>
      <c r="G25" s="197">
        <v>21.031575092475762</v>
      </c>
      <c r="H25" s="197">
        <v>21.22024505229102</v>
      </c>
      <c r="I25" s="197">
        <v>20.453207607687787</v>
      </c>
      <c r="J25" s="197">
        <v>19.173528578723747</v>
      </c>
      <c r="K25" s="197">
        <v>21.025802234002853</v>
      </c>
      <c r="L25" s="197">
        <v>21.908354908306954</v>
      </c>
      <c r="M25" s="197">
        <v>19.975157900609059</v>
      </c>
      <c r="N25" s="197">
        <v>19.517270265502596</v>
      </c>
      <c r="O25" s="197">
        <v>25.621823569136314</v>
      </c>
      <c r="P25" s="197">
        <v>29.767613563395948</v>
      </c>
      <c r="Q25" s="197">
        <v>28.31210260001528</v>
      </c>
      <c r="R25" s="197">
        <v>27.284112793044471</v>
      </c>
      <c r="S25" s="197">
        <v>27.590137704104546</v>
      </c>
      <c r="T25" s="197">
        <v>27.217436080832826</v>
      </c>
      <c r="U25" s="197">
        <v>28.74768441218168</v>
      </c>
      <c r="V25" s="197">
        <v>31.137596689729605</v>
      </c>
      <c r="W25" s="197">
        <v>36.418957510207271</v>
      </c>
      <c r="X25" s="197">
        <v>36.306658016188216</v>
      </c>
      <c r="Y25" s="197">
        <v>41.420509058643056</v>
      </c>
      <c r="Z25" s="197">
        <v>44.632930621109246</v>
      </c>
      <c r="AA25" s="197">
        <v>38.113539543442847</v>
      </c>
      <c r="AB25" s="197">
        <v>40.726565918557206</v>
      </c>
      <c r="AC25" s="197">
        <v>42.985635077013505</v>
      </c>
      <c r="AD25" s="197">
        <v>53.306720028816116</v>
      </c>
      <c r="AE25" s="197">
        <v>53.837186959890985</v>
      </c>
      <c r="AF25" s="197">
        <v>58.576503720129331</v>
      </c>
      <c r="AG25" s="197">
        <v>52.801012251464236</v>
      </c>
      <c r="AH25" s="197">
        <v>59.277278178995545</v>
      </c>
      <c r="AI25" s="197">
        <v>66.242837638090677</v>
      </c>
      <c r="AJ25" s="197">
        <v>66.08190417279485</v>
      </c>
      <c r="AK25" s="197">
        <v>65.937163325129745</v>
      </c>
    </row>
    <row r="26" spans="2:37" s="194" customFormat="1" x14ac:dyDescent="0.25">
      <c r="B26" s="194" t="s">
        <v>5</v>
      </c>
      <c r="C26" s="198">
        <f>SUM(C16:C25)</f>
        <v>73.317316302890688</v>
      </c>
      <c r="D26" s="198">
        <f t="shared" ref="D26:AA26" si="36">SUM(D16:D25)</f>
        <v>73.302089205242098</v>
      </c>
      <c r="E26" s="198">
        <f t="shared" si="36"/>
        <v>73.593206799461143</v>
      </c>
      <c r="F26" s="198">
        <f t="shared" si="36"/>
        <v>73.920517323556965</v>
      </c>
      <c r="G26" s="198">
        <f t="shared" si="36"/>
        <v>74.9480428632327</v>
      </c>
      <c r="H26" s="198">
        <f t="shared" si="36"/>
        <v>75.079183572572219</v>
      </c>
      <c r="I26" s="198">
        <f t="shared" si="36"/>
        <v>74.95763218591722</v>
      </c>
      <c r="J26" s="198">
        <f t="shared" si="36"/>
        <v>75.207179980260406</v>
      </c>
      <c r="K26" s="198">
        <f t="shared" si="36"/>
        <v>75.524974706852234</v>
      </c>
      <c r="L26" s="198">
        <f t="shared" si="36"/>
        <v>73.393089383675544</v>
      </c>
      <c r="M26" s="198">
        <f t="shared" si="36"/>
        <v>68.950156244710655</v>
      </c>
      <c r="N26" s="198">
        <f t="shared" si="36"/>
        <v>72.432760525221624</v>
      </c>
      <c r="O26" s="198">
        <f t="shared" si="36"/>
        <v>77.72656365925998</v>
      </c>
      <c r="P26" s="198">
        <f t="shared" si="36"/>
        <v>78.180701232305921</v>
      </c>
      <c r="Q26" s="198">
        <f t="shared" si="36"/>
        <v>80.697205791505439</v>
      </c>
      <c r="R26" s="198">
        <f t="shared" si="36"/>
        <v>76.131018007871404</v>
      </c>
      <c r="S26" s="198">
        <f t="shared" si="36"/>
        <v>77.806261225120508</v>
      </c>
      <c r="T26" s="198">
        <f t="shared" si="36"/>
        <v>81.76202891406399</v>
      </c>
      <c r="U26" s="198">
        <f t="shared" si="36"/>
        <v>79.836814279765093</v>
      </c>
      <c r="V26" s="198">
        <f t="shared" si="36"/>
        <v>78.399680209313374</v>
      </c>
      <c r="W26" s="198">
        <f t="shared" si="36"/>
        <v>78.351946995165832</v>
      </c>
      <c r="X26" s="198">
        <f t="shared" si="36"/>
        <v>77.998006525029126</v>
      </c>
      <c r="Y26" s="198">
        <f t="shared" si="36"/>
        <v>80.47950848999038</v>
      </c>
      <c r="Z26" s="198">
        <f t="shared" si="36"/>
        <v>82.974054066362413</v>
      </c>
      <c r="AA26" s="198">
        <f t="shared" si="36"/>
        <v>78.086121103976879</v>
      </c>
      <c r="AB26" s="198">
        <f>SUM(AB16:AB25)</f>
        <v>79.734307058682589</v>
      </c>
      <c r="AC26" s="198">
        <f>SUM(AC16:AC25)</f>
        <v>81.682270934440098</v>
      </c>
      <c r="AD26" s="198">
        <f>SUM(AD16:AD25)</f>
        <v>92.529584510105735</v>
      </c>
      <c r="AE26" s="198">
        <f t="shared" ref="AE26:AF26" si="37">SUM(AE16:AE25)</f>
        <v>94.716190369367098</v>
      </c>
      <c r="AF26" s="198">
        <f t="shared" si="37"/>
        <v>98.104636652778083</v>
      </c>
      <c r="AG26" s="198">
        <f t="shared" ref="AG26:AH26" si="38">SUM(AG16:AG25)</f>
        <v>91.149527616437297</v>
      </c>
      <c r="AH26" s="198">
        <f t="shared" si="38"/>
        <v>96.902972587568229</v>
      </c>
      <c r="AI26" s="198">
        <f t="shared" ref="AI26:AJ26" si="39">SUM(AI16:AI25)</f>
        <v>104.56826795817935</v>
      </c>
      <c r="AJ26" s="198">
        <f t="shared" si="39"/>
        <v>105.4296144331921</v>
      </c>
      <c r="AK26" s="198">
        <f t="shared" ref="AK26" si="40">SUM(AK16:AK25)</f>
        <v>105.46605546985656</v>
      </c>
    </row>
    <row r="27" spans="2:37" s="201" customFormat="1" x14ac:dyDescent="0.25"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0"/>
      <c r="P27" s="200"/>
      <c r="Q27" s="200"/>
      <c r="R27" s="200"/>
      <c r="S27" s="200"/>
      <c r="T27" s="200"/>
      <c r="U27" s="200"/>
      <c r="V27" s="200"/>
      <c r="W27" s="200"/>
      <c r="X27" s="200"/>
      <c r="Y27" s="200"/>
      <c r="Z27" s="200"/>
      <c r="AA27" s="200"/>
      <c r="AB27" s="200"/>
      <c r="AC27" s="200"/>
      <c r="AD27" s="200"/>
      <c r="AE27" s="200"/>
      <c r="AF27" s="200"/>
      <c r="AG27" s="200"/>
      <c r="AH27" s="200"/>
      <c r="AI27" s="200"/>
      <c r="AJ27" s="200"/>
      <c r="AK27" s="200"/>
    </row>
    <row r="28" spans="2:37" x14ac:dyDescent="0.25">
      <c r="B28" s="194" t="s">
        <v>169</v>
      </c>
      <c r="C28" s="202">
        <v>1.3150900741504784E-3</v>
      </c>
      <c r="D28" s="202">
        <v>1.2924210282346143E-3</v>
      </c>
      <c r="E28" s="202">
        <v>1.2978375567121586E-3</v>
      </c>
      <c r="F28" s="202">
        <v>1.2933811564837861E-3</v>
      </c>
      <c r="G28" s="202">
        <v>1.2814477586218993E-3</v>
      </c>
      <c r="H28" s="202">
        <v>1.2538422719072279E-3</v>
      </c>
      <c r="I28" s="202">
        <v>1.2105523401040538E-3</v>
      </c>
      <c r="J28" s="202">
        <v>1.1892355777731387E-3</v>
      </c>
      <c r="K28" s="202">
        <v>1.149541530597037E-3</v>
      </c>
      <c r="L28" s="202">
        <v>1.097300267193984E-3</v>
      </c>
      <c r="M28" s="202">
        <v>9.9929715811136787E-4</v>
      </c>
      <c r="N28" s="202">
        <v>1.0204444738146101E-3</v>
      </c>
      <c r="O28" s="202">
        <v>1.1255542074286842E-3</v>
      </c>
      <c r="P28" s="202">
        <v>1.1254087643798984E-3</v>
      </c>
      <c r="Q28" s="202">
        <v>1.173474847421788E-3</v>
      </c>
      <c r="R28" s="202">
        <v>1.0852376929186985E-3</v>
      </c>
      <c r="S28" s="202">
        <v>1.1232840330257135E-3</v>
      </c>
      <c r="T28" s="202">
        <v>1.1913852647128969E-3</v>
      </c>
      <c r="U28" s="202">
        <v>1.1763360298484916E-3</v>
      </c>
      <c r="V28" s="202">
        <v>1.2623212460105722E-3</v>
      </c>
      <c r="W28" s="202">
        <v>1.269174703659967E-3</v>
      </c>
      <c r="X28" s="202">
        <v>1.3502045044928295E-3</v>
      </c>
      <c r="Y28" s="202">
        <v>1.3806279049753132E-3</v>
      </c>
      <c r="Z28" s="202">
        <v>1.4319443974684239E-3</v>
      </c>
      <c r="AA28" s="202">
        <v>1.3460513738497936E-3</v>
      </c>
      <c r="AB28" s="202">
        <v>1.3210393713325578E-3</v>
      </c>
      <c r="AC28" s="202">
        <v>1.3032710233724866E-3</v>
      </c>
      <c r="AD28" s="202">
        <v>1.4939973895431687E-3</v>
      </c>
      <c r="AE28" s="202">
        <v>1.5376826012401604E-3</v>
      </c>
      <c r="AF28" s="202">
        <v>1.6406526116131356E-3</v>
      </c>
      <c r="AG28" s="202">
        <v>1.5813341857475289E-3</v>
      </c>
      <c r="AH28" s="202">
        <v>1.6086954111790314E-3</v>
      </c>
      <c r="AI28" s="202">
        <v>1.7720299653574308E-3</v>
      </c>
      <c r="AJ28" s="202">
        <v>1.9171704559352524E-3</v>
      </c>
      <c r="AK28" s="202">
        <v>1.9555761789844493E-3</v>
      </c>
    </row>
    <row r="29" spans="2:37" x14ac:dyDescent="0.25">
      <c r="B29" s="194"/>
    </row>
    <row r="30" spans="2:37" x14ac:dyDescent="0.25"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</row>
    <row r="31" spans="2:37" x14ac:dyDescent="0.25">
      <c r="B31" s="194"/>
      <c r="C31" s="203"/>
      <c r="D31" s="203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</row>
    <row r="32" spans="2:37" x14ac:dyDescent="0.25">
      <c r="B32" s="194"/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</row>
    <row r="33" spans="2:16" x14ac:dyDescent="0.25">
      <c r="B33" s="194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</row>
    <row r="36" spans="2:16" s="56" customFormat="1" x14ac:dyDescent="0.25"/>
  </sheetData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Q269"/>
  <sheetViews>
    <sheetView zoomScale="75" zoomScaleNormal="75" workbookViewId="0">
      <pane ySplit="1" topLeftCell="A26" activePane="bottomLeft" state="frozen"/>
      <selection activeCell="AK14" sqref="AK14"/>
      <selection pane="bottomLeft"/>
    </sheetView>
  </sheetViews>
  <sheetFormatPr defaultColWidth="9.140625" defaultRowHeight="15" x14ac:dyDescent="0.25"/>
  <cols>
    <col min="1" max="1" width="4" style="56" customWidth="1"/>
    <col min="2" max="2" width="47.140625" style="56" customWidth="1"/>
    <col min="3" max="37" width="9.28515625" style="56" bestFit="1" customWidth="1"/>
    <col min="38" max="38" width="8.5703125" style="56" customWidth="1"/>
    <col min="39" max="39" width="16.5703125" style="56" bestFit="1" customWidth="1"/>
    <col min="40" max="41" width="8.5703125" style="56" customWidth="1"/>
    <col min="42" max="42" width="5.85546875" style="56" customWidth="1"/>
    <col min="43" max="43" width="16.5703125" style="56" bestFit="1" customWidth="1"/>
    <col min="44" max="16384" width="9.140625" style="56"/>
  </cols>
  <sheetData>
    <row r="1" spans="2:43" x14ac:dyDescent="0.25">
      <c r="B1" s="173" t="s">
        <v>7</v>
      </c>
      <c r="C1" s="252" t="s">
        <v>179</v>
      </c>
      <c r="D1" s="252" t="s">
        <v>180</v>
      </c>
      <c r="E1" s="252" t="s">
        <v>181</v>
      </c>
      <c r="F1" s="252" t="s">
        <v>182</v>
      </c>
      <c r="G1" s="252" t="s">
        <v>183</v>
      </c>
      <c r="H1" s="252" t="s">
        <v>184</v>
      </c>
      <c r="I1" s="252" t="s">
        <v>185</v>
      </c>
      <c r="J1" s="252" t="s">
        <v>186</v>
      </c>
      <c r="K1" s="252" t="s">
        <v>187</v>
      </c>
      <c r="L1" s="252" t="s">
        <v>188</v>
      </c>
      <c r="M1" s="252" t="s">
        <v>189</v>
      </c>
      <c r="N1" s="252" t="s">
        <v>190</v>
      </c>
      <c r="O1" s="252" t="s">
        <v>191</v>
      </c>
      <c r="P1" s="252" t="s">
        <v>192</v>
      </c>
      <c r="Q1" s="252" t="s">
        <v>193</v>
      </c>
      <c r="R1" s="252" t="s">
        <v>194</v>
      </c>
      <c r="S1" s="252" t="s">
        <v>195</v>
      </c>
      <c r="T1" s="252" t="s">
        <v>196</v>
      </c>
      <c r="U1" s="252" t="s">
        <v>197</v>
      </c>
      <c r="V1" s="252" t="s">
        <v>198</v>
      </c>
      <c r="W1" s="252" t="s">
        <v>199</v>
      </c>
      <c r="X1" s="252" t="s">
        <v>200</v>
      </c>
      <c r="Y1" s="252" t="s">
        <v>201</v>
      </c>
      <c r="Z1" s="252" t="s">
        <v>202</v>
      </c>
      <c r="AA1" s="252" t="s">
        <v>203</v>
      </c>
      <c r="AB1" s="252" t="s">
        <v>204</v>
      </c>
      <c r="AC1" s="252" t="s">
        <v>205</v>
      </c>
      <c r="AD1" s="252" t="s">
        <v>206</v>
      </c>
      <c r="AE1" s="252" t="s">
        <v>207</v>
      </c>
      <c r="AF1" s="252" t="s">
        <v>208</v>
      </c>
      <c r="AG1" s="252" t="s">
        <v>209</v>
      </c>
      <c r="AH1" s="252" t="s">
        <v>210</v>
      </c>
      <c r="AI1" s="252" t="s">
        <v>211</v>
      </c>
      <c r="AJ1" s="252" t="s">
        <v>212</v>
      </c>
      <c r="AK1" s="252" t="s">
        <v>232</v>
      </c>
      <c r="AM1" s="164" t="s">
        <v>233</v>
      </c>
      <c r="AO1" s="164" t="s">
        <v>234</v>
      </c>
      <c r="AQ1" s="164" t="s">
        <v>235</v>
      </c>
    </row>
    <row r="2" spans="2:43" x14ac:dyDescent="0.25">
      <c r="B2" s="56" t="s">
        <v>101</v>
      </c>
      <c r="C2" s="253">
        <v>11216.006897188001</v>
      </c>
      <c r="D2" s="253">
        <v>11676.912642158379</v>
      </c>
      <c r="E2" s="253">
        <v>12338.101943634676</v>
      </c>
      <c r="F2" s="253">
        <v>12354.405702160784</v>
      </c>
      <c r="G2" s="253">
        <v>12691.720569085026</v>
      </c>
      <c r="H2" s="253">
        <v>13376.335800202445</v>
      </c>
      <c r="I2" s="253">
        <v>14096.080157652261</v>
      </c>
      <c r="J2" s="253">
        <v>14753.528053849997</v>
      </c>
      <c r="K2" s="253">
        <v>15134.319622632313</v>
      </c>
      <c r="L2" s="253">
        <v>15792.726170428799</v>
      </c>
      <c r="M2" s="253">
        <v>16109.096093165621</v>
      </c>
      <c r="N2" s="253">
        <v>17326.33076724596</v>
      </c>
      <c r="O2" s="253">
        <v>16410.693012880532</v>
      </c>
      <c r="P2" s="253">
        <v>15715.35771620448</v>
      </c>
      <c r="Q2" s="253">
        <v>15326.066218735727</v>
      </c>
      <c r="R2" s="253">
        <v>15818.048991002814</v>
      </c>
      <c r="S2" s="253">
        <v>15065.198898281638</v>
      </c>
      <c r="T2" s="253">
        <v>14570.702096295341</v>
      </c>
      <c r="U2" s="253">
        <v>14691.394291696328</v>
      </c>
      <c r="V2" s="253">
        <v>13103.044786983446</v>
      </c>
      <c r="W2" s="253">
        <v>13363.791583812799</v>
      </c>
      <c r="X2" s="253">
        <v>11967.756819599468</v>
      </c>
      <c r="Y2" s="253">
        <v>12810.00727787816</v>
      </c>
      <c r="Z2" s="253">
        <v>11449.199806029823</v>
      </c>
      <c r="AA2" s="253">
        <v>11244.354276005262</v>
      </c>
      <c r="AB2" s="253">
        <v>11853.549913721334</v>
      </c>
      <c r="AC2" s="253">
        <v>12575.05938245677</v>
      </c>
      <c r="AD2" s="253">
        <v>11762.707268659155</v>
      </c>
      <c r="AE2" s="253">
        <v>10442.012169952053</v>
      </c>
      <c r="AF2" s="253">
        <v>9197.6989274573498</v>
      </c>
      <c r="AG2" s="253">
        <v>8551.7849155144231</v>
      </c>
      <c r="AH2" s="253">
        <v>10085.640873085991</v>
      </c>
      <c r="AI2" s="253">
        <v>9902.875488240752</v>
      </c>
      <c r="AJ2" s="253">
        <v>7760.1043382036642</v>
      </c>
      <c r="AK2" s="253">
        <v>7061.4834117686123</v>
      </c>
      <c r="AM2" s="165">
        <f>AK2-R2</f>
        <v>-8756.5655792342004</v>
      </c>
      <c r="AO2" s="165">
        <f>AK2-AJ2</f>
        <v>-698.62092643505184</v>
      </c>
      <c r="AQ2" s="165">
        <f>AK2-C2</f>
        <v>-4154.5234854193886</v>
      </c>
    </row>
    <row r="3" spans="2:43" x14ac:dyDescent="0.25">
      <c r="B3" s="56" t="s">
        <v>102</v>
      </c>
      <c r="C3" s="253">
        <v>4093.4796725040505</v>
      </c>
      <c r="D3" s="253">
        <v>4390.2590444083089</v>
      </c>
      <c r="E3" s="253">
        <v>4068.8257660118911</v>
      </c>
      <c r="F3" s="253">
        <v>4276.272644262639</v>
      </c>
      <c r="G3" s="253">
        <v>4544.6400942844357</v>
      </c>
      <c r="H3" s="253">
        <v>4567.553656866784</v>
      </c>
      <c r="I3" s="253">
        <v>4410.4319526421559</v>
      </c>
      <c r="J3" s="253">
        <v>4761.1133863428286</v>
      </c>
      <c r="K3" s="253">
        <v>4740.5144831688376</v>
      </c>
      <c r="L3" s="253">
        <v>4922.5957466858717</v>
      </c>
      <c r="M3" s="253">
        <v>5706.0835225042583</v>
      </c>
      <c r="N3" s="253">
        <v>5679.0817327494806</v>
      </c>
      <c r="O3" s="253">
        <v>5345.4098937067083</v>
      </c>
      <c r="P3" s="253">
        <v>5460.0404328108043</v>
      </c>
      <c r="Q3" s="253">
        <v>5524.4635461483967</v>
      </c>
      <c r="R3" s="253">
        <v>5653.3355829282928</v>
      </c>
      <c r="S3" s="253">
        <v>5451.2732045185412</v>
      </c>
      <c r="T3" s="253">
        <v>5526.5338550347242</v>
      </c>
      <c r="U3" s="253">
        <v>5352.2349175943164</v>
      </c>
      <c r="V3" s="253">
        <v>4329.6502892322878</v>
      </c>
      <c r="W3" s="253">
        <v>4271.8350090174672</v>
      </c>
      <c r="X3" s="253">
        <v>3842.2146370610831</v>
      </c>
      <c r="Y3" s="253">
        <v>3921.6508378838521</v>
      </c>
      <c r="Z3" s="253">
        <v>4145.4267726951775</v>
      </c>
      <c r="AA3" s="253">
        <v>4206.8681022787141</v>
      </c>
      <c r="AB3" s="253">
        <v>4315.2741868049397</v>
      </c>
      <c r="AC3" s="253">
        <v>4401.1661014930587</v>
      </c>
      <c r="AD3" s="253">
        <v>4629.3968973696356</v>
      </c>
      <c r="AE3" s="253">
        <v>4830.4761723200036</v>
      </c>
      <c r="AF3" s="253">
        <v>4756.3893319215395</v>
      </c>
      <c r="AG3" s="253">
        <v>4755.6937496742967</v>
      </c>
      <c r="AH3" s="253">
        <v>4779.2879687929099</v>
      </c>
      <c r="AI3" s="253">
        <v>4523.0966688144526</v>
      </c>
      <c r="AJ3" s="253">
        <v>4315.4866912593934</v>
      </c>
      <c r="AK3" s="253">
        <v>4313.2159048485473</v>
      </c>
      <c r="AM3" s="165">
        <f t="shared" ref="AM3:AM8" si="0">AK3-R3</f>
        <v>-1340.1196780797454</v>
      </c>
      <c r="AO3" s="165">
        <f t="shared" ref="AO3:AO24" si="1">AK3-AJ3</f>
        <v>-2.2707864108460853</v>
      </c>
      <c r="AQ3" s="165">
        <f t="shared" ref="AQ3:AQ24" si="2">AK3-C3</f>
        <v>219.73623234449678</v>
      </c>
    </row>
    <row r="4" spans="2:43" x14ac:dyDescent="0.25">
      <c r="B4" s="56" t="s">
        <v>103</v>
      </c>
      <c r="C4" s="253">
        <v>5143.2209966235951</v>
      </c>
      <c r="D4" s="253">
        <v>5322.7843802160169</v>
      </c>
      <c r="E4" s="253">
        <v>5750.6987650146748</v>
      </c>
      <c r="F4" s="253">
        <v>5725.0387959524587</v>
      </c>
      <c r="G4" s="253">
        <v>5973.8891872805552</v>
      </c>
      <c r="H4" s="253">
        <v>6264.1164021529803</v>
      </c>
      <c r="I4" s="253">
        <v>7306.286756026323</v>
      </c>
      <c r="J4" s="253">
        <v>7679.9384200278218</v>
      </c>
      <c r="K4" s="253">
        <v>9019.9298187072909</v>
      </c>
      <c r="L4" s="253">
        <v>9739.6286797149987</v>
      </c>
      <c r="M4" s="253">
        <v>10779.064760547242</v>
      </c>
      <c r="N4" s="253">
        <v>11302.081525030779</v>
      </c>
      <c r="O4" s="253">
        <v>11495.627052395095</v>
      </c>
      <c r="P4" s="253">
        <v>11698.307223508677</v>
      </c>
      <c r="Q4" s="253">
        <v>12416.765300888672</v>
      </c>
      <c r="R4" s="253">
        <v>13126.068210434125</v>
      </c>
      <c r="S4" s="253">
        <v>13806.785375035828</v>
      </c>
      <c r="T4" s="253">
        <v>14395.602041158794</v>
      </c>
      <c r="U4" s="253">
        <v>13666.755164102264</v>
      </c>
      <c r="V4" s="253">
        <v>12447.810291124999</v>
      </c>
      <c r="W4" s="253">
        <v>11533.578153225755</v>
      </c>
      <c r="X4" s="253">
        <v>11225.578970757142</v>
      </c>
      <c r="Y4" s="253">
        <v>10838.408338745507</v>
      </c>
      <c r="Z4" s="253">
        <v>11063.116542180649</v>
      </c>
      <c r="AA4" s="253">
        <v>11346.0283205501</v>
      </c>
      <c r="AB4" s="253">
        <v>11839.31312890391</v>
      </c>
      <c r="AC4" s="253">
        <v>12350.308810652072</v>
      </c>
      <c r="AD4" s="253">
        <v>12201.875775585751</v>
      </c>
      <c r="AE4" s="253">
        <v>12396.296074131824</v>
      </c>
      <c r="AF4" s="253">
        <v>12423.797859730013</v>
      </c>
      <c r="AG4" s="253">
        <v>10484.278463864934</v>
      </c>
      <c r="AH4" s="253">
        <v>11194.295206370381</v>
      </c>
      <c r="AI4" s="253">
        <v>11884.953384646598</v>
      </c>
      <c r="AJ4" s="253">
        <v>11932.664674559539</v>
      </c>
      <c r="AK4" s="253">
        <v>11782.611359599925</v>
      </c>
      <c r="AM4" s="165">
        <f t="shared" si="0"/>
        <v>-1343.4568508341999</v>
      </c>
      <c r="AO4" s="165">
        <f t="shared" si="1"/>
        <v>-150.053314959614</v>
      </c>
      <c r="AQ4" s="165">
        <f t="shared" si="2"/>
        <v>6639.3903629763299</v>
      </c>
    </row>
    <row r="5" spans="2:43" x14ac:dyDescent="0.25">
      <c r="B5" s="56" t="s">
        <v>104</v>
      </c>
      <c r="C5" s="253">
        <v>10513.338621350136</v>
      </c>
      <c r="D5" s="253">
        <v>10635.376307262773</v>
      </c>
      <c r="E5" s="253">
        <v>9746.6879929876359</v>
      </c>
      <c r="F5" s="253">
        <v>9709.093415355117</v>
      </c>
      <c r="G5" s="253">
        <v>9830.6103164278902</v>
      </c>
      <c r="H5" s="253">
        <v>9727.1784620609051</v>
      </c>
      <c r="I5" s="253">
        <v>9696.6511561798907</v>
      </c>
      <c r="J5" s="253">
        <v>9412.9946427154919</v>
      </c>
      <c r="K5" s="253">
        <v>9920.1634913748458</v>
      </c>
      <c r="L5" s="253">
        <v>9749.3854199341149</v>
      </c>
      <c r="M5" s="253">
        <v>9939.8480483271578</v>
      </c>
      <c r="N5" s="253">
        <v>10254.204380167866</v>
      </c>
      <c r="O5" s="253">
        <v>10154.796236162512</v>
      </c>
      <c r="P5" s="253">
        <v>10484.667684775422</v>
      </c>
      <c r="Q5" s="253">
        <v>10536.15206059278</v>
      </c>
      <c r="R5" s="253">
        <v>11041.866923090611</v>
      </c>
      <c r="S5" s="253">
        <v>10821.598555437371</v>
      </c>
      <c r="T5" s="253">
        <v>10555.543148932938</v>
      </c>
      <c r="U5" s="253">
        <v>11431.805663604171</v>
      </c>
      <c r="V5" s="253">
        <v>10816.74481256959</v>
      </c>
      <c r="W5" s="253">
        <v>11183.571729036497</v>
      </c>
      <c r="X5" s="253">
        <v>9777.2334293622553</v>
      </c>
      <c r="Y5" s="253">
        <v>9335.2668783292738</v>
      </c>
      <c r="Z5" s="253">
        <v>9114.669801240565</v>
      </c>
      <c r="AA5" s="253">
        <v>8293.9371975039448</v>
      </c>
      <c r="AB5" s="253">
        <v>8747.2265098777752</v>
      </c>
      <c r="AC5" s="253">
        <v>8969.0263882567669</v>
      </c>
      <c r="AD5" s="253">
        <v>8375.6197154599595</v>
      </c>
      <c r="AE5" s="253">
        <v>9030.0374665196305</v>
      </c>
      <c r="AF5" s="253">
        <v>8739.6690514275597</v>
      </c>
      <c r="AG5" s="253">
        <v>9229.1366901722522</v>
      </c>
      <c r="AH5" s="253">
        <v>8826.9626139845786</v>
      </c>
      <c r="AI5" s="253">
        <v>7908.6692346255095</v>
      </c>
      <c r="AJ5" s="253">
        <v>7353.6163829001271</v>
      </c>
      <c r="AK5" s="253">
        <v>7732.6271655410555</v>
      </c>
      <c r="AM5" s="165">
        <f t="shared" si="0"/>
        <v>-3309.2397575495552</v>
      </c>
      <c r="AO5" s="165">
        <f t="shared" si="1"/>
        <v>379.01078264092848</v>
      </c>
      <c r="AQ5" s="165">
        <f t="shared" si="2"/>
        <v>-2780.7114558090807</v>
      </c>
    </row>
    <row r="6" spans="2:43" x14ac:dyDescent="0.25">
      <c r="B6" s="56" t="s">
        <v>105</v>
      </c>
      <c r="C6" s="253">
        <v>62.223355600000012</v>
      </c>
      <c r="D6" s="253">
        <v>50.32651400000001</v>
      </c>
      <c r="E6" s="253">
        <v>45.631261200000012</v>
      </c>
      <c r="F6" s="253">
        <v>42.141752722216282</v>
      </c>
      <c r="G6" s="253">
        <v>39.480420000000002</v>
      </c>
      <c r="H6" s="253">
        <v>37.329398400000002</v>
      </c>
      <c r="I6" s="253">
        <v>35.30406880000001</v>
      </c>
      <c r="J6" s="253">
        <v>33.758432400000004</v>
      </c>
      <c r="K6" s="253">
        <v>32.435664800000005</v>
      </c>
      <c r="L6" s="253">
        <v>31.262977200000005</v>
      </c>
      <c r="M6" s="253">
        <v>30.263256800000001</v>
      </c>
      <c r="N6" s="253">
        <v>29.330697200000007</v>
      </c>
      <c r="O6" s="253">
        <v>28.475991600000004</v>
      </c>
      <c r="P6" s="253">
        <v>27.716399200000001</v>
      </c>
      <c r="Q6" s="253">
        <v>27.046854800000002</v>
      </c>
      <c r="R6" s="253">
        <v>26.372245200000002</v>
      </c>
      <c r="S6" s="253">
        <v>25.810570800000001</v>
      </c>
      <c r="T6" s="253">
        <v>25.231074400000001</v>
      </c>
      <c r="U6" s="253">
        <v>24.729432000000003</v>
      </c>
      <c r="V6" s="253">
        <v>24.257805600000001</v>
      </c>
      <c r="W6" s="253">
        <v>23.781114000000006</v>
      </c>
      <c r="X6" s="253">
        <v>23.369519600000004</v>
      </c>
      <c r="Y6" s="253">
        <v>22.957925200000002</v>
      </c>
      <c r="Z6" s="253">
        <v>22.564152800000006</v>
      </c>
      <c r="AA6" s="253">
        <v>22.217655600000001</v>
      </c>
      <c r="AB6" s="253">
        <v>21.883915200000001</v>
      </c>
      <c r="AC6" s="253">
        <v>21.550174800000001</v>
      </c>
      <c r="AD6" s="253">
        <v>20.568276399999998</v>
      </c>
      <c r="AE6" s="253">
        <v>20.294568000000002</v>
      </c>
      <c r="AF6" s="253">
        <v>20.020859600000009</v>
      </c>
      <c r="AG6" s="253">
        <v>19.782232399999998</v>
      </c>
      <c r="AH6" s="253">
        <v>19.538540000000005</v>
      </c>
      <c r="AI6" s="253">
        <v>19.342685600000003</v>
      </c>
      <c r="AJ6" s="253">
        <v>19.104058400000007</v>
      </c>
      <c r="AK6" s="253">
        <v>18.890382000000006</v>
      </c>
      <c r="AM6" s="165">
        <f t="shared" si="0"/>
        <v>-7.4818631999999958</v>
      </c>
      <c r="AO6" s="165">
        <f t="shared" si="1"/>
        <v>-0.21367640000000065</v>
      </c>
      <c r="AQ6" s="165">
        <f t="shared" si="2"/>
        <v>-43.332973600000003</v>
      </c>
    </row>
    <row r="7" spans="2:43" x14ac:dyDescent="0.25">
      <c r="B7" s="56" t="s">
        <v>106</v>
      </c>
      <c r="C7" s="253">
        <v>56.316246643552667</v>
      </c>
      <c r="D7" s="253">
        <v>57.710175242598652</v>
      </c>
      <c r="E7" s="253">
        <v>57.105771703318489</v>
      </c>
      <c r="F7" s="253">
        <v>64.818161702342792</v>
      </c>
      <c r="G7" s="253">
        <v>65.987618521488216</v>
      </c>
      <c r="H7" s="253">
        <v>68.658332292894585</v>
      </c>
      <c r="I7" s="253">
        <v>71.038789852568598</v>
      </c>
      <c r="J7" s="253">
        <v>70.155764774586643</v>
      </c>
      <c r="K7" s="253">
        <v>56.495880481017068</v>
      </c>
      <c r="L7" s="253">
        <v>97.147554636398596</v>
      </c>
      <c r="M7" s="253">
        <v>62.885130652627332</v>
      </c>
      <c r="N7" s="253">
        <v>134.80454671824236</v>
      </c>
      <c r="O7" s="253">
        <v>54.547486322415914</v>
      </c>
      <c r="P7" s="253">
        <v>802.92575707018466</v>
      </c>
      <c r="Q7" s="253">
        <v>65.417508122312867</v>
      </c>
      <c r="R7" s="253">
        <v>56.15220832723405</v>
      </c>
      <c r="S7" s="253">
        <v>69.952036799072232</v>
      </c>
      <c r="T7" s="253">
        <v>80.045237529245313</v>
      </c>
      <c r="U7" s="253">
        <v>74.588366302192782</v>
      </c>
      <c r="V7" s="253">
        <v>69.72438690065583</v>
      </c>
      <c r="W7" s="253">
        <v>73.609318994450391</v>
      </c>
      <c r="X7" s="253">
        <v>65.773389495209088</v>
      </c>
      <c r="Y7" s="253">
        <v>64.458287749429459</v>
      </c>
      <c r="Z7" s="253">
        <v>62.745949402620489</v>
      </c>
      <c r="AA7" s="253">
        <v>75.982668002503857</v>
      </c>
      <c r="AB7" s="253">
        <v>77.412579912235145</v>
      </c>
      <c r="AC7" s="253">
        <v>78.901799405010877</v>
      </c>
      <c r="AD7" s="253">
        <v>85.220807133619289</v>
      </c>
      <c r="AE7" s="253">
        <v>86.41143461240361</v>
      </c>
      <c r="AF7" s="253">
        <v>81.682858759450482</v>
      </c>
      <c r="AG7" s="253">
        <v>82.708587907988758</v>
      </c>
      <c r="AH7" s="253">
        <v>71.533141605553084</v>
      </c>
      <c r="AI7" s="253">
        <v>70.385231926261241</v>
      </c>
      <c r="AJ7" s="253">
        <v>70.162952307654749</v>
      </c>
      <c r="AK7" s="253">
        <v>78.17884096579148</v>
      </c>
      <c r="AM7" s="165">
        <f t="shared" si="0"/>
        <v>22.02663263855743</v>
      </c>
      <c r="AO7" s="165">
        <f t="shared" si="1"/>
        <v>8.0158886581367312</v>
      </c>
      <c r="AQ7" s="165">
        <f t="shared" si="2"/>
        <v>21.862594322238813</v>
      </c>
    </row>
    <row r="8" spans="2:43" x14ac:dyDescent="0.25">
      <c r="B8" s="56" t="s">
        <v>107</v>
      </c>
      <c r="C8" s="253">
        <v>1116.7254085014333</v>
      </c>
      <c r="D8" s="253">
        <v>992.38939661731536</v>
      </c>
      <c r="E8" s="253">
        <v>932.96808506651939</v>
      </c>
      <c r="F8" s="253">
        <v>951.12593750870883</v>
      </c>
      <c r="G8" s="253">
        <v>1081.7022655246876</v>
      </c>
      <c r="H8" s="253">
        <v>1084.1810327260134</v>
      </c>
      <c r="I8" s="253">
        <v>1198.3870831754853</v>
      </c>
      <c r="J8" s="253">
        <v>1384.9248481927566</v>
      </c>
      <c r="K8" s="253">
        <v>1288.1260716317763</v>
      </c>
      <c r="L8" s="253">
        <v>1353.709634567598</v>
      </c>
      <c r="M8" s="253">
        <v>1908.7841314126661</v>
      </c>
      <c r="N8" s="253">
        <v>2061.4371933464076</v>
      </c>
      <c r="O8" s="253">
        <v>2063.3791229426015</v>
      </c>
      <c r="P8" s="253">
        <v>2342.3181160836975</v>
      </c>
      <c r="Q8" s="253">
        <v>2507.0626593013171</v>
      </c>
      <c r="R8" s="253">
        <v>2552.7953464691873</v>
      </c>
      <c r="S8" s="253">
        <v>2538.7434105910074</v>
      </c>
      <c r="T8" s="253">
        <v>2580.4341213620519</v>
      </c>
      <c r="U8" s="253">
        <v>2301.583745387552</v>
      </c>
      <c r="V8" s="253">
        <v>1485.322669481403</v>
      </c>
      <c r="W8" s="253">
        <v>1299.0484147465629</v>
      </c>
      <c r="X8" s="253">
        <v>1167.2705389694754</v>
      </c>
      <c r="Y8" s="253">
        <v>1391.9677990924165</v>
      </c>
      <c r="Z8" s="253">
        <v>1301.695001530657</v>
      </c>
      <c r="AA8" s="253">
        <v>1650.4531530457709</v>
      </c>
      <c r="AB8" s="253">
        <v>1830.3635214124336</v>
      </c>
      <c r="AC8" s="253">
        <v>1968.4013520332232</v>
      </c>
      <c r="AD8" s="253">
        <v>2039.8562560230891</v>
      </c>
      <c r="AE8" s="253">
        <v>2094.5489797619248</v>
      </c>
      <c r="AF8" s="253">
        <v>2057.8652228793621</v>
      </c>
      <c r="AG8" s="253">
        <v>1907.4373141016843</v>
      </c>
      <c r="AH8" s="253">
        <v>2256.9405207619102</v>
      </c>
      <c r="AI8" s="253">
        <v>2068.3747685666494</v>
      </c>
      <c r="AJ8" s="253">
        <v>1933.8876215143528</v>
      </c>
      <c r="AK8" s="253">
        <v>1654.3221432294367</v>
      </c>
      <c r="AM8" s="165">
        <f t="shared" si="0"/>
        <v>-898.47320323975055</v>
      </c>
      <c r="AO8" s="165">
        <f t="shared" si="1"/>
        <v>-279.56547828491603</v>
      </c>
      <c r="AQ8" s="165">
        <f t="shared" si="2"/>
        <v>537.59673472800341</v>
      </c>
    </row>
    <row r="9" spans="2:43" x14ac:dyDescent="0.25">
      <c r="B9" s="56" t="s">
        <v>108</v>
      </c>
      <c r="C9" s="253">
        <v>1875.3334978391945</v>
      </c>
      <c r="D9" s="253">
        <v>1724.8285009289525</v>
      </c>
      <c r="E9" s="253">
        <v>1698.0734679642192</v>
      </c>
      <c r="F9" s="253">
        <v>1640.6987861620685</v>
      </c>
      <c r="G9" s="253">
        <v>1751.1376166776076</v>
      </c>
      <c r="H9" s="253">
        <v>1667.9492827002227</v>
      </c>
      <c r="I9" s="253">
        <v>1617.3624518539398</v>
      </c>
      <c r="J9" s="253">
        <v>1767.6365536725266</v>
      </c>
      <c r="K9" s="253">
        <v>1753.3176564006599</v>
      </c>
      <c r="L9" s="253">
        <v>1637.3296338628056</v>
      </c>
      <c r="M9" s="253">
        <v>1576.807354251187</v>
      </c>
      <c r="N9" s="253">
        <v>1540.8133255458383</v>
      </c>
      <c r="O9" s="253">
        <v>1060.7430995915581</v>
      </c>
      <c r="P9" s="253">
        <v>0.29746643374315695</v>
      </c>
      <c r="Q9" s="253" t="s">
        <v>236</v>
      </c>
      <c r="R9" s="253" t="s">
        <v>236</v>
      </c>
      <c r="S9" s="253" t="s">
        <v>236</v>
      </c>
      <c r="T9" s="253" t="s">
        <v>236</v>
      </c>
      <c r="U9" s="253" t="s">
        <v>236</v>
      </c>
      <c r="V9" s="253" t="s">
        <v>236</v>
      </c>
      <c r="W9" s="253" t="s">
        <v>236</v>
      </c>
      <c r="X9" s="253" t="s">
        <v>236</v>
      </c>
      <c r="Y9" s="253" t="s">
        <v>236</v>
      </c>
      <c r="Z9" s="253" t="s">
        <v>236</v>
      </c>
      <c r="AA9" s="253" t="s">
        <v>236</v>
      </c>
      <c r="AB9" s="253" t="s">
        <v>236</v>
      </c>
      <c r="AC9" s="253" t="s">
        <v>236</v>
      </c>
      <c r="AD9" s="253" t="s">
        <v>236</v>
      </c>
      <c r="AE9" s="253" t="s">
        <v>236</v>
      </c>
      <c r="AF9" s="253" t="s">
        <v>236</v>
      </c>
      <c r="AG9" s="253" t="s">
        <v>236</v>
      </c>
      <c r="AH9" s="253" t="s">
        <v>236</v>
      </c>
      <c r="AI9" s="253" t="s">
        <v>236</v>
      </c>
      <c r="AJ9" s="253" t="s">
        <v>236</v>
      </c>
      <c r="AK9" s="253" t="s">
        <v>236</v>
      </c>
      <c r="AM9" s="165"/>
      <c r="AO9" s="165"/>
      <c r="AQ9" s="165"/>
    </row>
    <row r="10" spans="2:43" x14ac:dyDescent="0.25">
      <c r="B10" s="56" t="s">
        <v>109</v>
      </c>
      <c r="C10" s="253">
        <v>26.08</v>
      </c>
      <c r="D10" s="253">
        <v>23.44</v>
      </c>
      <c r="E10" s="253">
        <v>20.56</v>
      </c>
      <c r="F10" s="253">
        <v>26.08</v>
      </c>
      <c r="G10" s="253">
        <v>21.28</v>
      </c>
      <c r="H10" s="253">
        <v>24.8</v>
      </c>
      <c r="I10" s="253">
        <v>27.28</v>
      </c>
      <c r="J10" s="253">
        <v>26.96</v>
      </c>
      <c r="K10" s="253">
        <v>28.64</v>
      </c>
      <c r="L10" s="253">
        <v>26.8</v>
      </c>
      <c r="M10" s="253">
        <v>28.8</v>
      </c>
      <c r="N10" s="253">
        <v>12</v>
      </c>
      <c r="O10" s="253" t="s">
        <v>236</v>
      </c>
      <c r="P10" s="253" t="s">
        <v>236</v>
      </c>
      <c r="Q10" s="253" t="s">
        <v>236</v>
      </c>
      <c r="R10" s="253" t="s">
        <v>236</v>
      </c>
      <c r="S10" s="253" t="s">
        <v>236</v>
      </c>
      <c r="T10" s="253" t="s">
        <v>236</v>
      </c>
      <c r="U10" s="253" t="s">
        <v>236</v>
      </c>
      <c r="V10" s="253" t="s">
        <v>236</v>
      </c>
      <c r="W10" s="253" t="s">
        <v>236</v>
      </c>
      <c r="X10" s="253" t="s">
        <v>236</v>
      </c>
      <c r="Y10" s="253" t="s">
        <v>236</v>
      </c>
      <c r="Z10" s="253" t="s">
        <v>236</v>
      </c>
      <c r="AA10" s="253" t="s">
        <v>236</v>
      </c>
      <c r="AB10" s="253" t="s">
        <v>236</v>
      </c>
      <c r="AC10" s="253" t="s">
        <v>236</v>
      </c>
      <c r="AD10" s="253" t="s">
        <v>236</v>
      </c>
      <c r="AE10" s="253" t="s">
        <v>236</v>
      </c>
      <c r="AF10" s="253" t="s">
        <v>236</v>
      </c>
      <c r="AG10" s="253" t="s">
        <v>236</v>
      </c>
      <c r="AH10" s="253" t="s">
        <v>236</v>
      </c>
      <c r="AI10" s="253" t="s">
        <v>236</v>
      </c>
      <c r="AJ10" s="253" t="s">
        <v>236</v>
      </c>
      <c r="AK10" s="253" t="s">
        <v>236</v>
      </c>
      <c r="AM10" s="165"/>
      <c r="AO10" s="165"/>
      <c r="AQ10" s="165"/>
    </row>
    <row r="11" spans="2:43" x14ac:dyDescent="0.25">
      <c r="B11" s="56" t="s">
        <v>110</v>
      </c>
      <c r="C11" s="253">
        <v>42.232406333333337</v>
      </c>
      <c r="D11" s="253">
        <v>30.564609533333332</v>
      </c>
      <c r="E11" s="253">
        <v>30.611777533333331</v>
      </c>
      <c r="F11" s="253">
        <v>29.053738379902136</v>
      </c>
      <c r="G11" s="253">
        <v>29.882282599256271</v>
      </c>
      <c r="H11" s="253">
        <v>20.369029853922935</v>
      </c>
      <c r="I11" s="253">
        <v>36.121375414666673</v>
      </c>
      <c r="J11" s="253">
        <v>28.136608550544697</v>
      </c>
      <c r="K11" s="253">
        <v>26.448269091199997</v>
      </c>
      <c r="L11" s="253">
        <v>30.662148725894962</v>
      </c>
      <c r="M11" s="253">
        <v>85.810991056833529</v>
      </c>
      <c r="N11" s="253">
        <v>38.631252101456056</v>
      </c>
      <c r="O11" s="253">
        <v>34.589009830611374</v>
      </c>
      <c r="P11" s="253">
        <v>38.985024170400003</v>
      </c>
      <c r="Q11" s="253">
        <v>43.266027638676633</v>
      </c>
      <c r="R11" s="253">
        <v>94.81682937220927</v>
      </c>
      <c r="S11" s="253">
        <v>49.183762092684916</v>
      </c>
      <c r="T11" s="253">
        <v>60.015863495249569</v>
      </c>
      <c r="U11" s="253">
        <v>49.842573021737159</v>
      </c>
      <c r="V11" s="253">
        <v>51.891937531925208</v>
      </c>
      <c r="W11" s="253">
        <v>44.170088228445074</v>
      </c>
      <c r="X11" s="253">
        <v>45.248448710262942</v>
      </c>
      <c r="Y11" s="253">
        <v>44.330401571849499</v>
      </c>
      <c r="Z11" s="253">
        <v>47.996853012371645</v>
      </c>
      <c r="AA11" s="253">
        <v>49.104857853873234</v>
      </c>
      <c r="AB11" s="253">
        <v>54.179352714967685</v>
      </c>
      <c r="AC11" s="253">
        <v>55.687593013287099</v>
      </c>
      <c r="AD11" s="253">
        <v>60.45519652925752</v>
      </c>
      <c r="AE11" s="253">
        <v>59.736767699541929</v>
      </c>
      <c r="AF11" s="253">
        <v>64.170442099790151</v>
      </c>
      <c r="AG11" s="253">
        <v>64.050363325172356</v>
      </c>
      <c r="AH11" s="253">
        <v>72.955256570385274</v>
      </c>
      <c r="AI11" s="253">
        <v>74.381552347628173</v>
      </c>
      <c r="AJ11" s="253">
        <v>65.724678328192311</v>
      </c>
      <c r="AK11" s="253">
        <v>64.49257249486061</v>
      </c>
      <c r="AM11" s="165">
        <f>AK11-R11</f>
        <v>-30.32425687734866</v>
      </c>
      <c r="AO11" s="165">
        <f t="shared" si="1"/>
        <v>-1.2321058333317012</v>
      </c>
      <c r="AQ11" s="165">
        <f t="shared" si="2"/>
        <v>22.260166161527273</v>
      </c>
    </row>
    <row r="12" spans="2:43" x14ac:dyDescent="0.25">
      <c r="B12" s="56" t="s">
        <v>111</v>
      </c>
      <c r="C12" s="253">
        <v>1.0746899999999999</v>
      </c>
      <c r="D12" s="253">
        <v>14.253368999999999</v>
      </c>
      <c r="E12" s="253">
        <v>27.432048000000002</v>
      </c>
      <c r="F12" s="253">
        <v>53.789406</v>
      </c>
      <c r="G12" s="253">
        <v>80.146764000000019</v>
      </c>
      <c r="H12" s="253">
        <v>136.95605945736435</v>
      </c>
      <c r="I12" s="253">
        <v>189.64072348837206</v>
      </c>
      <c r="J12" s="253">
        <v>243.71317612403101</v>
      </c>
      <c r="K12" s="253">
        <v>131.23610649023254</v>
      </c>
      <c r="L12" s="253">
        <v>261.04676473054263</v>
      </c>
      <c r="M12" s="253">
        <v>450.60354556000004</v>
      </c>
      <c r="N12" s="253">
        <v>388.43443000000002</v>
      </c>
      <c r="O12" s="253">
        <v>316.88776999999999</v>
      </c>
      <c r="P12" s="253">
        <v>364.79524239999995</v>
      </c>
      <c r="Q12" s="253">
        <v>263.61902000000003</v>
      </c>
      <c r="R12" s="253">
        <v>289.85194333333328</v>
      </c>
      <c r="S12" s="253">
        <v>230.23902857142861</v>
      </c>
      <c r="T12" s="253">
        <v>221.29880476190476</v>
      </c>
      <c r="U12" s="253">
        <v>200.67576214285714</v>
      </c>
      <c r="V12" s="253">
        <v>129.92274857142857</v>
      </c>
      <c r="W12" s="253">
        <v>91.583317857142859</v>
      </c>
      <c r="X12" s="253">
        <v>65.231919047619044</v>
      </c>
      <c r="Y12" s="253">
        <v>53.630177698412695</v>
      </c>
      <c r="Z12" s="253">
        <v>54.350359523809516</v>
      </c>
      <c r="AA12" s="253">
        <v>38.177550468975454</v>
      </c>
      <c r="AB12" s="253">
        <v>60.250257287157282</v>
      </c>
      <c r="AC12" s="253">
        <v>68.303811832611828</v>
      </c>
      <c r="AD12" s="253">
        <v>87.622271255411249</v>
      </c>
      <c r="AE12" s="253">
        <v>89.596361660451649</v>
      </c>
      <c r="AF12" s="253">
        <v>96.087069603712834</v>
      </c>
      <c r="AG12" s="253">
        <v>82.243213522000005</v>
      </c>
      <c r="AH12" s="253">
        <v>90.915559961060609</v>
      </c>
      <c r="AI12" s="253">
        <v>89.87263090580214</v>
      </c>
      <c r="AJ12" s="253">
        <v>66.58723112077422</v>
      </c>
      <c r="AK12" s="253">
        <v>82.931079698752242</v>
      </c>
      <c r="AM12" s="165">
        <f t="shared" ref="AM12:AM14" si="3">AK12-R12</f>
        <v>-206.92086363458105</v>
      </c>
      <c r="AO12" s="165">
        <f t="shared" si="1"/>
        <v>16.343848577978022</v>
      </c>
      <c r="AQ12" s="165">
        <f t="shared" si="2"/>
        <v>81.856389698752238</v>
      </c>
    </row>
    <row r="13" spans="2:43" x14ac:dyDescent="0.25">
      <c r="B13" s="56" t="s">
        <v>112</v>
      </c>
      <c r="C13" s="253" t="s">
        <v>236</v>
      </c>
      <c r="D13" s="253" t="s">
        <v>236</v>
      </c>
      <c r="E13" s="253" t="s">
        <v>236</v>
      </c>
      <c r="F13" s="253">
        <v>5.4452926624956097</v>
      </c>
      <c r="G13" s="253">
        <v>16.829029518797036</v>
      </c>
      <c r="H13" s="253">
        <v>29.251283869079263</v>
      </c>
      <c r="I13" s="253">
        <v>70.647032419773339</v>
      </c>
      <c r="J13" s="253">
        <v>112.07092416218815</v>
      </c>
      <c r="K13" s="253">
        <v>139.80998591366262</v>
      </c>
      <c r="L13" s="253">
        <v>177.34561867863815</v>
      </c>
      <c r="M13" s="253">
        <v>233.5307010196712</v>
      </c>
      <c r="N13" s="253">
        <v>290.26060132152071</v>
      </c>
      <c r="O13" s="253">
        <v>368.94591345988277</v>
      </c>
      <c r="P13" s="253">
        <v>496.30119210131522</v>
      </c>
      <c r="Q13" s="253">
        <v>641.98560826984192</v>
      </c>
      <c r="R13" s="253">
        <v>798.33558898372485</v>
      </c>
      <c r="S13" s="253">
        <v>840.59561471136965</v>
      </c>
      <c r="T13" s="253">
        <v>849.83838715037348</v>
      </c>
      <c r="U13" s="253">
        <v>916.87930736196722</v>
      </c>
      <c r="V13" s="253">
        <v>952.36711033292511</v>
      </c>
      <c r="W13" s="253">
        <v>958.52056183507329</v>
      </c>
      <c r="X13" s="253">
        <v>981.75090652571168</v>
      </c>
      <c r="Y13" s="253">
        <v>971.05311075126713</v>
      </c>
      <c r="Z13" s="253">
        <v>996.35787281333012</v>
      </c>
      <c r="AA13" s="253">
        <v>1074.0491856505553</v>
      </c>
      <c r="AB13" s="253">
        <v>1047.4801751368766</v>
      </c>
      <c r="AC13" s="253">
        <v>1113.6355348416566</v>
      </c>
      <c r="AD13" s="253">
        <v>1026.2391519229345</v>
      </c>
      <c r="AE13" s="253">
        <v>723.0789473767253</v>
      </c>
      <c r="AF13" s="253">
        <v>702.24761175163303</v>
      </c>
      <c r="AG13" s="253">
        <v>559.94512968861534</v>
      </c>
      <c r="AH13" s="253">
        <v>595.04475105651943</v>
      </c>
      <c r="AI13" s="253">
        <v>562.37916542780908</v>
      </c>
      <c r="AJ13" s="253">
        <v>536.29650478623284</v>
      </c>
      <c r="AK13" s="253">
        <v>520.59540877122856</v>
      </c>
      <c r="AM13" s="165">
        <f t="shared" si="3"/>
        <v>-277.74018021249628</v>
      </c>
      <c r="AO13" s="165">
        <f t="shared" si="1"/>
        <v>-15.701096015004282</v>
      </c>
      <c r="AQ13" s="165"/>
    </row>
    <row r="14" spans="2:43" x14ac:dyDescent="0.25">
      <c r="B14" s="56" t="s">
        <v>131</v>
      </c>
      <c r="C14" s="253">
        <v>62.32060710395762</v>
      </c>
      <c r="D14" s="253">
        <v>63.437940466251369</v>
      </c>
      <c r="E14" s="253">
        <v>64.625837544922206</v>
      </c>
      <c r="F14" s="253">
        <v>65.740405252806298</v>
      </c>
      <c r="G14" s="253">
        <v>66.792775483611578</v>
      </c>
      <c r="H14" s="253">
        <v>67.873580112108797</v>
      </c>
      <c r="I14" s="253">
        <v>68.18293099432104</v>
      </c>
      <c r="J14" s="253">
        <v>79.220629967711162</v>
      </c>
      <c r="K14" s="253">
        <v>69.245561299207196</v>
      </c>
      <c r="L14" s="253">
        <v>79.514180710588334</v>
      </c>
      <c r="M14" s="253">
        <v>52.981728153365502</v>
      </c>
      <c r="N14" s="253">
        <v>77.16218765404318</v>
      </c>
      <c r="O14" s="253">
        <v>69.583362498720618</v>
      </c>
      <c r="P14" s="253">
        <v>86.159414915359136</v>
      </c>
      <c r="Q14" s="253">
        <v>67.575707032698489</v>
      </c>
      <c r="R14" s="253">
        <v>68.409223220282541</v>
      </c>
      <c r="S14" s="253">
        <v>68.730062326227767</v>
      </c>
      <c r="T14" s="253">
        <v>69.965538171072183</v>
      </c>
      <c r="U14" s="253">
        <v>51.632494889235446</v>
      </c>
      <c r="V14" s="253">
        <v>55.726504660778772</v>
      </c>
      <c r="W14" s="253">
        <v>52.202231500975302</v>
      </c>
      <c r="X14" s="253">
        <v>60.18829497732105</v>
      </c>
      <c r="Y14" s="253">
        <v>55.420235913902218</v>
      </c>
      <c r="Z14" s="253">
        <v>58.165899134844892</v>
      </c>
      <c r="AA14" s="253">
        <v>59.091044723578115</v>
      </c>
      <c r="AB14" s="253">
        <v>60.108034506424019</v>
      </c>
      <c r="AC14" s="253">
        <v>59.844317594693116</v>
      </c>
      <c r="AD14" s="253">
        <v>61.228050952079514</v>
      </c>
      <c r="AE14" s="253">
        <v>57.943762825892058</v>
      </c>
      <c r="AF14" s="253">
        <v>49.334186480966466</v>
      </c>
      <c r="AG14" s="253">
        <v>45.679890199490139</v>
      </c>
      <c r="AH14" s="253">
        <v>45.745372280828562</v>
      </c>
      <c r="AI14" s="253">
        <v>47.536161041353616</v>
      </c>
      <c r="AJ14" s="253">
        <v>46.511154814273418</v>
      </c>
      <c r="AK14" s="253">
        <v>47.587136562470604</v>
      </c>
      <c r="AM14" s="165">
        <f t="shared" si="3"/>
        <v>-20.822086657811937</v>
      </c>
      <c r="AO14" s="165">
        <f t="shared" si="1"/>
        <v>1.0759817481971865</v>
      </c>
      <c r="AQ14" s="165">
        <f t="shared" si="2"/>
        <v>-14.733470541487016</v>
      </c>
    </row>
    <row r="15" spans="2:43" x14ac:dyDescent="0.25">
      <c r="B15" s="56" t="s">
        <v>130</v>
      </c>
      <c r="C15" s="253" t="s">
        <v>237</v>
      </c>
      <c r="D15" s="253" t="s">
        <v>237</v>
      </c>
      <c r="E15" s="253" t="s">
        <v>237</v>
      </c>
      <c r="F15" s="253" t="s">
        <v>237</v>
      </c>
      <c r="G15" s="253" t="s">
        <v>237</v>
      </c>
      <c r="H15" s="253" t="s">
        <v>237</v>
      </c>
      <c r="I15" s="253" t="s">
        <v>237</v>
      </c>
      <c r="J15" s="253" t="s">
        <v>237</v>
      </c>
      <c r="K15" s="253" t="s">
        <v>237</v>
      </c>
      <c r="L15" s="253" t="s">
        <v>237</v>
      </c>
      <c r="M15" s="253" t="s">
        <v>237</v>
      </c>
      <c r="N15" s="253" t="s">
        <v>237</v>
      </c>
      <c r="O15" s="253" t="s">
        <v>237</v>
      </c>
      <c r="P15" s="253" t="s">
        <v>237</v>
      </c>
      <c r="Q15" s="253" t="s">
        <v>237</v>
      </c>
      <c r="R15" s="253" t="s">
        <v>237</v>
      </c>
      <c r="S15" s="253" t="s">
        <v>237</v>
      </c>
      <c r="T15" s="253" t="s">
        <v>237</v>
      </c>
      <c r="U15" s="253" t="s">
        <v>237</v>
      </c>
      <c r="V15" s="253" t="s">
        <v>237</v>
      </c>
      <c r="W15" s="253" t="s">
        <v>237</v>
      </c>
      <c r="X15" s="253" t="s">
        <v>237</v>
      </c>
      <c r="Y15" s="253" t="s">
        <v>237</v>
      </c>
      <c r="Z15" s="253" t="s">
        <v>237</v>
      </c>
      <c r="AA15" s="253" t="s">
        <v>237</v>
      </c>
      <c r="AB15" s="253" t="s">
        <v>237</v>
      </c>
      <c r="AC15" s="253" t="s">
        <v>237</v>
      </c>
      <c r="AD15" s="253" t="s">
        <v>237</v>
      </c>
      <c r="AE15" s="253" t="s">
        <v>237</v>
      </c>
      <c r="AF15" s="253" t="s">
        <v>237</v>
      </c>
      <c r="AG15" s="253" t="s">
        <v>237</v>
      </c>
      <c r="AH15" s="253" t="s">
        <v>237</v>
      </c>
      <c r="AI15" s="253" t="s">
        <v>237</v>
      </c>
      <c r="AJ15" s="253" t="s">
        <v>237</v>
      </c>
      <c r="AK15" s="253" t="s">
        <v>237</v>
      </c>
      <c r="AM15" s="165"/>
      <c r="AO15" s="165"/>
      <c r="AQ15" s="165"/>
    </row>
    <row r="16" spans="2:43" x14ac:dyDescent="0.25">
      <c r="B16" s="56" t="s">
        <v>114</v>
      </c>
      <c r="C16" s="253">
        <v>12480.172254775534</v>
      </c>
      <c r="D16" s="253">
        <v>12637.185400482978</v>
      </c>
      <c r="E16" s="253">
        <v>12829.661388949207</v>
      </c>
      <c r="F16" s="253">
        <v>12832.961327585786</v>
      </c>
      <c r="G16" s="253">
        <v>12783.895165753058</v>
      </c>
      <c r="H16" s="253">
        <v>12826.69675958985</v>
      </c>
      <c r="I16" s="253">
        <v>13171.052879886071</v>
      </c>
      <c r="J16" s="253">
        <v>13456.31261039856</v>
      </c>
      <c r="K16" s="253">
        <v>13635.427259586368</v>
      </c>
      <c r="L16" s="253">
        <v>13255.947013862778</v>
      </c>
      <c r="M16" s="253">
        <v>12685.16648871653</v>
      </c>
      <c r="N16" s="253">
        <v>12595.141690442057</v>
      </c>
      <c r="O16" s="253">
        <v>12456.879348700151</v>
      </c>
      <c r="P16" s="253">
        <v>12439.716020069503</v>
      </c>
      <c r="Q16" s="253">
        <v>12398.020226636896</v>
      </c>
      <c r="R16" s="253">
        <v>12016.187233299712</v>
      </c>
      <c r="S16" s="253">
        <v>11834.227430297326</v>
      </c>
      <c r="T16" s="253">
        <v>11761.129885381855</v>
      </c>
      <c r="U16" s="253">
        <v>11612.331058102023</v>
      </c>
      <c r="V16" s="253">
        <v>11403.602820352538</v>
      </c>
      <c r="W16" s="253">
        <v>11205.417874590234</v>
      </c>
      <c r="X16" s="253">
        <v>11247.423461791974</v>
      </c>
      <c r="Y16" s="253">
        <v>11565.560327349578</v>
      </c>
      <c r="Z16" s="253">
        <v>11596.485149457973</v>
      </c>
      <c r="AA16" s="253">
        <v>11901.192075200466</v>
      </c>
      <c r="AB16" s="253">
        <v>12226.016539933107</v>
      </c>
      <c r="AC16" s="253">
        <v>12628.465103097811</v>
      </c>
      <c r="AD16" s="253">
        <v>12977.795392757302</v>
      </c>
      <c r="AE16" s="253">
        <v>12916.599385858824</v>
      </c>
      <c r="AF16" s="253">
        <v>13091.203534766764</v>
      </c>
      <c r="AG16" s="253">
        <v>13260.189768763996</v>
      </c>
      <c r="AH16" s="253">
        <v>13328.86657163891</v>
      </c>
      <c r="AI16" s="253">
        <v>13357.41565359603</v>
      </c>
      <c r="AJ16" s="253">
        <v>13061.550527880245</v>
      </c>
      <c r="AK16" s="253">
        <v>12704.795459187226</v>
      </c>
      <c r="AL16" s="170"/>
      <c r="AM16" s="165">
        <f>AK16-R16</f>
        <v>688.60822588751398</v>
      </c>
      <c r="AO16" s="165">
        <f t="shared" si="1"/>
        <v>-356.75506869301898</v>
      </c>
      <c r="AQ16" s="165">
        <f t="shared" si="2"/>
        <v>224.6232044116914</v>
      </c>
    </row>
    <row r="17" spans="2:43" x14ac:dyDescent="0.25">
      <c r="B17" s="56" t="s">
        <v>115</v>
      </c>
      <c r="C17" s="253">
        <v>2434.5396705398002</v>
      </c>
      <c r="D17" s="253">
        <v>2457.1522893318238</v>
      </c>
      <c r="E17" s="253">
        <v>2503.7212587862155</v>
      </c>
      <c r="F17" s="253">
        <v>2504.333131173993</v>
      </c>
      <c r="G17" s="253">
        <v>2489.8108906381763</v>
      </c>
      <c r="H17" s="253">
        <v>2496.3505553271848</v>
      </c>
      <c r="I17" s="253">
        <v>2584.1867615437004</v>
      </c>
      <c r="J17" s="253">
        <v>2642.1948373214518</v>
      </c>
      <c r="K17" s="253">
        <v>2667.1063474069597</v>
      </c>
      <c r="L17" s="253">
        <v>2576.3342281400546</v>
      </c>
      <c r="M17" s="253">
        <v>2462.5505179252068</v>
      </c>
      <c r="N17" s="253">
        <v>2469.6527693329167</v>
      </c>
      <c r="O17" s="253">
        <v>2461.0939532910311</v>
      </c>
      <c r="P17" s="253">
        <v>2431.411445803863</v>
      </c>
      <c r="Q17" s="253">
        <v>2417.2028108129034</v>
      </c>
      <c r="R17" s="253">
        <v>2395.2251378620576</v>
      </c>
      <c r="S17" s="253">
        <v>2331.1593565920903</v>
      </c>
      <c r="T17" s="253">
        <v>2342.1828022019972</v>
      </c>
      <c r="U17" s="253">
        <v>2303.580805763992</v>
      </c>
      <c r="V17" s="253">
        <v>2290.887096724955</v>
      </c>
      <c r="W17" s="253">
        <v>2280.4566386808515</v>
      </c>
      <c r="X17" s="253">
        <v>2309.229896527007</v>
      </c>
      <c r="Y17" s="253">
        <v>2365.6397016980832</v>
      </c>
      <c r="Z17" s="253">
        <v>2363.9968573207198</v>
      </c>
      <c r="AA17" s="253">
        <v>2449.1177717850987</v>
      </c>
      <c r="AB17" s="253">
        <v>2499.110124773491</v>
      </c>
      <c r="AC17" s="253">
        <v>2546.6044722222373</v>
      </c>
      <c r="AD17" s="253">
        <v>2638.6744619391829</v>
      </c>
      <c r="AE17" s="253">
        <v>2567.1610958735409</v>
      </c>
      <c r="AF17" s="253">
        <v>2609.1281749742084</v>
      </c>
      <c r="AG17" s="253">
        <v>2593.6260133622618</v>
      </c>
      <c r="AH17" s="253">
        <v>2550.081788396355</v>
      </c>
      <c r="AI17" s="253">
        <v>2510.2181760275935</v>
      </c>
      <c r="AJ17" s="253">
        <v>2452.2968488262659</v>
      </c>
      <c r="AK17" s="253">
        <v>2408.7027333506603</v>
      </c>
      <c r="AL17" s="170"/>
      <c r="AM17" s="165">
        <f t="shared" ref="AM17:AM23" si="4">AK17-R17</f>
        <v>13.477595488602674</v>
      </c>
      <c r="AO17" s="165">
        <f t="shared" si="1"/>
        <v>-43.594115475605577</v>
      </c>
      <c r="AQ17" s="165">
        <f t="shared" si="2"/>
        <v>-25.836937189139917</v>
      </c>
    </row>
    <row r="18" spans="2:43" x14ac:dyDescent="0.25">
      <c r="B18" s="56" t="s">
        <v>116</v>
      </c>
      <c r="C18" s="253">
        <v>4393.4617407018895</v>
      </c>
      <c r="D18" s="253">
        <v>4352.4584745101802</v>
      </c>
      <c r="E18" s="253">
        <v>4269.8861031284059</v>
      </c>
      <c r="F18" s="253">
        <v>4412.1964155562473</v>
      </c>
      <c r="G18" s="253">
        <v>4597.0068126568913</v>
      </c>
      <c r="H18" s="253">
        <v>4807.9871863781273</v>
      </c>
      <c r="I18" s="253">
        <v>4810.9273831043793</v>
      </c>
      <c r="J18" s="253">
        <v>4628.9654144368078</v>
      </c>
      <c r="K18" s="253">
        <v>4953.7897457601257</v>
      </c>
      <c r="L18" s="253">
        <v>4962.7986368590955</v>
      </c>
      <c r="M18" s="253">
        <v>4715.9202223516349</v>
      </c>
      <c r="N18" s="253">
        <v>4474.0005790553123</v>
      </c>
      <c r="O18" s="253">
        <v>4421.2839542514439</v>
      </c>
      <c r="P18" s="253">
        <v>4600.4816507246187</v>
      </c>
      <c r="Q18" s="253">
        <v>4488.0220504961571</v>
      </c>
      <c r="R18" s="253">
        <v>4356.050634215303</v>
      </c>
      <c r="S18" s="253">
        <v>4246.7977021358756</v>
      </c>
      <c r="T18" s="253">
        <v>4117.4071101612008</v>
      </c>
      <c r="U18" s="253">
        <v>3981.8250802913531</v>
      </c>
      <c r="V18" s="253">
        <v>3868.0693167521304</v>
      </c>
      <c r="W18" s="253">
        <v>4154.1582741591155</v>
      </c>
      <c r="X18" s="253">
        <v>3791.9098304169825</v>
      </c>
      <c r="Y18" s="253">
        <v>3901.1136308752807</v>
      </c>
      <c r="Z18" s="253">
        <v>4257.8556313829358</v>
      </c>
      <c r="AA18" s="253">
        <v>4127.2780827803945</v>
      </c>
      <c r="AB18" s="253">
        <v>4154.1128297056648</v>
      </c>
      <c r="AC18" s="253">
        <v>4221.4970517439706</v>
      </c>
      <c r="AD18" s="253">
        <v>4469.634447898703</v>
      </c>
      <c r="AE18" s="253">
        <v>4692.9389304253709</v>
      </c>
      <c r="AF18" s="253">
        <v>4460.3295440479378</v>
      </c>
      <c r="AG18" s="253">
        <v>4514.6187410972016</v>
      </c>
      <c r="AH18" s="253">
        <v>4683.8827492112096</v>
      </c>
      <c r="AI18" s="253">
        <v>4238.3096858517883</v>
      </c>
      <c r="AJ18" s="253">
        <v>3822.8118544119484</v>
      </c>
      <c r="AK18" s="253">
        <v>3901.8003425051743</v>
      </c>
      <c r="AL18" s="170"/>
      <c r="AM18" s="165">
        <f t="shared" si="4"/>
        <v>-454.25029171012875</v>
      </c>
      <c r="AO18" s="165">
        <f t="shared" si="1"/>
        <v>78.988488093225897</v>
      </c>
      <c r="AQ18" s="165">
        <f t="shared" si="2"/>
        <v>-491.66139819671525</v>
      </c>
    </row>
    <row r="19" spans="2:43" x14ac:dyDescent="0.25">
      <c r="B19" s="56" t="s">
        <v>73</v>
      </c>
      <c r="C19" s="253">
        <v>355.036</v>
      </c>
      <c r="D19" s="253">
        <v>315.14515999999998</v>
      </c>
      <c r="E19" s="253">
        <v>255.60084000000001</v>
      </c>
      <c r="F19" s="253">
        <v>357.2998</v>
      </c>
      <c r="G19" s="253">
        <v>269.64123999999998</v>
      </c>
      <c r="H19" s="253">
        <v>494.59519999999998</v>
      </c>
      <c r="I19" s="253">
        <v>484.03343999999998</v>
      </c>
      <c r="J19" s="253">
        <v>423.48680000000002</v>
      </c>
      <c r="K19" s="253">
        <v>305.58044000000001</v>
      </c>
      <c r="L19" s="253">
        <v>383.22723999999999</v>
      </c>
      <c r="M19" s="253">
        <v>366.38315999999998</v>
      </c>
      <c r="N19" s="253">
        <v>385.28248000000002</v>
      </c>
      <c r="O19" s="253">
        <v>273.89956000000001</v>
      </c>
      <c r="P19" s="253">
        <v>386.76</v>
      </c>
      <c r="Q19" s="253">
        <v>240.79571999999999</v>
      </c>
      <c r="R19" s="253">
        <v>266.73372000000001</v>
      </c>
      <c r="S19" s="253">
        <v>254.85636</v>
      </c>
      <c r="T19" s="253">
        <v>376.76672000000002</v>
      </c>
      <c r="U19" s="253">
        <v>262.20744000000002</v>
      </c>
      <c r="V19" s="253">
        <v>307.32240000000002</v>
      </c>
      <c r="W19" s="253">
        <v>427.93387999999999</v>
      </c>
      <c r="X19" s="253">
        <v>360.67856</v>
      </c>
      <c r="Y19" s="253">
        <v>229.39619999999999</v>
      </c>
      <c r="Z19" s="253">
        <v>515.69276000000002</v>
      </c>
      <c r="AA19" s="253">
        <v>391.0749568</v>
      </c>
      <c r="AB19" s="253">
        <v>401.14668</v>
      </c>
      <c r="AC19" s="253">
        <v>433.59667999999999</v>
      </c>
      <c r="AD19" s="253">
        <v>332.74648000000002</v>
      </c>
      <c r="AE19" s="253">
        <v>461.05707999999998</v>
      </c>
      <c r="AF19" s="253">
        <v>343.9024776</v>
      </c>
      <c r="AG19" s="253">
        <v>399.48304000000002</v>
      </c>
      <c r="AH19" s="253">
        <v>597.40603999999996</v>
      </c>
      <c r="AI19" s="253">
        <v>623.97631999999999</v>
      </c>
      <c r="AJ19" s="253">
        <v>457.79579999999999</v>
      </c>
      <c r="AK19" s="253">
        <v>453.53203719999999</v>
      </c>
      <c r="AL19" s="170"/>
      <c r="AM19" s="165">
        <f t="shared" si="4"/>
        <v>186.79831719999999</v>
      </c>
      <c r="AO19" s="165">
        <f t="shared" si="1"/>
        <v>-4.263762799999995</v>
      </c>
      <c r="AQ19" s="165">
        <f t="shared" si="2"/>
        <v>98.496037199999989</v>
      </c>
    </row>
    <row r="20" spans="2:43" x14ac:dyDescent="0.25">
      <c r="B20" s="56" t="s">
        <v>117</v>
      </c>
      <c r="C20" s="253">
        <v>96.677023188405798</v>
      </c>
      <c r="D20" s="253">
        <v>99.6283828219469</v>
      </c>
      <c r="E20" s="253">
        <v>118.085797101449</v>
      </c>
      <c r="F20" s="253">
        <v>99.875217391304403</v>
      </c>
      <c r="G20" s="253">
        <v>98.719420289855094</v>
      </c>
      <c r="H20" s="253">
        <v>86.267101449275302</v>
      </c>
      <c r="I20" s="253">
        <v>87.186956521739106</v>
      </c>
      <c r="J20" s="253">
        <v>82.633913043478302</v>
      </c>
      <c r="K20" s="253">
        <v>95.371594202898606</v>
      </c>
      <c r="L20" s="253">
        <v>103.53391304347799</v>
      </c>
      <c r="M20" s="253">
        <v>91.8436231884058</v>
      </c>
      <c r="N20" s="253">
        <v>83.636666666666699</v>
      </c>
      <c r="O20" s="253">
        <v>80.805362318840594</v>
      </c>
      <c r="P20" s="253">
        <v>78.482608695652203</v>
      </c>
      <c r="Q20" s="253">
        <v>66.857681159420295</v>
      </c>
      <c r="R20" s="253">
        <v>60.814599999999999</v>
      </c>
      <c r="S20" s="253">
        <v>64.755533333333304</v>
      </c>
      <c r="T20" s="253">
        <v>50.899933333333301</v>
      </c>
      <c r="U20" s="253">
        <v>66.973133333333394</v>
      </c>
      <c r="V20" s="253">
        <v>89.020799999999994</v>
      </c>
      <c r="W20" s="253">
        <v>98.243200000000002</v>
      </c>
      <c r="X20" s="253">
        <v>70.265799999999999</v>
      </c>
      <c r="Y20" s="253">
        <v>46.351066666666703</v>
      </c>
      <c r="Z20" s="253">
        <v>47.0902666666667</v>
      </c>
      <c r="AA20" s="253">
        <v>54.5497333333333</v>
      </c>
      <c r="AB20" s="253">
        <v>64.265666666666704</v>
      </c>
      <c r="AC20" s="253">
        <v>81.790133333333301</v>
      </c>
      <c r="AD20" s="253">
        <v>83.988666666666703</v>
      </c>
      <c r="AE20" s="253">
        <v>90.428799999999995</v>
      </c>
      <c r="AF20" s="253">
        <v>96.082066666666705</v>
      </c>
      <c r="AG20" s="253">
        <v>110.1782</v>
      </c>
      <c r="AH20" s="253">
        <v>106.40373333333299</v>
      </c>
      <c r="AI20" s="253">
        <v>143.90639999999999</v>
      </c>
      <c r="AJ20" s="253">
        <v>139.22972077294699</v>
      </c>
      <c r="AK20" s="253">
        <v>172.10677801800901</v>
      </c>
      <c r="AL20" s="170"/>
      <c r="AM20" s="165">
        <f t="shared" si="4"/>
        <v>111.29217801800901</v>
      </c>
      <c r="AO20" s="165">
        <f t="shared" si="1"/>
        <v>32.877057245062019</v>
      </c>
      <c r="AQ20" s="165">
        <f t="shared" si="2"/>
        <v>75.429754829603212</v>
      </c>
    </row>
    <row r="21" spans="2:43" x14ac:dyDescent="0.25">
      <c r="B21" s="56" t="s">
        <v>118</v>
      </c>
      <c r="C21" s="253">
        <v>1476.2440052032955</v>
      </c>
      <c r="D21" s="253">
        <v>1566.4053883747692</v>
      </c>
      <c r="E21" s="253">
        <v>1636.804891871742</v>
      </c>
      <c r="F21" s="253">
        <v>1691.858702032943</v>
      </c>
      <c r="G21" s="253">
        <v>1742.7939278700369</v>
      </c>
      <c r="H21" s="253">
        <v>1783.8901811031583</v>
      </c>
      <c r="I21" s="253">
        <v>1648.4623349545939</v>
      </c>
      <c r="J21" s="253">
        <v>1358.1527343397249</v>
      </c>
      <c r="K21" s="253">
        <v>1414.9422289801573</v>
      </c>
      <c r="L21" s="253">
        <v>1412.537929922556</v>
      </c>
      <c r="M21" s="253">
        <v>1420.2367306818162</v>
      </c>
      <c r="N21" s="253">
        <v>1528.0990541803956</v>
      </c>
      <c r="O21" s="253">
        <v>1610.0739135694294</v>
      </c>
      <c r="P21" s="253">
        <v>1631.9172338696078</v>
      </c>
      <c r="Q21" s="253">
        <v>1340.4552857027031</v>
      </c>
      <c r="R21" s="253">
        <v>1139.7880884758854</v>
      </c>
      <c r="S21" s="253">
        <v>1191.2278376327126</v>
      </c>
      <c r="T21" s="253">
        <v>708.99528198119174</v>
      </c>
      <c r="U21" s="253">
        <v>540.93260898724964</v>
      </c>
      <c r="V21" s="253">
        <v>342.15331319283058</v>
      </c>
      <c r="W21" s="253">
        <v>336.5209219157008</v>
      </c>
      <c r="X21" s="253">
        <v>449.98575791706236</v>
      </c>
      <c r="Y21" s="253">
        <v>356.45668877291683</v>
      </c>
      <c r="Z21" s="253">
        <v>525.3000661606543</v>
      </c>
      <c r="AA21" s="253">
        <v>721.54404316658145</v>
      </c>
      <c r="AB21" s="253">
        <v>792.34928466402675</v>
      </c>
      <c r="AC21" s="253">
        <v>803.00803713759967</v>
      </c>
      <c r="AD21" s="253">
        <v>755.84955540806993</v>
      </c>
      <c r="AE21" s="253">
        <v>713.81602356686335</v>
      </c>
      <c r="AF21" s="253">
        <v>664.48948116698216</v>
      </c>
      <c r="AG21" s="253">
        <v>643.63993385548952</v>
      </c>
      <c r="AH21" s="253">
        <v>589.42534621307084</v>
      </c>
      <c r="AI21" s="253">
        <v>634.02948442666207</v>
      </c>
      <c r="AJ21" s="253">
        <v>593.87082029161502</v>
      </c>
      <c r="AK21" s="253">
        <v>585.61538143807229</v>
      </c>
      <c r="AM21" s="165">
        <f t="shared" si="4"/>
        <v>-554.1727070378131</v>
      </c>
      <c r="AO21" s="165">
        <f t="shared" si="1"/>
        <v>-8.2554388535427279</v>
      </c>
      <c r="AQ21" s="165">
        <f t="shared" si="2"/>
        <v>-890.62862376522321</v>
      </c>
    </row>
    <row r="22" spans="2:43" x14ac:dyDescent="0.25">
      <c r="B22" s="56" t="s">
        <v>119</v>
      </c>
      <c r="C22" s="253" t="s">
        <v>236</v>
      </c>
      <c r="D22" s="253" t="s">
        <v>236</v>
      </c>
      <c r="E22" s="253" t="s">
        <v>236</v>
      </c>
      <c r="F22" s="253" t="s">
        <v>236</v>
      </c>
      <c r="G22" s="253" t="s">
        <v>236</v>
      </c>
      <c r="H22" s="253" t="s">
        <v>236</v>
      </c>
      <c r="I22" s="253" t="s">
        <v>236</v>
      </c>
      <c r="J22" s="253" t="s">
        <v>236</v>
      </c>
      <c r="K22" s="253" t="s">
        <v>236</v>
      </c>
      <c r="L22" s="253" t="s">
        <v>236</v>
      </c>
      <c r="M22" s="253" t="s">
        <v>236</v>
      </c>
      <c r="N22" s="253">
        <v>3.9041147999999999</v>
      </c>
      <c r="O22" s="253">
        <v>5.9726827999999994</v>
      </c>
      <c r="P22" s="253">
        <v>8.3072848000000015</v>
      </c>
      <c r="Q22" s="253">
        <v>34.960379600000003</v>
      </c>
      <c r="R22" s="253">
        <v>47.649235599999997</v>
      </c>
      <c r="S22" s="253">
        <v>38.1917708</v>
      </c>
      <c r="T22" s="253">
        <v>37.751190399999999</v>
      </c>
      <c r="U22" s="253">
        <v>49.80138920000001</v>
      </c>
      <c r="V22" s="253">
        <v>49.124275600000004</v>
      </c>
      <c r="W22" s="253">
        <v>50.026312400000002</v>
      </c>
      <c r="X22" s="253">
        <v>49.850344800000009</v>
      </c>
      <c r="Y22" s="253">
        <v>45.3094988</v>
      </c>
      <c r="Z22" s="253">
        <v>45.739387999999998</v>
      </c>
      <c r="AA22" s="253">
        <v>42.4878316</v>
      </c>
      <c r="AB22" s="253">
        <v>41.596695200000006</v>
      </c>
      <c r="AC22" s="253">
        <v>40.990482400000005</v>
      </c>
      <c r="AD22" s="253">
        <v>46.863633920362403</v>
      </c>
      <c r="AE22" s="253">
        <v>45.793105543440078</v>
      </c>
      <c r="AF22" s="253">
        <v>49.31299925731733</v>
      </c>
      <c r="AG22" s="253">
        <v>48.144307363679999</v>
      </c>
      <c r="AH22" s="253">
        <v>43.259350754436866</v>
      </c>
      <c r="AI22" s="253">
        <v>38.968717775753049</v>
      </c>
      <c r="AJ22" s="253">
        <v>50.162345013201239</v>
      </c>
      <c r="AK22" s="253">
        <v>50.586544705737566</v>
      </c>
      <c r="AM22" s="165">
        <f t="shared" si="4"/>
        <v>2.9373091057375689</v>
      </c>
      <c r="AO22" s="165">
        <f t="shared" si="1"/>
        <v>0.42419969253632672</v>
      </c>
      <c r="AQ22" s="165"/>
    </row>
    <row r="23" spans="2:43" x14ac:dyDescent="0.25">
      <c r="B23" s="56" t="s">
        <v>120</v>
      </c>
      <c r="C23" s="253">
        <v>97.740765061882584</v>
      </c>
      <c r="D23" s="253">
        <v>97.88913255185517</v>
      </c>
      <c r="E23" s="253">
        <v>98.674091582228982</v>
      </c>
      <c r="F23" s="253">
        <v>99.486071387791299</v>
      </c>
      <c r="G23" s="253">
        <v>100.14640441176329</v>
      </c>
      <c r="H23" s="253">
        <v>100.61466015448265</v>
      </c>
      <c r="I23" s="253">
        <v>100.63183666576825</v>
      </c>
      <c r="J23" s="253">
        <v>84.748430635606638</v>
      </c>
      <c r="K23" s="253">
        <v>66.715771321119618</v>
      </c>
      <c r="L23" s="253">
        <v>74.599152005657388</v>
      </c>
      <c r="M23" s="253">
        <v>79.602870990238046</v>
      </c>
      <c r="N23" s="253">
        <v>88.811286706276093</v>
      </c>
      <c r="O23" s="253">
        <v>115.03357663120156</v>
      </c>
      <c r="P23" s="253">
        <v>162.09788443672096</v>
      </c>
      <c r="Q23" s="253">
        <v>149.46809786056204</v>
      </c>
      <c r="R23" s="253">
        <v>132.57234476718932</v>
      </c>
      <c r="S23" s="253">
        <v>130.19005777336207</v>
      </c>
      <c r="T23" s="253">
        <v>83.934111990741073</v>
      </c>
      <c r="U23" s="253">
        <v>69.02380495828794</v>
      </c>
      <c r="V23" s="253">
        <v>70.514412189651139</v>
      </c>
      <c r="W23" s="253">
        <v>62.072527439734159</v>
      </c>
      <c r="X23" s="253">
        <v>45.013958102736098</v>
      </c>
      <c r="Y23" s="253">
        <v>48.286182233922162</v>
      </c>
      <c r="Z23" s="253">
        <v>45.127691648505646</v>
      </c>
      <c r="AA23" s="253">
        <v>41.651772593635819</v>
      </c>
      <c r="AB23" s="253">
        <v>42.393890563800774</v>
      </c>
      <c r="AC23" s="253">
        <v>25.030907769237675</v>
      </c>
      <c r="AD23" s="253">
        <v>27.449305898653076</v>
      </c>
      <c r="AE23" s="253">
        <v>23.899295638180405</v>
      </c>
      <c r="AF23" s="253">
        <v>32.524203919874395</v>
      </c>
      <c r="AG23" s="253">
        <v>31.188413817965916</v>
      </c>
      <c r="AH23" s="253">
        <v>34.611180998377201</v>
      </c>
      <c r="AI23" s="253">
        <v>36.358605251132751</v>
      </c>
      <c r="AJ23" s="253">
        <v>35.031490509845796</v>
      </c>
      <c r="AK23" s="253">
        <v>14.692707798990863</v>
      </c>
      <c r="AM23" s="165">
        <f t="shared" si="4"/>
        <v>-117.87963696819845</v>
      </c>
      <c r="AO23" s="165">
        <f t="shared" si="1"/>
        <v>-20.338782710854932</v>
      </c>
      <c r="AQ23" s="165">
        <f t="shared" si="2"/>
        <v>-83.048057262891717</v>
      </c>
    </row>
    <row r="24" spans="2:43" x14ac:dyDescent="0.25">
      <c r="B24" s="56" t="s">
        <v>121</v>
      </c>
      <c r="C24" s="253">
        <v>135.25319522288586</v>
      </c>
      <c r="D24" s="253">
        <v>135.43145080529615</v>
      </c>
      <c r="E24" s="253">
        <v>137.13203332185168</v>
      </c>
      <c r="F24" s="253">
        <v>137.29062266307653</v>
      </c>
      <c r="G24" s="253">
        <v>135.94524665740758</v>
      </c>
      <c r="H24" s="253">
        <v>135.25570228818248</v>
      </c>
      <c r="I24" s="253">
        <v>135.33735543540018</v>
      </c>
      <c r="J24" s="253">
        <v>134.08108593492943</v>
      </c>
      <c r="K24" s="253">
        <v>144.94266515134387</v>
      </c>
      <c r="L24" s="253">
        <v>143.62100195313579</v>
      </c>
      <c r="M24" s="253">
        <v>143.43835361549452</v>
      </c>
      <c r="N24" s="253">
        <v>146.04544138813282</v>
      </c>
      <c r="O24" s="253">
        <v>149.81283750782927</v>
      </c>
      <c r="P24" s="253">
        <v>133.48896372238977</v>
      </c>
      <c r="Q24" s="253">
        <v>131.83371366921926</v>
      </c>
      <c r="R24" s="253">
        <v>134.26355949648877</v>
      </c>
      <c r="S24" s="253">
        <v>129.45114586871648</v>
      </c>
      <c r="T24" s="253">
        <v>131.6594100388397</v>
      </c>
      <c r="U24" s="253">
        <v>140.4207827114636</v>
      </c>
      <c r="V24" s="253">
        <v>141.99278491419452</v>
      </c>
      <c r="W24" s="253">
        <v>145.69092117405938</v>
      </c>
      <c r="X24" s="253">
        <v>143.57773312381335</v>
      </c>
      <c r="Y24" s="253">
        <v>144.21728475702423</v>
      </c>
      <c r="Z24" s="253">
        <v>148.47423418563005</v>
      </c>
      <c r="AA24" s="253">
        <v>144.00236874692294</v>
      </c>
      <c r="AB24" s="253">
        <v>149.4850276198917</v>
      </c>
      <c r="AC24" s="253">
        <v>150.26509350387198</v>
      </c>
      <c r="AD24" s="253">
        <v>157.91319912572345</v>
      </c>
      <c r="AE24" s="253">
        <v>159.86810890437488</v>
      </c>
      <c r="AF24" s="253">
        <v>162.06495927331579</v>
      </c>
      <c r="AG24" s="253">
        <v>165.94273655711476</v>
      </c>
      <c r="AH24" s="253">
        <v>167.29244638328001</v>
      </c>
      <c r="AI24" s="253">
        <v>170.82172237750405</v>
      </c>
      <c r="AJ24" s="253">
        <v>173.97550829078068</v>
      </c>
      <c r="AK24" s="253">
        <v>176.70343331901091</v>
      </c>
      <c r="AM24" s="165">
        <f>AK24-R24</f>
        <v>42.439873822522145</v>
      </c>
      <c r="AO24" s="165">
        <f t="shared" si="1"/>
        <v>2.7279250282302314</v>
      </c>
      <c r="AQ24" s="165">
        <f t="shared" si="2"/>
        <v>41.450238096125048</v>
      </c>
    </row>
    <row r="25" spans="2:43" x14ac:dyDescent="0.25">
      <c r="B25" s="166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</row>
    <row r="26" spans="2:43" x14ac:dyDescent="0.25">
      <c r="B26" s="166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8"/>
    </row>
    <row r="54" spans="2:2" x14ac:dyDescent="0.25">
      <c r="B54" s="1" t="s">
        <v>13</v>
      </c>
    </row>
    <row r="78" spans="2:2" x14ac:dyDescent="0.25">
      <c r="B78" s="174" t="s">
        <v>123</v>
      </c>
    </row>
    <row r="80" spans="2:2" x14ac:dyDescent="0.25">
      <c r="B80" s="174" t="s">
        <v>124</v>
      </c>
    </row>
    <row r="83" spans="2:37" x14ac:dyDescent="0.25">
      <c r="B83" s="163" t="s">
        <v>7</v>
      </c>
      <c r="C83" s="164" t="s">
        <v>179</v>
      </c>
      <c r="D83" s="164" t="s">
        <v>180</v>
      </c>
      <c r="E83" s="164" t="s">
        <v>181</v>
      </c>
      <c r="F83" s="164" t="s">
        <v>182</v>
      </c>
      <c r="G83" s="164" t="s">
        <v>183</v>
      </c>
      <c r="H83" s="164" t="s">
        <v>184</v>
      </c>
      <c r="I83" s="164" t="s">
        <v>185</v>
      </c>
      <c r="J83" s="164" t="s">
        <v>186</v>
      </c>
      <c r="K83" s="164" t="s">
        <v>187</v>
      </c>
      <c r="L83" s="164" t="s">
        <v>188</v>
      </c>
      <c r="M83" s="164" t="s">
        <v>189</v>
      </c>
      <c r="N83" s="164" t="s">
        <v>190</v>
      </c>
      <c r="O83" s="164" t="s">
        <v>191</v>
      </c>
      <c r="P83" s="164" t="s">
        <v>192</v>
      </c>
      <c r="Q83" s="164" t="s">
        <v>193</v>
      </c>
      <c r="R83" s="164" t="s">
        <v>194</v>
      </c>
      <c r="S83" s="164" t="s">
        <v>195</v>
      </c>
      <c r="T83" s="164" t="s">
        <v>196</v>
      </c>
      <c r="U83" s="164" t="s">
        <v>197</v>
      </c>
      <c r="V83" s="164" t="s">
        <v>198</v>
      </c>
      <c r="W83" s="164" t="s">
        <v>199</v>
      </c>
      <c r="X83" s="164" t="s">
        <v>200</v>
      </c>
      <c r="Y83" s="164" t="s">
        <v>201</v>
      </c>
      <c r="Z83" s="164" t="s">
        <v>202</v>
      </c>
      <c r="AA83" s="164" t="s">
        <v>203</v>
      </c>
      <c r="AB83" s="164" t="s">
        <v>204</v>
      </c>
      <c r="AC83" s="164" t="s">
        <v>205</v>
      </c>
      <c r="AD83" s="164" t="s">
        <v>206</v>
      </c>
      <c r="AE83" s="164" t="s">
        <v>207</v>
      </c>
      <c r="AF83" s="164" t="s">
        <v>208</v>
      </c>
      <c r="AG83" s="164" t="s">
        <v>209</v>
      </c>
      <c r="AH83" s="164" t="s">
        <v>210</v>
      </c>
      <c r="AI83" s="164" t="s">
        <v>211</v>
      </c>
      <c r="AJ83" s="164" t="s">
        <v>212</v>
      </c>
      <c r="AK83" s="164" t="s">
        <v>232</v>
      </c>
    </row>
    <row r="84" spans="2:37" x14ac:dyDescent="0.25">
      <c r="B84" s="56" t="s">
        <v>101</v>
      </c>
      <c r="C84" s="169">
        <v>0.26503013738327275</v>
      </c>
      <c r="D84" s="169">
        <v>0.26516287611905376</v>
      </c>
      <c r="E84" s="169">
        <v>0.26742381528742559</v>
      </c>
      <c r="F84" s="169">
        <v>0.29078667934140018</v>
      </c>
      <c r="G84" s="169">
        <v>0.29373268199036606</v>
      </c>
      <c r="H84" s="169">
        <v>0.31336127830306421</v>
      </c>
      <c r="I84" s="169">
        <v>0.35752425587820036</v>
      </c>
      <c r="J84" s="169">
        <v>0.37139590432757597</v>
      </c>
      <c r="K84" s="169">
        <v>0.36855689689736693</v>
      </c>
      <c r="L84" s="169">
        <v>0.39864530670331727</v>
      </c>
      <c r="M84" s="169">
        <v>0.43764185119146476</v>
      </c>
      <c r="N84" s="169">
        <v>0.45909159210757278</v>
      </c>
      <c r="O84" s="169">
        <v>0.43468578244485462</v>
      </c>
      <c r="P84" s="169">
        <v>0.40785839549281516</v>
      </c>
      <c r="Q84" s="169">
        <v>0.3612866389598331</v>
      </c>
      <c r="R84" s="169">
        <v>0.36873753340226045</v>
      </c>
      <c r="S84" s="169">
        <v>0.34970715325198987</v>
      </c>
      <c r="T84" s="169">
        <v>0.36009398978542201</v>
      </c>
      <c r="U84" s="169">
        <v>0.29053724042690149</v>
      </c>
      <c r="V84" s="169">
        <v>0.28128001382739909</v>
      </c>
      <c r="W84" s="169">
        <v>0.27807157552196954</v>
      </c>
      <c r="X84" s="169">
        <v>0.23400921970154309</v>
      </c>
      <c r="Y84" s="169">
        <v>0.27892992747879619</v>
      </c>
      <c r="Z84" s="169">
        <v>0.26739114373740691</v>
      </c>
      <c r="AA84" s="169">
        <v>0.27316332926217046</v>
      </c>
      <c r="AB84" s="169">
        <v>0.26589551475312379</v>
      </c>
      <c r="AC84" s="169">
        <v>0.30036925303801354</v>
      </c>
      <c r="AD84" s="169">
        <v>0.36556104911018744</v>
      </c>
      <c r="AE84" s="169">
        <v>0.44921063399856437</v>
      </c>
      <c r="AF84" s="169">
        <v>0.43294852328312156</v>
      </c>
      <c r="AG84" s="169">
        <v>0.42995535929287376</v>
      </c>
      <c r="AH84" s="169">
        <v>0.41623257886207854</v>
      </c>
      <c r="AI84" s="169">
        <v>0.42349866188157126</v>
      </c>
      <c r="AJ84" s="169">
        <v>0.38728258910958457</v>
      </c>
      <c r="AK84" s="169">
        <v>0.38697078807414687</v>
      </c>
    </row>
    <row r="85" spans="2:37" x14ac:dyDescent="0.25">
      <c r="B85" s="56" t="s">
        <v>102</v>
      </c>
      <c r="C85" s="169">
        <v>0.27398794858597825</v>
      </c>
      <c r="D85" s="169">
        <v>0.28552455817183542</v>
      </c>
      <c r="E85" s="169">
        <v>0.24161742457455726</v>
      </c>
      <c r="F85" s="169">
        <v>0.25428709522778181</v>
      </c>
      <c r="G85" s="169">
        <v>0.24786125604277487</v>
      </c>
      <c r="H85" s="169">
        <v>0.25356303002094976</v>
      </c>
      <c r="I85" s="169">
        <v>0.27140387607134581</v>
      </c>
      <c r="J85" s="169">
        <v>0.2750375341363086</v>
      </c>
      <c r="K85" s="169">
        <v>0.29381198642689843</v>
      </c>
      <c r="L85" s="169">
        <v>0.29649072158166595</v>
      </c>
      <c r="M85" s="169">
        <v>0.34424207079259694</v>
      </c>
      <c r="N85" s="169">
        <v>0.36204261413659766</v>
      </c>
      <c r="O85" s="169">
        <v>0.34835060520500521</v>
      </c>
      <c r="P85" s="169">
        <v>0.36003217057923109</v>
      </c>
      <c r="Q85" s="169">
        <v>0.39198468211392845</v>
      </c>
      <c r="R85" s="169">
        <v>0.44148029159307145</v>
      </c>
      <c r="S85" s="169">
        <v>0.42196759590734995</v>
      </c>
      <c r="T85" s="169">
        <v>0.40728172363607928</v>
      </c>
      <c r="U85" s="169">
        <v>0.37712860441961255</v>
      </c>
      <c r="V85" s="169">
        <v>0.32251151970094249</v>
      </c>
      <c r="W85" s="169">
        <v>0.3349692169595973</v>
      </c>
      <c r="X85" s="169">
        <v>0.29147458200932702</v>
      </c>
      <c r="Y85" s="169">
        <v>0.26904149444929992</v>
      </c>
      <c r="Z85" s="169">
        <v>0.27813417895907344</v>
      </c>
      <c r="AA85" s="169">
        <v>0.31694527234261294</v>
      </c>
      <c r="AB85" s="169">
        <v>0.31770069869974948</v>
      </c>
      <c r="AC85" s="169">
        <v>0.30839399471767981</v>
      </c>
      <c r="AD85" s="169">
        <v>0.33476081069404678</v>
      </c>
      <c r="AE85" s="169">
        <v>0.34639370647941448</v>
      </c>
      <c r="AF85" s="169">
        <v>0.32756484889697624</v>
      </c>
      <c r="AG85" s="169">
        <v>0.31931515926106557</v>
      </c>
      <c r="AH85" s="169">
        <v>0.30511753534363073</v>
      </c>
      <c r="AI85" s="169">
        <v>0.29103081755085347</v>
      </c>
      <c r="AJ85" s="169">
        <v>0.26432107543362299</v>
      </c>
      <c r="AK85" s="169">
        <v>0.25733510151701322</v>
      </c>
    </row>
    <row r="86" spans="2:37" x14ac:dyDescent="0.25">
      <c r="B86" s="56" t="s">
        <v>103</v>
      </c>
      <c r="C86" s="169">
        <v>1.9620106002273991</v>
      </c>
      <c r="D86" s="169">
        <v>2.0144240895645296</v>
      </c>
      <c r="E86" s="169">
        <v>2.064171169258862</v>
      </c>
      <c r="F86" s="169">
        <v>1.9496786315613028</v>
      </c>
      <c r="G86" s="169">
        <v>1.9024550452354752</v>
      </c>
      <c r="H86" s="169">
        <v>1.8847478347286724</v>
      </c>
      <c r="I86" s="169">
        <v>1.8826434935519056</v>
      </c>
      <c r="J86" s="169">
        <v>1.787378288608201</v>
      </c>
      <c r="K86" s="169">
        <v>1.8715345265397929</v>
      </c>
      <c r="L86" s="169">
        <v>1.8519297585821968</v>
      </c>
      <c r="M86" s="169">
        <v>1.7590712242690554</v>
      </c>
      <c r="N86" s="169">
        <v>1.7313855098566913</v>
      </c>
      <c r="O86" s="169">
        <v>1.6220029874890056</v>
      </c>
      <c r="P86" s="169">
        <v>1.5473039604530814</v>
      </c>
      <c r="Q86" s="169">
        <v>1.5381235120368093</v>
      </c>
      <c r="R86" s="169">
        <v>1.5492132375793755</v>
      </c>
      <c r="S86" s="169">
        <v>1.5023253365345077</v>
      </c>
      <c r="T86" s="169">
        <v>1.4523453915199735</v>
      </c>
      <c r="U86" s="169">
        <v>1.3548851140361517</v>
      </c>
      <c r="V86" s="169">
        <v>1.1951633365499217</v>
      </c>
      <c r="W86" s="169">
        <v>1.0534012436377944</v>
      </c>
      <c r="X86" s="169">
        <v>0.9744038940712032</v>
      </c>
      <c r="Y86" s="169">
        <v>0.87936243322311591</v>
      </c>
      <c r="Z86" s="169">
        <v>0.83878840162599277</v>
      </c>
      <c r="AA86" s="169">
        <v>0.80129056450943725</v>
      </c>
      <c r="AB86" s="169">
        <v>0.75430492709403285</v>
      </c>
      <c r="AC86" s="169">
        <v>0.69668852201604148</v>
      </c>
      <c r="AD86" s="169">
        <v>0.61080764997551584</v>
      </c>
      <c r="AE86" s="169">
        <v>0.54724503858479179</v>
      </c>
      <c r="AF86" s="169">
        <v>0.49950614011918765</v>
      </c>
      <c r="AG86" s="169">
        <v>0.3721753050627219</v>
      </c>
      <c r="AH86" s="169">
        <v>0.36838436540325009</v>
      </c>
      <c r="AI86" s="169">
        <v>0.3863462259564524</v>
      </c>
      <c r="AJ86" s="169">
        <v>0.41325127697904157</v>
      </c>
      <c r="AK86" s="169">
        <v>0.41482038141712796</v>
      </c>
    </row>
    <row r="87" spans="2:37" x14ac:dyDescent="0.25">
      <c r="B87" s="56" t="s">
        <v>104</v>
      </c>
      <c r="C87" s="169">
        <v>18.023287764915803</v>
      </c>
      <c r="D87" s="169">
        <v>17.616712485535682</v>
      </c>
      <c r="E87" s="169">
        <v>15.004649780440845</v>
      </c>
      <c r="F87" s="169">
        <v>14.608218148855538</v>
      </c>
      <c r="G87" s="169">
        <v>12.937700203223283</v>
      </c>
      <c r="H87" s="169">
        <v>11.720465083696952</v>
      </c>
      <c r="I87" s="169">
        <v>11.690350724813662</v>
      </c>
      <c r="J87" s="169">
        <v>10.281555950027771</v>
      </c>
      <c r="K87" s="169">
        <v>10.878521132536324</v>
      </c>
      <c r="L87" s="169">
        <v>8.3982296371533049</v>
      </c>
      <c r="M87" s="169">
        <v>8.3846892202994354</v>
      </c>
      <c r="N87" s="169">
        <v>8.0061760853523793</v>
      </c>
      <c r="O87" s="169">
        <v>7.8885770099131403</v>
      </c>
      <c r="P87" s="169">
        <v>7.5085328842959802</v>
      </c>
      <c r="Q87" s="169">
        <v>7.372579610097219</v>
      </c>
      <c r="R87" s="169">
        <v>7.7070999648676919</v>
      </c>
      <c r="S87" s="169">
        <v>7.5050039385469525</v>
      </c>
      <c r="T87" s="169">
        <v>7.3365610204046892</v>
      </c>
      <c r="U87" s="169">
        <v>7.8364135599067302</v>
      </c>
      <c r="V87" s="169">
        <v>8.2398730967243576</v>
      </c>
      <c r="W87" s="169">
        <v>7.8724214046374072</v>
      </c>
      <c r="X87" s="169">
        <v>7.1141839778208737</v>
      </c>
      <c r="Y87" s="169">
        <v>7.1291318802436541</v>
      </c>
      <c r="Z87" s="169">
        <v>7.5555150689214887</v>
      </c>
      <c r="AA87" s="169">
        <v>6.8669357550516743</v>
      </c>
      <c r="AB87" s="169">
        <v>7.0183323850329273</v>
      </c>
      <c r="AC87" s="169">
        <v>7.2371121844152579</v>
      </c>
      <c r="AD87" s="169">
        <v>6.1998093310314983</v>
      </c>
      <c r="AE87" s="169">
        <v>6.6256603700058179</v>
      </c>
      <c r="AF87" s="169">
        <v>5.9814299303032108</v>
      </c>
      <c r="AG87" s="169">
        <v>6.2774332075506445</v>
      </c>
      <c r="AH87" s="169">
        <v>6.0354688782280803</v>
      </c>
      <c r="AI87" s="169">
        <v>4.8879882841966396</v>
      </c>
      <c r="AJ87" s="169">
        <v>4.2409211389733068</v>
      </c>
      <c r="AK87" s="169">
        <v>4.2978668199481991</v>
      </c>
    </row>
    <row r="88" spans="2:37" x14ac:dyDescent="0.25">
      <c r="B88" s="56" t="s">
        <v>105</v>
      </c>
      <c r="C88" s="169">
        <v>2.2222627000000004</v>
      </c>
      <c r="D88" s="169">
        <v>1.7973755000000005</v>
      </c>
      <c r="E88" s="169">
        <v>1.6296879000000004</v>
      </c>
      <c r="F88" s="169">
        <v>1.50506259722201</v>
      </c>
      <c r="G88" s="169">
        <v>1.410015</v>
      </c>
      <c r="H88" s="169">
        <v>1.3331928000000002</v>
      </c>
      <c r="I88" s="169">
        <v>1.2608596000000003</v>
      </c>
      <c r="J88" s="169">
        <v>1.2056583000000001</v>
      </c>
      <c r="K88" s="169">
        <v>1.1584166000000002</v>
      </c>
      <c r="L88" s="169">
        <v>1.1165349000000002</v>
      </c>
      <c r="M88" s="169">
        <v>1.0808306000000001</v>
      </c>
      <c r="N88" s="169">
        <v>1.0475249000000002</v>
      </c>
      <c r="O88" s="169">
        <v>1.0169997000000002</v>
      </c>
      <c r="P88" s="169">
        <v>0.98987140000000007</v>
      </c>
      <c r="Q88" s="169">
        <v>0.96595910000000007</v>
      </c>
      <c r="R88" s="169">
        <v>0.94186590000000003</v>
      </c>
      <c r="S88" s="169">
        <v>0.92180610000000007</v>
      </c>
      <c r="T88" s="169">
        <v>0.90110980000000007</v>
      </c>
      <c r="U88" s="169">
        <v>0.88319400000000003</v>
      </c>
      <c r="V88" s="169">
        <v>0.86635020000000007</v>
      </c>
      <c r="W88" s="169">
        <v>0.84932550000000018</v>
      </c>
      <c r="X88" s="169">
        <v>0.83462570000000014</v>
      </c>
      <c r="Y88" s="169">
        <v>0.8199259000000001</v>
      </c>
      <c r="Z88" s="169">
        <v>0.80586260000000021</v>
      </c>
      <c r="AA88" s="169">
        <v>0.79348770000000002</v>
      </c>
      <c r="AB88" s="169">
        <v>0.78156840000000005</v>
      </c>
      <c r="AC88" s="169">
        <v>0.76964910000000009</v>
      </c>
      <c r="AD88" s="169">
        <v>0.73458129999999999</v>
      </c>
      <c r="AE88" s="169">
        <v>0.72480600000000006</v>
      </c>
      <c r="AF88" s="169">
        <v>0.71503070000000024</v>
      </c>
      <c r="AG88" s="169">
        <v>0.70650829999999998</v>
      </c>
      <c r="AH88" s="169">
        <v>0.69780500000000012</v>
      </c>
      <c r="AI88" s="169">
        <v>0.69081020000000015</v>
      </c>
      <c r="AJ88" s="169">
        <v>0.68228780000000022</v>
      </c>
      <c r="AK88" s="169">
        <v>0.67465650000000021</v>
      </c>
    </row>
    <row r="89" spans="2:37" x14ac:dyDescent="0.25">
      <c r="B89" s="56" t="s">
        <v>106</v>
      </c>
      <c r="C89" s="169">
        <v>2.0110799101055497</v>
      </c>
      <c r="D89" s="169">
        <v>2.06085773169288</v>
      </c>
      <c r="E89" s="169">
        <v>2.0392742999529601</v>
      </c>
      <c r="F89" s="169">
        <v>2.3146856409206951</v>
      </c>
      <c r="G89" s="169">
        <v>2.3564483275546388</v>
      </c>
      <c r="H89" s="169">
        <v>2.4517850313697309</v>
      </c>
      <c r="I89" s="169">
        <v>2.5366196595865214</v>
      </c>
      <c r="J89" s="169">
        <v>2.5049274892425801</v>
      </c>
      <c r="K89" s="169">
        <v>2.0168681272118651</v>
      </c>
      <c r="L89" s="169">
        <v>2.1012508675400845</v>
      </c>
      <c r="M89" s="169">
        <v>2.2445658357475513</v>
      </c>
      <c r="N89" s="169">
        <v>2.8102483276475181</v>
      </c>
      <c r="O89" s="169">
        <v>1.9465484464337568</v>
      </c>
      <c r="P89" s="169">
        <v>28.674318079198731</v>
      </c>
      <c r="Q89" s="169">
        <v>2.3346246388515395</v>
      </c>
      <c r="R89" s="169">
        <v>2.0039035951537838</v>
      </c>
      <c r="S89" s="169">
        <v>2.4965125842587494</v>
      </c>
      <c r="T89" s="169">
        <v>2.8565664589923792</v>
      </c>
      <c r="U89" s="169">
        <v>2.6616616499213843</v>
      </c>
      <c r="V89" s="169">
        <v>2.4878227252991802</v>
      </c>
      <c r="W89" s="169">
        <v>2.6262976922273005</v>
      </c>
      <c r="X89" s="169">
        <v>2.3468212992621087</v>
      </c>
      <c r="Y89" s="169">
        <v>2.3001073164284627</v>
      </c>
      <c r="Z89" s="169">
        <v>2.2390688852145688</v>
      </c>
      <c r="AA89" s="169">
        <v>2.7120725020553262</v>
      </c>
      <c r="AB89" s="169">
        <v>2.7502625595610235</v>
      </c>
      <c r="AC89" s="169">
        <v>2.7690636506581856</v>
      </c>
      <c r="AD89" s="169">
        <v>2.8735139504779168</v>
      </c>
      <c r="AE89" s="169">
        <v>3.0788070348777281</v>
      </c>
      <c r="AF89" s="169">
        <v>2.907043259393653</v>
      </c>
      <c r="AG89" s="169">
        <v>2.9419544768674726</v>
      </c>
      <c r="AH89" s="169">
        <v>2.5392462403548155</v>
      </c>
      <c r="AI89" s="169">
        <v>2.5061023893972889</v>
      </c>
      <c r="AJ89" s="169">
        <v>2.4965135428899807</v>
      </c>
      <c r="AK89" s="169">
        <v>2.7801151888100528</v>
      </c>
    </row>
    <row r="90" spans="2:37" x14ac:dyDescent="0.25">
      <c r="B90" s="56" t="s">
        <v>107</v>
      </c>
      <c r="C90" s="169" t="s">
        <v>236</v>
      </c>
      <c r="D90" s="169" t="s">
        <v>236</v>
      </c>
      <c r="E90" s="169" t="s">
        <v>236</v>
      </c>
      <c r="F90" s="169" t="s">
        <v>236</v>
      </c>
      <c r="G90" s="169" t="s">
        <v>236</v>
      </c>
      <c r="H90" s="169" t="s">
        <v>236</v>
      </c>
      <c r="I90" s="169" t="s">
        <v>236</v>
      </c>
      <c r="J90" s="169" t="s">
        <v>236</v>
      </c>
      <c r="K90" s="169" t="s">
        <v>236</v>
      </c>
      <c r="L90" s="169" t="s">
        <v>236</v>
      </c>
      <c r="M90" s="169" t="s">
        <v>236</v>
      </c>
      <c r="N90" s="169" t="s">
        <v>236</v>
      </c>
      <c r="O90" s="169" t="s">
        <v>236</v>
      </c>
      <c r="P90" s="169" t="s">
        <v>236</v>
      </c>
      <c r="Q90" s="169" t="s">
        <v>236</v>
      </c>
      <c r="R90" s="169" t="s">
        <v>236</v>
      </c>
      <c r="S90" s="169" t="s">
        <v>236</v>
      </c>
      <c r="T90" s="169" t="s">
        <v>236</v>
      </c>
      <c r="U90" s="169" t="s">
        <v>236</v>
      </c>
      <c r="V90" s="169" t="s">
        <v>236</v>
      </c>
      <c r="W90" s="169" t="s">
        <v>236</v>
      </c>
      <c r="X90" s="169" t="s">
        <v>236</v>
      </c>
      <c r="Y90" s="169" t="s">
        <v>236</v>
      </c>
      <c r="Z90" s="169" t="s">
        <v>236</v>
      </c>
      <c r="AA90" s="169" t="s">
        <v>236</v>
      </c>
      <c r="AB90" s="169" t="s">
        <v>236</v>
      </c>
      <c r="AC90" s="169" t="s">
        <v>236</v>
      </c>
      <c r="AD90" s="169" t="s">
        <v>236</v>
      </c>
      <c r="AE90" s="169" t="s">
        <v>236</v>
      </c>
      <c r="AF90" s="169" t="s">
        <v>236</v>
      </c>
      <c r="AG90" s="169" t="s">
        <v>236</v>
      </c>
      <c r="AH90" s="169" t="s">
        <v>236</v>
      </c>
      <c r="AI90" s="169" t="s">
        <v>236</v>
      </c>
      <c r="AJ90" s="169" t="s">
        <v>236</v>
      </c>
      <c r="AK90" s="169" t="s">
        <v>236</v>
      </c>
    </row>
    <row r="91" spans="2:37" x14ac:dyDescent="0.25">
      <c r="B91" s="56" t="s">
        <v>108</v>
      </c>
      <c r="C91" s="169" t="s">
        <v>236</v>
      </c>
      <c r="D91" s="169" t="s">
        <v>236</v>
      </c>
      <c r="E91" s="169" t="s">
        <v>236</v>
      </c>
      <c r="F91" s="169" t="s">
        <v>236</v>
      </c>
      <c r="G91" s="169" t="s">
        <v>236</v>
      </c>
      <c r="H91" s="169" t="s">
        <v>236</v>
      </c>
      <c r="I91" s="169" t="s">
        <v>236</v>
      </c>
      <c r="J91" s="169" t="s">
        <v>236</v>
      </c>
      <c r="K91" s="169" t="s">
        <v>236</v>
      </c>
      <c r="L91" s="169" t="s">
        <v>236</v>
      </c>
      <c r="M91" s="169" t="s">
        <v>236</v>
      </c>
      <c r="N91" s="169" t="s">
        <v>236</v>
      </c>
      <c r="O91" s="169" t="s">
        <v>236</v>
      </c>
      <c r="P91" s="169" t="s">
        <v>236</v>
      </c>
      <c r="Q91" s="169" t="s">
        <v>236</v>
      </c>
      <c r="R91" s="169" t="s">
        <v>236</v>
      </c>
      <c r="S91" s="169" t="s">
        <v>236</v>
      </c>
      <c r="T91" s="169" t="s">
        <v>236</v>
      </c>
      <c r="U91" s="169" t="s">
        <v>236</v>
      </c>
      <c r="V91" s="169" t="s">
        <v>236</v>
      </c>
      <c r="W91" s="169" t="s">
        <v>236</v>
      </c>
      <c r="X91" s="169" t="s">
        <v>236</v>
      </c>
      <c r="Y91" s="169" t="s">
        <v>236</v>
      </c>
      <c r="Z91" s="169" t="s">
        <v>236</v>
      </c>
      <c r="AA91" s="169" t="s">
        <v>236</v>
      </c>
      <c r="AB91" s="169" t="s">
        <v>236</v>
      </c>
      <c r="AC91" s="169" t="s">
        <v>236</v>
      </c>
      <c r="AD91" s="169" t="s">
        <v>236</v>
      </c>
      <c r="AE91" s="169" t="s">
        <v>236</v>
      </c>
      <c r="AF91" s="169" t="s">
        <v>236</v>
      </c>
      <c r="AG91" s="169" t="s">
        <v>236</v>
      </c>
      <c r="AH91" s="169" t="s">
        <v>236</v>
      </c>
      <c r="AI91" s="169" t="s">
        <v>236</v>
      </c>
      <c r="AJ91" s="169" t="s">
        <v>236</v>
      </c>
      <c r="AK91" s="169" t="s">
        <v>236</v>
      </c>
    </row>
    <row r="92" spans="2:37" x14ac:dyDescent="0.25">
      <c r="B92" s="56" t="s">
        <v>109</v>
      </c>
      <c r="C92" s="169" t="s">
        <v>236</v>
      </c>
      <c r="D92" s="169" t="s">
        <v>236</v>
      </c>
      <c r="E92" s="169" t="s">
        <v>236</v>
      </c>
      <c r="F92" s="169" t="s">
        <v>236</v>
      </c>
      <c r="G92" s="169" t="s">
        <v>236</v>
      </c>
      <c r="H92" s="169" t="s">
        <v>236</v>
      </c>
      <c r="I92" s="169" t="s">
        <v>236</v>
      </c>
      <c r="J92" s="169" t="s">
        <v>236</v>
      </c>
      <c r="K92" s="169" t="s">
        <v>236</v>
      </c>
      <c r="L92" s="169" t="s">
        <v>236</v>
      </c>
      <c r="M92" s="169" t="s">
        <v>236</v>
      </c>
      <c r="N92" s="169" t="s">
        <v>236</v>
      </c>
      <c r="O92" s="169" t="s">
        <v>236</v>
      </c>
      <c r="P92" s="169" t="s">
        <v>236</v>
      </c>
      <c r="Q92" s="169" t="s">
        <v>236</v>
      </c>
      <c r="R92" s="169" t="s">
        <v>236</v>
      </c>
      <c r="S92" s="169" t="s">
        <v>236</v>
      </c>
      <c r="T92" s="169" t="s">
        <v>236</v>
      </c>
      <c r="U92" s="169" t="s">
        <v>236</v>
      </c>
      <c r="V92" s="169" t="s">
        <v>236</v>
      </c>
      <c r="W92" s="169" t="s">
        <v>236</v>
      </c>
      <c r="X92" s="169" t="s">
        <v>236</v>
      </c>
      <c r="Y92" s="169" t="s">
        <v>236</v>
      </c>
      <c r="Z92" s="169" t="s">
        <v>236</v>
      </c>
      <c r="AA92" s="169" t="s">
        <v>236</v>
      </c>
      <c r="AB92" s="169" t="s">
        <v>236</v>
      </c>
      <c r="AC92" s="169" t="s">
        <v>236</v>
      </c>
      <c r="AD92" s="169" t="s">
        <v>236</v>
      </c>
      <c r="AE92" s="169" t="s">
        <v>236</v>
      </c>
      <c r="AF92" s="169" t="s">
        <v>236</v>
      </c>
      <c r="AG92" s="169" t="s">
        <v>236</v>
      </c>
      <c r="AH92" s="169" t="s">
        <v>236</v>
      </c>
      <c r="AI92" s="169" t="s">
        <v>236</v>
      </c>
      <c r="AJ92" s="169" t="s">
        <v>236</v>
      </c>
      <c r="AK92" s="169" t="s">
        <v>236</v>
      </c>
    </row>
    <row r="93" spans="2:37" x14ac:dyDescent="0.25">
      <c r="B93" s="56" t="s">
        <v>110</v>
      </c>
      <c r="C93" s="169" t="s">
        <v>236</v>
      </c>
      <c r="D93" s="169" t="s">
        <v>236</v>
      </c>
      <c r="E93" s="169" t="s">
        <v>236</v>
      </c>
      <c r="F93" s="169" t="s">
        <v>236</v>
      </c>
      <c r="G93" s="169" t="s">
        <v>236</v>
      </c>
      <c r="H93" s="169" t="s">
        <v>236</v>
      </c>
      <c r="I93" s="169" t="s">
        <v>236</v>
      </c>
      <c r="J93" s="169" t="s">
        <v>236</v>
      </c>
      <c r="K93" s="169" t="s">
        <v>236</v>
      </c>
      <c r="L93" s="169" t="s">
        <v>236</v>
      </c>
      <c r="M93" s="169" t="s">
        <v>236</v>
      </c>
      <c r="N93" s="169" t="s">
        <v>236</v>
      </c>
      <c r="O93" s="169" t="s">
        <v>236</v>
      </c>
      <c r="P93" s="169" t="s">
        <v>236</v>
      </c>
      <c r="Q93" s="169" t="s">
        <v>236</v>
      </c>
      <c r="R93" s="169" t="s">
        <v>236</v>
      </c>
      <c r="S93" s="169" t="s">
        <v>236</v>
      </c>
      <c r="T93" s="169" t="s">
        <v>236</v>
      </c>
      <c r="U93" s="169" t="s">
        <v>236</v>
      </c>
      <c r="V93" s="169" t="s">
        <v>236</v>
      </c>
      <c r="W93" s="169" t="s">
        <v>236</v>
      </c>
      <c r="X93" s="169" t="s">
        <v>236</v>
      </c>
      <c r="Y93" s="169" t="s">
        <v>236</v>
      </c>
      <c r="Z93" s="169" t="s">
        <v>236</v>
      </c>
      <c r="AA93" s="169" t="s">
        <v>236</v>
      </c>
      <c r="AB93" s="169" t="s">
        <v>236</v>
      </c>
      <c r="AC93" s="169" t="s">
        <v>236</v>
      </c>
      <c r="AD93" s="169" t="s">
        <v>236</v>
      </c>
      <c r="AE93" s="169" t="s">
        <v>236</v>
      </c>
      <c r="AF93" s="169" t="s">
        <v>236</v>
      </c>
      <c r="AG93" s="169" t="s">
        <v>236</v>
      </c>
      <c r="AH93" s="169" t="s">
        <v>236</v>
      </c>
      <c r="AI93" s="169" t="s">
        <v>236</v>
      </c>
      <c r="AJ93" s="169" t="s">
        <v>236</v>
      </c>
      <c r="AK93" s="169" t="s">
        <v>236</v>
      </c>
    </row>
    <row r="94" spans="2:37" x14ac:dyDescent="0.25">
      <c r="B94" s="56" t="s">
        <v>111</v>
      </c>
      <c r="C94" s="169"/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69"/>
      <c r="AA94" s="169"/>
      <c r="AB94" s="169"/>
      <c r="AC94" s="169"/>
      <c r="AD94" s="169"/>
      <c r="AE94" s="169"/>
      <c r="AF94" s="169"/>
      <c r="AG94" s="169"/>
      <c r="AH94" s="169"/>
      <c r="AI94" s="169"/>
      <c r="AJ94" s="169"/>
      <c r="AK94" s="169"/>
    </row>
    <row r="95" spans="2:37" x14ac:dyDescent="0.25">
      <c r="B95" s="56" t="s">
        <v>112</v>
      </c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</row>
    <row r="96" spans="2:37" x14ac:dyDescent="0.25">
      <c r="B96" s="56" t="s">
        <v>113</v>
      </c>
      <c r="C96" s="169" t="s">
        <v>236</v>
      </c>
      <c r="D96" s="169" t="s">
        <v>236</v>
      </c>
      <c r="E96" s="169" t="s">
        <v>236</v>
      </c>
      <c r="F96" s="169" t="s">
        <v>236</v>
      </c>
      <c r="G96" s="169" t="s">
        <v>236</v>
      </c>
      <c r="H96" s="169" t="s">
        <v>236</v>
      </c>
      <c r="I96" s="169" t="s">
        <v>236</v>
      </c>
      <c r="J96" s="169" t="s">
        <v>236</v>
      </c>
      <c r="K96" s="169" t="s">
        <v>236</v>
      </c>
      <c r="L96" s="169" t="s">
        <v>236</v>
      </c>
      <c r="M96" s="169" t="s">
        <v>236</v>
      </c>
      <c r="N96" s="169" t="s">
        <v>236</v>
      </c>
      <c r="O96" s="169" t="s">
        <v>236</v>
      </c>
      <c r="P96" s="169" t="s">
        <v>236</v>
      </c>
      <c r="Q96" s="169" t="s">
        <v>236</v>
      </c>
      <c r="R96" s="169" t="s">
        <v>236</v>
      </c>
      <c r="S96" s="169" t="s">
        <v>236</v>
      </c>
      <c r="T96" s="169" t="s">
        <v>236</v>
      </c>
      <c r="U96" s="169" t="s">
        <v>236</v>
      </c>
      <c r="V96" s="169" t="s">
        <v>236</v>
      </c>
      <c r="W96" s="169" t="s">
        <v>236</v>
      </c>
      <c r="X96" s="169" t="s">
        <v>236</v>
      </c>
      <c r="Y96" s="169" t="s">
        <v>236</v>
      </c>
      <c r="Z96" s="169" t="s">
        <v>236</v>
      </c>
      <c r="AA96" s="169" t="s">
        <v>236</v>
      </c>
      <c r="AB96" s="169" t="s">
        <v>236</v>
      </c>
      <c r="AC96" s="169" t="s">
        <v>236</v>
      </c>
      <c r="AD96" s="169" t="s">
        <v>236</v>
      </c>
      <c r="AE96" s="169" t="s">
        <v>236</v>
      </c>
      <c r="AF96" s="169" t="s">
        <v>236</v>
      </c>
      <c r="AG96" s="169" t="s">
        <v>236</v>
      </c>
      <c r="AH96" s="169" t="s">
        <v>236</v>
      </c>
      <c r="AI96" s="169" t="s">
        <v>236</v>
      </c>
      <c r="AJ96" s="169" t="s">
        <v>236</v>
      </c>
      <c r="AK96" s="169" t="s">
        <v>236</v>
      </c>
    </row>
    <row r="97" spans="2:37" x14ac:dyDescent="0.25">
      <c r="B97" s="56" t="s">
        <v>114</v>
      </c>
      <c r="C97" s="169">
        <v>445.72043767055482</v>
      </c>
      <c r="D97" s="169">
        <v>451.32805001724921</v>
      </c>
      <c r="E97" s="169">
        <v>458.20219246247166</v>
      </c>
      <c r="F97" s="169">
        <v>458.32004741377807</v>
      </c>
      <c r="G97" s="169">
        <v>456.56768449118061</v>
      </c>
      <c r="H97" s="169">
        <v>458.09631284249463</v>
      </c>
      <c r="I97" s="169">
        <v>470.3947457102168</v>
      </c>
      <c r="J97" s="169">
        <v>480.58259322852001</v>
      </c>
      <c r="K97" s="169">
        <v>486.97954498522739</v>
      </c>
      <c r="L97" s="169">
        <v>473.42667906652781</v>
      </c>
      <c r="M97" s="169">
        <v>453.04166031130461</v>
      </c>
      <c r="N97" s="169">
        <v>449.82648894435914</v>
      </c>
      <c r="O97" s="169">
        <v>444.88854816786255</v>
      </c>
      <c r="P97" s="169">
        <v>444.27557214533942</v>
      </c>
      <c r="Q97" s="169">
        <v>442.78643666560345</v>
      </c>
      <c r="R97" s="169">
        <v>429.14954404641827</v>
      </c>
      <c r="S97" s="169">
        <v>422.65097965347593</v>
      </c>
      <c r="T97" s="169">
        <v>420.04035304935201</v>
      </c>
      <c r="U97" s="169">
        <v>414.72610921792938</v>
      </c>
      <c r="V97" s="169">
        <v>407.27152929830493</v>
      </c>
      <c r="W97" s="169">
        <v>400.1934955210798</v>
      </c>
      <c r="X97" s="169">
        <v>401.69369506399909</v>
      </c>
      <c r="Y97" s="169">
        <v>413.05572597677065</v>
      </c>
      <c r="Z97" s="169">
        <v>414.16018390921329</v>
      </c>
      <c r="AA97" s="169">
        <v>425.04257411430234</v>
      </c>
      <c r="AB97" s="169">
        <v>436.64344785475384</v>
      </c>
      <c r="AC97" s="169">
        <v>451.01661082492183</v>
      </c>
      <c r="AD97" s="169">
        <v>463.49269259847506</v>
      </c>
      <c r="AE97" s="169">
        <v>461.30712092352945</v>
      </c>
      <c r="AF97" s="169">
        <v>467.5429833845273</v>
      </c>
      <c r="AG97" s="169">
        <v>473.57820602728555</v>
      </c>
      <c r="AH97" s="169">
        <v>476.0309489871039</v>
      </c>
      <c r="AI97" s="169">
        <v>477.05055905700107</v>
      </c>
      <c r="AJ97" s="169">
        <v>466.48394742429446</v>
      </c>
      <c r="AK97" s="169">
        <v>453.74269497097237</v>
      </c>
    </row>
    <row r="98" spans="2:37" x14ac:dyDescent="0.25">
      <c r="B98" s="56" t="s">
        <v>115</v>
      </c>
      <c r="C98" s="169">
        <v>64.821865122008404</v>
      </c>
      <c r="D98" s="169">
        <v>65.528716471947945</v>
      </c>
      <c r="E98" s="169">
        <v>66.812150519689553</v>
      </c>
      <c r="F98" s="169">
        <v>66.924813806977255</v>
      </c>
      <c r="G98" s="169">
        <v>66.52021375268717</v>
      </c>
      <c r="H98" s="169">
        <v>66.581432966779317</v>
      </c>
      <c r="I98" s="169">
        <v>68.995816611113582</v>
      </c>
      <c r="J98" s="169">
        <v>70.484183064063885</v>
      </c>
      <c r="K98" s="169">
        <v>71.227712617856554</v>
      </c>
      <c r="L98" s="169">
        <v>68.884994708792519</v>
      </c>
      <c r="M98" s="169">
        <v>65.984544428572036</v>
      </c>
      <c r="N98" s="169">
        <v>66.304560995204838</v>
      </c>
      <c r="O98" s="169">
        <v>66.079158854247822</v>
      </c>
      <c r="P98" s="169">
        <v>65.212595952253835</v>
      </c>
      <c r="Q98" s="169">
        <v>64.766170732602092</v>
      </c>
      <c r="R98" s="169">
        <v>64.066653094204483</v>
      </c>
      <c r="S98" s="169">
        <v>62.387110335074354</v>
      </c>
      <c r="T98" s="169">
        <v>62.985107123171495</v>
      </c>
      <c r="U98" s="169">
        <v>61.966813130846539</v>
      </c>
      <c r="V98" s="169">
        <v>61.781527268037145</v>
      </c>
      <c r="W98" s="169">
        <v>61.786294788168526</v>
      </c>
      <c r="X98" s="169">
        <v>62.917713821880007</v>
      </c>
      <c r="Y98" s="169">
        <v>64.399120827451853</v>
      </c>
      <c r="Z98" s="169">
        <v>64.614139595278402</v>
      </c>
      <c r="AA98" s="169">
        <v>67.291108639936482</v>
      </c>
      <c r="AB98" s="169">
        <v>68.849851498222293</v>
      </c>
      <c r="AC98" s="169">
        <v>70.043349405336684</v>
      </c>
      <c r="AD98" s="169">
        <v>72.775916682469855</v>
      </c>
      <c r="AE98" s="169">
        <v>70.736320361477652</v>
      </c>
      <c r="AF98" s="169">
        <v>71.672037421314243</v>
      </c>
      <c r="AG98" s="169">
        <v>71.745079334648423</v>
      </c>
      <c r="AH98" s="169">
        <v>70.421025062849608</v>
      </c>
      <c r="AI98" s="169">
        <v>69.066895252436254</v>
      </c>
      <c r="AJ98" s="169">
        <v>67.46532988256331</v>
      </c>
      <c r="AK98" s="169">
        <v>66.447661958169761</v>
      </c>
    </row>
    <row r="99" spans="2:37" x14ac:dyDescent="0.25">
      <c r="B99" s="56" t="s">
        <v>116</v>
      </c>
      <c r="C99" s="169" t="s">
        <v>239</v>
      </c>
      <c r="D99" s="169" t="s">
        <v>239</v>
      </c>
      <c r="E99" s="169" t="s">
        <v>239</v>
      </c>
      <c r="F99" s="169" t="s">
        <v>239</v>
      </c>
      <c r="G99" s="169" t="s">
        <v>239</v>
      </c>
      <c r="H99" s="169" t="s">
        <v>239</v>
      </c>
      <c r="I99" s="169" t="s">
        <v>239</v>
      </c>
      <c r="J99" s="169" t="s">
        <v>239</v>
      </c>
      <c r="K99" s="169" t="s">
        <v>239</v>
      </c>
      <c r="L99" s="169" t="s">
        <v>239</v>
      </c>
      <c r="M99" s="169" t="s">
        <v>239</v>
      </c>
      <c r="N99" s="169" t="s">
        <v>239</v>
      </c>
      <c r="O99" s="169" t="s">
        <v>239</v>
      </c>
      <c r="P99" s="169" t="s">
        <v>239</v>
      </c>
      <c r="Q99" s="169" t="s">
        <v>239</v>
      </c>
      <c r="R99" s="169" t="s">
        <v>239</v>
      </c>
      <c r="S99" s="169" t="s">
        <v>239</v>
      </c>
      <c r="T99" s="169" t="s">
        <v>239</v>
      </c>
      <c r="U99" s="169" t="s">
        <v>239</v>
      </c>
      <c r="V99" s="169" t="s">
        <v>239</v>
      </c>
      <c r="W99" s="169" t="s">
        <v>239</v>
      </c>
      <c r="X99" s="169" t="s">
        <v>239</v>
      </c>
      <c r="Y99" s="169" t="s">
        <v>239</v>
      </c>
      <c r="Z99" s="169" t="s">
        <v>239</v>
      </c>
      <c r="AA99" s="169" t="s">
        <v>239</v>
      </c>
      <c r="AB99" s="169" t="s">
        <v>239</v>
      </c>
      <c r="AC99" s="169" t="s">
        <v>239</v>
      </c>
      <c r="AD99" s="169" t="s">
        <v>239</v>
      </c>
      <c r="AE99" s="169" t="s">
        <v>239</v>
      </c>
      <c r="AF99" s="169" t="s">
        <v>239</v>
      </c>
      <c r="AG99" s="169" t="s">
        <v>239</v>
      </c>
      <c r="AH99" s="169" t="s">
        <v>239</v>
      </c>
      <c r="AI99" s="169" t="s">
        <v>239</v>
      </c>
      <c r="AJ99" s="169" t="s">
        <v>239</v>
      </c>
      <c r="AK99" s="169" t="s">
        <v>239</v>
      </c>
    </row>
    <row r="100" spans="2:37" x14ac:dyDescent="0.25">
      <c r="B100" s="56" t="s">
        <v>73</v>
      </c>
      <c r="C100" s="169"/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69"/>
    </row>
    <row r="101" spans="2:37" x14ac:dyDescent="0.25">
      <c r="B101" s="56" t="s">
        <v>117</v>
      </c>
      <c r="C101" s="169"/>
      <c r="D101" s="169"/>
      <c r="E101" s="169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69"/>
    </row>
    <row r="102" spans="2:37" x14ac:dyDescent="0.25">
      <c r="B102" s="56" t="s">
        <v>118</v>
      </c>
      <c r="C102" s="169">
        <v>52.723000185831985</v>
      </c>
      <c r="D102" s="169">
        <v>55.943049584813188</v>
      </c>
      <c r="E102" s="169">
        <v>58.457317566847927</v>
      </c>
      <c r="F102" s="169">
        <v>60.423525072605109</v>
      </c>
      <c r="G102" s="169">
        <v>62.242640281072745</v>
      </c>
      <c r="H102" s="169">
        <v>63.710363610827081</v>
      </c>
      <c r="I102" s="169">
        <v>58.873654819806923</v>
      </c>
      <c r="J102" s="169">
        <v>48.505454797847321</v>
      </c>
      <c r="K102" s="169">
        <v>50.533651035005619</v>
      </c>
      <c r="L102" s="169">
        <v>50.447783211519855</v>
      </c>
      <c r="M102" s="169">
        <v>50.722740381493438</v>
      </c>
      <c r="N102" s="169">
        <v>54.574966220728413</v>
      </c>
      <c r="O102" s="169">
        <v>57.502639770336764</v>
      </c>
      <c r="P102" s="169">
        <v>58.282758352485992</v>
      </c>
      <c r="Q102" s="169">
        <v>47.873403060810823</v>
      </c>
      <c r="R102" s="169">
        <v>40.706717445567335</v>
      </c>
      <c r="S102" s="169">
        <v>42.543851344025448</v>
      </c>
      <c r="T102" s="169">
        <v>25.32126007075685</v>
      </c>
      <c r="U102" s="169">
        <v>19.319021749544628</v>
      </c>
      <c r="V102" s="169">
        <v>12.219761185458236</v>
      </c>
      <c r="W102" s="169">
        <v>12.018604354132171</v>
      </c>
      <c r="X102" s="169">
        <v>16.07091992560937</v>
      </c>
      <c r="Y102" s="169">
        <v>12.730596027604173</v>
      </c>
      <c r="Z102" s="169">
        <v>18.760716648594798</v>
      </c>
      <c r="AA102" s="169">
        <v>25.769430113092195</v>
      </c>
      <c r="AB102" s="169">
        <v>28.298188738000956</v>
      </c>
      <c r="AC102" s="169">
        <v>28.678858469199987</v>
      </c>
      <c r="AD102" s="169">
        <v>26.994626978859639</v>
      </c>
      <c r="AE102" s="169">
        <v>25.493429413102263</v>
      </c>
      <c r="AF102" s="169">
        <v>23.731767184535077</v>
      </c>
      <c r="AG102" s="169">
        <v>22.987140494838911</v>
      </c>
      <c r="AH102" s="169">
        <v>21.050905221895388</v>
      </c>
      <c r="AI102" s="169">
        <v>22.643910158095075</v>
      </c>
      <c r="AJ102" s="169">
        <v>21.209672153271967</v>
      </c>
      <c r="AK102" s="169">
        <v>20.914835051359724</v>
      </c>
    </row>
    <row r="103" spans="2:37" x14ac:dyDescent="0.25">
      <c r="B103" s="56" t="s">
        <v>119</v>
      </c>
      <c r="C103" s="169" t="s">
        <v>236</v>
      </c>
      <c r="D103" s="169" t="s">
        <v>236</v>
      </c>
      <c r="E103" s="169" t="s">
        <v>236</v>
      </c>
      <c r="F103" s="169" t="s">
        <v>236</v>
      </c>
      <c r="G103" s="169" t="s">
        <v>236</v>
      </c>
      <c r="H103" s="169" t="s">
        <v>236</v>
      </c>
      <c r="I103" s="169" t="s">
        <v>236</v>
      </c>
      <c r="J103" s="169" t="s">
        <v>236</v>
      </c>
      <c r="K103" s="169" t="s">
        <v>236</v>
      </c>
      <c r="L103" s="169" t="s">
        <v>236</v>
      </c>
      <c r="M103" s="169" t="s">
        <v>236</v>
      </c>
      <c r="N103" s="169">
        <v>8.8931999999999997E-2</v>
      </c>
      <c r="O103" s="169">
        <v>0.13605200000000001</v>
      </c>
      <c r="P103" s="169">
        <v>0.18923200000000004</v>
      </c>
      <c r="Q103" s="169">
        <v>0.79636400000000007</v>
      </c>
      <c r="R103" s="169">
        <v>1.085404</v>
      </c>
      <c r="S103" s="169">
        <v>0.86997200000000008</v>
      </c>
      <c r="T103" s="169">
        <v>0.85993600000000003</v>
      </c>
      <c r="U103" s="169">
        <v>1.1344280000000002</v>
      </c>
      <c r="V103" s="169">
        <v>1.1190040000000001</v>
      </c>
      <c r="W103" s="169">
        <v>1.140344</v>
      </c>
      <c r="X103" s="169">
        <v>1.1370600000000002</v>
      </c>
      <c r="Y103" s="169">
        <v>1.0341008</v>
      </c>
      <c r="Z103" s="169">
        <v>1.0452631999999999</v>
      </c>
      <c r="AA103" s="169">
        <v>0.97363120000000003</v>
      </c>
      <c r="AB103" s="169">
        <v>0.96051920000000013</v>
      </c>
      <c r="AC103" s="169">
        <v>0.9451288000000001</v>
      </c>
      <c r="AD103" s="169">
        <v>1.0950717394160001</v>
      </c>
      <c r="AE103" s="169">
        <v>1.0805243293751849</v>
      </c>
      <c r="AF103" s="169">
        <v>1.1726534018417651</v>
      </c>
      <c r="AG103" s="169">
        <v>1.1577404985600002</v>
      </c>
      <c r="AH103" s="169">
        <v>1.0545087154340729</v>
      </c>
      <c r="AI103" s="169">
        <v>0.93992494636521751</v>
      </c>
      <c r="AJ103" s="169">
        <v>1.2031099670372254</v>
      </c>
      <c r="AK103" s="169">
        <v>1.2159129416051329</v>
      </c>
    </row>
    <row r="104" spans="2:37" x14ac:dyDescent="0.25">
      <c r="B104" s="56" t="s">
        <v>120</v>
      </c>
      <c r="C104" s="169">
        <v>4.2069105756912084E-2</v>
      </c>
      <c r="D104" s="169">
        <v>4.3063723356092203E-2</v>
      </c>
      <c r="E104" s="169">
        <v>4.5341508799240517E-2</v>
      </c>
      <c r="F104" s="169">
        <v>4.7587766245531758E-2</v>
      </c>
      <c r="G104" s="169">
        <v>4.9450019329491425E-2</v>
      </c>
      <c r="H104" s="169">
        <v>5.098982974310446E-2</v>
      </c>
      <c r="I104" s="169">
        <v>5.074197328391284E-2</v>
      </c>
      <c r="J104" s="169">
        <v>4.7669177936367831E-2</v>
      </c>
      <c r="K104" s="169">
        <v>4.4536711050819036E-2</v>
      </c>
      <c r="L104" s="169">
        <v>6.2683796954604104E-2</v>
      </c>
      <c r="M104" s="169">
        <v>6.9180760350484219E-2</v>
      </c>
      <c r="N104" s="169">
        <v>8.7613014225748395E-2</v>
      </c>
      <c r="O104" s="169">
        <v>0.18451007886308748</v>
      </c>
      <c r="P104" s="169">
        <v>0.23984150769057225</v>
      </c>
      <c r="Q104" s="169">
        <v>0.14408585046000588</v>
      </c>
      <c r="R104" s="169">
        <v>9.2817689803621983E-2</v>
      </c>
      <c r="S104" s="169">
        <v>9.6046589946038444E-2</v>
      </c>
      <c r="T104" s="169">
        <v>3.6511484755391461E-3</v>
      </c>
      <c r="U104" s="169">
        <v>1.3520630822658721E-2</v>
      </c>
      <c r="V104" s="169">
        <v>1.3733193729186828E-2</v>
      </c>
      <c r="W104" s="169">
        <v>1.6904765088393853E-2</v>
      </c>
      <c r="X104" s="169">
        <v>2.5440510872441202E-2</v>
      </c>
      <c r="Y104" s="169">
        <v>8.5823705414985844E-3</v>
      </c>
      <c r="Z104" s="169">
        <v>5.607699350382217E-3</v>
      </c>
      <c r="AA104" s="169">
        <v>5.2686235992658505E-3</v>
      </c>
      <c r="AB104" s="169">
        <v>5.6615892864361108E-3</v>
      </c>
      <c r="AC104" s="169">
        <v>5.3657941587777688E-3</v>
      </c>
      <c r="AD104" s="169">
        <v>5.6827560493813573E-3</v>
      </c>
      <c r="AE104" s="169">
        <v>6.6762033127284485E-3</v>
      </c>
      <c r="AF104" s="169">
        <v>8.9062189150799272E-3</v>
      </c>
      <c r="AG104" s="169">
        <v>5.2868010462226748E-3</v>
      </c>
      <c r="AH104" s="169">
        <v>4.7914576974300424E-3</v>
      </c>
      <c r="AI104" s="169">
        <v>2.1886302076671634E-3</v>
      </c>
      <c r="AJ104" s="169">
        <v>1.6470851460400496E-3</v>
      </c>
      <c r="AK104" s="169">
        <v>1.686145118118371E-3</v>
      </c>
    </row>
    <row r="105" spans="2:37" x14ac:dyDescent="0.25">
      <c r="B105" s="56" t="s">
        <v>121</v>
      </c>
      <c r="C105" s="169">
        <v>2.4439790243020458</v>
      </c>
      <c r="D105" s="169">
        <v>2.4578518015807291</v>
      </c>
      <c r="E105" s="169">
        <v>2.4779289867880707</v>
      </c>
      <c r="F105" s="169">
        <v>2.4915926267208452</v>
      </c>
      <c r="G105" s="169">
        <v>2.4998186956599642</v>
      </c>
      <c r="H105" s="169">
        <v>2.5080855495830474</v>
      </c>
      <c r="I105" s="169">
        <v>2.4950082349224552</v>
      </c>
      <c r="J105" s="169">
        <v>2.4036257285905913</v>
      </c>
      <c r="K105" s="169">
        <v>2.6999486669765673</v>
      </c>
      <c r="L105" s="169">
        <v>2.5599716983772982</v>
      </c>
      <c r="M105" s="169">
        <v>2.4979275051707219</v>
      </c>
      <c r="N105" s="169">
        <v>2.5212061938690291</v>
      </c>
      <c r="O105" s="169">
        <v>2.6067258073403314</v>
      </c>
      <c r="P105" s="169">
        <v>2.0107078907026943</v>
      </c>
      <c r="Q105" s="169">
        <v>1.9305155583139528</v>
      </c>
      <c r="R105" s="169">
        <v>1.9737331882973028</v>
      </c>
      <c r="S105" s="169">
        <v>1.7746651003282672</v>
      </c>
      <c r="T105" s="169">
        <v>1.7678167607154478</v>
      </c>
      <c r="U105" s="169">
        <v>2.0342108316228065</v>
      </c>
      <c r="V105" s="169">
        <v>2.0582533756908745</v>
      </c>
      <c r="W105" s="169">
        <v>2.0101991917459983</v>
      </c>
      <c r="X105" s="169">
        <v>2.0025916422351684</v>
      </c>
      <c r="Y105" s="169">
        <v>2.0264742840919361</v>
      </c>
      <c r="Z105" s="169">
        <v>2.0196723423894656</v>
      </c>
      <c r="AA105" s="169">
        <v>2.0931439979982676</v>
      </c>
      <c r="AB105" s="169">
        <v>2.0864321054872041</v>
      </c>
      <c r="AC105" s="169">
        <v>2.0170300817345472</v>
      </c>
      <c r="AD105" s="169">
        <v>2.0399297232308378</v>
      </c>
      <c r="AE105" s="169">
        <v>2.0342629160669601</v>
      </c>
      <c r="AF105" s="169">
        <v>2.0573465189577065</v>
      </c>
      <c r="AG105" s="169">
        <v>2.1421184670576698</v>
      </c>
      <c r="AH105" s="169">
        <v>2.1566156614207137</v>
      </c>
      <c r="AI105" s="169">
        <v>2.2004258449108596</v>
      </c>
      <c r="AJ105" s="169">
        <v>2.2396285415278809</v>
      </c>
      <c r="AK105" s="169">
        <v>2.2627943002682458</v>
      </c>
    </row>
    <row r="106" spans="2:37" x14ac:dyDescent="0.25">
      <c r="B106" s="166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</row>
    <row r="107" spans="2:37" x14ac:dyDescent="0.25">
      <c r="B107" s="166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</row>
    <row r="108" spans="2:37" x14ac:dyDescent="0.25">
      <c r="C108" s="170"/>
    </row>
    <row r="143" spans="2:2" x14ac:dyDescent="0.25">
      <c r="B143" s="174" t="s">
        <v>125</v>
      </c>
    </row>
    <row r="145" spans="2:37" x14ac:dyDescent="0.25">
      <c r="B145" s="163" t="s">
        <v>7</v>
      </c>
      <c r="C145" s="164" t="s">
        <v>179</v>
      </c>
      <c r="D145" s="164" t="s">
        <v>180</v>
      </c>
      <c r="E145" s="164" t="s">
        <v>181</v>
      </c>
      <c r="F145" s="164" t="s">
        <v>182</v>
      </c>
      <c r="G145" s="164" t="s">
        <v>183</v>
      </c>
      <c r="H145" s="164" t="s">
        <v>184</v>
      </c>
      <c r="I145" s="164" t="s">
        <v>185</v>
      </c>
      <c r="J145" s="164" t="s">
        <v>186</v>
      </c>
      <c r="K145" s="164" t="s">
        <v>187</v>
      </c>
      <c r="L145" s="164" t="s">
        <v>188</v>
      </c>
      <c r="M145" s="164" t="s">
        <v>189</v>
      </c>
      <c r="N145" s="164" t="s">
        <v>190</v>
      </c>
      <c r="O145" s="164" t="s">
        <v>191</v>
      </c>
      <c r="P145" s="164" t="s">
        <v>192</v>
      </c>
      <c r="Q145" s="164" t="s">
        <v>193</v>
      </c>
      <c r="R145" s="164" t="s">
        <v>194</v>
      </c>
      <c r="S145" s="164" t="s">
        <v>195</v>
      </c>
      <c r="T145" s="164" t="s">
        <v>196</v>
      </c>
      <c r="U145" s="164" t="s">
        <v>197</v>
      </c>
      <c r="V145" s="164" t="s">
        <v>198</v>
      </c>
      <c r="W145" s="164" t="s">
        <v>199</v>
      </c>
      <c r="X145" s="164" t="s">
        <v>200</v>
      </c>
      <c r="Y145" s="164" t="s">
        <v>201</v>
      </c>
      <c r="Z145" s="164" t="s">
        <v>202</v>
      </c>
      <c r="AA145" s="164" t="s">
        <v>203</v>
      </c>
      <c r="AB145" s="164" t="s">
        <v>204</v>
      </c>
      <c r="AC145" s="164" t="s">
        <v>205</v>
      </c>
      <c r="AD145" s="164" t="s">
        <v>206</v>
      </c>
      <c r="AE145" s="164" t="s">
        <v>207</v>
      </c>
      <c r="AF145" s="164" t="s">
        <v>208</v>
      </c>
      <c r="AG145" s="164" t="s">
        <v>209</v>
      </c>
      <c r="AH145" s="164" t="s">
        <v>210</v>
      </c>
      <c r="AI145" s="164" t="s">
        <v>211</v>
      </c>
      <c r="AJ145" s="164" t="s">
        <v>212</v>
      </c>
      <c r="AK145" s="164" t="s">
        <v>232</v>
      </c>
    </row>
    <row r="146" spans="2:37" x14ac:dyDescent="0.25">
      <c r="B146" s="56" t="s">
        <v>101</v>
      </c>
      <c r="C146" s="169">
        <v>0.23992553450971479</v>
      </c>
      <c r="D146" s="169">
        <v>0.24549892814848981</v>
      </c>
      <c r="E146" s="169">
        <v>0.252553836361464</v>
      </c>
      <c r="F146" s="169">
        <v>0.24161141460553731</v>
      </c>
      <c r="G146" s="169">
        <v>0.24630792200314724</v>
      </c>
      <c r="H146" s="169">
        <v>0.24959485380422303</v>
      </c>
      <c r="I146" s="169">
        <v>0.26118945994263454</v>
      </c>
      <c r="J146" s="169">
        <v>0.26075286332444003</v>
      </c>
      <c r="K146" s="169">
        <v>0.25228443793627914</v>
      </c>
      <c r="L146" s="169">
        <v>0.2583835231570894</v>
      </c>
      <c r="M146" s="169">
        <v>0.25829192323077771</v>
      </c>
      <c r="N146" s="169">
        <v>0.28105159354923198</v>
      </c>
      <c r="O146" s="169">
        <v>0.31655210709703901</v>
      </c>
      <c r="P146" s="169">
        <v>0.3507604309590337</v>
      </c>
      <c r="Q146" s="169">
        <v>0.3071882666858548</v>
      </c>
      <c r="R146" s="169">
        <v>0.33650970003107339</v>
      </c>
      <c r="S146" s="169">
        <v>0.36489969481617607</v>
      </c>
      <c r="T146" s="169">
        <v>0.38630547568229229</v>
      </c>
      <c r="U146" s="169">
        <v>0.48352864948318847</v>
      </c>
      <c r="V146" s="169">
        <v>0.46467057790498734</v>
      </c>
      <c r="W146" s="169">
        <v>0.48327594603539098</v>
      </c>
      <c r="X146" s="169">
        <v>0.44115790778814012</v>
      </c>
      <c r="Y146" s="169">
        <v>0.45051512628215995</v>
      </c>
      <c r="Z146" s="169">
        <v>0.41716792297049049</v>
      </c>
      <c r="AA146" s="169">
        <v>0.41694654677165693</v>
      </c>
      <c r="AB146" s="169">
        <v>0.40982968218877852</v>
      </c>
      <c r="AC146" s="169">
        <v>0.46819933771586925</v>
      </c>
      <c r="AD146" s="169">
        <v>0.47111318324856594</v>
      </c>
      <c r="AE146" s="169">
        <v>0.47623604165085104</v>
      </c>
      <c r="AF146" s="169">
        <v>0.46710674360194243</v>
      </c>
      <c r="AG146" s="169">
        <v>0.41556269883493102</v>
      </c>
      <c r="AH146" s="169">
        <v>0.36044702819151853</v>
      </c>
      <c r="AI146" s="169">
        <v>0.38705800730479412</v>
      </c>
      <c r="AJ146" s="169">
        <v>0.34531113819428044</v>
      </c>
      <c r="AK146" s="169">
        <v>0.34172848097543551</v>
      </c>
    </row>
    <row r="147" spans="2:37" x14ac:dyDescent="0.25">
      <c r="B147" s="56" t="s">
        <v>102</v>
      </c>
      <c r="C147" s="169">
        <v>0.10604582283033202</v>
      </c>
      <c r="D147" s="169">
        <v>0.1417387669171237</v>
      </c>
      <c r="E147" s="169">
        <v>0.13802679612771726</v>
      </c>
      <c r="F147" s="169">
        <v>0.14105501633214038</v>
      </c>
      <c r="G147" s="169">
        <v>0.15158775861101526</v>
      </c>
      <c r="H147" s="169">
        <v>0.15497435434942666</v>
      </c>
      <c r="I147" s="169">
        <v>0.15077867147352772</v>
      </c>
      <c r="J147" s="169">
        <v>0.15614586489146753</v>
      </c>
      <c r="K147" s="169">
        <v>0.15887685952591718</v>
      </c>
      <c r="L147" s="169">
        <v>0.16493834698529181</v>
      </c>
      <c r="M147" s="169">
        <v>0.17372092029489611</v>
      </c>
      <c r="N147" s="169">
        <v>0.18647015505242148</v>
      </c>
      <c r="O147" s="169">
        <v>0.18127558571138394</v>
      </c>
      <c r="P147" s="169">
        <v>0.18117866404050939</v>
      </c>
      <c r="Q147" s="169">
        <v>0.19302498299896251</v>
      </c>
      <c r="R147" s="169">
        <v>0.22547511118164748</v>
      </c>
      <c r="S147" s="169">
        <v>0.22382637564990018</v>
      </c>
      <c r="T147" s="169">
        <v>0.21670637059314712</v>
      </c>
      <c r="U147" s="169">
        <v>0.16288065274376703</v>
      </c>
      <c r="V147" s="169">
        <v>0.19967652526611174</v>
      </c>
      <c r="W147" s="169">
        <v>0.1578025309119403</v>
      </c>
      <c r="X147" s="169">
        <v>0.13255419190967183</v>
      </c>
      <c r="Y147" s="169">
        <v>0.130620452829314</v>
      </c>
      <c r="Z147" s="169">
        <v>0.14827592865490391</v>
      </c>
      <c r="AA147" s="169">
        <v>0.13522558891336517</v>
      </c>
      <c r="AB147" s="169">
        <v>0.12690239559335534</v>
      </c>
      <c r="AC147" s="169">
        <v>0.13766674734802584</v>
      </c>
      <c r="AD147" s="169">
        <v>0.17279162124840591</v>
      </c>
      <c r="AE147" s="169">
        <v>0.17273101942243038</v>
      </c>
      <c r="AF147" s="169">
        <v>0.17533999001266437</v>
      </c>
      <c r="AG147" s="169">
        <v>0.15134053201961317</v>
      </c>
      <c r="AH147" s="169">
        <v>0.15584072445569391</v>
      </c>
      <c r="AI147" s="169">
        <v>0.15960947054955266</v>
      </c>
      <c r="AJ147" s="169">
        <v>0.16739114953139578</v>
      </c>
      <c r="AK147" s="169">
        <v>0.16735774726411606</v>
      </c>
    </row>
    <row r="148" spans="2:37" x14ac:dyDescent="0.25">
      <c r="B148" s="56" t="s">
        <v>103</v>
      </c>
      <c r="C148" s="169">
        <v>0.22127640784502128</v>
      </c>
      <c r="D148" s="169">
        <v>0.22225468571216053</v>
      </c>
      <c r="E148" s="169">
        <v>0.2681477744964163</v>
      </c>
      <c r="F148" s="169">
        <v>0.32764425964236643</v>
      </c>
      <c r="G148" s="169">
        <v>0.43346796371418189</v>
      </c>
      <c r="H148" s="169">
        <v>0.57531957446300497</v>
      </c>
      <c r="I148" s="169">
        <v>0.85381633630141651</v>
      </c>
      <c r="J148" s="169">
        <v>1.0639845497529032</v>
      </c>
      <c r="K148" s="169">
        <v>1.3089490171622584</v>
      </c>
      <c r="L148" s="169">
        <v>0.58208258385674283</v>
      </c>
      <c r="M148" s="169">
        <v>0.63389485768780318</v>
      </c>
      <c r="N148" s="169">
        <v>0.65869150923106545</v>
      </c>
      <c r="O148" s="169">
        <v>0.6455284553164079</v>
      </c>
      <c r="P148" s="169">
        <v>0.62604171358904681</v>
      </c>
      <c r="Q148" s="169">
        <v>0.61986915337892845</v>
      </c>
      <c r="R148" s="169">
        <v>0.60540234584100561</v>
      </c>
      <c r="S148" s="169">
        <v>0.59844325571266765</v>
      </c>
      <c r="T148" s="169">
        <v>0.5708170036833099</v>
      </c>
      <c r="U148" s="169">
        <v>0.41846392106990105</v>
      </c>
      <c r="V148" s="169">
        <v>0.38345247001505695</v>
      </c>
      <c r="W148" s="169">
        <v>0.36326282407484989</v>
      </c>
      <c r="X148" s="169">
        <v>0.36573182990470454</v>
      </c>
      <c r="Y148" s="169">
        <v>0.36437612165332484</v>
      </c>
      <c r="Z148" s="169">
        <v>0.38217261453185003</v>
      </c>
      <c r="AA148" s="169">
        <v>0.40153067010736293</v>
      </c>
      <c r="AB148" s="169">
        <v>0.48469162808556404</v>
      </c>
      <c r="AC148" s="169">
        <v>0.62458445456922906</v>
      </c>
      <c r="AD148" s="169">
        <v>0.68440230867200691</v>
      </c>
      <c r="AE148" s="169">
        <v>0.77378453380593515</v>
      </c>
      <c r="AF148" s="169">
        <v>0.83752657371280392</v>
      </c>
      <c r="AG148" s="169">
        <v>0.71499548975285143</v>
      </c>
      <c r="AH148" s="169">
        <v>0.83446435366126348</v>
      </c>
      <c r="AI148" s="169">
        <v>0.93537741975230759</v>
      </c>
      <c r="AJ148" s="169">
        <v>0.944047537840353</v>
      </c>
      <c r="AK148" s="169">
        <v>0.93141620094515987</v>
      </c>
    </row>
    <row r="149" spans="2:37" x14ac:dyDescent="0.25">
      <c r="B149" s="56" t="s">
        <v>104</v>
      </c>
      <c r="C149" s="169">
        <v>0.3492819918078337</v>
      </c>
      <c r="D149" s="169">
        <v>0.35699921663672723</v>
      </c>
      <c r="E149" s="169">
        <v>0.34530007090161047</v>
      </c>
      <c r="F149" s="169">
        <v>0.34501297529796709</v>
      </c>
      <c r="G149" s="169">
        <v>0.37401011547727209</v>
      </c>
      <c r="H149" s="169">
        <v>0.41096990490764335</v>
      </c>
      <c r="I149" s="169">
        <v>0.34898377828676197</v>
      </c>
      <c r="J149" s="169">
        <v>0.35156982306861495</v>
      </c>
      <c r="K149" s="169">
        <v>0.35378146779521086</v>
      </c>
      <c r="L149" s="169">
        <v>0.35957442654817184</v>
      </c>
      <c r="M149" s="169">
        <v>0.36912087024287915</v>
      </c>
      <c r="N149" s="169">
        <v>0.37318271504945283</v>
      </c>
      <c r="O149" s="169">
        <v>0.37338338750413136</v>
      </c>
      <c r="P149" s="169">
        <v>0.3767646938216847</v>
      </c>
      <c r="Q149" s="169">
        <v>0.3643386945614901</v>
      </c>
      <c r="R149" s="169">
        <v>0.38859464147176198</v>
      </c>
      <c r="S149" s="169">
        <v>0.37350098111420749</v>
      </c>
      <c r="T149" s="169">
        <v>0.35845836968251221</v>
      </c>
      <c r="U149" s="169">
        <v>0.38737459321010886</v>
      </c>
      <c r="V149" s="169">
        <v>0.34123172705971871</v>
      </c>
      <c r="W149" s="169">
        <v>0.32703341666849239</v>
      </c>
      <c r="X149" s="169">
        <v>0.30697257432715663</v>
      </c>
      <c r="Y149" s="169">
        <v>0.29336339750569423</v>
      </c>
      <c r="Z149" s="169">
        <v>0.26542471760694553</v>
      </c>
      <c r="AA149" s="169">
        <v>0.23949219336255373</v>
      </c>
      <c r="AB149" s="169">
        <v>0.23598288702347509</v>
      </c>
      <c r="AC149" s="169">
        <v>0.24753621689811928</v>
      </c>
      <c r="AD149" s="169">
        <v>0.24584178414379576</v>
      </c>
      <c r="AE149" s="169">
        <v>0.26191733983547288</v>
      </c>
      <c r="AF149" s="169">
        <v>0.2634666820411537</v>
      </c>
      <c r="AG149" s="169">
        <v>0.28162039717351317</v>
      </c>
      <c r="AH149" s="169">
        <v>0.27539533819273193</v>
      </c>
      <c r="AI149" s="169">
        <v>0.33201195288580232</v>
      </c>
      <c r="AJ149" s="169">
        <v>0.28687918686127944</v>
      </c>
      <c r="AK149" s="169">
        <v>0.29533396230862036</v>
      </c>
    </row>
    <row r="150" spans="2:37" x14ac:dyDescent="0.25">
      <c r="B150" s="56" t="s">
        <v>105</v>
      </c>
      <c r="C150" s="169" t="s">
        <v>236</v>
      </c>
      <c r="D150" s="169" t="s">
        <v>236</v>
      </c>
      <c r="E150" s="169" t="s">
        <v>236</v>
      </c>
      <c r="F150" s="169" t="s">
        <v>236</v>
      </c>
      <c r="G150" s="169" t="s">
        <v>236</v>
      </c>
      <c r="H150" s="169" t="s">
        <v>236</v>
      </c>
      <c r="I150" s="169" t="s">
        <v>236</v>
      </c>
      <c r="J150" s="169" t="s">
        <v>236</v>
      </c>
      <c r="K150" s="169" t="s">
        <v>236</v>
      </c>
      <c r="L150" s="169" t="s">
        <v>236</v>
      </c>
      <c r="M150" s="169" t="s">
        <v>236</v>
      </c>
      <c r="N150" s="169" t="s">
        <v>236</v>
      </c>
      <c r="O150" s="169" t="s">
        <v>236</v>
      </c>
      <c r="P150" s="169" t="s">
        <v>236</v>
      </c>
      <c r="Q150" s="169" t="s">
        <v>236</v>
      </c>
      <c r="R150" s="169" t="s">
        <v>236</v>
      </c>
      <c r="S150" s="169" t="s">
        <v>236</v>
      </c>
      <c r="T150" s="169" t="s">
        <v>236</v>
      </c>
      <c r="U150" s="169" t="s">
        <v>236</v>
      </c>
      <c r="V150" s="169" t="s">
        <v>236</v>
      </c>
      <c r="W150" s="169" t="s">
        <v>236</v>
      </c>
      <c r="X150" s="169" t="s">
        <v>236</v>
      </c>
      <c r="Y150" s="169" t="s">
        <v>236</v>
      </c>
      <c r="Z150" s="169" t="s">
        <v>236</v>
      </c>
      <c r="AA150" s="169" t="s">
        <v>236</v>
      </c>
      <c r="AB150" s="169" t="s">
        <v>236</v>
      </c>
      <c r="AC150" s="169" t="s">
        <v>236</v>
      </c>
      <c r="AD150" s="169" t="s">
        <v>236</v>
      </c>
      <c r="AE150" s="169" t="s">
        <v>236</v>
      </c>
      <c r="AF150" s="169" t="s">
        <v>236</v>
      </c>
      <c r="AG150" s="169" t="s">
        <v>236</v>
      </c>
      <c r="AH150" s="169" t="s">
        <v>236</v>
      </c>
      <c r="AI150" s="169" t="s">
        <v>236</v>
      </c>
      <c r="AJ150" s="169" t="s">
        <v>236</v>
      </c>
      <c r="AK150" s="169" t="s">
        <v>236</v>
      </c>
    </row>
    <row r="151" spans="2:37" x14ac:dyDescent="0.25">
      <c r="B151" s="56" t="s">
        <v>106</v>
      </c>
      <c r="C151" s="169" t="s">
        <v>240</v>
      </c>
      <c r="D151" s="169" t="s">
        <v>240</v>
      </c>
      <c r="E151" s="169" t="s">
        <v>240</v>
      </c>
      <c r="F151" s="169" t="s">
        <v>240</v>
      </c>
      <c r="G151" s="169" t="s">
        <v>240</v>
      </c>
      <c r="H151" s="169" t="s">
        <v>240</v>
      </c>
      <c r="I151" s="169" t="s">
        <v>240</v>
      </c>
      <c r="J151" s="169" t="s">
        <v>240</v>
      </c>
      <c r="K151" s="169" t="s">
        <v>240</v>
      </c>
      <c r="L151" s="169">
        <v>6.7634731254718856E-5</v>
      </c>
      <c r="M151" s="169" t="s">
        <v>240</v>
      </c>
      <c r="N151" s="169">
        <v>9.8009581150074857E-5</v>
      </c>
      <c r="O151" s="169" t="s">
        <v>240</v>
      </c>
      <c r="P151" s="169" t="s">
        <v>240</v>
      </c>
      <c r="Q151" s="169" t="s">
        <v>240</v>
      </c>
      <c r="R151" s="169" t="s">
        <v>240</v>
      </c>
      <c r="S151" s="169" t="s">
        <v>240</v>
      </c>
      <c r="T151" s="169" t="s">
        <v>240</v>
      </c>
      <c r="U151" s="169" t="s">
        <v>240</v>
      </c>
      <c r="V151" s="169" t="s">
        <v>240</v>
      </c>
      <c r="W151" s="169" t="s">
        <v>240</v>
      </c>
      <c r="X151" s="169" t="s">
        <v>240</v>
      </c>
      <c r="Y151" s="169" t="s">
        <v>240</v>
      </c>
      <c r="Z151" s="169" t="s">
        <v>240</v>
      </c>
      <c r="AA151" s="169" t="s">
        <v>240</v>
      </c>
      <c r="AB151" s="169">
        <v>6.3493695997736376E-7</v>
      </c>
      <c r="AC151" s="169">
        <v>2.4189431975666101E-6</v>
      </c>
      <c r="AD151" s="169">
        <v>8.5026020062695831E-6</v>
      </c>
      <c r="AE151" s="169">
        <v>3.2436915651686114E-7</v>
      </c>
      <c r="AF151" s="169">
        <v>4.416689944897974E-7</v>
      </c>
      <c r="AG151" s="169">
        <v>5.0763181743710937E-7</v>
      </c>
      <c r="AH151" s="169">
        <v>6.8767396314743391E-7</v>
      </c>
      <c r="AI151" s="169">
        <v>2.8158191318828988E-7</v>
      </c>
      <c r="AJ151" s="169">
        <v>3.6366902461970024E-7</v>
      </c>
      <c r="AK151" s="169">
        <v>4.8021172578218479E-7</v>
      </c>
    </row>
    <row r="152" spans="2:37" x14ac:dyDescent="0.25">
      <c r="B152" s="56" t="s">
        <v>107</v>
      </c>
      <c r="C152" s="169" t="s">
        <v>236</v>
      </c>
      <c r="D152" s="169" t="s">
        <v>236</v>
      </c>
      <c r="E152" s="169" t="s">
        <v>236</v>
      </c>
      <c r="F152" s="169" t="s">
        <v>236</v>
      </c>
      <c r="G152" s="169" t="s">
        <v>236</v>
      </c>
      <c r="H152" s="169" t="s">
        <v>236</v>
      </c>
      <c r="I152" s="169" t="s">
        <v>236</v>
      </c>
      <c r="J152" s="169" t="s">
        <v>236</v>
      </c>
      <c r="K152" s="169" t="s">
        <v>236</v>
      </c>
      <c r="L152" s="169" t="s">
        <v>236</v>
      </c>
      <c r="M152" s="169" t="s">
        <v>236</v>
      </c>
      <c r="N152" s="169" t="s">
        <v>236</v>
      </c>
      <c r="O152" s="169" t="s">
        <v>236</v>
      </c>
      <c r="P152" s="169" t="s">
        <v>236</v>
      </c>
      <c r="Q152" s="169" t="s">
        <v>236</v>
      </c>
      <c r="R152" s="169" t="s">
        <v>236</v>
      </c>
      <c r="S152" s="169" t="s">
        <v>236</v>
      </c>
      <c r="T152" s="169" t="s">
        <v>236</v>
      </c>
      <c r="U152" s="169" t="s">
        <v>236</v>
      </c>
      <c r="V152" s="169" t="s">
        <v>236</v>
      </c>
      <c r="W152" s="169" t="s">
        <v>236</v>
      </c>
      <c r="X152" s="169" t="s">
        <v>236</v>
      </c>
      <c r="Y152" s="169" t="s">
        <v>236</v>
      </c>
      <c r="Z152" s="169" t="s">
        <v>236</v>
      </c>
      <c r="AA152" s="169" t="s">
        <v>236</v>
      </c>
      <c r="AB152" s="169" t="s">
        <v>236</v>
      </c>
      <c r="AC152" s="169" t="s">
        <v>236</v>
      </c>
      <c r="AD152" s="169" t="s">
        <v>236</v>
      </c>
      <c r="AE152" s="169" t="s">
        <v>236</v>
      </c>
      <c r="AF152" s="169" t="s">
        <v>236</v>
      </c>
      <c r="AG152" s="169" t="s">
        <v>236</v>
      </c>
      <c r="AH152" s="169" t="s">
        <v>236</v>
      </c>
      <c r="AI152" s="169" t="s">
        <v>236</v>
      </c>
      <c r="AJ152" s="169" t="s">
        <v>236</v>
      </c>
      <c r="AK152" s="169" t="s">
        <v>236</v>
      </c>
    </row>
    <row r="153" spans="2:37" x14ac:dyDescent="0.25">
      <c r="B153" s="56" t="s">
        <v>108</v>
      </c>
      <c r="C153" s="169">
        <v>3.34</v>
      </c>
      <c r="D153" s="169">
        <v>2.6208</v>
      </c>
      <c r="E153" s="169">
        <v>2.6208</v>
      </c>
      <c r="F153" s="169">
        <v>2.6208</v>
      </c>
      <c r="G153" s="169">
        <v>2.6208</v>
      </c>
      <c r="H153" s="169">
        <v>2.6208</v>
      </c>
      <c r="I153" s="169">
        <v>2.6208</v>
      </c>
      <c r="J153" s="169">
        <v>2.6208</v>
      </c>
      <c r="K153" s="169">
        <v>2.6208</v>
      </c>
      <c r="L153" s="169">
        <v>2.6208</v>
      </c>
      <c r="M153" s="169">
        <v>2.6208</v>
      </c>
      <c r="N153" s="169">
        <v>1.885</v>
      </c>
      <c r="O153" s="169">
        <v>0.9425</v>
      </c>
      <c r="P153" s="169" t="s">
        <v>236</v>
      </c>
      <c r="Q153" s="169" t="s">
        <v>236</v>
      </c>
      <c r="R153" s="169" t="s">
        <v>236</v>
      </c>
      <c r="S153" s="169" t="s">
        <v>236</v>
      </c>
      <c r="T153" s="169" t="s">
        <v>236</v>
      </c>
      <c r="U153" s="169" t="s">
        <v>236</v>
      </c>
      <c r="V153" s="169" t="s">
        <v>236</v>
      </c>
      <c r="W153" s="169" t="s">
        <v>236</v>
      </c>
      <c r="X153" s="169" t="s">
        <v>236</v>
      </c>
      <c r="Y153" s="169" t="s">
        <v>236</v>
      </c>
      <c r="Z153" s="169" t="s">
        <v>236</v>
      </c>
      <c r="AA153" s="169" t="s">
        <v>236</v>
      </c>
      <c r="AB153" s="169" t="s">
        <v>236</v>
      </c>
      <c r="AC153" s="169" t="s">
        <v>236</v>
      </c>
      <c r="AD153" s="169" t="s">
        <v>236</v>
      </c>
      <c r="AE153" s="169" t="s">
        <v>236</v>
      </c>
      <c r="AF153" s="169" t="s">
        <v>236</v>
      </c>
      <c r="AG153" s="169" t="s">
        <v>236</v>
      </c>
      <c r="AH153" s="169" t="s">
        <v>236</v>
      </c>
      <c r="AI153" s="169" t="s">
        <v>236</v>
      </c>
      <c r="AJ153" s="169" t="s">
        <v>236</v>
      </c>
      <c r="AK153" s="169" t="s">
        <v>236</v>
      </c>
    </row>
    <row r="154" spans="2:37" x14ac:dyDescent="0.25">
      <c r="B154" s="56" t="s">
        <v>109</v>
      </c>
      <c r="C154" s="169" t="s">
        <v>236</v>
      </c>
      <c r="D154" s="169" t="s">
        <v>236</v>
      </c>
      <c r="E154" s="169" t="s">
        <v>236</v>
      </c>
      <c r="F154" s="169" t="s">
        <v>236</v>
      </c>
      <c r="G154" s="169" t="s">
        <v>236</v>
      </c>
      <c r="H154" s="169" t="s">
        <v>236</v>
      </c>
      <c r="I154" s="169" t="s">
        <v>236</v>
      </c>
      <c r="J154" s="169" t="s">
        <v>236</v>
      </c>
      <c r="K154" s="169" t="s">
        <v>236</v>
      </c>
      <c r="L154" s="169" t="s">
        <v>236</v>
      </c>
      <c r="M154" s="169" t="s">
        <v>236</v>
      </c>
      <c r="N154" s="169" t="s">
        <v>236</v>
      </c>
      <c r="O154" s="169" t="s">
        <v>236</v>
      </c>
      <c r="P154" s="169" t="s">
        <v>236</v>
      </c>
      <c r="Q154" s="169" t="s">
        <v>236</v>
      </c>
      <c r="R154" s="169" t="s">
        <v>236</v>
      </c>
      <c r="S154" s="169" t="s">
        <v>236</v>
      </c>
      <c r="T154" s="169" t="s">
        <v>236</v>
      </c>
      <c r="U154" s="169" t="s">
        <v>236</v>
      </c>
      <c r="V154" s="169" t="s">
        <v>236</v>
      </c>
      <c r="W154" s="169" t="s">
        <v>236</v>
      </c>
      <c r="X154" s="169" t="s">
        <v>236</v>
      </c>
      <c r="Y154" s="169" t="s">
        <v>236</v>
      </c>
      <c r="Z154" s="169" t="s">
        <v>236</v>
      </c>
      <c r="AA154" s="169" t="s">
        <v>236</v>
      </c>
      <c r="AB154" s="169" t="s">
        <v>236</v>
      </c>
      <c r="AC154" s="169" t="s">
        <v>236</v>
      </c>
      <c r="AD154" s="169" t="s">
        <v>236</v>
      </c>
      <c r="AE154" s="169" t="s">
        <v>236</v>
      </c>
      <c r="AF154" s="169" t="s">
        <v>236</v>
      </c>
      <c r="AG154" s="169" t="s">
        <v>236</v>
      </c>
      <c r="AH154" s="169" t="s">
        <v>236</v>
      </c>
      <c r="AI154" s="169" t="s">
        <v>236</v>
      </c>
      <c r="AJ154" s="169" t="s">
        <v>236</v>
      </c>
      <c r="AK154" s="169" t="s">
        <v>236</v>
      </c>
    </row>
    <row r="155" spans="2:37" x14ac:dyDescent="0.25">
      <c r="B155" s="56" t="s">
        <v>110</v>
      </c>
      <c r="C155" s="169" t="s">
        <v>236</v>
      </c>
      <c r="D155" s="169" t="s">
        <v>236</v>
      </c>
      <c r="E155" s="169" t="s">
        <v>236</v>
      </c>
      <c r="F155" s="169" t="s">
        <v>236</v>
      </c>
      <c r="G155" s="169" t="s">
        <v>236</v>
      </c>
      <c r="H155" s="169" t="s">
        <v>236</v>
      </c>
      <c r="I155" s="169" t="s">
        <v>236</v>
      </c>
      <c r="J155" s="169" t="s">
        <v>236</v>
      </c>
      <c r="K155" s="169" t="s">
        <v>236</v>
      </c>
      <c r="L155" s="169" t="s">
        <v>236</v>
      </c>
      <c r="M155" s="169" t="s">
        <v>236</v>
      </c>
      <c r="N155" s="169" t="s">
        <v>236</v>
      </c>
      <c r="O155" s="169" t="s">
        <v>236</v>
      </c>
      <c r="P155" s="169" t="s">
        <v>236</v>
      </c>
      <c r="Q155" s="169" t="s">
        <v>236</v>
      </c>
      <c r="R155" s="169" t="s">
        <v>236</v>
      </c>
      <c r="S155" s="169" t="s">
        <v>236</v>
      </c>
      <c r="T155" s="169" t="s">
        <v>236</v>
      </c>
      <c r="U155" s="169" t="s">
        <v>236</v>
      </c>
      <c r="V155" s="169" t="s">
        <v>236</v>
      </c>
      <c r="W155" s="169" t="s">
        <v>236</v>
      </c>
      <c r="X155" s="169" t="s">
        <v>236</v>
      </c>
      <c r="Y155" s="169" t="s">
        <v>236</v>
      </c>
      <c r="Z155" s="169" t="s">
        <v>236</v>
      </c>
      <c r="AA155" s="169" t="s">
        <v>236</v>
      </c>
      <c r="AB155" s="169" t="s">
        <v>236</v>
      </c>
      <c r="AC155" s="169" t="s">
        <v>236</v>
      </c>
      <c r="AD155" s="169" t="s">
        <v>236</v>
      </c>
      <c r="AE155" s="169" t="s">
        <v>236</v>
      </c>
      <c r="AF155" s="169" t="s">
        <v>236</v>
      </c>
      <c r="AG155" s="169" t="s">
        <v>236</v>
      </c>
      <c r="AH155" s="169" t="s">
        <v>236</v>
      </c>
      <c r="AI155" s="169" t="s">
        <v>236</v>
      </c>
      <c r="AJ155" s="169" t="s">
        <v>236</v>
      </c>
      <c r="AK155" s="169" t="s">
        <v>236</v>
      </c>
    </row>
    <row r="156" spans="2:37" x14ac:dyDescent="0.25">
      <c r="B156" s="56" t="s">
        <v>111</v>
      </c>
      <c r="C156" s="169" t="s">
        <v>236</v>
      </c>
      <c r="D156" s="169" t="s">
        <v>236</v>
      </c>
      <c r="E156" s="169" t="s">
        <v>236</v>
      </c>
      <c r="F156" s="169" t="s">
        <v>236</v>
      </c>
      <c r="G156" s="169" t="s">
        <v>236</v>
      </c>
      <c r="H156" s="169" t="s">
        <v>236</v>
      </c>
      <c r="I156" s="169" t="s">
        <v>236</v>
      </c>
      <c r="J156" s="169" t="s">
        <v>236</v>
      </c>
      <c r="K156" s="169" t="s">
        <v>236</v>
      </c>
      <c r="L156" s="169" t="s">
        <v>236</v>
      </c>
      <c r="M156" s="169" t="s">
        <v>236</v>
      </c>
      <c r="N156" s="169" t="s">
        <v>236</v>
      </c>
      <c r="O156" s="169" t="s">
        <v>236</v>
      </c>
      <c r="P156" s="169" t="s">
        <v>236</v>
      </c>
      <c r="Q156" s="169" t="s">
        <v>236</v>
      </c>
      <c r="R156" s="169" t="s">
        <v>236</v>
      </c>
      <c r="S156" s="169" t="s">
        <v>236</v>
      </c>
      <c r="T156" s="169" t="s">
        <v>236</v>
      </c>
      <c r="U156" s="169" t="s">
        <v>236</v>
      </c>
      <c r="V156" s="169" t="s">
        <v>236</v>
      </c>
      <c r="W156" s="169" t="s">
        <v>236</v>
      </c>
      <c r="X156" s="169" t="s">
        <v>236</v>
      </c>
      <c r="Y156" s="169" t="s">
        <v>236</v>
      </c>
      <c r="Z156" s="169" t="s">
        <v>236</v>
      </c>
      <c r="AA156" s="169" t="s">
        <v>236</v>
      </c>
      <c r="AB156" s="169" t="s">
        <v>236</v>
      </c>
      <c r="AC156" s="169" t="s">
        <v>236</v>
      </c>
      <c r="AD156" s="169" t="s">
        <v>236</v>
      </c>
      <c r="AE156" s="169" t="s">
        <v>236</v>
      </c>
      <c r="AF156" s="169" t="s">
        <v>236</v>
      </c>
      <c r="AG156" s="169" t="s">
        <v>236</v>
      </c>
      <c r="AH156" s="169" t="s">
        <v>236</v>
      </c>
      <c r="AI156" s="169" t="s">
        <v>236</v>
      </c>
      <c r="AJ156" s="169" t="s">
        <v>236</v>
      </c>
      <c r="AK156" s="169" t="s">
        <v>236</v>
      </c>
    </row>
    <row r="157" spans="2:37" x14ac:dyDescent="0.25">
      <c r="B157" s="56" t="s">
        <v>112</v>
      </c>
      <c r="C157" s="169">
        <v>0</v>
      </c>
      <c r="D157" s="169">
        <v>0</v>
      </c>
      <c r="E157" s="169">
        <v>0</v>
      </c>
      <c r="F157" s="169">
        <v>0</v>
      </c>
      <c r="G157" s="169">
        <v>0</v>
      </c>
      <c r="H157" s="169">
        <v>0</v>
      </c>
      <c r="I157" s="169">
        <v>0</v>
      </c>
      <c r="J157" s="169">
        <v>0</v>
      </c>
      <c r="K157" s="169">
        <v>0</v>
      </c>
      <c r="L157" s="169">
        <v>0</v>
      </c>
      <c r="M157" s="169">
        <v>0</v>
      </c>
      <c r="N157" s="169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169">
        <v>0</v>
      </c>
      <c r="V157" s="169">
        <v>0</v>
      </c>
      <c r="W157" s="169">
        <v>0</v>
      </c>
      <c r="X157" s="169">
        <v>0</v>
      </c>
      <c r="Y157" s="169">
        <v>0</v>
      </c>
      <c r="Z157" s="169">
        <v>0</v>
      </c>
      <c r="AA157" s="169">
        <v>0</v>
      </c>
      <c r="AB157" s="169">
        <v>0</v>
      </c>
      <c r="AC157" s="169">
        <v>0</v>
      </c>
      <c r="AD157" s="169">
        <v>0</v>
      </c>
      <c r="AE157" s="169">
        <v>0</v>
      </c>
      <c r="AF157" s="169">
        <v>0</v>
      </c>
      <c r="AG157" s="169">
        <v>0</v>
      </c>
      <c r="AH157" s="169">
        <v>0</v>
      </c>
      <c r="AI157" s="169">
        <v>0</v>
      </c>
      <c r="AJ157" s="169">
        <v>0</v>
      </c>
      <c r="AK157" s="169">
        <v>0</v>
      </c>
    </row>
    <row r="158" spans="2:37" x14ac:dyDescent="0.25">
      <c r="B158" s="56" t="s">
        <v>113</v>
      </c>
      <c r="C158" s="169">
        <v>0.105174</v>
      </c>
      <c r="D158" s="169">
        <v>0.10577099999999999</v>
      </c>
      <c r="E158" s="169">
        <v>0.10663499999999999</v>
      </c>
      <c r="F158" s="169">
        <v>0.107223</v>
      </c>
      <c r="G158" s="169">
        <v>0.10757699999999999</v>
      </c>
      <c r="H158" s="169">
        <v>0.108039</v>
      </c>
      <c r="I158" s="169">
        <v>0.10878299999999999</v>
      </c>
      <c r="J158" s="169">
        <v>0.109929</v>
      </c>
      <c r="K158" s="169">
        <v>0.11109299999999998</v>
      </c>
      <c r="L158" s="169">
        <v>0.11224799999999999</v>
      </c>
      <c r="M158" s="169">
        <v>0.11368500000000001</v>
      </c>
      <c r="N158" s="169">
        <v>0.11541599999999999</v>
      </c>
      <c r="O158" s="169">
        <v>0.117516</v>
      </c>
      <c r="P158" s="169">
        <v>0.11939699999999999</v>
      </c>
      <c r="Q158" s="169">
        <v>0.12135599999999999</v>
      </c>
      <c r="R158" s="169">
        <v>0.124014</v>
      </c>
      <c r="S158" s="169">
        <v>0.12698699999999999</v>
      </c>
      <c r="T158" s="169">
        <v>0.131274</v>
      </c>
      <c r="U158" s="169">
        <v>0.13455300000000001</v>
      </c>
      <c r="V158" s="169">
        <v>0.13600199999999998</v>
      </c>
      <c r="W158" s="169">
        <v>0.13664400000000002</v>
      </c>
      <c r="X158" s="169">
        <v>0.13724699999999998</v>
      </c>
      <c r="Y158" s="169">
        <v>0.13781099999999999</v>
      </c>
      <c r="Z158" s="169">
        <v>0.13844100000000001</v>
      </c>
      <c r="AA158" s="169">
        <v>0.13936199999999999</v>
      </c>
      <c r="AB158" s="169">
        <v>0.14063399999999998</v>
      </c>
      <c r="AC158" s="169">
        <v>0.14218800000000001</v>
      </c>
      <c r="AD158" s="169">
        <v>0.14432699999999998</v>
      </c>
      <c r="AE158" s="169">
        <v>0.14654700000000001</v>
      </c>
      <c r="AF158" s="169">
        <v>0.148755</v>
      </c>
      <c r="AG158" s="169">
        <v>0.150897</v>
      </c>
      <c r="AH158" s="169">
        <v>0.15224099999999999</v>
      </c>
      <c r="AI158" s="169">
        <v>0.15551999999999999</v>
      </c>
      <c r="AJ158" s="169">
        <v>0.15844800000000001</v>
      </c>
      <c r="AK158" s="169">
        <v>0.161409</v>
      </c>
    </row>
    <row r="159" spans="2:37" x14ac:dyDescent="0.25">
      <c r="B159" s="56" t="s">
        <v>114</v>
      </c>
      <c r="C159" s="169">
        <v>0</v>
      </c>
      <c r="D159" s="169">
        <v>0</v>
      </c>
      <c r="E159" s="169">
        <v>0</v>
      </c>
      <c r="F159" s="169">
        <v>0</v>
      </c>
      <c r="G159" s="169">
        <v>0</v>
      </c>
      <c r="H159" s="169">
        <v>0</v>
      </c>
      <c r="I159" s="169">
        <v>0</v>
      </c>
      <c r="J159" s="169">
        <v>0</v>
      </c>
      <c r="K159" s="169">
        <v>0</v>
      </c>
      <c r="L159" s="169">
        <v>0</v>
      </c>
      <c r="M159" s="169">
        <v>0</v>
      </c>
      <c r="N159" s="169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169">
        <v>0</v>
      </c>
      <c r="V159" s="169">
        <v>0</v>
      </c>
      <c r="W159" s="169">
        <v>0</v>
      </c>
      <c r="X159" s="169">
        <v>0</v>
      </c>
      <c r="Y159" s="169">
        <v>0</v>
      </c>
      <c r="Z159" s="169">
        <v>0</v>
      </c>
      <c r="AA159" s="169">
        <v>0</v>
      </c>
      <c r="AB159" s="169">
        <v>0</v>
      </c>
      <c r="AC159" s="169">
        <v>0</v>
      </c>
      <c r="AD159" s="169">
        <v>0</v>
      </c>
      <c r="AE159" s="169">
        <v>0</v>
      </c>
      <c r="AF159" s="169">
        <v>0</v>
      </c>
      <c r="AG159" s="169">
        <v>0</v>
      </c>
      <c r="AH159" s="169">
        <v>0</v>
      </c>
      <c r="AI159" s="169">
        <v>0</v>
      </c>
      <c r="AJ159" s="169">
        <v>0</v>
      </c>
      <c r="AK159" s="169">
        <v>0</v>
      </c>
    </row>
    <row r="160" spans="2:37" x14ac:dyDescent="0.25">
      <c r="B160" s="56" t="s">
        <v>115</v>
      </c>
      <c r="C160" s="169">
        <v>2.3378394231077921</v>
      </c>
      <c r="D160" s="169">
        <v>2.348483879687854</v>
      </c>
      <c r="E160" s="169">
        <v>2.3886077140939928</v>
      </c>
      <c r="F160" s="169">
        <v>2.3790126210514337</v>
      </c>
      <c r="G160" s="169">
        <v>2.3669619077846615</v>
      </c>
      <c r="H160" s="169">
        <v>2.3851714424806176</v>
      </c>
      <c r="I160" s="169">
        <v>2.4615241374812076</v>
      </c>
      <c r="J160" s="169">
        <v>2.5231611755760874</v>
      </c>
      <c r="K160" s="169">
        <v>2.5386052607810425</v>
      </c>
      <c r="L160" s="169">
        <v>2.4436014199768454</v>
      </c>
      <c r="M160" s="169">
        <v>2.3206915997176973</v>
      </c>
      <c r="N160" s="169">
        <v>2.3136794772346465</v>
      </c>
      <c r="O160" s="169">
        <v>2.3051981334795926</v>
      </c>
      <c r="P160" s="169">
        <v>2.2847500344934182</v>
      </c>
      <c r="Q160" s="169">
        <v>2.2783020011322446</v>
      </c>
      <c r="R160" s="169">
        <v>2.2692786838654033</v>
      </c>
      <c r="S160" s="169">
        <v>2.2049821404151255</v>
      </c>
      <c r="T160" s="169">
        <v>2.1833954820875294</v>
      </c>
      <c r="U160" s="169">
        <v>2.1453208984916565</v>
      </c>
      <c r="V160" s="169">
        <v>2.1169974838487362</v>
      </c>
      <c r="W160" s="169">
        <v>2.0771335268382369</v>
      </c>
      <c r="X160" s="169">
        <v>2.0661656962806298</v>
      </c>
      <c r="Y160" s="169">
        <v>2.1225068623752121</v>
      </c>
      <c r="Z160" s="169">
        <v>2.0935884854827345</v>
      </c>
      <c r="AA160" s="169">
        <v>2.1319499240259523</v>
      </c>
      <c r="AB160" s="169">
        <v>2.1559029540500632</v>
      </c>
      <c r="AC160" s="169">
        <v>2.209021467444567</v>
      </c>
      <c r="AD160" s="169">
        <v>2.2677313012453841</v>
      </c>
      <c r="AE160" s="169">
        <v>2.2133740594421374</v>
      </c>
      <c r="AF160" s="169">
        <v>2.2728721780279617</v>
      </c>
      <c r="AG160" s="169">
        <v>2.2066558188381351</v>
      </c>
      <c r="AH160" s="169">
        <v>2.1822380627794944</v>
      </c>
      <c r="AI160" s="169">
        <v>2.1748872036202953</v>
      </c>
      <c r="AJ160" s="169">
        <v>2.1255381589226161</v>
      </c>
      <c r="AK160" s="169">
        <v>2.0685592397053094</v>
      </c>
    </row>
    <row r="161" spans="2:37" x14ac:dyDescent="0.25">
      <c r="B161" s="56" t="s">
        <v>116</v>
      </c>
      <c r="C161" s="169">
        <v>16.579100908309016</v>
      </c>
      <c r="D161" s="169">
        <v>16.424371601925209</v>
      </c>
      <c r="E161" s="169">
        <v>16.112777747654363</v>
      </c>
      <c r="F161" s="169">
        <v>16.649797794551876</v>
      </c>
      <c r="G161" s="169">
        <v>17.347195519459966</v>
      </c>
      <c r="H161" s="169">
        <v>18.143347873125009</v>
      </c>
      <c r="I161" s="169">
        <v>18.154442955110866</v>
      </c>
      <c r="J161" s="169">
        <v>17.467794016742673</v>
      </c>
      <c r="K161" s="169">
        <v>18.693546210415569</v>
      </c>
      <c r="L161" s="169">
        <v>18.72754202588338</v>
      </c>
      <c r="M161" s="169">
        <v>17.79592536736466</v>
      </c>
      <c r="N161" s="169">
        <v>16.883021053038913</v>
      </c>
      <c r="O161" s="169">
        <v>16.684090393401675</v>
      </c>
      <c r="P161" s="169">
        <v>17.360308115941958</v>
      </c>
      <c r="Q161" s="169">
        <v>16.935932266023233</v>
      </c>
      <c r="R161" s="169">
        <v>16.437926921567183</v>
      </c>
      <c r="S161" s="169">
        <v>16.025651706173115</v>
      </c>
      <c r="T161" s="169">
        <v>15.53738532136302</v>
      </c>
      <c r="U161" s="169">
        <v>15.02575501996737</v>
      </c>
      <c r="V161" s="169">
        <v>14.596487987743888</v>
      </c>
      <c r="W161" s="169">
        <v>15.676068959091001</v>
      </c>
      <c r="X161" s="169">
        <v>14.309093699686727</v>
      </c>
      <c r="Y161" s="169">
        <v>14.721183512736909</v>
      </c>
      <c r="Z161" s="169">
        <v>16.067379741067683</v>
      </c>
      <c r="AA161" s="169">
        <v>15.574634274643</v>
      </c>
      <c r="AB161" s="169">
        <v>15.675897470587415</v>
      </c>
      <c r="AC161" s="169">
        <v>15.930177553750832</v>
      </c>
      <c r="AD161" s="169">
        <v>16.866545086410198</v>
      </c>
      <c r="AE161" s="169">
        <v>17.709203511039135</v>
      </c>
      <c r="AF161" s="169">
        <v>16.831432241690333</v>
      </c>
      <c r="AG161" s="169">
        <v>17.036297136215854</v>
      </c>
      <c r="AH161" s="169">
        <v>17.675029242306451</v>
      </c>
      <c r="AI161" s="169">
        <v>15.993621456044483</v>
      </c>
      <c r="AJ161" s="169">
        <v>14.425705110988485</v>
      </c>
      <c r="AK161" s="169">
        <v>14.723774877378016</v>
      </c>
    </row>
    <row r="162" spans="2:37" x14ac:dyDescent="0.25">
      <c r="B162" s="56" t="s">
        <v>73</v>
      </c>
      <c r="C162" s="169"/>
      <c r="D162" s="169"/>
      <c r="E162" s="169"/>
      <c r="F162" s="169"/>
      <c r="G162" s="169"/>
      <c r="H162" s="169"/>
      <c r="I162" s="169"/>
      <c r="J162" s="169"/>
      <c r="K162" s="169"/>
      <c r="L162" s="169"/>
      <c r="M162" s="169"/>
      <c r="N162" s="169"/>
      <c r="O162" s="169"/>
      <c r="P162" s="169"/>
      <c r="Q162" s="169"/>
      <c r="R162" s="169"/>
      <c r="S162" s="169"/>
      <c r="T162" s="169"/>
      <c r="U162" s="169"/>
      <c r="V162" s="169"/>
      <c r="W162" s="169"/>
      <c r="X162" s="169"/>
      <c r="Y162" s="169"/>
      <c r="Z162" s="169"/>
      <c r="AA162" s="169"/>
      <c r="AB162" s="169"/>
      <c r="AC162" s="169"/>
      <c r="AD162" s="169"/>
      <c r="AE162" s="169"/>
      <c r="AF162" s="169"/>
      <c r="AG162" s="169"/>
      <c r="AH162" s="169"/>
      <c r="AI162" s="169"/>
      <c r="AJ162" s="169"/>
      <c r="AK162" s="169"/>
    </row>
    <row r="163" spans="2:37" x14ac:dyDescent="0.25">
      <c r="B163" s="56" t="s">
        <v>117</v>
      </c>
      <c r="C163" s="169"/>
      <c r="D163" s="169"/>
      <c r="E163" s="169"/>
      <c r="F163" s="169"/>
      <c r="G163" s="169"/>
      <c r="H163" s="169"/>
      <c r="I163" s="169"/>
      <c r="J163" s="169"/>
      <c r="K163" s="169"/>
      <c r="L163" s="169"/>
      <c r="M163" s="169"/>
      <c r="N163" s="169"/>
      <c r="O163" s="169"/>
      <c r="P163" s="169"/>
      <c r="Q163" s="169"/>
      <c r="R163" s="169"/>
      <c r="S163" s="169"/>
      <c r="T163" s="169"/>
      <c r="U163" s="169"/>
      <c r="V163" s="169"/>
      <c r="W163" s="169"/>
      <c r="X163" s="169"/>
      <c r="Y163" s="169"/>
      <c r="Z163" s="169"/>
      <c r="AA163" s="169"/>
      <c r="AB163" s="169"/>
      <c r="AC163" s="169"/>
      <c r="AD163" s="169"/>
      <c r="AE163" s="169"/>
      <c r="AF163" s="169"/>
      <c r="AG163" s="169"/>
      <c r="AH163" s="169"/>
      <c r="AI163" s="169"/>
      <c r="AJ163" s="169"/>
      <c r="AK163" s="169"/>
    </row>
    <row r="164" spans="2:37" x14ac:dyDescent="0.25">
      <c r="B164" s="56" t="s">
        <v>118</v>
      </c>
      <c r="C164" s="169">
        <v>0</v>
      </c>
      <c r="D164" s="169">
        <v>0</v>
      </c>
      <c r="E164" s="169">
        <v>0</v>
      </c>
      <c r="F164" s="169">
        <v>0</v>
      </c>
      <c r="G164" s="169">
        <v>0</v>
      </c>
      <c r="H164" s="169">
        <v>0</v>
      </c>
      <c r="I164" s="169">
        <v>0</v>
      </c>
      <c r="J164" s="169">
        <v>0</v>
      </c>
      <c r="K164" s="169">
        <v>0</v>
      </c>
      <c r="L164" s="169">
        <v>0</v>
      </c>
      <c r="M164" s="169">
        <v>0</v>
      </c>
      <c r="N164" s="169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169">
        <v>0</v>
      </c>
      <c r="V164" s="169">
        <v>0</v>
      </c>
      <c r="W164" s="169">
        <v>0</v>
      </c>
      <c r="X164" s="169">
        <v>0</v>
      </c>
      <c r="Y164" s="169">
        <v>0</v>
      </c>
      <c r="Z164" s="169">
        <v>0</v>
      </c>
      <c r="AA164" s="169">
        <v>0</v>
      </c>
      <c r="AB164" s="169">
        <v>0</v>
      </c>
      <c r="AC164" s="169">
        <v>0</v>
      </c>
      <c r="AD164" s="169">
        <v>0</v>
      </c>
      <c r="AE164" s="169">
        <v>0</v>
      </c>
      <c r="AF164" s="169">
        <v>0</v>
      </c>
      <c r="AG164" s="169">
        <v>0</v>
      </c>
      <c r="AH164" s="169">
        <v>0</v>
      </c>
      <c r="AI164" s="169">
        <v>0</v>
      </c>
      <c r="AJ164" s="169">
        <v>0</v>
      </c>
      <c r="AK164" s="169">
        <v>0</v>
      </c>
    </row>
    <row r="165" spans="2:37" x14ac:dyDescent="0.25">
      <c r="B165" s="56" t="s">
        <v>119</v>
      </c>
      <c r="C165" s="169" t="s">
        <v>236</v>
      </c>
      <c r="D165" s="169" t="s">
        <v>236</v>
      </c>
      <c r="E165" s="169" t="s">
        <v>236</v>
      </c>
      <c r="F165" s="169" t="s">
        <v>236</v>
      </c>
      <c r="G165" s="169" t="s">
        <v>236</v>
      </c>
      <c r="H165" s="169" t="s">
        <v>236</v>
      </c>
      <c r="I165" s="169" t="s">
        <v>236</v>
      </c>
      <c r="J165" s="169" t="s">
        <v>236</v>
      </c>
      <c r="K165" s="169" t="s">
        <v>236</v>
      </c>
      <c r="L165" s="169" t="s">
        <v>236</v>
      </c>
      <c r="M165" s="169" t="s">
        <v>236</v>
      </c>
      <c r="N165" s="169">
        <v>5.3359200000000001E-3</v>
      </c>
      <c r="O165" s="169">
        <v>8.1631199999999994E-3</v>
      </c>
      <c r="P165" s="169">
        <v>1.135392E-2</v>
      </c>
      <c r="Q165" s="169">
        <v>4.7781840000000006E-2</v>
      </c>
      <c r="R165" s="169">
        <v>6.512424E-2</v>
      </c>
      <c r="S165" s="169">
        <v>5.2198319999999999E-2</v>
      </c>
      <c r="T165" s="169">
        <v>5.1596159999999995E-2</v>
      </c>
      <c r="U165" s="169">
        <v>6.8065680000000003E-2</v>
      </c>
      <c r="V165" s="169">
        <v>6.7140240000000004E-2</v>
      </c>
      <c r="W165" s="169">
        <v>6.8289360000000007E-2</v>
      </c>
      <c r="X165" s="169">
        <v>6.7972320000000017E-2</v>
      </c>
      <c r="Y165" s="169">
        <v>6.1715759999999995E-2</v>
      </c>
      <c r="Z165" s="169">
        <v>6.2158559999999995E-2</v>
      </c>
      <c r="AA165" s="169">
        <v>5.74572E-2</v>
      </c>
      <c r="AB165" s="169">
        <v>5.5479840000000002E-2</v>
      </c>
      <c r="AC165" s="169">
        <v>5.4818400000000003E-2</v>
      </c>
      <c r="AD165" s="169">
        <v>6.1138208364959999E-2</v>
      </c>
      <c r="AE165" s="169">
        <v>5.8635563475226048E-2</v>
      </c>
      <c r="AF165" s="169">
        <v>6.2183788700935494E-2</v>
      </c>
      <c r="AG165" s="169">
        <v>5.9349333599999998E-2</v>
      </c>
      <c r="AH165" s="169">
        <v>5.1823044235029536E-2</v>
      </c>
      <c r="AI165" s="169">
        <v>4.7738940669913042E-2</v>
      </c>
      <c r="AJ165" s="169">
        <v>6.2170814853429908E-2</v>
      </c>
      <c r="AK165" s="169">
        <v>6.2418801286014521E-2</v>
      </c>
    </row>
    <row r="166" spans="2:37" x14ac:dyDescent="0.25">
      <c r="B166" s="56" t="s">
        <v>120</v>
      </c>
      <c r="C166" s="169">
        <v>3.6846679248050563E-3</v>
      </c>
      <c r="D166" s="169">
        <v>3.7048288148117002E-3</v>
      </c>
      <c r="E166" s="169">
        <v>3.7537822676424167E-3</v>
      </c>
      <c r="F166" s="169">
        <v>3.8022949492891077E-3</v>
      </c>
      <c r="G166" s="169">
        <v>3.8424340056700786E-3</v>
      </c>
      <c r="H166" s="169">
        <v>3.8751371637450135E-3</v>
      </c>
      <c r="I166" s="169">
        <v>3.8704515953342654E-3</v>
      </c>
      <c r="J166" s="169">
        <v>3.3367405334095157E-3</v>
      </c>
      <c r="K166" s="169">
        <v>2.735259446710752E-3</v>
      </c>
      <c r="L166" s="169">
        <v>3.2218343170562309E-3</v>
      </c>
      <c r="M166" s="169">
        <v>3.465124025760072E-3</v>
      </c>
      <c r="N166" s="169">
        <v>4.0006170962161094E-3</v>
      </c>
      <c r="O166" s="169">
        <v>6.0659048485933592E-3</v>
      </c>
      <c r="P166" s="169">
        <v>8.3257012606805687E-3</v>
      </c>
      <c r="Q166" s="169">
        <v>6.7694285472583299E-3</v>
      </c>
      <c r="R166" s="169">
        <v>5.5757300604913785E-3</v>
      </c>
      <c r="S166" s="169">
        <v>5.5265927264779562E-3</v>
      </c>
      <c r="T166" s="169">
        <v>2.8744719498140941E-3</v>
      </c>
      <c r="U166" s="169">
        <v>2.3958411915394094E-3</v>
      </c>
      <c r="V166" s="169">
        <v>2.4483832471376352E-3</v>
      </c>
      <c r="W166" s="169">
        <v>2.2009785848984536E-3</v>
      </c>
      <c r="X166" s="169">
        <v>1.8012987223387019E-3</v>
      </c>
      <c r="Y166" s="169">
        <v>1.7006175936756362E-3</v>
      </c>
      <c r="Z166" s="169">
        <v>1.5676139693268968E-3</v>
      </c>
      <c r="AA166" s="169">
        <v>1.4314400489781572E-3</v>
      </c>
      <c r="AB166" s="169">
        <v>1.457612291058919E-3</v>
      </c>
      <c r="AC166" s="169">
        <v>8.7040491297933913E-4</v>
      </c>
      <c r="AD166" s="169">
        <v>9.5294212152831847E-4</v>
      </c>
      <c r="AE166" s="169">
        <v>8.3643793005825089E-4</v>
      </c>
      <c r="AF166" s="169">
        <v>1.1345038876702917E-3</v>
      </c>
      <c r="AG166" s="169">
        <v>1.075463394014555E-3</v>
      </c>
      <c r="AH166" s="169">
        <v>1.1884304106174785E-3</v>
      </c>
      <c r="AI166" s="169">
        <v>1.2423573848049873E-3</v>
      </c>
      <c r="AJ166" s="169">
        <v>1.1961975772331124E-3</v>
      </c>
      <c r="AK166" s="169">
        <v>5.087790784680849E-4</v>
      </c>
    </row>
    <row r="167" spans="2:37" x14ac:dyDescent="0.25">
      <c r="B167" s="56" t="s">
        <v>121</v>
      </c>
      <c r="C167" s="169">
        <v>0.25215766997142858</v>
      </c>
      <c r="D167" s="169">
        <v>0.2513645296642858</v>
      </c>
      <c r="E167" s="169">
        <v>0.25566045921428571</v>
      </c>
      <c r="F167" s="169">
        <v>0.25481520420714293</v>
      </c>
      <c r="G167" s="169">
        <v>0.24886914407142863</v>
      </c>
      <c r="H167" s="169">
        <v>0.24539361094285719</v>
      </c>
      <c r="I167" s="169">
        <v>0.24708349002857147</v>
      </c>
      <c r="J167" s="169">
        <v>0.25199836050714286</v>
      </c>
      <c r="K167" s="169">
        <v>0.26167585840000002</v>
      </c>
      <c r="L167" s="169">
        <v>0.27147846942857146</v>
      </c>
      <c r="M167" s="169">
        <v>0.27734484328571435</v>
      </c>
      <c r="N167" s="169">
        <v>0.28472327532000002</v>
      </c>
      <c r="O167" s="169">
        <v>0.28990382982000001</v>
      </c>
      <c r="P167" s="169">
        <v>0.29127978408571437</v>
      </c>
      <c r="Q167" s="169">
        <v>0.29350670957142866</v>
      </c>
      <c r="R167" s="169">
        <v>0.29810954801571427</v>
      </c>
      <c r="S167" s="169">
        <v>0.30098310588500005</v>
      </c>
      <c r="T167" s="169">
        <v>0.31003977637285718</v>
      </c>
      <c r="U167" s="169">
        <v>0.31495426198500009</v>
      </c>
      <c r="V167" s="169">
        <v>0.31834600149000009</v>
      </c>
      <c r="W167" s="169">
        <v>0.33737865586857146</v>
      </c>
      <c r="X167" s="169">
        <v>0.33020817789142876</v>
      </c>
      <c r="Y167" s="169">
        <v>0.33009813133000004</v>
      </c>
      <c r="Z167" s="169">
        <v>0.34688078716500004</v>
      </c>
      <c r="AA167" s="169">
        <v>0.32224278038857151</v>
      </c>
      <c r="AB167" s="169">
        <v>0.34364124024999992</v>
      </c>
      <c r="AC167" s="169">
        <v>0.35391792911435727</v>
      </c>
      <c r="AD167" s="169">
        <v>0.38035912028400004</v>
      </c>
      <c r="AE167" s="169">
        <v>0.38833489530000004</v>
      </c>
      <c r="AF167" s="169">
        <v>0.39418587450000003</v>
      </c>
      <c r="AG167" s="169">
        <v>0.39986196030000004</v>
      </c>
      <c r="AH167" s="169">
        <v>0.40342342590000013</v>
      </c>
      <c r="AI167" s="169">
        <v>0.41211244799999996</v>
      </c>
      <c r="AJ167" s="169">
        <v>0.41987135520000007</v>
      </c>
      <c r="AK167" s="169">
        <v>0.42771770910000012</v>
      </c>
    </row>
    <row r="168" spans="2:37" x14ac:dyDescent="0.25">
      <c r="C168" s="169"/>
      <c r="D168" s="169"/>
      <c r="E168" s="169"/>
      <c r="F168" s="169"/>
      <c r="G168" s="169"/>
      <c r="H168" s="169"/>
      <c r="I168" s="169"/>
      <c r="J168" s="169"/>
      <c r="K168" s="169"/>
      <c r="L168" s="169"/>
      <c r="M168" s="169"/>
      <c r="N168" s="169"/>
      <c r="O168" s="169"/>
      <c r="P168" s="169"/>
      <c r="Q168" s="169"/>
      <c r="R168" s="169"/>
      <c r="S168" s="169"/>
      <c r="T168" s="169"/>
      <c r="U168" s="169"/>
      <c r="V168" s="169"/>
      <c r="W168" s="169"/>
      <c r="X168" s="169"/>
      <c r="Y168" s="169"/>
      <c r="Z168" s="169"/>
      <c r="AA168" s="169"/>
      <c r="AB168" s="169"/>
      <c r="AC168" s="169"/>
      <c r="AD168" s="169"/>
      <c r="AE168" s="169"/>
      <c r="AF168" s="169"/>
      <c r="AG168" s="169"/>
      <c r="AH168" s="169"/>
      <c r="AI168" s="169"/>
      <c r="AJ168" s="169"/>
      <c r="AK168" s="169"/>
    </row>
    <row r="169" spans="2:37" x14ac:dyDescent="0.25">
      <c r="B169" s="166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</row>
    <row r="170" spans="2:37" x14ac:dyDescent="0.25">
      <c r="B170" s="166"/>
      <c r="C170" s="167"/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</row>
    <row r="194" spans="2:38" x14ac:dyDescent="0.25">
      <c r="B194" s="174" t="s">
        <v>16</v>
      </c>
    </row>
    <row r="196" spans="2:38" x14ac:dyDescent="0.25">
      <c r="B196" s="170" t="s">
        <v>213</v>
      </c>
      <c r="C196" s="170">
        <v>0.496</v>
      </c>
      <c r="D196" s="170">
        <v>0.63984000000000008</v>
      </c>
      <c r="E196" s="170">
        <v>0.78368000000000004</v>
      </c>
      <c r="F196" s="170">
        <v>6.5166526624956109</v>
      </c>
      <c r="G196" s="170">
        <v>18.18806951879704</v>
      </c>
      <c r="H196" s="170">
        <v>31.185683869079266</v>
      </c>
      <c r="I196" s="170">
        <v>73.759432419773333</v>
      </c>
      <c r="J196" s="170">
        <v>116.73332416218817</v>
      </c>
      <c r="K196" s="170">
        <v>143.56412147366265</v>
      </c>
      <c r="L196" s="170">
        <v>186.93147423863812</v>
      </c>
      <c r="M196" s="170">
        <v>246.21283657967123</v>
      </c>
      <c r="N196" s="170">
        <v>293.54660132152071</v>
      </c>
      <c r="O196" s="170">
        <v>370.94231345988283</v>
      </c>
      <c r="P196" s="170">
        <v>499.1035921013152</v>
      </c>
      <c r="Q196" s="170">
        <v>643.42400826984192</v>
      </c>
      <c r="R196" s="170">
        <v>800.69406898372483</v>
      </c>
      <c r="S196" s="170">
        <v>843.94361471136961</v>
      </c>
      <c r="T196" s="170">
        <v>853.43438715037348</v>
      </c>
      <c r="U196" s="170">
        <v>920.72330736196716</v>
      </c>
      <c r="V196" s="170">
        <v>955.46711033292513</v>
      </c>
      <c r="W196" s="170">
        <v>962.03286183507316</v>
      </c>
      <c r="X196" s="170">
        <v>984.35490652571161</v>
      </c>
      <c r="Y196" s="170">
        <v>973.39671075126694</v>
      </c>
      <c r="Z196" s="170">
        <v>999.19747281333025</v>
      </c>
      <c r="AA196" s="170">
        <v>1074.5327856505551</v>
      </c>
      <c r="AB196" s="170">
        <v>1050.6917751368765</v>
      </c>
      <c r="AC196" s="170">
        <v>1115.0863348416567</v>
      </c>
      <c r="AD196" s="170">
        <v>1028.3471519229345</v>
      </c>
      <c r="AE196" s="170">
        <v>727.26874737772539</v>
      </c>
      <c r="AF196" s="170">
        <v>706.71387851263307</v>
      </c>
      <c r="AG196" s="170">
        <v>564.03726321061538</v>
      </c>
      <c r="AH196" s="170">
        <v>598.48001791151944</v>
      </c>
      <c r="AI196" s="170">
        <v>566.01283228280909</v>
      </c>
      <c r="AJ196" s="170">
        <v>537.81517154723292</v>
      </c>
      <c r="AK196" s="170">
        <v>523.36876977122847</v>
      </c>
      <c r="AL196" s="170"/>
    </row>
    <row r="197" spans="2:38" x14ac:dyDescent="0.25"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  <c r="U197" s="166"/>
      <c r="V197" s="166"/>
      <c r="W197" s="166"/>
      <c r="X197" s="166"/>
      <c r="Y197" s="166"/>
      <c r="Z197" s="166"/>
      <c r="AA197" s="166"/>
      <c r="AB197" s="166"/>
      <c r="AC197" s="166"/>
      <c r="AD197" s="166"/>
      <c r="AE197" s="166"/>
      <c r="AF197" s="166"/>
      <c r="AG197" s="166"/>
      <c r="AH197" s="166"/>
      <c r="AI197" s="166"/>
      <c r="AJ197" s="166"/>
      <c r="AK197" s="166"/>
      <c r="AL197" s="172"/>
    </row>
    <row r="218" spans="2:38" x14ac:dyDescent="0.25">
      <c r="B218" s="174" t="s">
        <v>15</v>
      </c>
    </row>
    <row r="219" spans="2:38" x14ac:dyDescent="0.25">
      <c r="AB219" s="168"/>
      <c r="AC219" s="168"/>
      <c r="AD219" s="168"/>
      <c r="AE219" s="168"/>
      <c r="AF219" s="168"/>
    </row>
    <row r="220" spans="2:38" x14ac:dyDescent="0.25">
      <c r="B220" s="170" t="s">
        <v>214</v>
      </c>
      <c r="C220" s="171">
        <v>0.10868999999999999</v>
      </c>
      <c r="D220" s="171">
        <v>8.9605290000000011</v>
      </c>
      <c r="E220" s="171">
        <v>17.812367999999999</v>
      </c>
      <c r="F220" s="171">
        <v>35.516046000000003</v>
      </c>
      <c r="G220" s="171">
        <v>53.219724000000006</v>
      </c>
      <c r="H220" s="171">
        <v>88.627080000000007</v>
      </c>
      <c r="I220" s="171">
        <v>121.01111999999998</v>
      </c>
      <c r="J220" s="171">
        <v>153.43278000000001</v>
      </c>
      <c r="K220" s="171">
        <v>71.85899999999998</v>
      </c>
      <c r="L220" s="171">
        <v>231.46547699999999</v>
      </c>
      <c r="M220" s="171">
        <v>361.34151000000003</v>
      </c>
      <c r="N220" s="171">
        <v>344.67333000000002</v>
      </c>
      <c r="O220" s="171">
        <v>243.18657000000002</v>
      </c>
      <c r="P220" s="171">
        <v>259.43124239999997</v>
      </c>
      <c r="Q220" s="171">
        <v>213.15852000000001</v>
      </c>
      <c r="R220" s="171">
        <v>196.47140999999999</v>
      </c>
      <c r="S220" s="171">
        <v>173.43168000000003</v>
      </c>
      <c r="T220" s="171">
        <v>152.7501</v>
      </c>
      <c r="U220" s="171">
        <v>123.70938</v>
      </c>
      <c r="V220" s="171">
        <v>75.933869999999999</v>
      </c>
      <c r="W220" s="171">
        <v>42.292200000000001</v>
      </c>
      <c r="X220" s="171">
        <v>14.441400000000002</v>
      </c>
      <c r="Y220" s="171">
        <v>8.6994399999999992</v>
      </c>
      <c r="Z220" s="171">
        <v>7.5739999999999998</v>
      </c>
      <c r="AA220" s="171">
        <v>3.228581818181818</v>
      </c>
      <c r="AB220" s="171">
        <v>18.46866363636364</v>
      </c>
      <c r="AC220" s="171">
        <v>33.546518181818179</v>
      </c>
      <c r="AD220" s="171">
        <v>42.376823636363639</v>
      </c>
      <c r="AE220" s="171">
        <v>44.807391818181813</v>
      </c>
      <c r="AF220" s="171">
        <v>56.645953636363629</v>
      </c>
      <c r="AG220" s="171">
        <v>57.729380000000006</v>
      </c>
      <c r="AH220" s="171">
        <v>59.257499166666669</v>
      </c>
      <c r="AI220" s="171">
        <v>54.010832499999999</v>
      </c>
      <c r="AJ220" s="171">
        <v>30.398216944444446</v>
      </c>
      <c r="AK220" s="171">
        <v>44.934856666666668</v>
      </c>
      <c r="AL220" s="171"/>
    </row>
    <row r="221" spans="2:38" x14ac:dyDescent="0.25"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6"/>
      <c r="AK221" s="166"/>
      <c r="AL221" s="172"/>
    </row>
    <row r="242" spans="2:38" x14ac:dyDescent="0.25">
      <c r="B242" s="174" t="s">
        <v>126</v>
      </c>
    </row>
    <row r="243" spans="2:38" x14ac:dyDescent="0.25">
      <c r="AB243" s="168"/>
      <c r="AC243" s="168"/>
      <c r="AD243" s="168"/>
      <c r="AE243" s="168"/>
      <c r="AF243" s="168"/>
    </row>
    <row r="244" spans="2:38" x14ac:dyDescent="0.25">
      <c r="B244" s="170" t="s">
        <v>215</v>
      </c>
      <c r="C244" s="171">
        <v>34.919497103957617</v>
      </c>
      <c r="D244" s="171">
        <v>40.061625466251371</v>
      </c>
      <c r="E244" s="171">
        <v>45.203562544922193</v>
      </c>
      <c r="F244" s="171">
        <v>54.5283102528063</v>
      </c>
      <c r="G244" s="171">
        <v>63.852870483611575</v>
      </c>
      <c r="H244" s="171">
        <v>81.543245112108792</v>
      </c>
      <c r="I244" s="171">
        <v>100.45543599432105</v>
      </c>
      <c r="J244" s="171">
        <v>129.98944496771119</v>
      </c>
      <c r="K244" s="171">
        <v>91.505916299207215</v>
      </c>
      <c r="L244" s="171">
        <v>66.218460710588332</v>
      </c>
      <c r="M244" s="171">
        <v>53.405203153365505</v>
      </c>
      <c r="N244" s="171">
        <v>66.669447654043196</v>
      </c>
      <c r="O244" s="171">
        <v>66.547622498720628</v>
      </c>
      <c r="P244" s="171">
        <v>113.43370991535915</v>
      </c>
      <c r="Q244" s="171">
        <v>67.517367032698488</v>
      </c>
      <c r="R244" s="171">
        <v>100.00256655361588</v>
      </c>
      <c r="S244" s="171">
        <v>62.133855897656346</v>
      </c>
      <c r="T244" s="171">
        <v>64.871632932976937</v>
      </c>
      <c r="U244" s="171">
        <v>56.314707032092585</v>
      </c>
      <c r="V244" s="171">
        <v>40.266603232207345</v>
      </c>
      <c r="W244" s="171">
        <v>33.93751435811815</v>
      </c>
      <c r="X244" s="171">
        <v>46.646859024940106</v>
      </c>
      <c r="Y244" s="171">
        <v>37.874444723426024</v>
      </c>
      <c r="Z244" s="171">
        <v>44.165710325321072</v>
      </c>
      <c r="AA244" s="171">
        <v>37.794552818816214</v>
      </c>
      <c r="AB244" s="171">
        <v>45.054462601662117</v>
      </c>
      <c r="AC244" s="171">
        <v>39.678935689931208</v>
      </c>
      <c r="AD244" s="171">
        <v>39.580676904460468</v>
      </c>
      <c r="AE244" s="171">
        <v>41.324588778273018</v>
      </c>
      <c r="AF244" s="171">
        <v>33.726549576204562</v>
      </c>
      <c r="AG244" s="171">
        <v>16.569685199490142</v>
      </c>
      <c r="AH244" s="171">
        <v>24.803734553555842</v>
      </c>
      <c r="AI244" s="171">
        <v>29.434192592155757</v>
      </c>
      <c r="AJ244" s="171">
        <v>30.808715562936523</v>
      </c>
      <c r="AK244" s="171">
        <v>22.593013594556176</v>
      </c>
      <c r="AL244" s="171"/>
    </row>
    <row r="245" spans="2:38" x14ac:dyDescent="0.25"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  <c r="AA245" s="166"/>
      <c r="AB245" s="166"/>
      <c r="AC245" s="166"/>
      <c r="AD245" s="166"/>
      <c r="AE245" s="166"/>
      <c r="AF245" s="166"/>
      <c r="AG245" s="166"/>
      <c r="AH245" s="166"/>
      <c r="AI245" s="166"/>
      <c r="AJ245" s="166"/>
      <c r="AK245" s="166"/>
      <c r="AL245" s="172"/>
    </row>
    <row r="266" spans="2:38" x14ac:dyDescent="0.25">
      <c r="B266" s="174" t="s">
        <v>127</v>
      </c>
    </row>
    <row r="267" spans="2:38" x14ac:dyDescent="0.25">
      <c r="AB267" s="168"/>
      <c r="AC267" s="168"/>
      <c r="AD267" s="168"/>
      <c r="AE267" s="168"/>
      <c r="AF267" s="168"/>
    </row>
    <row r="268" spans="2:38" x14ac:dyDescent="0.25">
      <c r="B268" s="170" t="s">
        <v>216</v>
      </c>
      <c r="C268" s="171" t="s">
        <v>237</v>
      </c>
      <c r="D268" s="171" t="s">
        <v>237</v>
      </c>
      <c r="E268" s="171" t="s">
        <v>237</v>
      </c>
      <c r="F268" s="171" t="s">
        <v>237</v>
      </c>
      <c r="G268" s="171" t="s">
        <v>237</v>
      </c>
      <c r="H268" s="171">
        <v>4.0945794573643406</v>
      </c>
      <c r="I268" s="171">
        <v>4.4172034883720936</v>
      </c>
      <c r="J268" s="171">
        <v>5.7179961240310089</v>
      </c>
      <c r="K268" s="171">
        <v>3.9229709302325584</v>
      </c>
      <c r="L268" s="171">
        <v>3.5454321705426355</v>
      </c>
      <c r="M268" s="171">
        <v>46.029899999999998</v>
      </c>
      <c r="N268" s="171">
        <v>20.3826</v>
      </c>
      <c r="O268" s="171">
        <v>43.598800000000004</v>
      </c>
      <c r="P268" s="171">
        <v>43.647100000000002</v>
      </c>
      <c r="Q268" s="171">
        <v>16.921099999999999</v>
      </c>
      <c r="R268" s="171">
        <v>26.565000000000001</v>
      </c>
      <c r="S268" s="171">
        <v>26.404</v>
      </c>
      <c r="T268" s="171">
        <v>35.259</v>
      </c>
      <c r="U268" s="171">
        <v>32.783625000000001</v>
      </c>
      <c r="V268" s="171">
        <v>30.308249999999997</v>
      </c>
      <c r="W268" s="171">
        <v>27.832874999999998</v>
      </c>
      <c r="X268" s="171">
        <v>25.357499999999998</v>
      </c>
      <c r="Y268" s="171">
        <v>23.613013888888883</v>
      </c>
      <c r="Z268" s="171">
        <v>21.250083333333329</v>
      </c>
      <c r="AA268" s="171">
        <v>18.830930555555547</v>
      </c>
      <c r="AB268" s="171">
        <v>16.355555555555554</v>
      </c>
      <c r="AC268" s="171">
        <v>15.792055555555557</v>
      </c>
      <c r="AD268" s="171">
        <v>26.538166666666665</v>
      </c>
      <c r="AE268" s="171">
        <v>18.383388888888891</v>
      </c>
      <c r="AF268" s="171">
        <v>11.16241111111111</v>
      </c>
      <c r="AG268" s="171">
        <v>9.5442</v>
      </c>
      <c r="AH268" s="171">
        <v>8.8205666666666662</v>
      </c>
      <c r="AI268" s="171">
        <v>9.1173000000000002</v>
      </c>
      <c r="AJ268" s="171">
        <v>8.3840666666666674</v>
      </c>
      <c r="AK268" s="171">
        <v>17.4436</v>
      </c>
      <c r="AL268" s="171"/>
    </row>
    <row r="269" spans="2:38" x14ac:dyDescent="0.25"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  <c r="U269" s="166"/>
      <c r="V269" s="166"/>
      <c r="W269" s="166"/>
      <c r="X269" s="166"/>
      <c r="Y269" s="166"/>
      <c r="Z269" s="166"/>
      <c r="AA269" s="166"/>
      <c r="AB269" s="166"/>
      <c r="AC269" s="166"/>
      <c r="AD269" s="166"/>
      <c r="AE269" s="166"/>
      <c r="AF269" s="166"/>
      <c r="AG269" s="166"/>
      <c r="AH269" s="166"/>
      <c r="AI269" s="166"/>
      <c r="AJ269" s="166"/>
      <c r="AK269" s="166"/>
      <c r="AL269" s="166"/>
    </row>
  </sheetData>
  <phoneticPr fontId="90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5">
    <tabColor rgb="FFFF0000"/>
  </sheetPr>
  <dimension ref="B1:AK5"/>
  <sheetViews>
    <sheetView zoomScale="75" zoomScaleNormal="75" workbookViewId="0"/>
  </sheetViews>
  <sheetFormatPr defaultColWidth="9.140625" defaultRowHeight="15" x14ac:dyDescent="0.25"/>
  <cols>
    <col min="1" max="1" width="6.85546875" style="19" customWidth="1"/>
    <col min="2" max="2" width="34.85546875" style="19" bestFit="1" customWidth="1"/>
    <col min="3" max="4" width="8.28515625" style="19" customWidth="1"/>
    <col min="5" max="37" width="9.140625" style="19" bestFit="1" customWidth="1"/>
    <col min="38" max="16384" width="9.140625" style="19"/>
  </cols>
  <sheetData>
    <row r="1" spans="2:37" x14ac:dyDescent="0.25">
      <c r="B1" s="20" t="s">
        <v>100</v>
      </c>
    </row>
    <row r="3" spans="2:37" s="22" customFormat="1" x14ac:dyDescent="0.25">
      <c r="B3" s="21"/>
      <c r="C3" s="21">
        <v>1990</v>
      </c>
      <c r="D3" s="21">
        <v>1991</v>
      </c>
      <c r="E3" s="21">
        <v>1992</v>
      </c>
      <c r="F3" s="21">
        <v>1993</v>
      </c>
      <c r="G3" s="21">
        <v>1994</v>
      </c>
      <c r="H3" s="21">
        <v>1995</v>
      </c>
      <c r="I3" s="21">
        <v>1996</v>
      </c>
      <c r="J3" s="21">
        <v>1997</v>
      </c>
      <c r="K3" s="21">
        <v>1998</v>
      </c>
      <c r="L3" s="21">
        <v>1999</v>
      </c>
      <c r="M3" s="21">
        <v>2000</v>
      </c>
      <c r="N3" s="21">
        <v>2001</v>
      </c>
      <c r="O3" s="21">
        <v>2002</v>
      </c>
      <c r="P3" s="21">
        <v>2003</v>
      </c>
      <c r="Q3" s="21">
        <v>2004</v>
      </c>
      <c r="R3" s="21">
        <v>2005</v>
      </c>
      <c r="S3" s="21">
        <v>2006</v>
      </c>
      <c r="T3" s="21">
        <v>2007</v>
      </c>
      <c r="U3" s="21">
        <v>2008</v>
      </c>
      <c r="V3" s="21">
        <v>2009</v>
      </c>
      <c r="W3" s="21">
        <v>2010</v>
      </c>
      <c r="X3" s="21">
        <v>2011</v>
      </c>
      <c r="Y3" s="21">
        <v>2012</v>
      </c>
      <c r="Z3" s="21">
        <v>2013</v>
      </c>
      <c r="AA3" s="21">
        <v>2014</v>
      </c>
      <c r="AB3" s="21">
        <v>2015</v>
      </c>
      <c r="AC3" s="21">
        <v>2016</v>
      </c>
      <c r="AD3" s="21">
        <v>2017</v>
      </c>
      <c r="AE3" s="21">
        <v>2018</v>
      </c>
      <c r="AF3" s="21">
        <v>2019</v>
      </c>
      <c r="AG3" s="21">
        <v>2020</v>
      </c>
      <c r="AH3" s="21">
        <v>2021</v>
      </c>
      <c r="AI3" s="21">
        <v>2022</v>
      </c>
      <c r="AJ3" s="21">
        <v>2023</v>
      </c>
      <c r="AK3" s="21">
        <v>2024</v>
      </c>
    </row>
    <row r="4" spans="2:37" s="23" customFormat="1" x14ac:dyDescent="0.25">
      <c r="B4" s="23" t="s">
        <v>226</v>
      </c>
      <c r="C4" s="24">
        <v>55750.794370683841</v>
      </c>
      <c r="D4" s="24">
        <v>56716.880647918013</v>
      </c>
      <c r="E4" s="24">
        <v>56704.482328201753</v>
      </c>
      <c r="F4" s="24">
        <v>57152.92584323624</v>
      </c>
      <c r="G4" s="24">
        <v>58487.006090543771</v>
      </c>
      <c r="H4" s="24">
        <v>59879.288850557554</v>
      </c>
      <c r="I4" s="24">
        <v>61920.191058797303</v>
      </c>
      <c r="J4" s="24">
        <v>63239.934446871317</v>
      </c>
      <c r="K4" s="24">
        <v>65700.083639106844</v>
      </c>
      <c r="L4" s="24">
        <v>66885.14673504667</v>
      </c>
      <c r="M4" s="24">
        <v>68998.65138716466</v>
      </c>
      <c r="N4" s="24">
        <v>70981.579482178568</v>
      </c>
      <c r="O4" s="24">
        <v>69056.259704119831</v>
      </c>
      <c r="P4" s="24">
        <v>69468.715463028755</v>
      </c>
      <c r="Q4" s="24">
        <v>68767.733683259794</v>
      </c>
      <c r="R4" s="24">
        <v>70151.468664086322</v>
      </c>
      <c r="S4" s="24">
        <v>69266.773974823693</v>
      </c>
      <c r="T4" s="24">
        <v>68627.698642694915</v>
      </c>
      <c r="U4" s="24">
        <v>67869.054635730077</v>
      </c>
      <c r="V4" s="24">
        <v>62107.550242925063</v>
      </c>
      <c r="W4" s="24">
        <v>61734.564019610043</v>
      </c>
      <c r="X4" s="24">
        <v>57767.550223310165</v>
      </c>
      <c r="Y4" s="24">
        <v>58291.961360457542</v>
      </c>
      <c r="Z4" s="24">
        <v>57945.025109253285</v>
      </c>
      <c r="AA4" s="24">
        <v>58011.248768793688</v>
      </c>
      <c r="AB4" s="24">
        <v>60357.252621663385</v>
      </c>
      <c r="AC4" s="24">
        <v>62674.815498521653</v>
      </c>
      <c r="AD4" s="24">
        <v>61934.234395415668</v>
      </c>
      <c r="AE4" s="24">
        <v>61596.710721040414</v>
      </c>
      <c r="AF4" s="24">
        <v>59796.105500037229</v>
      </c>
      <c r="AG4" s="24">
        <v>57640.901232805001</v>
      </c>
      <c r="AH4" s="24">
        <v>60236.991983986656</v>
      </c>
      <c r="AI4" s="24">
        <v>59010.440005407458</v>
      </c>
      <c r="AJ4" s="24">
        <v>54992.300818624237</v>
      </c>
      <c r="AK4" s="24">
        <v>53930.936878473418</v>
      </c>
    </row>
    <row r="5" spans="2:37" x14ac:dyDescent="0.25">
      <c r="B5" s="25" t="s">
        <v>18</v>
      </c>
      <c r="C5" s="26"/>
      <c r="D5" s="27">
        <f>(D4-C4)</f>
        <v>966.08627723417158</v>
      </c>
      <c r="E5" s="27">
        <f t="shared" ref="E5:AB5" si="0">(E4-D4)</f>
        <v>-12.398319716259721</v>
      </c>
      <c r="F5" s="27">
        <f t="shared" si="0"/>
        <v>448.44351503448706</v>
      </c>
      <c r="G5" s="27">
        <f t="shared" si="0"/>
        <v>1334.080247307531</v>
      </c>
      <c r="H5" s="27">
        <f t="shared" si="0"/>
        <v>1392.2827600137825</v>
      </c>
      <c r="I5" s="27">
        <f t="shared" si="0"/>
        <v>2040.9022082397496</v>
      </c>
      <c r="J5" s="27">
        <f t="shared" si="0"/>
        <v>1319.7433880740136</v>
      </c>
      <c r="K5" s="27">
        <f t="shared" si="0"/>
        <v>2460.1491922355272</v>
      </c>
      <c r="L5" s="27">
        <f t="shared" si="0"/>
        <v>1185.0630959398259</v>
      </c>
      <c r="M5" s="27">
        <f t="shared" si="0"/>
        <v>2113.5046521179902</v>
      </c>
      <c r="N5" s="27">
        <f t="shared" si="0"/>
        <v>1982.9280950139073</v>
      </c>
      <c r="O5" s="27">
        <f t="shared" si="0"/>
        <v>-1925.3197780587361</v>
      </c>
      <c r="P5" s="27">
        <f t="shared" si="0"/>
        <v>412.4557589089236</v>
      </c>
      <c r="Q5" s="27">
        <f t="shared" si="0"/>
        <v>-700.98177976896113</v>
      </c>
      <c r="R5" s="27">
        <f t="shared" si="0"/>
        <v>1383.734980826528</v>
      </c>
      <c r="S5" s="27">
        <f t="shared" si="0"/>
        <v>-884.69468926262925</v>
      </c>
      <c r="T5" s="27">
        <f t="shared" si="0"/>
        <v>-639.07533212877752</v>
      </c>
      <c r="U5" s="27">
        <f t="shared" si="0"/>
        <v>-758.6440069648379</v>
      </c>
      <c r="V5" s="27">
        <f t="shared" si="0"/>
        <v>-5761.5043928050145</v>
      </c>
      <c r="W5" s="27">
        <f t="shared" si="0"/>
        <v>-372.98622331501974</v>
      </c>
      <c r="X5" s="27">
        <f t="shared" si="0"/>
        <v>-3967.0137962998779</v>
      </c>
      <c r="Y5" s="27">
        <f t="shared" si="0"/>
        <v>524.4111371473773</v>
      </c>
      <c r="Z5" s="27">
        <f t="shared" si="0"/>
        <v>-346.93625120425713</v>
      </c>
      <c r="AA5" s="27">
        <f t="shared" si="0"/>
        <v>66.223659540402878</v>
      </c>
      <c r="AB5" s="27">
        <f t="shared" si="0"/>
        <v>2346.0038528696969</v>
      </c>
      <c r="AC5" s="27">
        <f>(AC4-AB4)</f>
        <v>2317.5628768582683</v>
      </c>
      <c r="AD5" s="27">
        <f t="shared" ref="AD5:AE5" si="1">(AD4-AC4)</f>
        <v>-740.58110310598568</v>
      </c>
      <c r="AE5" s="27">
        <f t="shared" si="1"/>
        <v>-337.5236743752539</v>
      </c>
      <c r="AF5" s="27">
        <f t="shared" ref="AF5" si="2">(AF4-AE4)</f>
        <v>-1800.6052210031849</v>
      </c>
      <c r="AG5" s="27">
        <f t="shared" ref="AG5:AK5" si="3">(AG4-AF4)</f>
        <v>-2155.2042672322277</v>
      </c>
      <c r="AH5" s="27">
        <f t="shared" si="3"/>
        <v>2596.0907511816549</v>
      </c>
      <c r="AI5" s="27">
        <f t="shared" si="3"/>
        <v>-1226.5519785791985</v>
      </c>
      <c r="AJ5" s="27">
        <f t="shared" si="3"/>
        <v>-4018.1391867832208</v>
      </c>
      <c r="AK5" s="27">
        <f t="shared" si="3"/>
        <v>-1061.363940150819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FF0000"/>
  </sheetPr>
  <dimension ref="B1:AR49"/>
  <sheetViews>
    <sheetView zoomScale="75" zoomScaleNormal="75" workbookViewId="0">
      <selection activeCell="Q9" sqref="Q9"/>
    </sheetView>
  </sheetViews>
  <sheetFormatPr defaultColWidth="9.140625" defaultRowHeight="15" x14ac:dyDescent="0.2"/>
  <cols>
    <col min="1" max="1" width="3.28515625" style="29" customWidth="1"/>
    <col min="2" max="2" width="35.28515625" style="29" customWidth="1"/>
    <col min="3" max="3" width="9.28515625" style="29" bestFit="1" customWidth="1"/>
    <col min="4" max="6" width="9.28515625" style="29" customWidth="1"/>
    <col min="7" max="8" width="9.28515625" style="29" bestFit="1" customWidth="1"/>
    <col min="9" max="12" width="9.28515625" style="29" customWidth="1"/>
    <col min="13" max="37" width="9.28515625" style="29" bestFit="1" customWidth="1"/>
    <col min="38" max="38" width="13.85546875" style="29" customWidth="1"/>
    <col min="39" max="39" width="10.42578125" style="29" customWidth="1"/>
    <col min="40" max="40" width="10.140625" style="29" customWidth="1"/>
    <col min="41" max="41" width="8.5703125" style="29" customWidth="1"/>
    <col min="42" max="43" width="9.140625" style="29"/>
    <col min="44" max="44" width="9.28515625" style="29" customWidth="1"/>
    <col min="45" max="16384" width="9.140625" style="29"/>
  </cols>
  <sheetData>
    <row r="1" spans="2:41" ht="18" x14ac:dyDescent="0.2">
      <c r="B1" s="28" t="s">
        <v>222</v>
      </c>
    </row>
    <row r="2" spans="2:41" x14ac:dyDescent="0.2">
      <c r="B2" s="28" t="s">
        <v>88</v>
      </c>
    </row>
    <row r="4" spans="2:41" ht="45" x14ac:dyDescent="0.2">
      <c r="B4" s="30" t="s">
        <v>98</v>
      </c>
      <c r="C4" s="30">
        <v>1990</v>
      </c>
      <c r="D4" s="30">
        <v>1991</v>
      </c>
      <c r="E4" s="30">
        <v>1992</v>
      </c>
      <c r="F4" s="30">
        <v>1993</v>
      </c>
      <c r="G4" s="30">
        <v>1994</v>
      </c>
      <c r="H4" s="30">
        <v>1995</v>
      </c>
      <c r="I4" s="30">
        <v>1996</v>
      </c>
      <c r="J4" s="30">
        <v>1997</v>
      </c>
      <c r="K4" s="30">
        <v>1998</v>
      </c>
      <c r="L4" s="30">
        <v>1999</v>
      </c>
      <c r="M4" s="30">
        <v>2000</v>
      </c>
      <c r="N4" s="30">
        <v>2001</v>
      </c>
      <c r="O4" s="30">
        <v>2002</v>
      </c>
      <c r="P4" s="30">
        <v>2003</v>
      </c>
      <c r="Q4" s="30">
        <v>2004</v>
      </c>
      <c r="R4" s="30">
        <v>2005</v>
      </c>
      <c r="S4" s="30">
        <v>2006</v>
      </c>
      <c r="T4" s="30">
        <v>2007</v>
      </c>
      <c r="U4" s="30">
        <v>2008</v>
      </c>
      <c r="V4" s="30">
        <v>2009</v>
      </c>
      <c r="W4" s="30">
        <v>2010</v>
      </c>
      <c r="X4" s="30">
        <v>2011</v>
      </c>
      <c r="Y4" s="30">
        <v>2012</v>
      </c>
      <c r="Z4" s="30">
        <v>2013</v>
      </c>
      <c r="AA4" s="30">
        <v>2014</v>
      </c>
      <c r="AB4" s="30">
        <v>2015</v>
      </c>
      <c r="AC4" s="30">
        <v>2016</v>
      </c>
      <c r="AD4" s="30">
        <v>2017</v>
      </c>
      <c r="AE4" s="30">
        <v>2018</v>
      </c>
      <c r="AF4" s="30">
        <v>2019</v>
      </c>
      <c r="AG4" s="30">
        <v>2020</v>
      </c>
      <c r="AH4" s="30">
        <v>2021</v>
      </c>
      <c r="AI4" s="30">
        <v>2022</v>
      </c>
      <c r="AJ4" s="30">
        <v>2023</v>
      </c>
      <c r="AK4" s="30">
        <v>2024</v>
      </c>
      <c r="AL4" s="32" t="s">
        <v>223</v>
      </c>
    </row>
    <row r="5" spans="2:41" ht="30" x14ac:dyDescent="0.2">
      <c r="B5" s="33" t="s">
        <v>132</v>
      </c>
      <c r="C5" s="34">
        <v>32871.061679555096</v>
      </c>
      <c r="D5" s="34">
        <v>33791.31280578638</v>
      </c>
      <c r="E5" s="34">
        <v>33603.870615706124</v>
      </c>
      <c r="F5" s="34">
        <v>33813.041059703624</v>
      </c>
      <c r="G5" s="34">
        <v>34946.348592808048</v>
      </c>
      <c r="H5" s="34">
        <v>35951.60495845745</v>
      </c>
      <c r="I5" s="34">
        <v>37537.940749591689</v>
      </c>
      <c r="J5" s="34">
        <v>38867.75811214956</v>
      </c>
      <c r="K5" s="34">
        <v>40757.537710258795</v>
      </c>
      <c r="L5" s="34">
        <v>42487.18373848436</v>
      </c>
      <c r="M5" s="34">
        <v>45288.593909839263</v>
      </c>
      <c r="N5" s="34">
        <v>47632.380487382557</v>
      </c>
      <c r="O5" s="34">
        <v>46088.326573565762</v>
      </c>
      <c r="P5" s="34">
        <v>45676.665209281091</v>
      </c>
      <c r="Q5" s="34">
        <v>46141.154152901618</v>
      </c>
      <c r="R5" s="34">
        <v>48048.820946569191</v>
      </c>
      <c r="S5" s="34">
        <v>47491.091245801217</v>
      </c>
      <c r="T5" s="34">
        <v>47525.997288341998</v>
      </c>
      <c r="U5" s="34">
        <v>47229.972420323138</v>
      </c>
      <c r="V5" s="34">
        <v>42051.173921085057</v>
      </c>
      <c r="W5" s="34">
        <v>41663.35849984266</v>
      </c>
      <c r="X5" s="34">
        <v>37928.639496810203</v>
      </c>
      <c r="Y5" s="34">
        <v>38097.146353620861</v>
      </c>
      <c r="Z5" s="34">
        <v>37157.723962429001</v>
      </c>
      <c r="AA5" s="34">
        <v>36730.110102267128</v>
      </c>
      <c r="AB5" s="34">
        <v>38580.385833062508</v>
      </c>
      <c r="AC5" s="34">
        <v>40230.195544437986</v>
      </c>
      <c r="AD5" s="34">
        <v>38890.988333360692</v>
      </c>
      <c r="AE5" s="34">
        <v>38758.733427283623</v>
      </c>
      <c r="AF5" s="34">
        <v>37047.062914920905</v>
      </c>
      <c r="AG5" s="34">
        <v>34911.630671190658</v>
      </c>
      <c r="AH5" s="34">
        <v>37324.053596853293</v>
      </c>
      <c r="AI5" s="34">
        <v>36518.002949454967</v>
      </c>
      <c r="AJ5" s="34">
        <v>33382.815345493334</v>
      </c>
      <c r="AK5" s="34">
        <v>32639.245080110824</v>
      </c>
      <c r="AL5" s="34">
        <v>-0.70523003395553596</v>
      </c>
      <c r="AM5" s="35"/>
      <c r="AN5" s="39"/>
    </row>
    <row r="6" spans="2:41" ht="30" x14ac:dyDescent="0.2">
      <c r="B6" s="33" t="s">
        <v>95</v>
      </c>
      <c r="C6" s="34">
        <v>34913.700607373445</v>
      </c>
      <c r="D6" s="34">
        <v>35594.075928727601</v>
      </c>
      <c r="E6" s="34">
        <v>35387.043649015926</v>
      </c>
      <c r="F6" s="34">
        <v>35762.158583932433</v>
      </c>
      <c r="G6" s="34">
        <v>36724.476501812343</v>
      </c>
      <c r="H6" s="34">
        <v>38529.682118982222</v>
      </c>
      <c r="I6" s="34">
        <v>40152.372215651179</v>
      </c>
      <c r="J6" s="34">
        <v>40997.104590373478</v>
      </c>
      <c r="K6" s="34">
        <v>42803.740506576592</v>
      </c>
      <c r="L6" s="34">
        <v>44091.965132263147</v>
      </c>
      <c r="M6" s="34">
        <v>47499.42014202771</v>
      </c>
      <c r="N6" s="34">
        <v>51553.433016762057</v>
      </c>
      <c r="O6" s="34">
        <v>49710.758832935506</v>
      </c>
      <c r="P6" s="34">
        <v>49066.225357836425</v>
      </c>
      <c r="Q6" s="34">
        <v>48569.050494738993</v>
      </c>
      <c r="R6" s="34">
        <v>50198.900003577117</v>
      </c>
      <c r="S6" s="34">
        <v>47919.537082867719</v>
      </c>
      <c r="T6" s="34">
        <v>47601.055086807559</v>
      </c>
      <c r="U6" s="34">
        <v>46458.157541749955</v>
      </c>
      <c r="V6" s="34">
        <v>41200.972266115503</v>
      </c>
      <c r="W6" s="34">
        <v>41611.068653965995</v>
      </c>
      <c r="X6" s="34">
        <v>37399.608478834511</v>
      </c>
      <c r="Y6" s="34">
        <v>37156.557000981076</v>
      </c>
      <c r="Z6" s="34">
        <v>36432.629561350121</v>
      </c>
      <c r="AA6" s="34">
        <v>35819.514439980368</v>
      </c>
      <c r="AB6" s="34">
        <v>37794.950409741577</v>
      </c>
      <c r="AC6" s="34">
        <v>39219.550085293078</v>
      </c>
      <c r="AD6" s="34">
        <v>38835.198280021985</v>
      </c>
      <c r="AE6" s="34">
        <v>37954.634969357212</v>
      </c>
      <c r="AF6" s="34">
        <v>36178.516988532581</v>
      </c>
      <c r="AG6" s="34">
        <v>34388.612702565217</v>
      </c>
      <c r="AH6" s="34">
        <v>36415.857568976397</v>
      </c>
      <c r="AI6" s="34">
        <v>35179.06738806863</v>
      </c>
      <c r="AJ6" s="34">
        <v>32447.954139175854</v>
      </c>
      <c r="AK6" s="34">
        <v>31317.569605169105</v>
      </c>
      <c r="AL6" s="34">
        <v>-10.300056824812408</v>
      </c>
      <c r="AM6" s="35"/>
      <c r="AN6" s="39"/>
    </row>
    <row r="7" spans="2:41" ht="30" x14ac:dyDescent="0.2">
      <c r="B7" s="33" t="s">
        <v>133</v>
      </c>
      <c r="C7" s="34">
        <v>16534.252284750823</v>
      </c>
      <c r="D7" s="34">
        <v>16781.542087520873</v>
      </c>
      <c r="E7" s="34">
        <v>17002.769152155113</v>
      </c>
      <c r="F7" s="34">
        <v>17055.647993424755</v>
      </c>
      <c r="G7" s="34">
        <v>16996.784553111342</v>
      </c>
      <c r="H7" s="34">
        <v>17049.320396011302</v>
      </c>
      <c r="I7" s="34">
        <v>17326.662330858871</v>
      </c>
      <c r="J7" s="34">
        <v>17316.585424972414</v>
      </c>
      <c r="K7" s="34">
        <v>17586.046892000417</v>
      </c>
      <c r="L7" s="34">
        <v>17067.265422864515</v>
      </c>
      <c r="M7" s="34">
        <v>16423.878637297363</v>
      </c>
      <c r="N7" s="34">
        <v>16458.966619129664</v>
      </c>
      <c r="O7" s="34">
        <v>16370.334377883817</v>
      </c>
      <c r="P7" s="34">
        <v>17071.561492677785</v>
      </c>
      <c r="Q7" s="34">
        <v>15995.322953395789</v>
      </c>
      <c r="R7" s="34">
        <v>15402.440759632842</v>
      </c>
      <c r="S7" s="34">
        <v>15218.558536477787</v>
      </c>
      <c r="T7" s="34">
        <v>14680.178311030675</v>
      </c>
      <c r="U7" s="34">
        <v>14352.741864425352</v>
      </c>
      <c r="V7" s="34">
        <v>13939.990657973021</v>
      </c>
      <c r="W7" s="34">
        <v>13725.049219089569</v>
      </c>
      <c r="X7" s="34">
        <v>13878.002309848913</v>
      </c>
      <c r="Y7" s="34">
        <v>14138.070778671934</v>
      </c>
      <c r="Z7" s="34">
        <v>14352.529622851975</v>
      </c>
      <c r="AA7" s="34">
        <v>14922.293450740193</v>
      </c>
      <c r="AB7" s="34">
        <v>15364.500633184965</v>
      </c>
      <c r="AC7" s="34">
        <v>15814.053362245515</v>
      </c>
      <c r="AD7" s="34">
        <v>16170.642727954119</v>
      </c>
      <c r="AE7" s="34">
        <v>16028.052794062696</v>
      </c>
      <c r="AF7" s="34">
        <v>16157.378090898443</v>
      </c>
      <c r="AG7" s="34">
        <v>16314.561576081202</v>
      </c>
      <c r="AH7" s="34">
        <v>16270.269391728603</v>
      </c>
      <c r="AI7" s="34">
        <v>16270.51105310397</v>
      </c>
      <c r="AJ7" s="34">
        <v>15878.461549362341</v>
      </c>
      <c r="AK7" s="34">
        <v>15495.125804123278</v>
      </c>
      <c r="AL7" s="34">
        <v>-6.2846898833514739</v>
      </c>
      <c r="AM7" s="35"/>
      <c r="AN7" s="39"/>
    </row>
    <row r="8" spans="2:41" x14ac:dyDescent="0.2">
      <c r="B8" s="33" t="s">
        <v>96</v>
      </c>
      <c r="C8" s="34">
        <v>20614.322520844995</v>
      </c>
      <c r="D8" s="34">
        <v>20802.644231296639</v>
      </c>
      <c r="E8" s="34">
        <v>20977.620306243869</v>
      </c>
      <c r="F8" s="34">
        <v>21031.239100778745</v>
      </c>
      <c r="G8" s="34">
        <v>20958.845396108769</v>
      </c>
      <c r="H8" s="34">
        <v>21005.655418907052</v>
      </c>
      <c r="I8" s="34">
        <v>21268.237561089627</v>
      </c>
      <c r="J8" s="34">
        <v>21178.770815761036</v>
      </c>
      <c r="K8" s="34">
        <v>21400.18834500001</v>
      </c>
      <c r="L8" s="34">
        <v>20858.678292451579</v>
      </c>
      <c r="M8" s="34">
        <v>20229.474721876468</v>
      </c>
      <c r="N8" s="34">
        <v>20456.468639760264</v>
      </c>
      <c r="O8" s="34">
        <v>20059.372421150831</v>
      </c>
      <c r="P8" s="34">
        <v>20966.032412249097</v>
      </c>
      <c r="Q8" s="34">
        <v>19788.096201462147</v>
      </c>
      <c r="R8" s="34">
        <v>19198.333009099755</v>
      </c>
      <c r="S8" s="34">
        <v>18980.855160624222</v>
      </c>
      <c r="T8" s="34">
        <v>18392.963772827457</v>
      </c>
      <c r="U8" s="34">
        <v>18036.80875446185</v>
      </c>
      <c r="V8" s="34">
        <v>17610.510441178387</v>
      </c>
      <c r="W8" s="34">
        <v>17652.769993908983</v>
      </c>
      <c r="X8" s="34">
        <v>17600.142198239173</v>
      </c>
      <c r="Y8" s="34">
        <v>17722.489579093632</v>
      </c>
      <c r="Z8" s="34">
        <v>17953.374626900593</v>
      </c>
      <c r="AA8" s="34">
        <v>18525.529147017478</v>
      </c>
      <c r="AB8" s="34">
        <v>18901.285880052987</v>
      </c>
      <c r="AC8" s="34">
        <v>19286.003544935633</v>
      </c>
      <c r="AD8" s="34">
        <v>19921.832541742602</v>
      </c>
      <c r="AE8" s="34">
        <v>19574.991660229687</v>
      </c>
      <c r="AF8" s="34">
        <v>19681.864602342328</v>
      </c>
      <c r="AG8" s="34">
        <v>19809.544916191138</v>
      </c>
      <c r="AH8" s="34">
        <v>19810.550035797394</v>
      </c>
      <c r="AI8" s="34">
        <v>19838.175846533479</v>
      </c>
      <c r="AJ8" s="34">
        <v>19525.653249932002</v>
      </c>
      <c r="AK8" s="34">
        <v>19094.778695752386</v>
      </c>
      <c r="AL8" s="34">
        <v>-7.3713013054688634</v>
      </c>
      <c r="AM8" s="35"/>
      <c r="AN8" s="39"/>
    </row>
    <row r="9" spans="2:41" ht="30" x14ac:dyDescent="0.2">
      <c r="B9" s="33" t="s">
        <v>134</v>
      </c>
      <c r="C9" s="34">
        <v>6236.6389029710745</v>
      </c>
      <c r="D9" s="34">
        <v>6021.0616709392652</v>
      </c>
      <c r="E9" s="34">
        <v>5960.4497429961348</v>
      </c>
      <c r="F9" s="34">
        <v>6113.755263869004</v>
      </c>
      <c r="G9" s="34">
        <v>6333.6642377587468</v>
      </c>
      <c r="H9" s="34">
        <v>6597.83372407768</v>
      </c>
      <c r="I9" s="34">
        <v>6680.9871542583842</v>
      </c>
      <c r="J9" s="34">
        <v>6574.5101845151366</v>
      </c>
      <c r="K9" s="34">
        <v>6970.1220534376926</v>
      </c>
      <c r="L9" s="34">
        <v>6769.1436401943665</v>
      </c>
      <c r="M9" s="34">
        <v>6510.2392340503002</v>
      </c>
      <c r="N9" s="34">
        <v>6092.5276361655706</v>
      </c>
      <c r="O9" s="34">
        <v>5795.596883052388</v>
      </c>
      <c r="P9" s="34">
        <v>5726.6924154208918</v>
      </c>
      <c r="Q9" s="34">
        <v>5609.5383758683411</v>
      </c>
      <c r="R9" s="34">
        <v>5500.3428943390836</v>
      </c>
      <c r="S9" s="34">
        <v>5373.4047807105571</v>
      </c>
      <c r="T9" s="34">
        <v>5233.4458943248374</v>
      </c>
      <c r="U9" s="34">
        <v>5072.9725173077713</v>
      </c>
      <c r="V9" s="34">
        <v>4936.0101500925439</v>
      </c>
      <c r="W9" s="34">
        <v>5201.7089024894458</v>
      </c>
      <c r="X9" s="34">
        <v>4812.1097445753621</v>
      </c>
      <c r="Y9" s="34">
        <v>4932.6811103111668</v>
      </c>
      <c r="Z9" s="34">
        <v>5279.6102034339674</v>
      </c>
      <c r="AA9" s="34">
        <v>5146.3722438392815</v>
      </c>
      <c r="AB9" s="34">
        <v>5202.0613914267669</v>
      </c>
      <c r="AC9" s="34">
        <v>5344.7804766347508</v>
      </c>
      <c r="AD9" s="34">
        <v>5643.2309304603259</v>
      </c>
      <c r="AE9" s="34">
        <v>5883.4241924616563</v>
      </c>
      <c r="AF9" s="34">
        <v>5685.3110647287813</v>
      </c>
      <c r="AG9" s="34">
        <v>5675.6789295065946</v>
      </c>
      <c r="AH9" s="34">
        <v>5854.4042045187925</v>
      </c>
      <c r="AI9" s="34">
        <v>5458.7825775153733</v>
      </c>
      <c r="AJ9" s="34">
        <v>5018.1881386140958</v>
      </c>
      <c r="AK9" s="34">
        <v>5082.7596987370098</v>
      </c>
      <c r="AL9" s="34">
        <v>-18.501619577243243</v>
      </c>
      <c r="AM9" s="35"/>
      <c r="AN9" s="39"/>
    </row>
    <row r="10" spans="2:41" x14ac:dyDescent="0.2">
      <c r="B10" s="33" t="s">
        <v>97</v>
      </c>
      <c r="C10" s="34">
        <v>6434.7613573313984</v>
      </c>
      <c r="D10" s="34">
        <v>6225.6183349705279</v>
      </c>
      <c r="E10" s="34">
        <v>6149.5867905722453</v>
      </c>
      <c r="F10" s="34">
        <v>6314.2450541600074</v>
      </c>
      <c r="G10" s="34">
        <v>6543.1799670955543</v>
      </c>
      <c r="H10" s="34">
        <v>6827.6963085235902</v>
      </c>
      <c r="I10" s="34">
        <v>6915.2384451134212</v>
      </c>
      <c r="J10" s="34">
        <v>6807.0648940871451</v>
      </c>
      <c r="K10" s="34">
        <v>7193.9951195942158</v>
      </c>
      <c r="L10" s="34">
        <v>6987.7188812947888</v>
      </c>
      <c r="M10" s="34">
        <v>6739.5589058117412</v>
      </c>
      <c r="N10" s="34">
        <v>6378.2772619399475</v>
      </c>
      <c r="O10" s="34">
        <v>6038.2807014023838</v>
      </c>
      <c r="P10" s="34">
        <v>6017.9120620387621</v>
      </c>
      <c r="Q10" s="34">
        <v>5863.4609470307114</v>
      </c>
      <c r="R10" s="34">
        <v>5761.9001481871446</v>
      </c>
      <c r="S10" s="34">
        <v>5628.0866224133288</v>
      </c>
      <c r="T10" s="34">
        <v>5485.5818893221704</v>
      </c>
      <c r="U10" s="34">
        <v>5324.5895671156995</v>
      </c>
      <c r="V10" s="34">
        <v>5185.1426488313282</v>
      </c>
      <c r="W10" s="34">
        <v>5518.5033262072648</v>
      </c>
      <c r="X10" s="34">
        <v>5084.2234987235242</v>
      </c>
      <c r="Y10" s="34">
        <v>5180.4706735372838</v>
      </c>
      <c r="Z10" s="34">
        <v>5540.9835183133227</v>
      </c>
      <c r="AA10" s="34">
        <v>5407.9953689102558</v>
      </c>
      <c r="AB10" s="34">
        <v>5459.7886032980723</v>
      </c>
      <c r="AC10" s="34">
        <v>5586.6052854727413</v>
      </c>
      <c r="AD10" s="34">
        <v>5952.5248196962139</v>
      </c>
      <c r="AE10" s="34">
        <v>6139.0384433357112</v>
      </c>
      <c r="AF10" s="34">
        <v>5934.1539959130341</v>
      </c>
      <c r="AG10" s="34">
        <v>5922.1204046230696</v>
      </c>
      <c r="AH10" s="34">
        <v>6094.2568359985207</v>
      </c>
      <c r="AI10" s="34">
        <v>5699.0248148931723</v>
      </c>
      <c r="AJ10" s="34">
        <v>5270.8201851833364</v>
      </c>
      <c r="AK10" s="34">
        <v>5318.8935135204538</v>
      </c>
      <c r="AL10" s="34">
        <v>-17.341246735430037</v>
      </c>
      <c r="AM10" s="35"/>
      <c r="AN10" s="39"/>
    </row>
    <row r="11" spans="2:41" x14ac:dyDescent="0.2">
      <c r="B11" s="33" t="s">
        <v>16</v>
      </c>
      <c r="C11" s="34">
        <v>0.496</v>
      </c>
      <c r="D11" s="34">
        <v>0.63984000000000008</v>
      </c>
      <c r="E11" s="34">
        <v>0.78368000000000004</v>
      </c>
      <c r="F11" s="34">
        <v>6.5166526624956109</v>
      </c>
      <c r="G11" s="34">
        <v>18.18806951879704</v>
      </c>
      <c r="H11" s="34">
        <v>31.185683869079266</v>
      </c>
      <c r="I11" s="34">
        <v>73.759432419773333</v>
      </c>
      <c r="J11" s="34">
        <v>116.73332416218817</v>
      </c>
      <c r="K11" s="34">
        <v>143.56412147366265</v>
      </c>
      <c r="L11" s="34">
        <v>186.93147423863812</v>
      </c>
      <c r="M11" s="34">
        <v>246.21283657967123</v>
      </c>
      <c r="N11" s="34">
        <v>293.54660132152071</v>
      </c>
      <c r="O11" s="34">
        <v>370.94231345988283</v>
      </c>
      <c r="P11" s="34">
        <v>499.1035921013152</v>
      </c>
      <c r="Q11" s="34">
        <v>643.42400826984192</v>
      </c>
      <c r="R11" s="34">
        <v>800.69406898372483</v>
      </c>
      <c r="S11" s="34">
        <v>843.94361471136961</v>
      </c>
      <c r="T11" s="34">
        <v>853.43438715037348</v>
      </c>
      <c r="U11" s="34">
        <v>920.72330736196716</v>
      </c>
      <c r="V11" s="34">
        <v>955.46711033292513</v>
      </c>
      <c r="W11" s="34">
        <v>962.03286183507316</v>
      </c>
      <c r="X11" s="34">
        <v>984.35490652571161</v>
      </c>
      <c r="Y11" s="34">
        <v>973.39671075126694</v>
      </c>
      <c r="Z11" s="34">
        <v>999.19747281333025</v>
      </c>
      <c r="AA11" s="34">
        <v>1074.5327856505551</v>
      </c>
      <c r="AB11" s="34">
        <v>1050.6917751368765</v>
      </c>
      <c r="AC11" s="34">
        <v>1115.0863348416567</v>
      </c>
      <c r="AD11" s="34">
        <v>1028.3471519229345</v>
      </c>
      <c r="AE11" s="34">
        <v>727.26874737772539</v>
      </c>
      <c r="AF11" s="34">
        <v>706.71387851263307</v>
      </c>
      <c r="AG11" s="34">
        <v>564.03726321061538</v>
      </c>
      <c r="AH11" s="34">
        <v>598.48001791151944</v>
      </c>
      <c r="AI11" s="34">
        <v>566.01283228280909</v>
      </c>
      <c r="AJ11" s="34">
        <v>537.81517154723292</v>
      </c>
      <c r="AK11" s="34">
        <v>523.36876977122847</v>
      </c>
      <c r="AL11" s="34">
        <v>105417.89713129606</v>
      </c>
      <c r="AM11" s="35"/>
      <c r="AN11" s="39"/>
    </row>
    <row r="12" spans="2:41" x14ac:dyDescent="0.2">
      <c r="B12" s="33" t="s">
        <v>15</v>
      </c>
      <c r="C12" s="34">
        <v>0.10868999999999999</v>
      </c>
      <c r="D12" s="34">
        <v>8.9605290000000011</v>
      </c>
      <c r="E12" s="34">
        <v>17.812367999999999</v>
      </c>
      <c r="F12" s="34">
        <v>35.516046000000003</v>
      </c>
      <c r="G12" s="34">
        <v>53.219724000000006</v>
      </c>
      <c r="H12" s="34">
        <v>88.627080000000007</v>
      </c>
      <c r="I12" s="34">
        <v>121.01111999999998</v>
      </c>
      <c r="J12" s="34">
        <v>153.43278000000001</v>
      </c>
      <c r="K12" s="34">
        <v>71.85899999999998</v>
      </c>
      <c r="L12" s="34">
        <v>231.46547699999999</v>
      </c>
      <c r="M12" s="34">
        <v>361.34151000000003</v>
      </c>
      <c r="N12" s="34">
        <v>344.67333000000002</v>
      </c>
      <c r="O12" s="34">
        <v>243.18657000000002</v>
      </c>
      <c r="P12" s="34">
        <v>259.43124239999997</v>
      </c>
      <c r="Q12" s="34">
        <v>213.15852000000001</v>
      </c>
      <c r="R12" s="34">
        <v>196.47140999999999</v>
      </c>
      <c r="S12" s="34">
        <v>173.43168000000003</v>
      </c>
      <c r="T12" s="34">
        <v>152.7501</v>
      </c>
      <c r="U12" s="34">
        <v>123.70938</v>
      </c>
      <c r="V12" s="34">
        <v>75.933869999999999</v>
      </c>
      <c r="W12" s="34">
        <v>42.292200000000001</v>
      </c>
      <c r="X12" s="34">
        <v>14.441400000000002</v>
      </c>
      <c r="Y12" s="34">
        <v>8.6994399999999992</v>
      </c>
      <c r="Z12" s="34">
        <v>7.5739999999999998</v>
      </c>
      <c r="AA12" s="34">
        <v>3.228581818181818</v>
      </c>
      <c r="AB12" s="34">
        <v>18.46866363636364</v>
      </c>
      <c r="AC12" s="34">
        <v>33.546518181818179</v>
      </c>
      <c r="AD12" s="34">
        <v>42.376823636363639</v>
      </c>
      <c r="AE12" s="34">
        <v>44.807391818181813</v>
      </c>
      <c r="AF12" s="34">
        <v>56.645953636363629</v>
      </c>
      <c r="AG12" s="34">
        <v>57.729380000000006</v>
      </c>
      <c r="AH12" s="34">
        <v>59.257499166666669</v>
      </c>
      <c r="AI12" s="34">
        <v>54.010832499999999</v>
      </c>
      <c r="AJ12" s="34">
        <v>30.398216944444446</v>
      </c>
      <c r="AK12" s="34">
        <v>44.934856666666668</v>
      </c>
      <c r="AL12" s="34">
        <v>41242.217928665625</v>
      </c>
      <c r="AM12" s="35"/>
      <c r="AN12" s="39"/>
    </row>
    <row r="13" spans="2:41" x14ac:dyDescent="0.2">
      <c r="B13" s="33" t="s">
        <v>135</v>
      </c>
      <c r="C13" s="34">
        <v>34.919497103957617</v>
      </c>
      <c r="D13" s="34">
        <v>40.061625466251371</v>
      </c>
      <c r="E13" s="34">
        <v>45.203562544922193</v>
      </c>
      <c r="F13" s="34">
        <v>54.5283102528063</v>
      </c>
      <c r="G13" s="34">
        <v>63.852870483611575</v>
      </c>
      <c r="H13" s="34">
        <v>81.543245112108792</v>
      </c>
      <c r="I13" s="34">
        <v>100.45543599432105</v>
      </c>
      <c r="J13" s="34">
        <v>129.98944496771119</v>
      </c>
      <c r="K13" s="34">
        <v>91.505916299207215</v>
      </c>
      <c r="L13" s="34">
        <v>66.218460710588332</v>
      </c>
      <c r="M13" s="34">
        <v>53.405203153365505</v>
      </c>
      <c r="N13" s="34">
        <v>66.669447654043196</v>
      </c>
      <c r="O13" s="34">
        <v>66.547622498720628</v>
      </c>
      <c r="P13" s="34">
        <v>113.43370991535915</v>
      </c>
      <c r="Q13" s="34">
        <v>67.517367032698488</v>
      </c>
      <c r="R13" s="34">
        <v>100.00256655361588</v>
      </c>
      <c r="S13" s="34">
        <v>62.133855897656346</v>
      </c>
      <c r="T13" s="34">
        <v>64.871632932976937</v>
      </c>
      <c r="U13" s="34">
        <v>56.314707032092585</v>
      </c>
      <c r="V13" s="34">
        <v>40.266603232207345</v>
      </c>
      <c r="W13" s="34">
        <v>33.93751435811815</v>
      </c>
      <c r="X13" s="34">
        <v>46.646859024940106</v>
      </c>
      <c r="Y13" s="34">
        <v>37.874444723426024</v>
      </c>
      <c r="Z13" s="34">
        <v>44.165710325321072</v>
      </c>
      <c r="AA13" s="34">
        <v>37.794552818816214</v>
      </c>
      <c r="AB13" s="34">
        <v>45.054462601662117</v>
      </c>
      <c r="AC13" s="34">
        <v>39.678935689931208</v>
      </c>
      <c r="AD13" s="34">
        <v>39.580676904460468</v>
      </c>
      <c r="AE13" s="34">
        <v>41.324588778273018</v>
      </c>
      <c r="AF13" s="34">
        <v>33.726549576204562</v>
      </c>
      <c r="AG13" s="34">
        <v>16.569685199490142</v>
      </c>
      <c r="AH13" s="34">
        <v>24.803734553555842</v>
      </c>
      <c r="AI13" s="34">
        <v>29.434192592155757</v>
      </c>
      <c r="AJ13" s="34">
        <v>30.808715562936523</v>
      </c>
      <c r="AK13" s="34">
        <v>22.593013594556176</v>
      </c>
      <c r="AL13" s="34">
        <v>-35.299716581555273</v>
      </c>
      <c r="AM13" s="35"/>
      <c r="AN13" s="39"/>
    </row>
    <row r="14" spans="2:41" x14ac:dyDescent="0.2">
      <c r="B14" s="33" t="s">
        <v>136</v>
      </c>
      <c r="C14" s="34" t="s">
        <v>237</v>
      </c>
      <c r="D14" s="34" t="s">
        <v>237</v>
      </c>
      <c r="E14" s="34" t="s">
        <v>237</v>
      </c>
      <c r="F14" s="34" t="s">
        <v>237</v>
      </c>
      <c r="G14" s="34" t="s">
        <v>237</v>
      </c>
      <c r="H14" s="34">
        <v>4.0945794573643406</v>
      </c>
      <c r="I14" s="34">
        <v>4.4172034883720936</v>
      </c>
      <c r="J14" s="34">
        <v>5.7179961240310089</v>
      </c>
      <c r="K14" s="34">
        <v>3.9229709302325584</v>
      </c>
      <c r="L14" s="34">
        <v>3.5454321705426355</v>
      </c>
      <c r="M14" s="34">
        <v>46.029899999999998</v>
      </c>
      <c r="N14" s="34">
        <v>20.3826</v>
      </c>
      <c r="O14" s="34">
        <v>43.598800000000004</v>
      </c>
      <c r="P14" s="34">
        <v>43.647100000000002</v>
      </c>
      <c r="Q14" s="34">
        <v>16.921099999999999</v>
      </c>
      <c r="R14" s="34">
        <v>26.565000000000001</v>
      </c>
      <c r="S14" s="34">
        <v>26.404</v>
      </c>
      <c r="T14" s="34">
        <v>35.259</v>
      </c>
      <c r="U14" s="34">
        <v>32.783625000000001</v>
      </c>
      <c r="V14" s="34">
        <v>30.308249999999997</v>
      </c>
      <c r="W14" s="34">
        <v>27.832874999999998</v>
      </c>
      <c r="X14" s="34">
        <v>25.357499999999998</v>
      </c>
      <c r="Y14" s="34">
        <v>23.613013888888883</v>
      </c>
      <c r="Z14" s="34">
        <v>21.250083333333329</v>
      </c>
      <c r="AA14" s="34">
        <v>18.830930555555547</v>
      </c>
      <c r="AB14" s="34">
        <v>16.355555555555554</v>
      </c>
      <c r="AC14" s="34">
        <v>15.792055555555557</v>
      </c>
      <c r="AD14" s="34">
        <v>26.538166666666665</v>
      </c>
      <c r="AE14" s="34">
        <v>18.383388888888891</v>
      </c>
      <c r="AF14" s="34">
        <v>11.16241111111111</v>
      </c>
      <c r="AG14" s="34">
        <v>9.5442</v>
      </c>
      <c r="AH14" s="34">
        <v>8.8205666666666662</v>
      </c>
      <c r="AI14" s="34">
        <v>9.1173000000000002</v>
      </c>
      <c r="AJ14" s="34">
        <v>8.3840666666666674</v>
      </c>
      <c r="AK14" s="34">
        <v>17.4436</v>
      </c>
      <c r="AL14" s="34" t="s">
        <v>238</v>
      </c>
      <c r="AM14" s="35"/>
      <c r="AN14" s="39"/>
    </row>
    <row r="15" spans="2:41" x14ac:dyDescent="0.2">
      <c r="B15" s="37" t="s">
        <v>19</v>
      </c>
      <c r="C15" s="38">
        <v>55677.477054380943</v>
      </c>
      <c r="D15" s="38">
        <v>56643.578558712776</v>
      </c>
      <c r="E15" s="38">
        <v>56630.889121402295</v>
      </c>
      <c r="F15" s="38">
        <v>57079.00532591268</v>
      </c>
      <c r="G15" s="38">
        <v>58412.058047680548</v>
      </c>
      <c r="H15" s="38">
        <v>59804.209666984985</v>
      </c>
      <c r="I15" s="38">
        <v>61845.233426611398</v>
      </c>
      <c r="J15" s="38">
        <v>63164.727266891052</v>
      </c>
      <c r="K15" s="38">
        <v>65624.5586644</v>
      </c>
      <c r="L15" s="38">
        <v>66811.753645663004</v>
      </c>
      <c r="M15" s="38">
        <v>68929.701230919949</v>
      </c>
      <c r="N15" s="38">
        <v>70909.146721653335</v>
      </c>
      <c r="O15" s="38">
        <v>68978.533140460568</v>
      </c>
      <c r="P15" s="38">
        <v>69390.534761796443</v>
      </c>
      <c r="Q15" s="38">
        <v>68687.036477468282</v>
      </c>
      <c r="R15" s="38">
        <v>70075.337646078449</v>
      </c>
      <c r="S15" s="38">
        <v>69188.967713598584</v>
      </c>
      <c r="T15" s="38">
        <v>68545.936613780854</v>
      </c>
      <c r="U15" s="38">
        <v>67789.217821450322</v>
      </c>
      <c r="V15" s="38">
        <v>62029.150562715746</v>
      </c>
      <c r="W15" s="38">
        <v>61656.212072614871</v>
      </c>
      <c r="X15" s="38">
        <v>57689.55221678513</v>
      </c>
      <c r="Y15" s="38">
        <v>58211.481851967546</v>
      </c>
      <c r="Z15" s="38">
        <v>57862.051055186923</v>
      </c>
      <c r="AA15" s="38">
        <v>57933.162647689707</v>
      </c>
      <c r="AB15" s="38">
        <v>60277.518314604698</v>
      </c>
      <c r="AC15" s="38">
        <v>62593.133227587212</v>
      </c>
      <c r="AD15" s="38">
        <v>61841.704810905561</v>
      </c>
      <c r="AE15" s="38">
        <v>61501.994530671043</v>
      </c>
      <c r="AF15" s="38">
        <v>59698.000863384441</v>
      </c>
      <c r="AG15" s="38">
        <v>57549.751705188559</v>
      </c>
      <c r="AH15" s="38">
        <v>60140.08901139909</v>
      </c>
      <c r="AI15" s="38">
        <v>58905.871737449277</v>
      </c>
      <c r="AJ15" s="38">
        <v>54886.871204191048</v>
      </c>
      <c r="AK15" s="38">
        <v>53825.470823003554</v>
      </c>
      <c r="AL15" s="38">
        <v>-3.3263113369316448</v>
      </c>
      <c r="AN15" s="39"/>
      <c r="AO15" s="35"/>
    </row>
    <row r="16" spans="2:41" x14ac:dyDescent="0.2">
      <c r="B16" s="40" t="s">
        <v>20</v>
      </c>
      <c r="C16" s="239">
        <v>61998.308672653788</v>
      </c>
      <c r="D16" s="239">
        <v>62672.000489461025</v>
      </c>
      <c r="E16" s="239">
        <v>62578.050356376967</v>
      </c>
      <c r="F16" s="239">
        <v>63204.203747786487</v>
      </c>
      <c r="G16" s="239">
        <v>64361.762529019077</v>
      </c>
      <c r="H16" s="239">
        <v>66568.484434851416</v>
      </c>
      <c r="I16" s="239">
        <v>68635.491413756681</v>
      </c>
      <c r="J16" s="239">
        <v>69388.813845475597</v>
      </c>
      <c r="K16" s="239">
        <v>71708.775979873913</v>
      </c>
      <c r="L16" s="239">
        <v>72426.523150129273</v>
      </c>
      <c r="M16" s="239">
        <v>75175.443219448935</v>
      </c>
      <c r="N16" s="239">
        <v>79113.450897437811</v>
      </c>
      <c r="O16" s="239">
        <v>76532.687261447325</v>
      </c>
      <c r="P16" s="239">
        <v>76965.785476540957</v>
      </c>
      <c r="Q16" s="239">
        <v>75161.628638534385</v>
      </c>
      <c r="R16" s="239">
        <v>76282.866206401348</v>
      </c>
      <c r="S16" s="239">
        <v>73634.392016514292</v>
      </c>
      <c r="T16" s="239">
        <v>72585.915869040531</v>
      </c>
      <c r="U16" s="239">
        <v>70953.08688272156</v>
      </c>
      <c r="V16" s="239">
        <v>65098.601189690344</v>
      </c>
      <c r="W16" s="239">
        <v>65848.437425275435</v>
      </c>
      <c r="X16" s="239">
        <v>61154.774841347862</v>
      </c>
      <c r="Y16" s="239">
        <v>61103.100862975574</v>
      </c>
      <c r="Z16" s="239">
        <v>60999.174973036017</v>
      </c>
      <c r="AA16" s="239">
        <v>60887.425806751206</v>
      </c>
      <c r="AB16" s="239">
        <v>63286.595350023097</v>
      </c>
      <c r="AC16" s="239">
        <v>65296.262759970414</v>
      </c>
      <c r="AD16" s="239">
        <v>65846.398460591226</v>
      </c>
      <c r="AE16" s="239">
        <v>64500.449189785671</v>
      </c>
      <c r="AF16" s="239">
        <v>62602.784379624252</v>
      </c>
      <c r="AG16" s="239">
        <v>60768.158551789529</v>
      </c>
      <c r="AH16" s="239">
        <v>63012.026259070713</v>
      </c>
      <c r="AI16" s="239">
        <v>61374.843206870246</v>
      </c>
      <c r="AJ16" s="239">
        <v>57851.833745012475</v>
      </c>
      <c r="AK16" s="239">
        <v>56339.582054474384</v>
      </c>
      <c r="AL16" s="239">
        <v>-9.1272274023748565</v>
      </c>
      <c r="AN16" s="39"/>
      <c r="AO16" s="35"/>
    </row>
    <row r="17" spans="2:44" x14ac:dyDescent="0.2">
      <c r="B17" s="40" t="s">
        <v>226</v>
      </c>
      <c r="C17" s="239">
        <v>55750.794370683841</v>
      </c>
      <c r="D17" s="239">
        <v>56716.880647918013</v>
      </c>
      <c r="E17" s="239">
        <v>56704.482328201753</v>
      </c>
      <c r="F17" s="239">
        <v>57152.92584323624</v>
      </c>
      <c r="G17" s="239">
        <v>58487.006090543771</v>
      </c>
      <c r="H17" s="239">
        <v>59879.288850557554</v>
      </c>
      <c r="I17" s="239">
        <v>61920.191058797303</v>
      </c>
      <c r="J17" s="239">
        <v>63239.934446871317</v>
      </c>
      <c r="K17" s="239">
        <v>65700.083639106844</v>
      </c>
      <c r="L17" s="239">
        <v>66885.14673504667</v>
      </c>
      <c r="M17" s="239">
        <v>68998.65138716466</v>
      </c>
      <c r="N17" s="239">
        <v>70981.579482178568</v>
      </c>
      <c r="O17" s="239">
        <v>69056.259704119831</v>
      </c>
      <c r="P17" s="239">
        <v>69468.715463028755</v>
      </c>
      <c r="Q17" s="239">
        <v>68767.733683259794</v>
      </c>
      <c r="R17" s="239">
        <v>70151.468664086322</v>
      </c>
      <c r="S17" s="239">
        <v>69266.773974823693</v>
      </c>
      <c r="T17" s="239">
        <v>68627.698642694915</v>
      </c>
      <c r="U17" s="239">
        <v>67869.054635730077</v>
      </c>
      <c r="V17" s="239">
        <v>62107.550242925063</v>
      </c>
      <c r="W17" s="239">
        <v>61734.564019610043</v>
      </c>
      <c r="X17" s="239">
        <v>57767.550223310165</v>
      </c>
      <c r="Y17" s="239">
        <v>58291.961360457542</v>
      </c>
      <c r="Z17" s="239">
        <v>57945.025109253285</v>
      </c>
      <c r="AA17" s="239">
        <v>58011.248768793688</v>
      </c>
      <c r="AB17" s="239">
        <v>60357.252621663385</v>
      </c>
      <c r="AC17" s="239">
        <v>62674.815498521653</v>
      </c>
      <c r="AD17" s="239">
        <v>61934.234395415668</v>
      </c>
      <c r="AE17" s="239">
        <v>61596.710721040414</v>
      </c>
      <c r="AF17" s="239">
        <v>59796.105500037229</v>
      </c>
      <c r="AG17" s="239">
        <v>57640.901232805001</v>
      </c>
      <c r="AH17" s="239">
        <v>60236.991983986656</v>
      </c>
      <c r="AI17" s="239">
        <v>59010.440005407458</v>
      </c>
      <c r="AJ17" s="239">
        <v>54992.300818624237</v>
      </c>
      <c r="AK17" s="239">
        <v>53930.936878473418</v>
      </c>
      <c r="AL17" s="239">
        <v>-3.2642718597161058</v>
      </c>
      <c r="AM17" s="35"/>
      <c r="AR17" s="53"/>
    </row>
    <row r="18" spans="2:44" x14ac:dyDescent="0.2">
      <c r="B18" s="41" t="s">
        <v>227</v>
      </c>
      <c r="C18" s="240">
        <v>62071.625988956686</v>
      </c>
      <c r="D18" s="240">
        <v>62745.302578666262</v>
      </c>
      <c r="E18" s="240">
        <v>62651.643563176425</v>
      </c>
      <c r="F18" s="240">
        <v>63278.124265110047</v>
      </c>
      <c r="G18" s="240">
        <v>64436.7105718823</v>
      </c>
      <c r="H18" s="240">
        <v>66643.563618423985</v>
      </c>
      <c r="I18" s="240">
        <v>68710.449045942587</v>
      </c>
      <c r="J18" s="240">
        <v>69464.021025455862</v>
      </c>
      <c r="K18" s="240">
        <v>71784.300954580758</v>
      </c>
      <c r="L18" s="240">
        <v>72499.916239512939</v>
      </c>
      <c r="M18" s="240">
        <v>75244.393375693646</v>
      </c>
      <c r="N18" s="240">
        <v>79185.883657963044</v>
      </c>
      <c r="O18" s="240">
        <v>76610.413825106589</v>
      </c>
      <c r="P18" s="240">
        <v>77043.966177773269</v>
      </c>
      <c r="Q18" s="240">
        <v>75242.325844325896</v>
      </c>
      <c r="R18" s="240">
        <v>76358.997224409221</v>
      </c>
      <c r="S18" s="240">
        <v>73712.198277739401</v>
      </c>
      <c r="T18" s="240">
        <v>72667.677897954592</v>
      </c>
      <c r="U18" s="240">
        <v>71032.923697001315</v>
      </c>
      <c r="V18" s="240">
        <v>65177.000869899661</v>
      </c>
      <c r="W18" s="240">
        <v>65926.789372270607</v>
      </c>
      <c r="X18" s="240">
        <v>61232.772847872897</v>
      </c>
      <c r="Y18" s="240">
        <v>61183.58037146557</v>
      </c>
      <c r="Z18" s="240">
        <v>61082.149027102379</v>
      </c>
      <c r="AA18" s="240">
        <v>60965.511927855187</v>
      </c>
      <c r="AB18" s="240">
        <v>63366.329657081784</v>
      </c>
      <c r="AC18" s="240">
        <v>65377.945030904855</v>
      </c>
      <c r="AD18" s="240">
        <v>65938.928045101333</v>
      </c>
      <c r="AE18" s="240">
        <v>64595.165380155042</v>
      </c>
      <c r="AF18" s="240">
        <v>62700.88901627704</v>
      </c>
      <c r="AG18" s="240">
        <v>60859.308079405972</v>
      </c>
      <c r="AH18" s="240">
        <v>63108.92923165828</v>
      </c>
      <c r="AI18" s="240">
        <v>61479.411474828426</v>
      </c>
      <c r="AJ18" s="240">
        <v>57957.263359445664</v>
      </c>
      <c r="AK18" s="240">
        <v>56445.048109944248</v>
      </c>
      <c r="AL18" s="240">
        <v>-9.0646535987529582</v>
      </c>
      <c r="AM18" s="35"/>
    </row>
    <row r="19" spans="2:44" x14ac:dyDescent="0.2"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V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4"/>
      <c r="AM19" s="35"/>
    </row>
    <row r="20" spans="2:44" x14ac:dyDescent="0.2">
      <c r="B20" s="42"/>
      <c r="C20" s="42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45"/>
      <c r="AM20" s="35"/>
    </row>
    <row r="21" spans="2:44" x14ac:dyDescent="0.2">
      <c r="B21" s="28" t="s">
        <v>87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AM21" s="35"/>
    </row>
    <row r="22" spans="2:44" x14ac:dyDescent="0.2"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AM22" s="35"/>
    </row>
    <row r="23" spans="2:44" ht="45" x14ac:dyDescent="0.2">
      <c r="B23" s="47" t="s">
        <v>99</v>
      </c>
      <c r="C23" s="30">
        <v>1990</v>
      </c>
      <c r="D23" s="30">
        <v>1991</v>
      </c>
      <c r="E23" s="30">
        <v>1992</v>
      </c>
      <c r="F23" s="30">
        <v>1993</v>
      </c>
      <c r="G23" s="30">
        <v>1994</v>
      </c>
      <c r="H23" s="30">
        <v>1995</v>
      </c>
      <c r="I23" s="30">
        <v>1996</v>
      </c>
      <c r="J23" s="30">
        <v>1997</v>
      </c>
      <c r="K23" s="30">
        <v>1998</v>
      </c>
      <c r="L23" s="30">
        <v>1999</v>
      </c>
      <c r="M23" s="30">
        <v>2000</v>
      </c>
      <c r="N23" s="30">
        <v>2001</v>
      </c>
      <c r="O23" s="30">
        <v>2002</v>
      </c>
      <c r="P23" s="30">
        <v>2003</v>
      </c>
      <c r="Q23" s="30">
        <v>2004</v>
      </c>
      <c r="R23" s="30">
        <v>2005</v>
      </c>
      <c r="S23" s="30">
        <v>2006</v>
      </c>
      <c r="T23" s="30">
        <v>2007</v>
      </c>
      <c r="U23" s="30">
        <v>2008</v>
      </c>
      <c r="V23" s="30">
        <v>2009</v>
      </c>
      <c r="W23" s="30">
        <v>2010</v>
      </c>
      <c r="X23" s="30">
        <v>2011</v>
      </c>
      <c r="Y23" s="30">
        <v>2012</v>
      </c>
      <c r="Z23" s="30">
        <v>2013</v>
      </c>
      <c r="AA23" s="30">
        <v>2014</v>
      </c>
      <c r="AB23" s="30">
        <v>2015</v>
      </c>
      <c r="AC23" s="30">
        <v>2016</v>
      </c>
      <c r="AD23" s="30">
        <v>2017</v>
      </c>
      <c r="AE23" s="30">
        <v>2018</v>
      </c>
      <c r="AF23" s="30">
        <v>2019</v>
      </c>
      <c r="AG23" s="30">
        <v>2020</v>
      </c>
      <c r="AH23" s="30">
        <v>2021</v>
      </c>
      <c r="AI23" s="30">
        <v>2022</v>
      </c>
      <c r="AJ23" s="30">
        <v>2023</v>
      </c>
      <c r="AK23" s="30">
        <v>2024</v>
      </c>
      <c r="AL23" s="32" t="s">
        <v>223</v>
      </c>
      <c r="AM23" s="35"/>
    </row>
    <row r="24" spans="2:44" x14ac:dyDescent="0.2">
      <c r="B24" s="48" t="s">
        <v>86</v>
      </c>
      <c r="C24" s="34">
        <v>31084.585789909335</v>
      </c>
      <c r="D24" s="34">
        <v>32133.369063288072</v>
      </c>
      <c r="E24" s="34">
        <v>32007.051500552203</v>
      </c>
      <c r="F24" s="34">
        <v>32171.77047215556</v>
      </c>
      <c r="G24" s="34">
        <v>33146.328205599391</v>
      </c>
      <c r="H24" s="34">
        <v>34041.172051976013</v>
      </c>
      <c r="I24" s="34">
        <v>35615.792881153197</v>
      </c>
      <c r="J24" s="34">
        <v>36711.488700110734</v>
      </c>
      <c r="K24" s="34">
        <v>38903.858961164296</v>
      </c>
      <c r="L24" s="34">
        <v>40332.746548600175</v>
      </c>
      <c r="M24" s="34">
        <v>42627.240811996904</v>
      </c>
      <c r="N24" s="34">
        <v>44725.833649112326</v>
      </c>
      <c r="O24" s="34">
        <v>43489.549673067275</v>
      </c>
      <c r="P24" s="34">
        <v>44189.015213569575</v>
      </c>
      <c r="Q24" s="34">
        <v>43895.911489287886</v>
      </c>
      <c r="R24" s="34">
        <v>45721.844160983084</v>
      </c>
      <c r="S24" s="34">
        <v>45240.618640872446</v>
      </c>
      <c r="T24" s="34">
        <v>45153.65745335105</v>
      </c>
      <c r="U24" s="34">
        <v>45241.507835299264</v>
      </c>
      <c r="V24" s="34">
        <v>40791.232372410988</v>
      </c>
      <c r="W24" s="34">
        <v>40450.166908086976</v>
      </c>
      <c r="X24" s="34">
        <v>36901.926765875163</v>
      </c>
      <c r="Y24" s="34">
        <v>36992.749545786231</v>
      </c>
      <c r="Z24" s="34">
        <v>35857.72302434883</v>
      </c>
      <c r="AA24" s="34">
        <v>35189.388219940527</v>
      </c>
      <c r="AB24" s="34">
        <v>36854.660234420189</v>
      </c>
      <c r="AC24" s="34">
        <v>38396.012657063678</v>
      </c>
      <c r="AD24" s="34">
        <v>37075.388740608127</v>
      </c>
      <c r="AE24" s="34">
        <v>36805.527885535914</v>
      </c>
      <c r="AF24" s="34">
        <v>35219.258888895907</v>
      </c>
      <c r="AG24" s="34">
        <v>33123.384639533891</v>
      </c>
      <c r="AH24" s="34">
        <v>34977.258343839414</v>
      </c>
      <c r="AI24" s="34">
        <v>34309.322693853574</v>
      </c>
      <c r="AJ24" s="34">
        <v>31451.139097630377</v>
      </c>
      <c r="AK24" s="34">
        <v>30987.00706472393</v>
      </c>
      <c r="AL24" s="34">
        <v>-0.31391354494767404</v>
      </c>
      <c r="AO24" s="35"/>
    </row>
    <row r="25" spans="2:44" x14ac:dyDescent="0.2">
      <c r="B25" s="48" t="s">
        <v>85</v>
      </c>
      <c r="C25" s="34">
        <v>3123.7666097779193</v>
      </c>
      <c r="D25" s="34">
        <v>2848.9138165458521</v>
      </c>
      <c r="E25" s="34">
        <v>2774.2712161089935</v>
      </c>
      <c r="F25" s="34">
        <v>2771.9335659659819</v>
      </c>
      <c r="G25" s="34">
        <v>3047.77073380396</v>
      </c>
      <c r="H25" s="34">
        <v>3031.3802687187117</v>
      </c>
      <c r="I25" s="34">
        <v>3207.6215973465582</v>
      </c>
      <c r="J25" s="34">
        <v>3642.6627406697585</v>
      </c>
      <c r="K25" s="34">
        <v>3436.8236508267382</v>
      </c>
      <c r="L25" s="34">
        <v>3566.4079812760679</v>
      </c>
      <c r="M25" s="34">
        <v>4337.3184514537243</v>
      </c>
      <c r="N25" s="34">
        <v>4408.7389899692653</v>
      </c>
      <c r="O25" s="34">
        <v>3914.1282783233742</v>
      </c>
      <c r="P25" s="34">
        <v>3328.856456104515</v>
      </c>
      <c r="Q25" s="34">
        <v>3523.5090222425342</v>
      </c>
      <c r="R25" s="34">
        <v>3804.2089313787374</v>
      </c>
      <c r="S25" s="34">
        <v>3727.4918782927184</v>
      </c>
      <c r="T25" s="34">
        <v>3781.5527149406516</v>
      </c>
      <c r="U25" s="34">
        <v>3520.6138828033486</v>
      </c>
      <c r="V25" s="34">
        <v>2675.2309705784605</v>
      </c>
      <c r="W25" s="34">
        <v>2445.5246141681992</v>
      </c>
      <c r="X25" s="34">
        <v>2319.6901082303903</v>
      </c>
      <c r="Y25" s="34">
        <v>2516.401725027848</v>
      </c>
      <c r="Z25" s="34">
        <v>2458.5659860150131</v>
      </c>
      <c r="AA25" s="34">
        <v>2870.8757917427524</v>
      </c>
      <c r="AB25" s="34">
        <v>3052.3813410578591</v>
      </c>
      <c r="AC25" s="34">
        <v>3265.8726093154723</v>
      </c>
      <c r="AD25" s="34">
        <v>3275.400926682772</v>
      </c>
      <c r="AE25" s="34">
        <v>3024.9048193245358</v>
      </c>
      <c r="AF25" s="34">
        <v>2969.7045328154645</v>
      </c>
      <c r="AG25" s="34">
        <v>2659.3559108369623</v>
      </c>
      <c r="AH25" s="34">
        <v>3061.601460630704</v>
      </c>
      <c r="AI25" s="34">
        <v>2842.5442782892424</v>
      </c>
      <c r="AJ25" s="34">
        <v>2649.0071905638251</v>
      </c>
      <c r="AK25" s="34">
        <v>2369.9283407567491</v>
      </c>
      <c r="AL25" s="34">
        <v>-24.132349281842263</v>
      </c>
      <c r="AO25" s="35"/>
    </row>
    <row r="26" spans="2:44" x14ac:dyDescent="0.2">
      <c r="B26" s="48" t="s">
        <v>84</v>
      </c>
      <c r="C26" s="34">
        <v>19759.886689205628</v>
      </c>
      <c r="D26" s="34">
        <v>19861.569707146933</v>
      </c>
      <c r="E26" s="34">
        <v>19976.955387965278</v>
      </c>
      <c r="F26" s="34">
        <v>20206.665891707329</v>
      </c>
      <c r="G26" s="34">
        <v>20239.07352933798</v>
      </c>
      <c r="H26" s="34">
        <v>20711.896802744435</v>
      </c>
      <c r="I26" s="34">
        <v>21137.38742105589</v>
      </c>
      <c r="J26" s="34">
        <v>21233.593575200299</v>
      </c>
      <c r="K26" s="34">
        <v>21657.275386956349</v>
      </c>
      <c r="L26" s="34">
        <v>21281.841031905406</v>
      </c>
      <c r="M26" s="34">
        <v>20321.864012181777</v>
      </c>
      <c r="N26" s="34">
        <v>20007.714185496952</v>
      </c>
      <c r="O26" s="34">
        <v>19693.962178561465</v>
      </c>
      <c r="P26" s="34">
        <v>19936.851725293636</v>
      </c>
      <c r="Q26" s="34">
        <v>19610.898489105377</v>
      </c>
      <c r="R26" s="34">
        <v>19095.011325377072</v>
      </c>
      <c r="S26" s="34">
        <v>18731.796382358625</v>
      </c>
      <c r="T26" s="34">
        <v>18648.386451078386</v>
      </c>
      <c r="U26" s="34">
        <v>18226.9175174907</v>
      </c>
      <c r="V26" s="34">
        <v>17958.902433829622</v>
      </c>
      <c r="W26" s="34">
        <v>18166.2098674302</v>
      </c>
      <c r="X26" s="34">
        <v>17779.507548735965</v>
      </c>
      <c r="Y26" s="34">
        <v>18108.060926589609</v>
      </c>
      <c r="Z26" s="34">
        <v>18781.120664828293</v>
      </c>
      <c r="AA26" s="34">
        <v>18923.212619899292</v>
      </c>
      <c r="AB26" s="34">
        <v>19344.651841078929</v>
      </c>
      <c r="AC26" s="34">
        <v>19911.953440397352</v>
      </c>
      <c r="AD26" s="34">
        <v>20502.839449261854</v>
      </c>
      <c r="AE26" s="34">
        <v>20728.185292157737</v>
      </c>
      <c r="AF26" s="34">
        <v>20600.645798055579</v>
      </c>
      <c r="AG26" s="34">
        <v>20878.095763223457</v>
      </c>
      <c r="AH26" s="34">
        <v>21266.640882579806</v>
      </c>
      <c r="AI26" s="34">
        <v>20873.826235475412</v>
      </c>
      <c r="AJ26" s="34">
        <v>19933.684751891407</v>
      </c>
      <c r="AK26" s="34">
        <v>19640.937350261069</v>
      </c>
      <c r="AL26" s="34">
        <v>-0.60197379071783341</v>
      </c>
      <c r="AN26" s="39"/>
      <c r="AO26" s="35"/>
    </row>
    <row r="27" spans="2:44" x14ac:dyDescent="0.2">
      <c r="B27" s="48" t="s">
        <v>83</v>
      </c>
      <c r="C27" s="34">
        <v>6320.8316182728468</v>
      </c>
      <c r="D27" s="34">
        <v>6028.4219307482472</v>
      </c>
      <c r="E27" s="34">
        <v>5947.1612349746702</v>
      </c>
      <c r="F27" s="34">
        <v>6125.1984218738053</v>
      </c>
      <c r="G27" s="34">
        <v>5949.7044813385301</v>
      </c>
      <c r="H27" s="34">
        <v>6764.27476786643</v>
      </c>
      <c r="I27" s="34">
        <v>6790.2579871452808</v>
      </c>
      <c r="J27" s="34">
        <v>6224.0865785845426</v>
      </c>
      <c r="K27" s="34">
        <v>6084.2173154739148</v>
      </c>
      <c r="L27" s="34">
        <v>5614.769504466276</v>
      </c>
      <c r="M27" s="34">
        <v>6245.741988528991</v>
      </c>
      <c r="N27" s="34">
        <v>8204.304175784473</v>
      </c>
      <c r="O27" s="34">
        <v>7554.1541209867564</v>
      </c>
      <c r="P27" s="34">
        <v>7575.2507147445122</v>
      </c>
      <c r="Q27" s="34">
        <v>6474.5921610661035</v>
      </c>
      <c r="R27" s="34">
        <v>6207.5285603228967</v>
      </c>
      <c r="S27" s="34">
        <v>4445.4243029157087</v>
      </c>
      <c r="T27" s="34">
        <v>4039.9792552596796</v>
      </c>
      <c r="U27" s="34">
        <v>3163.8690612712398</v>
      </c>
      <c r="V27" s="34">
        <v>3069.4506269745953</v>
      </c>
      <c r="W27" s="34">
        <v>4192.2253526605664</v>
      </c>
      <c r="X27" s="34">
        <v>3465.222624562733</v>
      </c>
      <c r="Y27" s="34">
        <v>2891.6190110080256</v>
      </c>
      <c r="Z27" s="34">
        <v>3137.1239178490932</v>
      </c>
      <c r="AA27" s="34">
        <v>2954.2631590614974</v>
      </c>
      <c r="AB27" s="34">
        <v>3009.0770354183974</v>
      </c>
      <c r="AC27" s="34">
        <v>2703.1295323832037</v>
      </c>
      <c r="AD27" s="34">
        <v>4004.6936496856633</v>
      </c>
      <c r="AE27" s="34">
        <v>2998.45465911463</v>
      </c>
      <c r="AF27" s="34">
        <v>2904.7835162398151</v>
      </c>
      <c r="AG27" s="34">
        <v>3218.4068466009708</v>
      </c>
      <c r="AH27" s="34">
        <v>2871.9372476716221</v>
      </c>
      <c r="AI27" s="34">
        <v>2468.9714694209679</v>
      </c>
      <c r="AJ27" s="34">
        <v>2964.9625408214233</v>
      </c>
      <c r="AK27" s="34">
        <v>2514.1112314708312</v>
      </c>
      <c r="AL27" s="34">
        <v>-60.224992796789515</v>
      </c>
      <c r="AO27" s="35"/>
    </row>
    <row r="28" spans="2:44" x14ac:dyDescent="0.2">
      <c r="B28" s="48" t="s">
        <v>82</v>
      </c>
      <c r="C28" s="34">
        <v>1709.237965488064</v>
      </c>
      <c r="D28" s="34">
        <v>1799.7259717319207</v>
      </c>
      <c r="E28" s="34">
        <v>1872.6110167758225</v>
      </c>
      <c r="F28" s="34">
        <v>1928.635396083811</v>
      </c>
      <c r="G28" s="34">
        <v>1978.8855789392078</v>
      </c>
      <c r="H28" s="34">
        <v>2019.7605435458236</v>
      </c>
      <c r="I28" s="34">
        <v>1884.4315270557622</v>
      </c>
      <c r="J28" s="34">
        <v>1576.9822509102612</v>
      </c>
      <c r="K28" s="34">
        <v>1626.6006654526207</v>
      </c>
      <c r="L28" s="34">
        <v>1630.7580838813492</v>
      </c>
      <c r="M28" s="34">
        <v>1643.2779552875486</v>
      </c>
      <c r="N28" s="34">
        <v>1766.8598970748044</v>
      </c>
      <c r="O28" s="34">
        <v>1880.8930105084601</v>
      </c>
      <c r="P28" s="34">
        <v>1935.8113668287183</v>
      </c>
      <c r="Q28" s="34">
        <v>1656.7174768324842</v>
      </c>
      <c r="R28" s="34">
        <v>1454.2732283395635</v>
      </c>
      <c r="S28" s="34">
        <v>1489.0608120747909</v>
      </c>
      <c r="T28" s="34">
        <v>962.33999441077265</v>
      </c>
      <c r="U28" s="34">
        <v>800.17858585700128</v>
      </c>
      <c r="V28" s="34">
        <v>603.78478589667623</v>
      </c>
      <c r="W28" s="34">
        <v>594.31068292949442</v>
      </c>
      <c r="X28" s="34">
        <v>688.42779394361196</v>
      </c>
      <c r="Y28" s="34">
        <v>594.26965456386324</v>
      </c>
      <c r="Z28" s="34">
        <v>764.64137999478999</v>
      </c>
      <c r="AA28" s="34">
        <v>949.68601610714029</v>
      </c>
      <c r="AB28" s="34">
        <v>1025.8248980477192</v>
      </c>
      <c r="AC28" s="34">
        <v>1019.2945208107093</v>
      </c>
      <c r="AD28" s="34">
        <v>988.0756943528088</v>
      </c>
      <c r="AE28" s="34">
        <v>943.37653365285871</v>
      </c>
      <c r="AF28" s="34">
        <v>908.39164361748976</v>
      </c>
      <c r="AG28" s="34">
        <v>888.9153915942502</v>
      </c>
      <c r="AH28" s="34">
        <v>834.58832434916485</v>
      </c>
      <c r="AI28" s="34">
        <v>880.17852983105195</v>
      </c>
      <c r="AJ28" s="34">
        <v>853.04016410544284</v>
      </c>
      <c r="AK28" s="34">
        <v>827.59806726181159</v>
      </c>
      <c r="AL28" s="34">
        <v>-51.580874988024547</v>
      </c>
      <c r="AO28" s="35"/>
    </row>
    <row r="29" spans="2:44" x14ac:dyDescent="0.2">
      <c r="B29" s="48" t="s">
        <v>81</v>
      </c>
      <c r="C29" s="34" t="s">
        <v>237</v>
      </c>
      <c r="D29" s="34" t="s">
        <v>237</v>
      </c>
      <c r="E29" s="34" t="s">
        <v>237</v>
      </c>
      <c r="F29" s="34" t="s">
        <v>237</v>
      </c>
      <c r="G29" s="34" t="s">
        <v>237</v>
      </c>
      <c r="H29" s="34" t="s">
        <v>237</v>
      </c>
      <c r="I29" s="34" t="s">
        <v>237</v>
      </c>
      <c r="J29" s="34" t="s">
        <v>237</v>
      </c>
      <c r="K29" s="34" t="s">
        <v>237</v>
      </c>
      <c r="L29" s="34" t="s">
        <v>237</v>
      </c>
      <c r="M29" s="34" t="s">
        <v>237</v>
      </c>
      <c r="N29" s="34" t="s">
        <v>237</v>
      </c>
      <c r="O29" s="34" t="s">
        <v>237</v>
      </c>
      <c r="P29" s="34" t="s">
        <v>237</v>
      </c>
      <c r="Q29" s="34" t="s">
        <v>237</v>
      </c>
      <c r="R29" s="34" t="s">
        <v>237</v>
      </c>
      <c r="S29" s="34" t="s">
        <v>237</v>
      </c>
      <c r="T29" s="34" t="s">
        <v>237</v>
      </c>
      <c r="U29" s="34" t="s">
        <v>237</v>
      </c>
      <c r="V29" s="34" t="s">
        <v>237</v>
      </c>
      <c r="W29" s="34" t="s">
        <v>237</v>
      </c>
      <c r="X29" s="34" t="s">
        <v>237</v>
      </c>
      <c r="Y29" s="34" t="s">
        <v>237</v>
      </c>
      <c r="Z29" s="34" t="s">
        <v>237</v>
      </c>
      <c r="AA29" s="34" t="s">
        <v>237</v>
      </c>
      <c r="AB29" s="34" t="s">
        <v>237</v>
      </c>
      <c r="AC29" s="34" t="s">
        <v>237</v>
      </c>
      <c r="AD29" s="34" t="s">
        <v>237</v>
      </c>
      <c r="AE29" s="34" t="s">
        <v>237</v>
      </c>
      <c r="AF29" s="34" t="s">
        <v>237</v>
      </c>
      <c r="AG29" s="34" t="s">
        <v>237</v>
      </c>
      <c r="AH29" s="34" t="s">
        <v>237</v>
      </c>
      <c r="AI29" s="34" t="s">
        <v>237</v>
      </c>
      <c r="AJ29" s="34" t="s">
        <v>237</v>
      </c>
      <c r="AK29" s="34" t="s">
        <v>237</v>
      </c>
      <c r="AL29" s="34" t="s">
        <v>238</v>
      </c>
      <c r="AM29" s="35"/>
    </row>
    <row r="30" spans="2:44" x14ac:dyDescent="0.2">
      <c r="B30" s="49" t="s">
        <v>20</v>
      </c>
      <c r="C30" s="50">
        <v>61998.308672653788</v>
      </c>
      <c r="D30" s="50">
        <v>62672.000489461025</v>
      </c>
      <c r="E30" s="50">
        <v>62578.050356376967</v>
      </c>
      <c r="F30" s="50">
        <v>63204.203747786487</v>
      </c>
      <c r="G30" s="50">
        <v>64361.762529019077</v>
      </c>
      <c r="H30" s="50">
        <v>66568.484434851416</v>
      </c>
      <c r="I30" s="50">
        <v>68635.491413756681</v>
      </c>
      <c r="J30" s="50">
        <v>69388.813845475597</v>
      </c>
      <c r="K30" s="50">
        <v>71708.775979873913</v>
      </c>
      <c r="L30" s="50">
        <v>72426.523150129273</v>
      </c>
      <c r="M30" s="50">
        <v>75175.443219448935</v>
      </c>
      <c r="N30" s="50">
        <v>79113.450897437811</v>
      </c>
      <c r="O30" s="50">
        <v>76532.687261447325</v>
      </c>
      <c r="P30" s="50">
        <v>76965.785476540957</v>
      </c>
      <c r="Q30" s="50">
        <v>75161.628638534385</v>
      </c>
      <c r="R30" s="50">
        <v>76282.866206401348</v>
      </c>
      <c r="S30" s="50">
        <v>73634.392016514292</v>
      </c>
      <c r="T30" s="50">
        <v>72585.915869040531</v>
      </c>
      <c r="U30" s="50">
        <v>70953.08688272156</v>
      </c>
      <c r="V30" s="50">
        <v>65098.601189690344</v>
      </c>
      <c r="W30" s="50">
        <v>65848.437425275435</v>
      </c>
      <c r="X30" s="50">
        <v>61154.774841347862</v>
      </c>
      <c r="Y30" s="50">
        <v>61103.100862975574</v>
      </c>
      <c r="Z30" s="50">
        <v>60999.174973036017</v>
      </c>
      <c r="AA30" s="50">
        <v>60887.425806751206</v>
      </c>
      <c r="AB30" s="50">
        <v>63286.595350023097</v>
      </c>
      <c r="AC30" s="50">
        <v>65296.262759970414</v>
      </c>
      <c r="AD30" s="50">
        <v>65846.398460591226</v>
      </c>
      <c r="AE30" s="50">
        <v>64500.449189785671</v>
      </c>
      <c r="AF30" s="50">
        <v>62602.784379624252</v>
      </c>
      <c r="AG30" s="50">
        <v>60768.158551789529</v>
      </c>
      <c r="AH30" s="50">
        <v>63012.026259070713</v>
      </c>
      <c r="AI30" s="50">
        <v>61374.843206870246</v>
      </c>
      <c r="AJ30" s="50">
        <v>57851.833745012475</v>
      </c>
      <c r="AK30" s="50">
        <v>56339.582054474384</v>
      </c>
      <c r="AL30" s="50">
        <v>-9.1272274023748565</v>
      </c>
      <c r="AM30" s="35"/>
    </row>
    <row r="32" spans="2:44" x14ac:dyDescent="0.2"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</row>
    <row r="33" spans="2:40" x14ac:dyDescent="0.2"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</row>
    <row r="34" spans="2:40" x14ac:dyDescent="0.2">
      <c r="N34" s="52"/>
      <c r="AM34" s="225" t="s">
        <v>175</v>
      </c>
      <c r="AN34" s="225" t="s">
        <v>176</v>
      </c>
    </row>
    <row r="35" spans="2:40" x14ac:dyDescent="0.2">
      <c r="B35" s="29" t="s">
        <v>172</v>
      </c>
      <c r="C35" s="39">
        <f>C24/C15</f>
        <v>0.55829731220666845</v>
      </c>
      <c r="D35" s="39">
        <f t="shared" ref="D35:AG35" si="0">D24/D15</f>
        <v>0.56729058934687304</v>
      </c>
      <c r="E35" s="39">
        <f t="shared" si="0"/>
        <v>0.56518716193802265</v>
      </c>
      <c r="F35" s="39">
        <f t="shared" si="0"/>
        <v>0.56363579372940209</v>
      </c>
      <c r="G35" s="39">
        <f t="shared" si="0"/>
        <v>0.56745694833321458</v>
      </c>
      <c r="H35" s="39">
        <f t="shared" si="0"/>
        <v>0.56921029876544793</v>
      </c>
      <c r="I35" s="39">
        <f t="shared" si="0"/>
        <v>0.57588581864464383</v>
      </c>
      <c r="J35" s="39">
        <f t="shared" si="0"/>
        <v>0.5812023622771777</v>
      </c>
      <c r="K35" s="39">
        <f t="shared" si="0"/>
        <v>0.59282469479324451</v>
      </c>
      <c r="L35" s="39">
        <f t="shared" si="0"/>
        <v>0.60367741224853066</v>
      </c>
      <c r="M35" s="39">
        <f t="shared" si="0"/>
        <v>0.61841615516643944</v>
      </c>
      <c r="N35" s="39">
        <f t="shared" si="0"/>
        <v>0.63074843961497729</v>
      </c>
      <c r="O35" s="39">
        <f t="shared" si="0"/>
        <v>0.63047947952893935</v>
      </c>
      <c r="P35" s="39">
        <f t="shared" si="0"/>
        <v>0.63681617911234512</v>
      </c>
      <c r="Q35" s="39">
        <f t="shared" si="0"/>
        <v>0.63907126789037205</v>
      </c>
      <c r="R35" s="39">
        <f t="shared" si="0"/>
        <v>0.65246698334733988</v>
      </c>
      <c r="S35" s="39">
        <f t="shared" si="0"/>
        <v>0.65387040934245266</v>
      </c>
      <c r="T35" s="39">
        <f t="shared" si="0"/>
        <v>0.65873572795083979</v>
      </c>
      <c r="U35" s="39">
        <f t="shared" si="0"/>
        <v>0.66738501031920217</v>
      </c>
      <c r="V35" s="39">
        <f t="shared" si="0"/>
        <v>0.65761391220678156</v>
      </c>
      <c r="W35" s="39">
        <f t="shared" si="0"/>
        <v>0.65605987699093926</v>
      </c>
      <c r="X35" s="39">
        <f t="shared" si="0"/>
        <v>0.63966394863329035</v>
      </c>
      <c r="Y35" s="39">
        <f t="shared" si="0"/>
        <v>0.63548888241428403</v>
      </c>
      <c r="Z35" s="39">
        <f t="shared" si="0"/>
        <v>0.61971054206407084</v>
      </c>
      <c r="AA35" s="39">
        <f t="shared" si="0"/>
        <v>0.607413554028434</v>
      </c>
      <c r="AB35" s="39">
        <f t="shared" si="0"/>
        <v>0.6114163499908164</v>
      </c>
      <c r="AC35" s="39">
        <f t="shared" si="0"/>
        <v>0.61342212279830521</v>
      </c>
      <c r="AD35" s="39">
        <f t="shared" si="0"/>
        <v>0.59952080645212125</v>
      </c>
      <c r="AE35" s="39">
        <f t="shared" si="0"/>
        <v>0.59844445967001925</v>
      </c>
      <c r="AF35" s="39">
        <f t="shared" si="0"/>
        <v>0.5899570903470156</v>
      </c>
      <c r="AG35" s="39">
        <f t="shared" si="0"/>
        <v>0.57556086096106585</v>
      </c>
      <c r="AH35" s="39">
        <f t="shared" ref="AH35:AI35" si="1">AH24/AH15</f>
        <v>0.58159638468791997</v>
      </c>
      <c r="AI35" s="39">
        <f t="shared" si="1"/>
        <v>0.58244317046651051</v>
      </c>
      <c r="AJ35" s="39">
        <f t="shared" ref="AJ35:AK35" si="2">AJ24/AJ15</f>
        <v>0.57301752509494175</v>
      </c>
      <c r="AK35" s="39">
        <f t="shared" si="2"/>
        <v>0.57569412010569765</v>
      </c>
      <c r="AM35" s="224">
        <f>MAX(C35:AK35)</f>
        <v>0.66738501031920217</v>
      </c>
      <c r="AN35" s="224">
        <f>MIN(C35:AK35)</f>
        <v>0.55829731220666845</v>
      </c>
    </row>
    <row r="36" spans="2:40" x14ac:dyDescent="0.2">
      <c r="B36" s="29" t="s">
        <v>173</v>
      </c>
      <c r="C36" s="39">
        <f>C25/C15</f>
        <v>5.6104672392516895E-2</v>
      </c>
      <c r="D36" s="39">
        <f t="shared" ref="D36:AG36" si="3">D25/D15</f>
        <v>5.0295441937745287E-2</v>
      </c>
      <c r="E36" s="39">
        <f t="shared" si="3"/>
        <v>4.8988657235482534E-2</v>
      </c>
      <c r="F36" s="39">
        <f t="shared" si="3"/>
        <v>4.8563102144801772E-2</v>
      </c>
      <c r="G36" s="39">
        <f t="shared" si="3"/>
        <v>5.217708185039685E-2</v>
      </c>
      <c r="H36" s="39">
        <f t="shared" si="3"/>
        <v>5.0688409488206819E-2</v>
      </c>
      <c r="I36" s="39">
        <f t="shared" si="3"/>
        <v>5.1865300195735861E-2</v>
      </c>
      <c r="J36" s="39">
        <f t="shared" si="3"/>
        <v>5.7669254634447331E-2</v>
      </c>
      <c r="K36" s="39">
        <f t="shared" si="3"/>
        <v>5.2370998308764946E-2</v>
      </c>
      <c r="L36" s="39">
        <f t="shared" si="3"/>
        <v>5.3379948686731959E-2</v>
      </c>
      <c r="M36" s="39">
        <f t="shared" si="3"/>
        <v>6.2923795896392534E-2</v>
      </c>
      <c r="N36" s="39">
        <f t="shared" si="3"/>
        <v>6.2174475279970907E-2</v>
      </c>
      <c r="O36" s="39">
        <f t="shared" si="3"/>
        <v>5.6744150681677423E-2</v>
      </c>
      <c r="P36" s="39">
        <f t="shared" si="3"/>
        <v>4.7972774205182311E-2</v>
      </c>
      <c r="Q36" s="39">
        <f t="shared" si="3"/>
        <v>5.1298020746583919E-2</v>
      </c>
      <c r="R36" s="39">
        <f t="shared" si="3"/>
        <v>5.4287414933228341E-2</v>
      </c>
      <c r="S36" s="39">
        <f t="shared" si="3"/>
        <v>5.3874078505150282E-2</v>
      </c>
      <c r="T36" s="39">
        <f t="shared" si="3"/>
        <v>5.5168152946069561E-2</v>
      </c>
      <c r="U36" s="39">
        <f t="shared" si="3"/>
        <v>5.193471758408949E-2</v>
      </c>
      <c r="V36" s="39">
        <f t="shared" si="3"/>
        <v>4.3128608828418791E-2</v>
      </c>
      <c r="W36" s="39">
        <f t="shared" si="3"/>
        <v>3.966388028002777E-2</v>
      </c>
      <c r="X36" s="39">
        <f t="shared" si="3"/>
        <v>4.0209882363334795E-2</v>
      </c>
      <c r="Y36" s="39">
        <f t="shared" si="3"/>
        <v>4.3228614784744455E-2</v>
      </c>
      <c r="Z36" s="39">
        <f t="shared" si="3"/>
        <v>4.2490128524308855E-2</v>
      </c>
      <c r="AA36" s="39">
        <f t="shared" si="3"/>
        <v>4.9554964040224705E-2</v>
      </c>
      <c r="AB36" s="39">
        <f t="shared" si="3"/>
        <v>5.0638802432552948E-2</v>
      </c>
      <c r="AC36" s="39">
        <f t="shared" si="3"/>
        <v>5.2176212324135197E-2</v>
      </c>
      <c r="AD36" s="39">
        <f t="shared" si="3"/>
        <v>5.2964272843027557E-2</v>
      </c>
      <c r="AE36" s="39">
        <f t="shared" si="3"/>
        <v>4.9183849115917951E-2</v>
      </c>
      <c r="AF36" s="39">
        <f t="shared" si="3"/>
        <v>4.9745460314684041E-2</v>
      </c>
      <c r="AG36" s="39">
        <f t="shared" si="3"/>
        <v>4.6209685220886899E-2</v>
      </c>
      <c r="AH36" s="39">
        <f t="shared" ref="AH36:AI36" si="4">AH25/AH15</f>
        <v>5.090783054960895E-2</v>
      </c>
      <c r="AI36" s="39">
        <f t="shared" si="4"/>
        <v>4.8255703454467364E-2</v>
      </c>
      <c r="AJ36" s="39">
        <f t="shared" ref="AJ36:AK36" si="5">AJ25/AJ15</f>
        <v>4.8263038727584681E-2</v>
      </c>
      <c r="AK36" s="39">
        <f t="shared" si="5"/>
        <v>4.4029867356848197E-2</v>
      </c>
      <c r="AM36" s="224">
        <f>MAX(C36:AK36)</f>
        <v>6.2923795896392534E-2</v>
      </c>
      <c r="AN36" s="224">
        <f>MIN(C36:AK36)</f>
        <v>3.966388028002777E-2</v>
      </c>
    </row>
    <row r="37" spans="2:40" x14ac:dyDescent="0.2">
      <c r="B37" s="29" t="s">
        <v>129</v>
      </c>
      <c r="C37" s="39">
        <f t="shared" ref="C37:AG37" si="6">C26/C15</f>
        <v>0.35489910345445214</v>
      </c>
      <c r="D37" s="39">
        <f t="shared" si="6"/>
        <v>0.35064115319903061</v>
      </c>
      <c r="E37" s="39">
        <f t="shared" si="6"/>
        <v>0.35275722662838194</v>
      </c>
      <c r="F37" s="39">
        <f t="shared" si="6"/>
        <v>0.35401222877536592</v>
      </c>
      <c r="G37" s="39">
        <f t="shared" si="6"/>
        <v>0.34648793769288605</v>
      </c>
      <c r="H37" s="39">
        <f t="shared" si="6"/>
        <v>0.34632840928886105</v>
      </c>
      <c r="I37" s="39">
        <f t="shared" si="6"/>
        <v>0.34177876369629284</v>
      </c>
      <c r="J37" s="39">
        <f t="shared" si="6"/>
        <v>0.33616219833391531</v>
      </c>
      <c r="K37" s="39">
        <f t="shared" si="6"/>
        <v>0.33001784435169063</v>
      </c>
      <c r="L37" s="39">
        <f t="shared" si="6"/>
        <v>0.31853438759853431</v>
      </c>
      <c r="M37" s="39">
        <f t="shared" si="6"/>
        <v>0.29482013775312804</v>
      </c>
      <c r="N37" s="39">
        <f t="shared" si="6"/>
        <v>0.28215984975866659</v>
      </c>
      <c r="O37" s="39">
        <f t="shared" si="6"/>
        <v>0.28550856740398883</v>
      </c>
      <c r="P37" s="39">
        <f t="shared" si="6"/>
        <v>0.28731370631070624</v>
      </c>
      <c r="Q37" s="39">
        <f t="shared" si="6"/>
        <v>0.28551091290040487</v>
      </c>
      <c r="R37" s="39">
        <f t="shared" si="6"/>
        <v>0.27249260534166925</v>
      </c>
      <c r="S37" s="39">
        <f t="shared" si="6"/>
        <v>0.27073386121176407</v>
      </c>
      <c r="T37" s="39">
        <f t="shared" si="6"/>
        <v>0.27205677495008818</v>
      </c>
      <c r="U37" s="39">
        <f t="shared" si="6"/>
        <v>0.26887635088958373</v>
      </c>
      <c r="V37" s="39">
        <f t="shared" si="6"/>
        <v>0.2895235912616913</v>
      </c>
      <c r="W37" s="39">
        <f t="shared" si="6"/>
        <v>0.29463713803947544</v>
      </c>
      <c r="X37" s="39">
        <f t="shared" si="6"/>
        <v>0.30819285062092938</v>
      </c>
      <c r="Y37" s="39">
        <f t="shared" si="6"/>
        <v>0.31107369801439883</v>
      </c>
      <c r="Z37" s="39">
        <f t="shared" si="6"/>
        <v>0.32458442662040232</v>
      </c>
      <c r="AA37" s="39">
        <f t="shared" si="6"/>
        <v>0.32663869457597999</v>
      </c>
      <c r="AB37" s="39">
        <f t="shared" si="6"/>
        <v>0.32092648108228261</v>
      </c>
      <c r="AC37" s="39">
        <f t="shared" si="6"/>
        <v>0.31811721851337815</v>
      </c>
      <c r="AD37" s="39">
        <f t="shared" si="6"/>
        <v>0.33153742303763678</v>
      </c>
      <c r="AE37" s="39">
        <f t="shared" si="6"/>
        <v>0.33703273284609642</v>
      </c>
      <c r="AF37" s="39">
        <f t="shared" si="6"/>
        <v>0.34508099936543962</v>
      </c>
      <c r="AG37" s="39">
        <f t="shared" si="6"/>
        <v>0.36278342033821726</v>
      </c>
      <c r="AH37" s="39">
        <f t="shared" ref="AH37:AI37" si="7">AH26/AH15</f>
        <v>0.35361838055392431</v>
      </c>
      <c r="AI37" s="39">
        <f t="shared" si="7"/>
        <v>0.35435900734162162</v>
      </c>
      <c r="AJ37" s="39">
        <f t="shared" ref="AJ37:AK37" si="8">AJ26/AJ15</f>
        <v>0.36317764730537805</v>
      </c>
      <c r="AK37" s="39">
        <f t="shared" si="8"/>
        <v>0.36490042817920065</v>
      </c>
      <c r="AM37" s="224">
        <f>MAX(C37:AK37)</f>
        <v>0.36490042817920065</v>
      </c>
      <c r="AN37" s="224">
        <f>MIN(C37:AK37)</f>
        <v>0.26887635088958373</v>
      </c>
    </row>
    <row r="38" spans="2:40" x14ac:dyDescent="0.2">
      <c r="B38" s="29" t="s">
        <v>174</v>
      </c>
      <c r="C38" s="39">
        <f>C28/C15</f>
        <v>3.0698911946362588E-2</v>
      </c>
      <c r="D38" s="39">
        <f t="shared" ref="D38:AG38" si="9">D28/D15</f>
        <v>3.1772815516351083E-2</v>
      </c>
      <c r="E38" s="39">
        <f t="shared" si="9"/>
        <v>3.3066954198112945E-2</v>
      </c>
      <c r="F38" s="39">
        <f t="shared" si="9"/>
        <v>3.3788875350430306E-2</v>
      </c>
      <c r="G38" s="39">
        <f t="shared" si="9"/>
        <v>3.3878032123502391E-2</v>
      </c>
      <c r="H38" s="39">
        <f t="shared" si="9"/>
        <v>3.3772882457484187E-2</v>
      </c>
      <c r="I38" s="39">
        <f t="shared" si="9"/>
        <v>3.0470117463327576E-2</v>
      </c>
      <c r="J38" s="39">
        <f t="shared" si="9"/>
        <v>2.4966184754459716E-2</v>
      </c>
      <c r="K38" s="39">
        <f t="shared" si="9"/>
        <v>2.4786462546300046E-2</v>
      </c>
      <c r="L38" s="39">
        <f t="shared" si="9"/>
        <v>2.4408251466203023E-2</v>
      </c>
      <c r="M38" s="39">
        <f t="shared" si="9"/>
        <v>2.3839911184040063E-2</v>
      </c>
      <c r="N38" s="39">
        <f t="shared" si="9"/>
        <v>2.4917235346385336E-2</v>
      </c>
      <c r="O38" s="39">
        <f t="shared" si="9"/>
        <v>2.7267802385394439E-2</v>
      </c>
      <c r="P38" s="39">
        <f t="shared" si="9"/>
        <v>2.7897340371766322E-2</v>
      </c>
      <c r="Q38" s="39">
        <f t="shared" si="9"/>
        <v>2.411979846263923E-2</v>
      </c>
      <c r="R38" s="39">
        <f t="shared" si="9"/>
        <v>2.0752996377762688E-2</v>
      </c>
      <c r="S38" s="39">
        <f t="shared" si="9"/>
        <v>2.1521650940632936E-2</v>
      </c>
      <c r="T38" s="39">
        <f t="shared" si="9"/>
        <v>1.4039344153002623E-2</v>
      </c>
      <c r="U38" s="39">
        <f t="shared" si="9"/>
        <v>1.1803921207124526E-2</v>
      </c>
      <c r="V38" s="39">
        <f t="shared" si="9"/>
        <v>9.7338877031083668E-3</v>
      </c>
      <c r="W38" s="39">
        <f t="shared" si="9"/>
        <v>9.6391046895575108E-3</v>
      </c>
      <c r="X38" s="39">
        <f t="shared" si="9"/>
        <v>1.1933318382445508E-2</v>
      </c>
      <c r="Y38" s="39">
        <f t="shared" si="9"/>
        <v>1.0208804786572823E-2</v>
      </c>
      <c r="Z38" s="39">
        <f t="shared" si="9"/>
        <v>1.3214902791218033E-2</v>
      </c>
      <c r="AA38" s="39">
        <f t="shared" si="9"/>
        <v>1.639278735536135E-2</v>
      </c>
      <c r="AB38" s="39">
        <f t="shared" si="9"/>
        <v>1.7018366494348045E-2</v>
      </c>
      <c r="AC38" s="39">
        <f t="shared" si="9"/>
        <v>1.6284446364181474E-2</v>
      </c>
      <c r="AD38" s="39">
        <f t="shared" si="9"/>
        <v>1.5977497667214458E-2</v>
      </c>
      <c r="AE38" s="39">
        <f t="shared" si="9"/>
        <v>1.5338958367966372E-2</v>
      </c>
      <c r="AF38" s="39">
        <f t="shared" si="9"/>
        <v>1.5216449972860794E-2</v>
      </c>
      <c r="AG38" s="39">
        <f t="shared" si="9"/>
        <v>1.5446033479830071E-2</v>
      </c>
      <c r="AH38" s="39">
        <f t="shared" ref="AH38:AI38" si="10">AH28/AH15</f>
        <v>1.3877404208546733E-2</v>
      </c>
      <c r="AI38" s="39">
        <f t="shared" si="10"/>
        <v>1.4942118737400509E-2</v>
      </c>
      <c r="AJ38" s="39">
        <f t="shared" ref="AJ38:AK38" si="11">AJ28/AJ15</f>
        <v>1.5541788872095636E-2</v>
      </c>
      <c r="AK38" s="39">
        <f t="shared" si="11"/>
        <v>1.5375584358253648E-2</v>
      </c>
      <c r="AM38" s="224">
        <f>MAX(C38:AK38)</f>
        <v>3.3878032123502391E-2</v>
      </c>
      <c r="AN38" s="224">
        <f>MIN(C38:AK38)</f>
        <v>9.6391046895575108E-3</v>
      </c>
    </row>
    <row r="40" spans="2:40" x14ac:dyDescent="0.2"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</row>
    <row r="41" spans="2:40" x14ac:dyDescent="0.2"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</row>
    <row r="43" spans="2:40" x14ac:dyDescent="0.2">
      <c r="B43" s="46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</row>
    <row r="44" spans="2:40" x14ac:dyDescent="0.2">
      <c r="B44" s="46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</row>
    <row r="45" spans="2:40" x14ac:dyDescent="0.2">
      <c r="B45" s="46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</row>
    <row r="46" spans="2:40" x14ac:dyDescent="0.2">
      <c r="B46" s="46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</row>
    <row r="47" spans="2:40" x14ac:dyDescent="0.2">
      <c r="B47" s="46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</row>
    <row r="48" spans="2:40" x14ac:dyDescent="0.2">
      <c r="B48" s="46"/>
      <c r="C48" s="53"/>
      <c r="D48" s="53"/>
      <c r="E48" s="53"/>
      <c r="F48" s="53"/>
      <c r="G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</row>
    <row r="49" spans="2:37" x14ac:dyDescent="0.2">
      <c r="B49" s="54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</row>
  </sheetData>
  <pageMargins left="0.2" right="0.19" top="0.55000000000000004" bottom="0.61" header="0.28000000000000003" footer="0.27"/>
  <pageSetup paperSize="9" scale="8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O11"/>
  <sheetViews>
    <sheetView zoomScale="75" zoomScaleNormal="75" workbookViewId="0"/>
  </sheetViews>
  <sheetFormatPr defaultColWidth="9.140625" defaultRowHeight="15" x14ac:dyDescent="0.2"/>
  <cols>
    <col min="1" max="1" width="6" style="29" customWidth="1"/>
    <col min="2" max="2" width="24.7109375" style="29" customWidth="1"/>
    <col min="3" max="3" width="7.7109375" style="29" customWidth="1"/>
    <col min="4" max="38" width="8.5703125" style="29" customWidth="1"/>
    <col min="39" max="39" width="9.140625" style="29"/>
    <col min="40" max="41" width="8.5703125" style="29" customWidth="1"/>
    <col min="42" max="16384" width="9.140625" style="29"/>
  </cols>
  <sheetData>
    <row r="1" spans="2:41" x14ac:dyDescent="0.2">
      <c r="B1" s="28" t="s">
        <v>224</v>
      </c>
      <c r="C1" s="28"/>
      <c r="AN1" s="36"/>
    </row>
    <row r="3" spans="2:41" x14ac:dyDescent="0.2">
      <c r="B3" s="30"/>
      <c r="C3" s="30"/>
      <c r="D3" s="31">
        <v>1990</v>
      </c>
      <c r="E3" s="31">
        <v>1991</v>
      </c>
      <c r="F3" s="31">
        <v>1992</v>
      </c>
      <c r="G3" s="31">
        <v>1993</v>
      </c>
      <c r="H3" s="31">
        <v>1994</v>
      </c>
      <c r="I3" s="31">
        <v>1995</v>
      </c>
      <c r="J3" s="31">
        <v>1996</v>
      </c>
      <c r="K3" s="31">
        <v>1997</v>
      </c>
      <c r="L3" s="31">
        <v>1998</v>
      </c>
      <c r="M3" s="31">
        <v>1999</v>
      </c>
      <c r="N3" s="31">
        <v>2000</v>
      </c>
      <c r="O3" s="31">
        <v>2001</v>
      </c>
      <c r="P3" s="31">
        <v>2002</v>
      </c>
      <c r="Q3" s="31">
        <v>2003</v>
      </c>
      <c r="R3" s="31">
        <v>2004</v>
      </c>
      <c r="S3" s="31">
        <v>2005</v>
      </c>
      <c r="T3" s="31">
        <v>2006</v>
      </c>
      <c r="U3" s="31">
        <v>2007</v>
      </c>
      <c r="V3" s="31">
        <v>2008</v>
      </c>
      <c r="W3" s="31">
        <v>2009</v>
      </c>
      <c r="X3" s="31">
        <v>2010</v>
      </c>
      <c r="Y3" s="31">
        <v>2011</v>
      </c>
      <c r="Z3" s="31">
        <v>2012</v>
      </c>
      <c r="AA3" s="31">
        <v>2013</v>
      </c>
      <c r="AB3" s="31">
        <v>2014</v>
      </c>
      <c r="AC3" s="31">
        <v>2015</v>
      </c>
      <c r="AD3" s="31">
        <v>2016</v>
      </c>
      <c r="AE3" s="31">
        <v>2017</v>
      </c>
      <c r="AF3" s="31">
        <v>2018</v>
      </c>
      <c r="AG3" s="31">
        <v>2019</v>
      </c>
      <c r="AH3" s="31">
        <v>2020</v>
      </c>
      <c r="AI3" s="31">
        <v>2021</v>
      </c>
      <c r="AJ3" s="31">
        <v>2022</v>
      </c>
      <c r="AK3" s="31">
        <v>2023</v>
      </c>
      <c r="AL3" s="31">
        <v>2024</v>
      </c>
      <c r="AN3" s="31">
        <f>D3</f>
        <v>1990</v>
      </c>
      <c r="AO3" s="31">
        <v>2024</v>
      </c>
    </row>
    <row r="4" spans="2:41" x14ac:dyDescent="0.2">
      <c r="B4" s="33" t="s">
        <v>137</v>
      </c>
      <c r="C4" s="33"/>
      <c r="D4" s="55">
        <v>32871.061679555096</v>
      </c>
      <c r="E4" s="55">
        <v>33791.31280578638</v>
      </c>
      <c r="F4" s="55">
        <v>33603.870615706124</v>
      </c>
      <c r="G4" s="55">
        <v>33813.041059703624</v>
      </c>
      <c r="H4" s="55">
        <v>34946.348592808048</v>
      </c>
      <c r="I4" s="55">
        <v>35951.60495845745</v>
      </c>
      <c r="J4" s="55">
        <v>37537.940749591689</v>
      </c>
      <c r="K4" s="55">
        <v>38867.75811214956</v>
      </c>
      <c r="L4" s="55">
        <v>40757.537710258795</v>
      </c>
      <c r="M4" s="55">
        <v>42487.18373848436</v>
      </c>
      <c r="N4" s="55">
        <v>45288.593909839263</v>
      </c>
      <c r="O4" s="55">
        <v>47632.380487382557</v>
      </c>
      <c r="P4" s="55">
        <v>46088.326573565762</v>
      </c>
      <c r="Q4" s="55">
        <v>45676.665209281091</v>
      </c>
      <c r="R4" s="55">
        <v>46141.154152901618</v>
      </c>
      <c r="S4" s="55">
        <v>48048.820946569191</v>
      </c>
      <c r="T4" s="55">
        <v>47491.091245801217</v>
      </c>
      <c r="U4" s="55">
        <v>47525.997288341998</v>
      </c>
      <c r="V4" s="55">
        <v>47229.972420323138</v>
      </c>
      <c r="W4" s="55">
        <v>42051.173921085057</v>
      </c>
      <c r="X4" s="55">
        <v>41663.35849984266</v>
      </c>
      <c r="Y4" s="55">
        <v>37928.639496810203</v>
      </c>
      <c r="Z4" s="55">
        <v>38097.146353620861</v>
      </c>
      <c r="AA4" s="55">
        <v>37157.723962429001</v>
      </c>
      <c r="AB4" s="55">
        <v>36730.110102267128</v>
      </c>
      <c r="AC4" s="55">
        <v>38580.385833062508</v>
      </c>
      <c r="AD4" s="55">
        <v>40230.195544437986</v>
      </c>
      <c r="AE4" s="55">
        <v>38890.988333360692</v>
      </c>
      <c r="AF4" s="55">
        <v>38758.733427283623</v>
      </c>
      <c r="AG4" s="55">
        <v>37047.062914920905</v>
      </c>
      <c r="AH4" s="55">
        <v>34911.630671190658</v>
      </c>
      <c r="AI4" s="55">
        <v>37324.053596853293</v>
      </c>
      <c r="AJ4" s="55">
        <v>36518.002949454967</v>
      </c>
      <c r="AK4" s="55">
        <v>33382.815345493334</v>
      </c>
      <c r="AL4" s="55">
        <v>32639.245080110824</v>
      </c>
      <c r="AM4" s="35"/>
      <c r="AN4" s="39">
        <f>D4/SUM(D$4:D$7)</f>
        <v>0.59038346237293549</v>
      </c>
      <c r="AO4" s="39">
        <f>AL4/SUM(AL$4:AL$7)</f>
        <v>0.60639033121400376</v>
      </c>
    </row>
    <row r="5" spans="2:41" x14ac:dyDescent="0.2">
      <c r="B5" s="33" t="s">
        <v>138</v>
      </c>
      <c r="C5" s="33"/>
      <c r="D5" s="55">
        <v>16534.252284750823</v>
      </c>
      <c r="E5" s="55">
        <v>16781.542087520873</v>
      </c>
      <c r="F5" s="55">
        <v>17002.769152155113</v>
      </c>
      <c r="G5" s="55">
        <v>17055.647993424755</v>
      </c>
      <c r="H5" s="55">
        <v>16996.784553111342</v>
      </c>
      <c r="I5" s="55">
        <v>17049.320396011302</v>
      </c>
      <c r="J5" s="55">
        <v>17326.662330858871</v>
      </c>
      <c r="K5" s="55">
        <v>17316.585424972414</v>
      </c>
      <c r="L5" s="55">
        <v>17586.046892000417</v>
      </c>
      <c r="M5" s="55">
        <v>17067.265422864515</v>
      </c>
      <c r="N5" s="55">
        <v>16423.878637297363</v>
      </c>
      <c r="O5" s="55">
        <v>16458.966619129664</v>
      </c>
      <c r="P5" s="55">
        <v>16370.334377883817</v>
      </c>
      <c r="Q5" s="55">
        <v>17071.561492677785</v>
      </c>
      <c r="R5" s="55">
        <v>15995.322953395789</v>
      </c>
      <c r="S5" s="55">
        <v>15402.440759632842</v>
      </c>
      <c r="T5" s="55">
        <v>15218.558536477787</v>
      </c>
      <c r="U5" s="55">
        <v>14680.178311030675</v>
      </c>
      <c r="V5" s="55">
        <v>14352.741864425352</v>
      </c>
      <c r="W5" s="55">
        <v>13939.990657973021</v>
      </c>
      <c r="X5" s="55">
        <v>13725.049219089569</v>
      </c>
      <c r="Y5" s="55">
        <v>13878.002309848913</v>
      </c>
      <c r="Z5" s="55">
        <v>14138.070778671934</v>
      </c>
      <c r="AA5" s="55">
        <v>14352.529622851975</v>
      </c>
      <c r="AB5" s="55">
        <v>14922.293450740193</v>
      </c>
      <c r="AC5" s="55">
        <v>15364.500633184965</v>
      </c>
      <c r="AD5" s="55">
        <v>15814.053362245515</v>
      </c>
      <c r="AE5" s="55">
        <v>16170.642727954119</v>
      </c>
      <c r="AF5" s="55">
        <v>16028.052794062696</v>
      </c>
      <c r="AG5" s="55">
        <v>16157.378090898443</v>
      </c>
      <c r="AH5" s="55">
        <v>16314.561576081202</v>
      </c>
      <c r="AI5" s="55">
        <v>16270.269391728603</v>
      </c>
      <c r="AJ5" s="55">
        <v>16270.51105310397</v>
      </c>
      <c r="AK5" s="55">
        <v>15878.461549362341</v>
      </c>
      <c r="AL5" s="55">
        <v>15495.125804123278</v>
      </c>
      <c r="AM5" s="35"/>
      <c r="AN5" s="39">
        <f>D5/SUM(D$4:D$7)</f>
        <v>0.29696482598522905</v>
      </c>
      <c r="AO5" s="39">
        <f t="shared" ref="AO5:AO7" si="0">AL5/SUM(AL$4:AL$7)</f>
        <v>0.28787719953396257</v>
      </c>
    </row>
    <row r="6" spans="2:41" x14ac:dyDescent="0.2">
      <c r="B6" s="33" t="s">
        <v>139</v>
      </c>
      <c r="C6" s="33"/>
      <c r="D6" s="55">
        <v>6236.6389029710745</v>
      </c>
      <c r="E6" s="55">
        <v>6021.0616709392652</v>
      </c>
      <c r="F6" s="55">
        <v>5960.4497429961348</v>
      </c>
      <c r="G6" s="55">
        <v>6113.755263869004</v>
      </c>
      <c r="H6" s="55">
        <v>6333.6642377587468</v>
      </c>
      <c r="I6" s="55">
        <v>6597.83372407768</v>
      </c>
      <c r="J6" s="55">
        <v>6680.9871542583842</v>
      </c>
      <c r="K6" s="55">
        <v>6574.5101845151366</v>
      </c>
      <c r="L6" s="55">
        <v>6970.1220534376926</v>
      </c>
      <c r="M6" s="55">
        <v>6769.1436401943665</v>
      </c>
      <c r="N6" s="55">
        <v>6510.2392340503002</v>
      </c>
      <c r="O6" s="55">
        <v>6092.5276361655706</v>
      </c>
      <c r="P6" s="55">
        <v>5795.596883052388</v>
      </c>
      <c r="Q6" s="55">
        <v>5726.6924154208918</v>
      </c>
      <c r="R6" s="55">
        <v>5609.5383758683411</v>
      </c>
      <c r="S6" s="55">
        <v>5500.3428943390836</v>
      </c>
      <c r="T6" s="55">
        <v>5373.4047807105571</v>
      </c>
      <c r="U6" s="55">
        <v>5233.4458943248374</v>
      </c>
      <c r="V6" s="55">
        <v>5072.9725173077713</v>
      </c>
      <c r="W6" s="55">
        <v>4936.0101500925439</v>
      </c>
      <c r="X6" s="55">
        <v>5201.7089024894458</v>
      </c>
      <c r="Y6" s="55">
        <v>4812.1097445753621</v>
      </c>
      <c r="Z6" s="55">
        <v>4932.6811103111668</v>
      </c>
      <c r="AA6" s="55">
        <v>5279.6102034339674</v>
      </c>
      <c r="AB6" s="55">
        <v>5146.3722438392815</v>
      </c>
      <c r="AC6" s="55">
        <v>5202.0613914267669</v>
      </c>
      <c r="AD6" s="55">
        <v>5344.7804766347508</v>
      </c>
      <c r="AE6" s="55">
        <v>5643.2309304603259</v>
      </c>
      <c r="AF6" s="55">
        <v>5883.4241924616563</v>
      </c>
      <c r="AG6" s="55">
        <v>5685.3110647287813</v>
      </c>
      <c r="AH6" s="55">
        <v>5675.6789295065946</v>
      </c>
      <c r="AI6" s="55">
        <v>5854.4042045187925</v>
      </c>
      <c r="AJ6" s="55">
        <v>5458.7825775153733</v>
      </c>
      <c r="AK6" s="55">
        <v>5018.1881386140958</v>
      </c>
      <c r="AL6" s="55">
        <v>5082.7596987370098</v>
      </c>
      <c r="AM6" s="35"/>
      <c r="AN6" s="39">
        <f>D6/SUM(D$4:D$7)</f>
        <v>0.11201367649758383</v>
      </c>
      <c r="AO6" s="39">
        <f t="shared" si="0"/>
        <v>9.4430380654743379E-2</v>
      </c>
    </row>
    <row r="7" spans="2:41" x14ac:dyDescent="0.2">
      <c r="B7" s="33" t="s">
        <v>14</v>
      </c>
      <c r="C7" s="33"/>
      <c r="D7" s="55">
        <v>35.524187103957615</v>
      </c>
      <c r="E7" s="55">
        <v>49.661994466251372</v>
      </c>
      <c r="F7" s="55">
        <v>63.799610544922189</v>
      </c>
      <c r="G7" s="55">
        <v>96.561008915301912</v>
      </c>
      <c r="H7" s="55">
        <v>135.26066400240862</v>
      </c>
      <c r="I7" s="55">
        <v>205.45058843855242</v>
      </c>
      <c r="J7" s="55">
        <v>299.64319190246641</v>
      </c>
      <c r="K7" s="55">
        <v>405.87354525393033</v>
      </c>
      <c r="L7" s="55">
        <v>310.8520087031024</v>
      </c>
      <c r="M7" s="55">
        <v>488.16084411976908</v>
      </c>
      <c r="N7" s="55">
        <v>706.98944973303674</v>
      </c>
      <c r="O7" s="55">
        <v>725.27197897556402</v>
      </c>
      <c r="P7" s="55">
        <v>724.27530595860355</v>
      </c>
      <c r="Q7" s="55">
        <v>915.61564441667429</v>
      </c>
      <c r="R7" s="55">
        <v>941.02099530254054</v>
      </c>
      <c r="S7" s="55">
        <v>1123.7330455373408</v>
      </c>
      <c r="T7" s="55">
        <v>1105.9131506090259</v>
      </c>
      <c r="U7" s="55">
        <v>1106.3151200833504</v>
      </c>
      <c r="V7" s="55">
        <v>1133.5310193940597</v>
      </c>
      <c r="W7" s="55">
        <v>1101.9758335651327</v>
      </c>
      <c r="X7" s="55">
        <v>1066.0954511931914</v>
      </c>
      <c r="Y7" s="55">
        <v>1070.8006655506517</v>
      </c>
      <c r="Z7" s="55">
        <v>1043.5836093635819</v>
      </c>
      <c r="AA7" s="55">
        <v>1072.1872664719847</v>
      </c>
      <c r="AB7" s="55">
        <v>1134.3868508431085</v>
      </c>
      <c r="AC7" s="55">
        <v>1130.5704569304578</v>
      </c>
      <c r="AD7" s="55">
        <v>1204.1038442689617</v>
      </c>
      <c r="AE7" s="55">
        <v>1136.8428191304254</v>
      </c>
      <c r="AF7" s="55">
        <v>831.78411686306913</v>
      </c>
      <c r="AG7" s="55">
        <v>808.2487928363123</v>
      </c>
      <c r="AH7" s="55">
        <v>647.88052841010551</v>
      </c>
      <c r="AI7" s="55">
        <v>691.36181829840859</v>
      </c>
      <c r="AJ7" s="55">
        <v>658.57515737496487</v>
      </c>
      <c r="AK7" s="55">
        <v>607.40617072128055</v>
      </c>
      <c r="AL7" s="55">
        <v>608.34024003245122</v>
      </c>
      <c r="AM7" s="35"/>
      <c r="AN7" s="39">
        <f>D7/SUM(D$4:D$7)</f>
        <v>6.3803514425160926E-4</v>
      </c>
      <c r="AO7" s="39">
        <f t="shared" si="0"/>
        <v>1.1302088597290318E-2</v>
      </c>
    </row>
    <row r="8" spans="2:41" x14ac:dyDescent="0.2">
      <c r="B8" s="175" t="s">
        <v>122</v>
      </c>
      <c r="C8" s="175"/>
      <c r="D8" s="176">
        <v>55677.477054380943</v>
      </c>
      <c r="E8" s="176">
        <v>56643.578558712776</v>
      </c>
      <c r="F8" s="176">
        <v>56630.889121402295</v>
      </c>
      <c r="G8" s="176">
        <v>57079.00532591268</v>
      </c>
      <c r="H8" s="176">
        <v>58412.058047680548</v>
      </c>
      <c r="I8" s="176">
        <v>59804.209666984985</v>
      </c>
      <c r="J8" s="176">
        <v>61845.233426611398</v>
      </c>
      <c r="K8" s="176">
        <v>63164.727266891052</v>
      </c>
      <c r="L8" s="176">
        <v>65624.5586644</v>
      </c>
      <c r="M8" s="176">
        <v>66811.753645663004</v>
      </c>
      <c r="N8" s="176">
        <v>68929.701230919949</v>
      </c>
      <c r="O8" s="176">
        <v>70909.146721653335</v>
      </c>
      <c r="P8" s="176">
        <v>68978.533140460568</v>
      </c>
      <c r="Q8" s="176">
        <v>69390.534761796443</v>
      </c>
      <c r="R8" s="176">
        <v>68687.036477468282</v>
      </c>
      <c r="S8" s="176">
        <v>70075.337646078449</v>
      </c>
      <c r="T8" s="176">
        <v>69188.967713598584</v>
      </c>
      <c r="U8" s="176">
        <v>68545.936613780854</v>
      </c>
      <c r="V8" s="176">
        <v>67789.217821450322</v>
      </c>
      <c r="W8" s="176">
        <v>62029.150562715746</v>
      </c>
      <c r="X8" s="176">
        <v>61656.212072614871</v>
      </c>
      <c r="Y8" s="176">
        <v>57689.55221678513</v>
      </c>
      <c r="Z8" s="176">
        <v>58211.481851967546</v>
      </c>
      <c r="AA8" s="176">
        <v>57862.051055186923</v>
      </c>
      <c r="AB8" s="176">
        <v>57933.162647689707</v>
      </c>
      <c r="AC8" s="176">
        <v>60277.518314604698</v>
      </c>
      <c r="AD8" s="176">
        <v>62593.133227587212</v>
      </c>
      <c r="AE8" s="176">
        <v>61841.704810905561</v>
      </c>
      <c r="AF8" s="176">
        <v>61501.994530671043</v>
      </c>
      <c r="AG8" s="176">
        <v>59698.000863384441</v>
      </c>
      <c r="AH8" s="176">
        <v>57549.751705188559</v>
      </c>
      <c r="AI8" s="176">
        <v>60140.08901139909</v>
      </c>
      <c r="AJ8" s="176">
        <v>58905.871737449277</v>
      </c>
      <c r="AK8" s="176">
        <v>54886.871204191048</v>
      </c>
      <c r="AL8" s="176">
        <v>53825.470823003554</v>
      </c>
    </row>
    <row r="9" spans="2:41" x14ac:dyDescent="0.2">
      <c r="B9" s="46"/>
      <c r="C9" s="46"/>
      <c r="D9" s="238"/>
      <c r="E9" s="238"/>
      <c r="F9" s="238"/>
      <c r="G9" s="238"/>
      <c r="H9" s="238"/>
      <c r="I9" s="238"/>
      <c r="J9" s="238"/>
      <c r="K9" s="238"/>
      <c r="L9" s="238"/>
      <c r="M9" s="238"/>
      <c r="N9" s="238"/>
      <c r="O9" s="238"/>
      <c r="P9" s="238"/>
      <c r="Q9" s="238"/>
      <c r="R9" s="238"/>
      <c r="S9" s="238"/>
      <c r="T9" s="238"/>
      <c r="U9" s="238"/>
      <c r="V9" s="238"/>
      <c r="W9" s="238"/>
      <c r="X9" s="238"/>
      <c r="Y9" s="238"/>
      <c r="Z9" s="238"/>
      <c r="AA9" s="238"/>
      <c r="AB9" s="238"/>
      <c r="AC9" s="238"/>
      <c r="AD9" s="238"/>
      <c r="AE9" s="238"/>
      <c r="AF9" s="238"/>
      <c r="AG9" s="238"/>
      <c r="AH9" s="238"/>
      <c r="AI9" s="238"/>
      <c r="AJ9" s="238"/>
      <c r="AK9" s="238"/>
      <c r="AL9" s="238"/>
    </row>
    <row r="10" spans="2:41" x14ac:dyDescent="0.2">
      <c r="B10" s="46"/>
      <c r="C10" s="46"/>
      <c r="D10" s="53"/>
      <c r="E10" s="53"/>
      <c r="F10" s="53"/>
      <c r="G10" s="53"/>
      <c r="H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</row>
    <row r="11" spans="2:41" x14ac:dyDescent="0.2">
      <c r="B11" s="54"/>
      <c r="C11" s="54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</row>
  </sheetData>
  <pageMargins left="0.2" right="0.19" top="0.55000000000000004" bottom="0.61" header="0.28000000000000003" footer="0.27"/>
  <pageSetup paperSize="9" scale="8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tabColor theme="0" tint="-0.249977111117893"/>
  </sheetPr>
  <dimension ref="A1:AR38"/>
  <sheetViews>
    <sheetView zoomScale="75" zoomScaleNormal="75" workbookViewId="0">
      <pane ySplit="1" topLeftCell="A2" activePane="bottomLeft" state="frozen"/>
      <selection activeCell="E57" sqref="E57"/>
      <selection pane="bottomLeft" activeCell="W40" sqref="W40"/>
    </sheetView>
  </sheetViews>
  <sheetFormatPr defaultColWidth="9.140625" defaultRowHeight="15" x14ac:dyDescent="0.25"/>
  <cols>
    <col min="1" max="1" width="5" style="57" customWidth="1"/>
    <col min="2" max="2" width="34.85546875" style="57" bestFit="1" customWidth="1"/>
    <col min="3" max="31" width="8.7109375" style="57" bestFit="1" customWidth="1"/>
    <col min="32" max="35" width="8.7109375" style="57" customWidth="1"/>
    <col min="36" max="38" width="9.42578125" style="57" customWidth="1"/>
    <col min="39" max="42" width="9.140625" style="57"/>
    <col min="43" max="43" width="9.5703125" style="57" bestFit="1" customWidth="1"/>
    <col min="44" max="16384" width="9.140625" style="57"/>
  </cols>
  <sheetData>
    <row r="1" spans="1:44" s="58" customFormat="1" x14ac:dyDescent="0.25">
      <c r="A1" s="67"/>
      <c r="B1" s="74"/>
      <c r="C1" s="74">
        <v>1990</v>
      </c>
      <c r="D1" s="74">
        <v>1991</v>
      </c>
      <c r="E1" s="74">
        <v>1992</v>
      </c>
      <c r="F1" s="74">
        <v>1993</v>
      </c>
      <c r="G1" s="74">
        <v>1994</v>
      </c>
      <c r="H1" s="74">
        <v>1995</v>
      </c>
      <c r="I1" s="74">
        <v>1996</v>
      </c>
      <c r="J1" s="74">
        <v>1997</v>
      </c>
      <c r="K1" s="74">
        <v>1998</v>
      </c>
      <c r="L1" s="74">
        <v>1999</v>
      </c>
      <c r="M1" s="74">
        <v>2000</v>
      </c>
      <c r="N1" s="74">
        <v>2001</v>
      </c>
      <c r="O1" s="74">
        <v>2002</v>
      </c>
      <c r="P1" s="74">
        <v>2003</v>
      </c>
      <c r="Q1" s="74">
        <v>2004</v>
      </c>
      <c r="R1" s="74">
        <v>2005</v>
      </c>
      <c r="S1" s="74">
        <v>2006</v>
      </c>
      <c r="T1" s="74">
        <v>2007</v>
      </c>
      <c r="U1" s="74">
        <v>2008</v>
      </c>
      <c r="V1" s="74">
        <v>2009</v>
      </c>
      <c r="W1" s="74">
        <v>2010</v>
      </c>
      <c r="X1" s="74">
        <v>2011</v>
      </c>
      <c r="Y1" s="74">
        <v>2012</v>
      </c>
      <c r="Z1" s="74">
        <v>2013</v>
      </c>
      <c r="AA1" s="74">
        <v>2014</v>
      </c>
      <c r="AB1" s="74">
        <v>2015</v>
      </c>
      <c r="AC1" s="74">
        <v>2016</v>
      </c>
      <c r="AD1" s="74">
        <v>2017</v>
      </c>
      <c r="AE1" s="74">
        <v>2018</v>
      </c>
      <c r="AF1" s="74">
        <v>2019</v>
      </c>
      <c r="AG1" s="74">
        <v>2020</v>
      </c>
      <c r="AH1" s="74">
        <v>2021</v>
      </c>
      <c r="AI1" s="74">
        <v>2022</v>
      </c>
      <c r="AJ1" s="74">
        <v>2023</v>
      </c>
      <c r="AK1" s="74">
        <v>2024</v>
      </c>
      <c r="AL1" s="74"/>
      <c r="AN1" s="67"/>
      <c r="AO1" s="67"/>
      <c r="AP1" s="65" t="str">
        <f>"Total emissions in "&amp;AJ1&amp;" were"</f>
        <v>Total emissions in 2023 were</v>
      </c>
      <c r="AQ1" s="68">
        <f>(AJ3-C3)/C3</f>
        <v>-1.3605071651830185E-2</v>
      </c>
      <c r="AR1" s="67"/>
    </row>
    <row r="2" spans="1:44" s="59" customFormat="1" x14ac:dyDescent="0.25">
      <c r="A2" s="69"/>
      <c r="B2" s="69" t="s">
        <v>227</v>
      </c>
      <c r="C2" s="144">
        <f>'Total from CRT'!C13</f>
        <v>62071.625988956686</v>
      </c>
      <c r="D2" s="144">
        <f>'Total from CRT'!D13</f>
        <v>62745.302578666262</v>
      </c>
      <c r="E2" s="144">
        <f>'Total from CRT'!E13</f>
        <v>62651.643563176425</v>
      </c>
      <c r="F2" s="144">
        <f>'Total from CRT'!F13</f>
        <v>63278.124265110047</v>
      </c>
      <c r="G2" s="144">
        <f>'Total from CRT'!G13</f>
        <v>64436.7105718823</v>
      </c>
      <c r="H2" s="144">
        <f>'Total from CRT'!H13</f>
        <v>66643.563618423985</v>
      </c>
      <c r="I2" s="144">
        <f>'Total from CRT'!I13</f>
        <v>68710.449045942587</v>
      </c>
      <c r="J2" s="144">
        <f>'Total from CRT'!J13</f>
        <v>69464.021025455862</v>
      </c>
      <c r="K2" s="144">
        <f>'Total from CRT'!K13</f>
        <v>71784.300954580758</v>
      </c>
      <c r="L2" s="144">
        <f>'Total from CRT'!L13</f>
        <v>72499.916239512939</v>
      </c>
      <c r="M2" s="144">
        <f>'Total from CRT'!M13</f>
        <v>75244.393375693646</v>
      </c>
      <c r="N2" s="144">
        <f>'Total from CRT'!N13</f>
        <v>79185.883657963044</v>
      </c>
      <c r="O2" s="144">
        <f>'Total from CRT'!O13</f>
        <v>76610.413825106589</v>
      </c>
      <c r="P2" s="144">
        <f>'Total from CRT'!P13</f>
        <v>77043.966177773269</v>
      </c>
      <c r="Q2" s="144">
        <f>'Total from CRT'!Q13</f>
        <v>75242.325844325896</v>
      </c>
      <c r="R2" s="144">
        <f>'Total from CRT'!R13</f>
        <v>76358.997224409221</v>
      </c>
      <c r="S2" s="144">
        <f>'Total from CRT'!S13</f>
        <v>73712.198277739401</v>
      </c>
      <c r="T2" s="144">
        <f>'Total from CRT'!T13</f>
        <v>72667.677897954592</v>
      </c>
      <c r="U2" s="144">
        <f>'Total from CRT'!U13</f>
        <v>71032.923697001315</v>
      </c>
      <c r="V2" s="144">
        <f>'Total from CRT'!V13</f>
        <v>65177.000869899661</v>
      </c>
      <c r="W2" s="144">
        <f>'Total from CRT'!W13</f>
        <v>65926.789372270607</v>
      </c>
      <c r="X2" s="144">
        <f>'Total from CRT'!X13</f>
        <v>61232.772847872897</v>
      </c>
      <c r="Y2" s="144">
        <f>'Total from CRT'!Y13</f>
        <v>61183.58037146557</v>
      </c>
      <c r="Z2" s="144">
        <f>'Total from CRT'!Z13</f>
        <v>61082.149027102379</v>
      </c>
      <c r="AA2" s="144">
        <f>'Total from CRT'!AA13</f>
        <v>60965.511927855187</v>
      </c>
      <c r="AB2" s="144">
        <f>'Total from CRT'!AB13</f>
        <v>63366.329657081784</v>
      </c>
      <c r="AC2" s="144">
        <f>'Total from CRT'!AC13</f>
        <v>65377.945030904855</v>
      </c>
      <c r="AD2" s="144">
        <f>'Total from CRT'!AD13</f>
        <v>65938.928045101333</v>
      </c>
      <c r="AE2" s="144">
        <f>'Total from CRT'!AE13</f>
        <v>64595.165380155042</v>
      </c>
      <c r="AF2" s="144">
        <f>'Total from CRT'!AF13</f>
        <v>62700.88901627704</v>
      </c>
      <c r="AG2" s="144">
        <f>'Total from CRT'!AG13</f>
        <v>60859.308079405972</v>
      </c>
      <c r="AH2" s="144">
        <f>'Total from CRT'!AH13</f>
        <v>63108.92923165828</v>
      </c>
      <c r="AI2" s="144">
        <f>'Total from CRT'!AI13</f>
        <v>61479.411474828426</v>
      </c>
      <c r="AJ2" s="144">
        <f>'Total from CRT'!AJ13</f>
        <v>57957.263359445664</v>
      </c>
      <c r="AK2" s="144">
        <f>'Total from CRT'!AK13</f>
        <v>56445.048109944248</v>
      </c>
      <c r="AL2" s="144"/>
      <c r="AN2" s="69"/>
      <c r="AO2" s="69"/>
      <c r="AP2" s="65" t="str">
        <f>"lower than the peak level in "&amp;N1&amp;""</f>
        <v>lower than the peak level in 2001</v>
      </c>
      <c r="AQ2" s="70">
        <f>(AJ3-N3)/N3</f>
        <v>-0.22525955015651319</v>
      </c>
      <c r="AR2" s="69"/>
    </row>
    <row r="3" spans="1:44" s="79" customFormat="1" x14ac:dyDescent="0.25">
      <c r="A3" s="78"/>
      <c r="B3" s="251" t="s">
        <v>226</v>
      </c>
      <c r="C3" s="78">
        <f>'Total from CRT'!C12</f>
        <v>55750.794370683841</v>
      </c>
      <c r="D3" s="78">
        <f>'Total from CRT'!D12</f>
        <v>56716.880647918013</v>
      </c>
      <c r="E3" s="78">
        <f>'Total from CRT'!E12</f>
        <v>56704.482328201753</v>
      </c>
      <c r="F3" s="78">
        <f>'Total from CRT'!F12</f>
        <v>57152.92584323624</v>
      </c>
      <c r="G3" s="78">
        <f>'Total from CRT'!G12</f>
        <v>58487.006090543771</v>
      </c>
      <c r="H3" s="78">
        <f>'Total from CRT'!H12</f>
        <v>59879.288850557554</v>
      </c>
      <c r="I3" s="78">
        <f>'Total from CRT'!I12</f>
        <v>61920.191058797303</v>
      </c>
      <c r="J3" s="78">
        <f>'Total from CRT'!J12</f>
        <v>63239.934446871317</v>
      </c>
      <c r="K3" s="78">
        <f>'Total from CRT'!K12</f>
        <v>65700.083639106844</v>
      </c>
      <c r="L3" s="78">
        <f>'Total from CRT'!L12</f>
        <v>66885.14673504667</v>
      </c>
      <c r="M3" s="78">
        <f>'Total from CRT'!M12</f>
        <v>68998.65138716466</v>
      </c>
      <c r="N3" s="78">
        <f>'Total from CRT'!N12</f>
        <v>70981.579482178568</v>
      </c>
      <c r="O3" s="78">
        <f>'Total from CRT'!O12</f>
        <v>69056.259704119831</v>
      </c>
      <c r="P3" s="78">
        <f>'Total from CRT'!P12</f>
        <v>69468.715463028755</v>
      </c>
      <c r="Q3" s="78">
        <f>'Total from CRT'!Q12</f>
        <v>68767.733683259794</v>
      </c>
      <c r="R3" s="78">
        <f>'Total from CRT'!R12</f>
        <v>70151.468664086322</v>
      </c>
      <c r="S3" s="78">
        <f>'Total from CRT'!S12</f>
        <v>69266.773974823693</v>
      </c>
      <c r="T3" s="78">
        <f>'Total from CRT'!T12</f>
        <v>68627.698642694915</v>
      </c>
      <c r="U3" s="78">
        <f>'Total from CRT'!U12</f>
        <v>67869.054635730077</v>
      </c>
      <c r="V3" s="78">
        <f>'Total from CRT'!V12</f>
        <v>62107.550242925063</v>
      </c>
      <c r="W3" s="78">
        <f>'Total from CRT'!W12</f>
        <v>61734.564019610043</v>
      </c>
      <c r="X3" s="78">
        <f>'Total from CRT'!X12</f>
        <v>57767.550223310165</v>
      </c>
      <c r="Y3" s="78">
        <f>'Total from CRT'!Y12</f>
        <v>58291.961360457542</v>
      </c>
      <c r="Z3" s="78">
        <f>'Total from CRT'!Z12</f>
        <v>57945.025109253285</v>
      </c>
      <c r="AA3" s="78">
        <f>'Total from CRT'!AA12</f>
        <v>58011.248768793688</v>
      </c>
      <c r="AB3" s="78">
        <f>'Total from CRT'!AB12</f>
        <v>60357.252621663385</v>
      </c>
      <c r="AC3" s="78">
        <f>'Total from CRT'!AC12</f>
        <v>62674.815498521653</v>
      </c>
      <c r="AD3" s="78">
        <f>'Total from CRT'!AD12</f>
        <v>61934.234395415668</v>
      </c>
      <c r="AE3" s="78">
        <f>'Total from CRT'!AE12</f>
        <v>61596.710721040414</v>
      </c>
      <c r="AF3" s="78">
        <f>'Total from CRT'!AF12</f>
        <v>59796.105500037229</v>
      </c>
      <c r="AG3" s="78">
        <f>'Total from CRT'!AG12</f>
        <v>57640.901232805001</v>
      </c>
      <c r="AH3" s="78">
        <f>'Total from CRT'!AH12</f>
        <v>60236.991983986656</v>
      </c>
      <c r="AI3" s="78">
        <f>'Total from CRT'!AI12</f>
        <v>59010.440005407458</v>
      </c>
      <c r="AJ3" s="78">
        <f>'Total from CRT'!AJ12</f>
        <v>54992.300818624237</v>
      </c>
      <c r="AK3" s="78">
        <f>'Total from CRT'!AK12</f>
        <v>53930.936878473418</v>
      </c>
      <c r="AL3" s="78"/>
      <c r="AN3" s="78"/>
      <c r="AO3" s="78"/>
      <c r="AP3" s="80" t="str">
        <f>"than that for "&amp;AF$1</f>
        <v>than that for 2019</v>
      </c>
      <c r="AQ3" s="78">
        <f>AJ3-AF3</f>
        <v>-4803.8046814129921</v>
      </c>
      <c r="AR3" s="78"/>
    </row>
    <row r="4" spans="1:44" x14ac:dyDescent="0.25">
      <c r="A4" s="64"/>
      <c r="B4" s="64"/>
      <c r="C4" s="75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N4" s="64"/>
      <c r="AO4" s="64"/>
      <c r="AP4" s="65" t="str">
        <f>"than that for "&amp;AF$1</f>
        <v>than that for 2019</v>
      </c>
      <c r="AQ4" s="72">
        <f>(AJ3-AF3)/AF3</f>
        <v>-8.033641390591903E-2</v>
      </c>
      <c r="AR4" s="64"/>
    </row>
    <row r="5" spans="1:44" x14ac:dyDescent="0.25">
      <c r="A5" s="64"/>
      <c r="B5" s="76" t="s">
        <v>18</v>
      </c>
      <c r="C5" s="64"/>
      <c r="D5" s="77">
        <f t="shared" ref="D5:AC5" si="0">(D3-C3)/1000</f>
        <v>0.96608627723417162</v>
      </c>
      <c r="E5" s="77">
        <f t="shared" si="0"/>
        <v>-1.2398319716259721E-2</v>
      </c>
      <c r="F5" s="77">
        <f t="shared" si="0"/>
        <v>0.44844351503448704</v>
      </c>
      <c r="G5" s="77">
        <f t="shared" si="0"/>
        <v>1.3340802473075311</v>
      </c>
      <c r="H5" s="77">
        <f t="shared" si="0"/>
        <v>1.3922827600137826</v>
      </c>
      <c r="I5" s="77">
        <f t="shared" si="0"/>
        <v>2.0409022082397494</v>
      </c>
      <c r="J5" s="77">
        <f t="shared" si="0"/>
        <v>1.3197433880740137</v>
      </c>
      <c r="K5" s="77">
        <f t="shared" si="0"/>
        <v>2.460149192235527</v>
      </c>
      <c r="L5" s="77">
        <f t="shared" si="0"/>
        <v>1.1850630959398258</v>
      </c>
      <c r="M5" s="77">
        <f t="shared" si="0"/>
        <v>2.1135046521179901</v>
      </c>
      <c r="N5" s="77">
        <f t="shared" si="0"/>
        <v>1.9829280950139072</v>
      </c>
      <c r="O5" s="77">
        <f t="shared" si="0"/>
        <v>-1.9253197780587361</v>
      </c>
      <c r="P5" s="77">
        <f t="shared" si="0"/>
        <v>0.41245575890892361</v>
      </c>
      <c r="Q5" s="77">
        <f t="shared" si="0"/>
        <v>-0.70098177976896114</v>
      </c>
      <c r="R5" s="77">
        <f t="shared" si="0"/>
        <v>1.383734980826528</v>
      </c>
      <c r="S5" s="77">
        <f t="shared" si="0"/>
        <v>-0.88469468926262929</v>
      </c>
      <c r="T5" s="77">
        <f t="shared" si="0"/>
        <v>-0.63907533212877754</v>
      </c>
      <c r="U5" s="77">
        <f t="shared" si="0"/>
        <v>-0.75864400696483791</v>
      </c>
      <c r="V5" s="77">
        <f t="shared" si="0"/>
        <v>-5.7615043928050147</v>
      </c>
      <c r="W5" s="77">
        <f t="shared" si="0"/>
        <v>-0.37298622331501974</v>
      </c>
      <c r="X5" s="77">
        <f t="shared" si="0"/>
        <v>-3.9670137962998777</v>
      </c>
      <c r="Y5" s="77">
        <f t="shared" si="0"/>
        <v>0.5244111371473773</v>
      </c>
      <c r="Z5" s="77">
        <f t="shared" si="0"/>
        <v>-0.34693625120425714</v>
      </c>
      <c r="AA5" s="77">
        <f t="shared" si="0"/>
        <v>6.6223659540402879E-2</v>
      </c>
      <c r="AB5" s="77">
        <f t="shared" si="0"/>
        <v>2.3460038528696967</v>
      </c>
      <c r="AC5" s="77">
        <f t="shared" si="0"/>
        <v>2.3175628768582683</v>
      </c>
      <c r="AD5" s="77">
        <f t="shared" ref="AD5" si="1">(AD3-AC3)/1000</f>
        <v>-0.74058110310598568</v>
      </c>
      <c r="AE5" s="77">
        <f t="shared" ref="AE5" si="2">(AE3-AD3)/1000</f>
        <v>-0.33752367437525388</v>
      </c>
      <c r="AF5" s="77">
        <f t="shared" ref="AF5:AK5" si="3">(AF3-AE3)/1000</f>
        <v>-1.8006052210031849</v>
      </c>
      <c r="AG5" s="77">
        <f t="shared" si="3"/>
        <v>-2.1552042672322278</v>
      </c>
      <c r="AH5" s="77">
        <f t="shared" si="3"/>
        <v>2.5960907511816549</v>
      </c>
      <c r="AI5" s="77">
        <f t="shared" si="3"/>
        <v>-1.2265519785791985</v>
      </c>
      <c r="AJ5" s="77">
        <f t="shared" si="3"/>
        <v>-4.0181391867832206</v>
      </c>
      <c r="AK5" s="77">
        <f t="shared" si="3"/>
        <v>-1.061363940150819</v>
      </c>
      <c r="AL5" s="77"/>
      <c r="AN5" s="64"/>
      <c r="AO5" s="64"/>
      <c r="AP5" s="64"/>
      <c r="AQ5" s="64"/>
      <c r="AR5" s="64"/>
    </row>
    <row r="6" spans="1:44" x14ac:dyDescent="0.25">
      <c r="U6" s="62"/>
      <c r="V6" s="81"/>
    </row>
    <row r="7" spans="1:44" x14ac:dyDescent="0.25">
      <c r="U7" s="62"/>
      <c r="V7" s="63"/>
    </row>
    <row r="10" spans="1:44" x14ac:dyDescent="0.25">
      <c r="D10" s="2">
        <f>(D3/C3)-1</f>
        <v>1.7328654921232589E-2</v>
      </c>
      <c r="E10" s="2">
        <f t="shared" ref="E10:AA10" si="4">(E3/D3)-1</f>
        <v>-2.1860016937857996E-4</v>
      </c>
      <c r="F10" s="2">
        <f t="shared" si="4"/>
        <v>7.9084315140895978E-3</v>
      </c>
      <c r="G10" s="2">
        <f t="shared" si="4"/>
        <v>2.3342291363468437E-2</v>
      </c>
      <c r="H10" s="2">
        <f>(H3/G3)-1</f>
        <v>2.380499281940307E-2</v>
      </c>
      <c r="I10" s="2">
        <f t="shared" si="4"/>
        <v>3.4083607995634146E-2</v>
      </c>
      <c r="J10" s="2">
        <f t="shared" si="4"/>
        <v>2.1313619443144693E-2</v>
      </c>
      <c r="K10" s="2">
        <f t="shared" si="4"/>
        <v>3.8901830208289301E-2</v>
      </c>
      <c r="L10" s="2">
        <f t="shared" si="4"/>
        <v>1.80374670822252E-2</v>
      </c>
      <c r="M10" s="2">
        <f t="shared" si="4"/>
        <v>3.159901346243954E-2</v>
      </c>
      <c r="N10" s="2">
        <f t="shared" si="4"/>
        <v>2.8738650033713231E-2</v>
      </c>
      <c r="O10" s="2">
        <f t="shared" si="4"/>
        <v>-2.7124217185701349E-2</v>
      </c>
      <c r="P10" s="2">
        <f t="shared" si="4"/>
        <v>5.9727497648460748E-3</v>
      </c>
      <c r="Q10" s="2">
        <f t="shared" si="4"/>
        <v>-1.0090610933234045E-2</v>
      </c>
      <c r="R10" s="2">
        <f t="shared" si="4"/>
        <v>2.0121863942760276E-2</v>
      </c>
      <c r="S10" s="2">
        <f t="shared" si="4"/>
        <v>-1.2611206951331333E-2</v>
      </c>
      <c r="T10" s="2">
        <f t="shared" si="4"/>
        <v>-9.2262898278049343E-3</v>
      </c>
      <c r="U10" s="2">
        <f t="shared" si="4"/>
        <v>-1.1054487065268792E-2</v>
      </c>
      <c r="V10" s="2">
        <f t="shared" si="4"/>
        <v>-8.4891478505607965E-2</v>
      </c>
      <c r="W10" s="2">
        <f t="shared" si="4"/>
        <v>-6.0054892175932517E-3</v>
      </c>
      <c r="X10" s="2">
        <f t="shared" si="4"/>
        <v>-6.4259201620663453E-2</v>
      </c>
      <c r="Y10" s="2">
        <f t="shared" si="4"/>
        <v>9.0779535417406798E-3</v>
      </c>
      <c r="Z10" s="2">
        <f t="shared" si="4"/>
        <v>-5.9516997388185944E-3</v>
      </c>
      <c r="AA10" s="2">
        <f t="shared" si="4"/>
        <v>1.1428704951899071E-3</v>
      </c>
      <c r="AB10" s="2">
        <f>(AB3/AA3)-1</f>
        <v>4.0440499086992432E-2</v>
      </c>
      <c r="AC10" s="2">
        <f>(AC3/AB3)-1</f>
        <v>3.8397421621978456E-2</v>
      </c>
      <c r="AD10" s="2">
        <f>(AD3/AC3)-1</f>
        <v>-1.1816247039824979E-2</v>
      </c>
      <c r="AE10" s="2">
        <f t="shared" ref="AE10:AK10" si="5">(AE3/AD3)-1</f>
        <v>-5.4497109340264638E-3</v>
      </c>
      <c r="AF10" s="2">
        <f t="shared" si="5"/>
        <v>-2.9232165158262657E-2</v>
      </c>
      <c r="AG10" s="2">
        <f t="shared" si="5"/>
        <v>-3.6042552423934837E-2</v>
      </c>
      <c r="AH10" s="2">
        <f t="shared" si="5"/>
        <v>4.5039038177011603E-2</v>
      </c>
      <c r="AI10" s="2">
        <f t="shared" si="5"/>
        <v>-2.0362105380449025E-2</v>
      </c>
      <c r="AJ10" s="2">
        <f t="shared" si="5"/>
        <v>-6.8092005184421933E-2</v>
      </c>
      <c r="AK10" s="2">
        <f t="shared" si="5"/>
        <v>-1.9300227929204383E-2</v>
      </c>
      <c r="AL10" s="2"/>
    </row>
    <row r="12" spans="1:44" x14ac:dyDescent="0.25"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</row>
    <row r="13" spans="1:44" ht="13.5" customHeight="1" x14ac:dyDescent="0.25">
      <c r="B13" s="64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64"/>
      <c r="T13" s="64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</row>
    <row r="14" spans="1:44" x14ac:dyDescent="0.25"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</row>
    <row r="15" spans="1:44" x14ac:dyDescent="0.25"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</row>
    <row r="38" spans="25:25" x14ac:dyDescent="0.25">
      <c r="Y38" s="61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">
    <tabColor theme="0" tint="-0.249977111117893"/>
  </sheetPr>
  <dimension ref="B1:AS116"/>
  <sheetViews>
    <sheetView zoomScale="75" zoomScaleNormal="75" workbookViewId="0">
      <pane ySplit="1" topLeftCell="A2" activePane="bottomLeft" state="frozen"/>
      <selection activeCell="AN15" sqref="AN15"/>
      <selection pane="bottomLeft"/>
    </sheetView>
  </sheetViews>
  <sheetFormatPr defaultColWidth="9.140625" defaultRowHeight="15" x14ac:dyDescent="0.25"/>
  <cols>
    <col min="1" max="1" width="2.85546875" style="57" customWidth="1"/>
    <col min="2" max="2" width="35.7109375" style="57" customWidth="1"/>
    <col min="3" max="33" width="10.42578125" style="57" bestFit="1" customWidth="1"/>
    <col min="34" max="37" width="10.42578125" style="214" bestFit="1" customWidth="1"/>
    <col min="38" max="38" width="10.85546875" style="214" customWidth="1"/>
    <col min="39" max="40" width="9.140625" style="57"/>
    <col min="41" max="41" width="11.5703125" style="57" bestFit="1" customWidth="1"/>
    <col min="42" max="16384" width="9.140625" style="57"/>
  </cols>
  <sheetData>
    <row r="1" spans="2:40" s="58" customFormat="1" x14ac:dyDescent="0.25">
      <c r="B1" s="181" t="s">
        <v>228</v>
      </c>
      <c r="C1" s="88">
        <v>1990</v>
      </c>
      <c r="D1" s="88">
        <v>1991</v>
      </c>
      <c r="E1" s="88">
        <v>1992</v>
      </c>
      <c r="F1" s="88">
        <v>1993</v>
      </c>
      <c r="G1" s="88">
        <v>1994</v>
      </c>
      <c r="H1" s="88">
        <v>1995</v>
      </c>
      <c r="I1" s="88">
        <v>1996</v>
      </c>
      <c r="J1" s="88">
        <v>1997</v>
      </c>
      <c r="K1" s="88">
        <v>1998</v>
      </c>
      <c r="L1" s="88">
        <v>1999</v>
      </c>
      <c r="M1" s="88">
        <v>2000</v>
      </c>
      <c r="N1" s="88">
        <v>2001</v>
      </c>
      <c r="O1" s="88">
        <v>2002</v>
      </c>
      <c r="P1" s="88">
        <v>2003</v>
      </c>
      <c r="Q1" s="88">
        <v>2004</v>
      </c>
      <c r="R1" s="88">
        <v>2005</v>
      </c>
      <c r="S1" s="88">
        <v>2006</v>
      </c>
      <c r="T1" s="88">
        <v>2007</v>
      </c>
      <c r="U1" s="88">
        <v>2008</v>
      </c>
      <c r="V1" s="88">
        <v>2009</v>
      </c>
      <c r="W1" s="88">
        <v>2010</v>
      </c>
      <c r="X1" s="88">
        <v>2011</v>
      </c>
      <c r="Y1" s="88">
        <v>2012</v>
      </c>
      <c r="Z1" s="88">
        <v>2013</v>
      </c>
      <c r="AA1" s="88">
        <v>2014</v>
      </c>
      <c r="AB1" s="88">
        <v>2015</v>
      </c>
      <c r="AC1" s="88">
        <v>2016</v>
      </c>
      <c r="AD1" s="88">
        <v>2017</v>
      </c>
      <c r="AE1" s="88">
        <v>2018</v>
      </c>
      <c r="AF1" s="88">
        <v>2019</v>
      </c>
      <c r="AG1" s="88">
        <v>2020</v>
      </c>
      <c r="AH1" s="88">
        <v>2021</v>
      </c>
      <c r="AI1" s="88">
        <v>2022</v>
      </c>
      <c r="AJ1" s="88">
        <v>2023</v>
      </c>
      <c r="AK1" s="88">
        <v>2024</v>
      </c>
      <c r="AL1" s="22"/>
    </row>
    <row r="2" spans="2:40" x14ac:dyDescent="0.25">
      <c r="B2" s="64" t="s">
        <v>137</v>
      </c>
      <c r="C2" s="226">
        <v>32944.37899585798</v>
      </c>
      <c r="D2" s="226">
        <v>33864.614894991617</v>
      </c>
      <c r="E2" s="226">
        <v>33677.46382250559</v>
      </c>
      <c r="F2" s="226">
        <v>33886.961577027178</v>
      </c>
      <c r="G2" s="226">
        <v>35021.296635671271</v>
      </c>
      <c r="H2" s="226">
        <v>36026.684142030026</v>
      </c>
      <c r="I2" s="226">
        <v>37612.898381777617</v>
      </c>
      <c r="J2" s="226">
        <v>38942.965292129833</v>
      </c>
      <c r="K2" s="226">
        <v>40833.062684965655</v>
      </c>
      <c r="L2" s="226">
        <v>42560.576827868041</v>
      </c>
      <c r="M2" s="226">
        <v>45357.544066083959</v>
      </c>
      <c r="N2" s="226">
        <v>47704.813247907761</v>
      </c>
      <c r="O2" s="226">
        <v>46166.053137225012</v>
      </c>
      <c r="P2" s="226">
        <v>45754.845910513381</v>
      </c>
      <c r="Q2" s="226">
        <v>46221.851358693115</v>
      </c>
      <c r="R2" s="226">
        <v>48124.951964577049</v>
      </c>
      <c r="S2" s="226">
        <v>47568.897507026333</v>
      </c>
      <c r="T2" s="226">
        <v>47607.759317256045</v>
      </c>
      <c r="U2" s="226">
        <v>47309.809234602908</v>
      </c>
      <c r="V2" s="226">
        <v>42129.573601294345</v>
      </c>
      <c r="W2" s="226">
        <v>41741.710446837817</v>
      </c>
      <c r="X2" s="226">
        <v>38006.637503335231</v>
      </c>
      <c r="Y2" s="226">
        <v>38177.625862110843</v>
      </c>
      <c r="Z2" s="226">
        <v>37240.698016495378</v>
      </c>
      <c r="AA2" s="226">
        <v>36808.196223371117</v>
      </c>
      <c r="AB2" s="226">
        <v>38660.12014012118</v>
      </c>
      <c r="AC2" s="226">
        <v>40311.877815372442</v>
      </c>
      <c r="AD2" s="226">
        <v>38983.517917870799</v>
      </c>
      <c r="AE2" s="226">
        <v>38853.449617652986</v>
      </c>
      <c r="AF2" s="226">
        <v>37145.167551573679</v>
      </c>
      <c r="AG2" s="226">
        <v>35002.780198807108</v>
      </c>
      <c r="AH2" s="226">
        <v>37420.956569440845</v>
      </c>
      <c r="AI2" s="226">
        <v>36622.571217413148</v>
      </c>
      <c r="AJ2" s="226">
        <v>33488.244959926531</v>
      </c>
      <c r="AK2" s="226">
        <v>32744.711135580685</v>
      </c>
      <c r="AL2" s="227"/>
      <c r="AN2" s="82"/>
    </row>
    <row r="3" spans="2:40" x14ac:dyDescent="0.25">
      <c r="B3" s="64" t="s">
        <v>138</v>
      </c>
      <c r="C3" s="226">
        <v>16534.252284750823</v>
      </c>
      <c r="D3" s="226">
        <v>16781.542087520873</v>
      </c>
      <c r="E3" s="226">
        <v>17002.76915215511</v>
      </c>
      <c r="F3" s="226">
        <v>17055.647993424758</v>
      </c>
      <c r="G3" s="226">
        <v>16996.784553111345</v>
      </c>
      <c r="H3" s="226">
        <v>17049.320396011306</v>
      </c>
      <c r="I3" s="226">
        <v>17326.662330858871</v>
      </c>
      <c r="J3" s="226">
        <v>17316.585424972418</v>
      </c>
      <c r="K3" s="226">
        <v>17586.046892000413</v>
      </c>
      <c r="L3" s="226">
        <v>17067.265422864519</v>
      </c>
      <c r="M3" s="226">
        <v>16423.878637297363</v>
      </c>
      <c r="N3" s="226">
        <v>16458.966619129667</v>
      </c>
      <c r="O3" s="226">
        <v>16370.334377883815</v>
      </c>
      <c r="P3" s="226">
        <v>17071.561492677789</v>
      </c>
      <c r="Q3" s="226">
        <v>15995.322953395793</v>
      </c>
      <c r="R3" s="226">
        <v>15402.44075963284</v>
      </c>
      <c r="S3" s="226">
        <v>15218.558536477789</v>
      </c>
      <c r="T3" s="226">
        <v>14680.178311030673</v>
      </c>
      <c r="U3" s="226">
        <v>14352.741864425352</v>
      </c>
      <c r="V3" s="226">
        <v>13939.990657973021</v>
      </c>
      <c r="W3" s="226">
        <v>13725.049219089571</v>
      </c>
      <c r="X3" s="226">
        <v>13878.002309848913</v>
      </c>
      <c r="Y3" s="226">
        <v>14138.070778671934</v>
      </c>
      <c r="Z3" s="226">
        <v>14352.529622851976</v>
      </c>
      <c r="AA3" s="226">
        <v>14922.29345074019</v>
      </c>
      <c r="AB3" s="226">
        <v>15364.500633184962</v>
      </c>
      <c r="AC3" s="226">
        <v>15814.05336224552</v>
      </c>
      <c r="AD3" s="226">
        <v>16170.642727954111</v>
      </c>
      <c r="AE3" s="226">
        <v>16028.052794062693</v>
      </c>
      <c r="AF3" s="226">
        <v>16157.378090898446</v>
      </c>
      <c r="AG3" s="226">
        <v>16314.561576081203</v>
      </c>
      <c r="AH3" s="226">
        <v>16270.269391728601</v>
      </c>
      <c r="AI3" s="226">
        <v>16270.511053103972</v>
      </c>
      <c r="AJ3" s="226">
        <v>15878.461549362339</v>
      </c>
      <c r="AK3" s="226">
        <v>15495.12580412328</v>
      </c>
      <c r="AL3" s="227"/>
      <c r="AN3" s="82"/>
    </row>
    <row r="4" spans="2:40" x14ac:dyDescent="0.25">
      <c r="B4" s="64" t="s">
        <v>139</v>
      </c>
      <c r="C4" s="226">
        <v>6236.6389029710726</v>
      </c>
      <c r="D4" s="226">
        <v>6021.0616709392643</v>
      </c>
      <c r="E4" s="226">
        <v>5960.4497429961348</v>
      </c>
      <c r="F4" s="226">
        <v>6113.7552638690058</v>
      </c>
      <c r="G4" s="226">
        <v>6333.6642377587459</v>
      </c>
      <c r="H4" s="226">
        <v>6597.83372407768</v>
      </c>
      <c r="I4" s="226">
        <v>6680.9871542583842</v>
      </c>
      <c r="J4" s="226">
        <v>6574.5101845151348</v>
      </c>
      <c r="K4" s="226">
        <v>6970.1220534376926</v>
      </c>
      <c r="L4" s="226">
        <v>6769.1436401943683</v>
      </c>
      <c r="M4" s="226">
        <v>6510.2392340502984</v>
      </c>
      <c r="N4" s="226">
        <v>6092.5276361655706</v>
      </c>
      <c r="O4" s="226">
        <v>5795.5968830523861</v>
      </c>
      <c r="P4" s="226">
        <v>5726.6924154208937</v>
      </c>
      <c r="Q4" s="226">
        <v>5609.5383758683402</v>
      </c>
      <c r="R4" s="226">
        <v>5500.3428943390836</v>
      </c>
      <c r="S4" s="226">
        <v>5373.4047807105562</v>
      </c>
      <c r="T4" s="226">
        <v>5233.4458943248374</v>
      </c>
      <c r="U4" s="226">
        <v>5072.9725173077695</v>
      </c>
      <c r="V4" s="226">
        <v>4936.010150092543</v>
      </c>
      <c r="W4" s="226">
        <v>5201.7089024894458</v>
      </c>
      <c r="X4" s="226">
        <v>4812.109744575363</v>
      </c>
      <c r="Y4" s="226">
        <v>4932.6811103111668</v>
      </c>
      <c r="Z4" s="226">
        <v>5279.6102034339665</v>
      </c>
      <c r="AA4" s="226">
        <v>5146.3722438392833</v>
      </c>
      <c r="AB4" s="226">
        <v>5202.0613914267678</v>
      </c>
      <c r="AC4" s="226">
        <v>5344.7804766347508</v>
      </c>
      <c r="AD4" s="226">
        <v>5643.2309304603259</v>
      </c>
      <c r="AE4" s="226">
        <v>5883.424192461659</v>
      </c>
      <c r="AF4" s="226">
        <v>5685.3110647287822</v>
      </c>
      <c r="AG4" s="226">
        <v>5675.6789295065955</v>
      </c>
      <c r="AH4" s="226">
        <v>5854.4042045187925</v>
      </c>
      <c r="AI4" s="226">
        <v>5458.7825775153751</v>
      </c>
      <c r="AJ4" s="226">
        <v>5018.1881386140976</v>
      </c>
      <c r="AK4" s="226">
        <v>5082.7596987370089</v>
      </c>
      <c r="AL4" s="227"/>
      <c r="AN4" s="82"/>
    </row>
    <row r="5" spans="2:40" x14ac:dyDescent="0.25">
      <c r="B5" s="64" t="s">
        <v>16</v>
      </c>
      <c r="C5" s="226">
        <v>0.496</v>
      </c>
      <c r="D5" s="226">
        <v>0.63984000000000008</v>
      </c>
      <c r="E5" s="226">
        <v>0.78368000000000004</v>
      </c>
      <c r="F5" s="226">
        <v>6.5166526624956091</v>
      </c>
      <c r="G5" s="226">
        <v>18.18806951879704</v>
      </c>
      <c r="H5" s="226">
        <v>31.185683869079259</v>
      </c>
      <c r="I5" s="226">
        <v>73.759432419773347</v>
      </c>
      <c r="J5" s="226">
        <v>116.73332416218814</v>
      </c>
      <c r="K5" s="226">
        <v>143.56412147366262</v>
      </c>
      <c r="L5" s="226">
        <v>186.93147423863812</v>
      </c>
      <c r="M5" s="226">
        <v>246.21283657967123</v>
      </c>
      <c r="N5" s="226">
        <v>293.54660132152065</v>
      </c>
      <c r="O5" s="226">
        <v>370.94231345988288</v>
      </c>
      <c r="P5" s="226">
        <v>499.1035921013152</v>
      </c>
      <c r="Q5" s="226">
        <v>643.42400826984192</v>
      </c>
      <c r="R5" s="226">
        <v>800.69406898372495</v>
      </c>
      <c r="S5" s="226">
        <v>843.94361471136949</v>
      </c>
      <c r="T5" s="226">
        <v>853.43438715037371</v>
      </c>
      <c r="U5" s="226">
        <v>920.72330736196704</v>
      </c>
      <c r="V5" s="226">
        <v>955.46711033292513</v>
      </c>
      <c r="W5" s="226">
        <v>962.03286183507328</v>
      </c>
      <c r="X5" s="226">
        <v>984.35490652571161</v>
      </c>
      <c r="Y5" s="226">
        <v>973.39671075126694</v>
      </c>
      <c r="Z5" s="226">
        <v>999.19747281333025</v>
      </c>
      <c r="AA5" s="226">
        <v>1074.5327856505551</v>
      </c>
      <c r="AB5" s="226">
        <v>1050.6917751368767</v>
      </c>
      <c r="AC5" s="226">
        <v>1115.0863348416569</v>
      </c>
      <c r="AD5" s="226">
        <v>1028.3471519229345</v>
      </c>
      <c r="AE5" s="226">
        <v>727.26874737772516</v>
      </c>
      <c r="AF5" s="226">
        <v>706.71387841963303</v>
      </c>
      <c r="AG5" s="226">
        <v>564.03726302461541</v>
      </c>
      <c r="AH5" s="226">
        <v>598.48001772551947</v>
      </c>
      <c r="AI5" s="226">
        <v>566.01283209680912</v>
      </c>
      <c r="AJ5" s="226">
        <v>537.81517145423288</v>
      </c>
      <c r="AK5" s="226">
        <v>523.36876977122847</v>
      </c>
      <c r="AL5" s="227"/>
      <c r="AN5" s="82"/>
    </row>
    <row r="6" spans="2:40" x14ac:dyDescent="0.25">
      <c r="B6" s="64" t="s">
        <v>15</v>
      </c>
      <c r="C6" s="226">
        <v>0.10869000000000001</v>
      </c>
      <c r="D6" s="226">
        <v>8.9605290000000011</v>
      </c>
      <c r="E6" s="226">
        <v>17.812367999999999</v>
      </c>
      <c r="F6" s="226">
        <v>35.516046000000003</v>
      </c>
      <c r="G6" s="226">
        <v>53.219724000000006</v>
      </c>
      <c r="H6" s="226">
        <v>88.627080000000007</v>
      </c>
      <c r="I6" s="226">
        <v>121.01111999999999</v>
      </c>
      <c r="J6" s="226">
        <v>153.43278000000001</v>
      </c>
      <c r="K6" s="226">
        <v>71.858999999999995</v>
      </c>
      <c r="L6" s="226">
        <v>231.46547699999999</v>
      </c>
      <c r="M6" s="226">
        <v>361.34150999999997</v>
      </c>
      <c r="N6" s="226">
        <v>344.67333000000002</v>
      </c>
      <c r="O6" s="226">
        <v>243.18657000000002</v>
      </c>
      <c r="P6" s="226">
        <v>259.43124240000003</v>
      </c>
      <c r="Q6" s="226">
        <v>213.15852000000004</v>
      </c>
      <c r="R6" s="226">
        <v>196.47140999999999</v>
      </c>
      <c r="S6" s="226">
        <v>173.43168</v>
      </c>
      <c r="T6" s="226">
        <v>152.7501</v>
      </c>
      <c r="U6" s="226">
        <v>123.70938</v>
      </c>
      <c r="V6" s="226">
        <v>75.933869999999999</v>
      </c>
      <c r="W6" s="226">
        <v>42.292200000000001</v>
      </c>
      <c r="X6" s="226">
        <v>14.441400000000002</v>
      </c>
      <c r="Y6" s="226">
        <v>8.6994399999999992</v>
      </c>
      <c r="Z6" s="226">
        <v>7.5740000000000007</v>
      </c>
      <c r="AA6" s="226">
        <v>3.228581818181818</v>
      </c>
      <c r="AB6" s="226">
        <v>18.46866363636364</v>
      </c>
      <c r="AC6" s="226">
        <v>33.546518181818179</v>
      </c>
      <c r="AD6" s="226">
        <v>42.376823636363639</v>
      </c>
      <c r="AE6" s="226">
        <v>44.80739181818182</v>
      </c>
      <c r="AF6" s="226">
        <v>56.645953636363629</v>
      </c>
      <c r="AG6" s="226">
        <v>57.729380000000006</v>
      </c>
      <c r="AH6" s="226">
        <v>59.257499166666669</v>
      </c>
      <c r="AI6" s="226">
        <v>54.010832499999999</v>
      </c>
      <c r="AJ6" s="226">
        <v>30.398216944444442</v>
      </c>
      <c r="AK6" s="226">
        <v>44.934856666666668</v>
      </c>
      <c r="AL6" s="227"/>
      <c r="AN6" s="82"/>
    </row>
    <row r="7" spans="2:40" x14ac:dyDescent="0.25">
      <c r="B7" s="64" t="s">
        <v>135</v>
      </c>
      <c r="C7" s="226">
        <v>34.91949710395761</v>
      </c>
      <c r="D7" s="226">
        <v>40.061625466251371</v>
      </c>
      <c r="E7" s="226">
        <v>45.203562544922193</v>
      </c>
      <c r="F7" s="226">
        <v>54.528310252806307</v>
      </c>
      <c r="G7" s="226">
        <v>63.852870483611582</v>
      </c>
      <c r="H7" s="226">
        <v>81.543245112108792</v>
      </c>
      <c r="I7" s="226">
        <v>100.45543599432104</v>
      </c>
      <c r="J7" s="226">
        <v>129.98944496771117</v>
      </c>
      <c r="K7" s="226">
        <v>91.505916299207229</v>
      </c>
      <c r="L7" s="226">
        <v>66.218460710588332</v>
      </c>
      <c r="M7" s="226">
        <v>53.405203153365491</v>
      </c>
      <c r="N7" s="226">
        <v>66.669447654043182</v>
      </c>
      <c r="O7" s="226">
        <v>66.547622498720614</v>
      </c>
      <c r="P7" s="226">
        <v>113.43370991535913</v>
      </c>
      <c r="Q7" s="226">
        <v>67.517367032698502</v>
      </c>
      <c r="R7" s="226">
        <v>100.00256655361588</v>
      </c>
      <c r="S7" s="226">
        <v>62.133855897656353</v>
      </c>
      <c r="T7" s="226">
        <v>64.871632932976937</v>
      </c>
      <c r="U7" s="226">
        <v>56.314707032092592</v>
      </c>
      <c r="V7" s="226">
        <v>40.266603232207352</v>
      </c>
      <c r="W7" s="226">
        <v>33.93751435811815</v>
      </c>
      <c r="X7" s="226">
        <v>46.646859024940099</v>
      </c>
      <c r="Y7" s="226">
        <v>37.874444723426031</v>
      </c>
      <c r="Z7" s="226">
        <v>44.165710325321072</v>
      </c>
      <c r="AA7" s="226">
        <v>37.794552818816207</v>
      </c>
      <c r="AB7" s="226">
        <v>45.054462601662117</v>
      </c>
      <c r="AC7" s="226">
        <v>39.678935689931208</v>
      </c>
      <c r="AD7" s="226">
        <v>39.580676904460468</v>
      </c>
      <c r="AE7" s="226">
        <v>41.324588778273011</v>
      </c>
      <c r="AF7" s="226">
        <v>33.726549576204562</v>
      </c>
      <c r="AG7" s="226">
        <v>16.569685199490138</v>
      </c>
      <c r="AH7" s="226">
        <v>24.803734553555852</v>
      </c>
      <c r="AI7" s="226">
        <v>29.434192592155757</v>
      </c>
      <c r="AJ7" s="226">
        <v>30.808715562936527</v>
      </c>
      <c r="AK7" s="226">
        <v>22.593013594556176</v>
      </c>
      <c r="AL7" s="227"/>
      <c r="AN7" s="82"/>
    </row>
    <row r="8" spans="2:40" x14ac:dyDescent="0.25">
      <c r="B8" s="64" t="s">
        <v>136</v>
      </c>
      <c r="C8" s="226" t="s">
        <v>236</v>
      </c>
      <c r="D8" s="226" t="s">
        <v>236</v>
      </c>
      <c r="E8" s="226" t="s">
        <v>236</v>
      </c>
      <c r="F8" s="226" t="s">
        <v>236</v>
      </c>
      <c r="G8" s="226" t="s">
        <v>236</v>
      </c>
      <c r="H8" s="226">
        <v>4.0945794573643406</v>
      </c>
      <c r="I8" s="226">
        <v>4.4172034883720936</v>
      </c>
      <c r="J8" s="226">
        <v>5.7179961240310089</v>
      </c>
      <c r="K8" s="226">
        <v>3.9229709302325584</v>
      </c>
      <c r="L8" s="226">
        <v>3.5454321705426355</v>
      </c>
      <c r="M8" s="226">
        <v>46.029900000000005</v>
      </c>
      <c r="N8" s="226">
        <v>20.3826</v>
      </c>
      <c r="O8" s="226">
        <v>43.598800000000004</v>
      </c>
      <c r="P8" s="226">
        <v>43.647100000000009</v>
      </c>
      <c r="Q8" s="226">
        <v>16.921099999999999</v>
      </c>
      <c r="R8" s="226">
        <v>26.565000000000001</v>
      </c>
      <c r="S8" s="226">
        <v>26.404</v>
      </c>
      <c r="T8" s="226">
        <v>35.259</v>
      </c>
      <c r="U8" s="226">
        <v>32.783625000000001</v>
      </c>
      <c r="V8" s="226">
        <v>30.308249999999997</v>
      </c>
      <c r="W8" s="226">
        <v>27.832874999999998</v>
      </c>
      <c r="X8" s="226">
        <v>25.357499999999995</v>
      </c>
      <c r="Y8" s="226">
        <v>23.613013888888883</v>
      </c>
      <c r="Z8" s="226">
        <v>21.250083333333329</v>
      </c>
      <c r="AA8" s="226">
        <v>18.830930555555547</v>
      </c>
      <c r="AB8" s="226">
        <v>16.355555555555554</v>
      </c>
      <c r="AC8" s="226">
        <v>15.792055555555557</v>
      </c>
      <c r="AD8" s="226">
        <v>26.538166666666665</v>
      </c>
      <c r="AE8" s="226">
        <v>18.383388888888891</v>
      </c>
      <c r="AF8" s="226">
        <v>11.16241111111111</v>
      </c>
      <c r="AG8" s="226">
        <v>9.5441999999999982</v>
      </c>
      <c r="AH8" s="226">
        <v>8.8205666666666662</v>
      </c>
      <c r="AI8" s="226">
        <v>9.1172999999999984</v>
      </c>
      <c r="AJ8" s="226">
        <v>8.3840666666666657</v>
      </c>
      <c r="AK8" s="226">
        <v>17.4436</v>
      </c>
      <c r="AL8" s="227"/>
      <c r="AN8" s="82"/>
    </row>
    <row r="9" spans="2:40" x14ac:dyDescent="0.25">
      <c r="B9" s="64" t="s">
        <v>14</v>
      </c>
      <c r="C9" s="226">
        <f t="shared" ref="C9:AB9" si="0">SUM(C5:C8)</f>
        <v>35.524187103957608</v>
      </c>
      <c r="D9" s="226">
        <f t="shared" si="0"/>
        <v>49.661994466251372</v>
      </c>
      <c r="E9" s="226">
        <f t="shared" si="0"/>
        <v>63.799610544922189</v>
      </c>
      <c r="F9" s="226">
        <f t="shared" si="0"/>
        <v>96.561008915301926</v>
      </c>
      <c r="G9" s="226">
        <f t="shared" si="0"/>
        <v>135.26066400240865</v>
      </c>
      <c r="H9" s="226">
        <f t="shared" si="0"/>
        <v>205.45058843855239</v>
      </c>
      <c r="I9" s="226">
        <f t="shared" si="0"/>
        <v>299.64319190246647</v>
      </c>
      <c r="J9" s="226">
        <f t="shared" si="0"/>
        <v>405.87354525393033</v>
      </c>
      <c r="K9" s="226">
        <f t="shared" si="0"/>
        <v>310.8520087031024</v>
      </c>
      <c r="L9" s="226">
        <f t="shared" si="0"/>
        <v>488.16084411976908</v>
      </c>
      <c r="M9" s="226">
        <f t="shared" si="0"/>
        <v>706.98944973303674</v>
      </c>
      <c r="N9" s="226">
        <f t="shared" si="0"/>
        <v>725.27197897556391</v>
      </c>
      <c r="O9" s="226">
        <f t="shared" si="0"/>
        <v>724.27530595860344</v>
      </c>
      <c r="P9" s="226">
        <f t="shared" si="0"/>
        <v>915.6156444166744</v>
      </c>
      <c r="Q9" s="226">
        <f t="shared" si="0"/>
        <v>941.02099530254054</v>
      </c>
      <c r="R9" s="226">
        <f t="shared" si="0"/>
        <v>1123.7330455373408</v>
      </c>
      <c r="S9" s="226">
        <f t="shared" si="0"/>
        <v>1105.9131506090259</v>
      </c>
      <c r="T9" s="226">
        <f t="shared" si="0"/>
        <v>1106.3151200833506</v>
      </c>
      <c r="U9" s="226">
        <f t="shared" si="0"/>
        <v>1133.5310193940597</v>
      </c>
      <c r="V9" s="226">
        <f t="shared" si="0"/>
        <v>1101.9758335651327</v>
      </c>
      <c r="W9" s="226">
        <f t="shared" si="0"/>
        <v>1066.0954511931914</v>
      </c>
      <c r="X9" s="226">
        <f t="shared" si="0"/>
        <v>1070.8006655506517</v>
      </c>
      <c r="Y9" s="226">
        <f t="shared" si="0"/>
        <v>1043.5836093635819</v>
      </c>
      <c r="Z9" s="226">
        <f t="shared" si="0"/>
        <v>1072.1872664719847</v>
      </c>
      <c r="AA9" s="226">
        <f t="shared" si="0"/>
        <v>1134.3868508431085</v>
      </c>
      <c r="AB9" s="226">
        <f t="shared" si="0"/>
        <v>1130.570456930458</v>
      </c>
      <c r="AC9" s="226">
        <f t="shared" ref="AC9" si="1">SUM(AC5:AC8)</f>
        <v>1204.1038442689619</v>
      </c>
      <c r="AD9" s="226">
        <f t="shared" ref="AD9:AE9" si="2">SUM(AD5:AD8)</f>
        <v>1136.8428191304254</v>
      </c>
      <c r="AE9" s="226">
        <f t="shared" si="2"/>
        <v>831.7841168630689</v>
      </c>
      <c r="AF9" s="226">
        <f t="shared" ref="AF9:AH9" si="3">SUM(AF5:AF8)</f>
        <v>808.24879274331226</v>
      </c>
      <c r="AG9" s="226">
        <f t="shared" si="3"/>
        <v>647.88052822410555</v>
      </c>
      <c r="AH9" s="226">
        <f t="shared" si="3"/>
        <v>691.36181811240863</v>
      </c>
      <c r="AI9" s="226">
        <f t="shared" ref="AI9:AJ9" si="4">SUM(AI5:AI8)</f>
        <v>658.57515718896491</v>
      </c>
      <c r="AJ9" s="226">
        <f t="shared" si="4"/>
        <v>607.40617062828051</v>
      </c>
      <c r="AK9" s="226">
        <f t="shared" ref="AK9" si="5">SUM(AK5:AK8)</f>
        <v>608.34024003245122</v>
      </c>
      <c r="AL9" s="227"/>
      <c r="AN9" s="82"/>
    </row>
    <row r="10" spans="2:40" x14ac:dyDescent="0.25">
      <c r="B10" s="64" t="s">
        <v>19</v>
      </c>
      <c r="C10" s="227">
        <v>55677.477054380943</v>
      </c>
      <c r="D10" s="226">
        <v>56643.578558712776</v>
      </c>
      <c r="E10" s="226">
        <v>56630.889121402295</v>
      </c>
      <c r="F10" s="226">
        <v>57079.00532591268</v>
      </c>
      <c r="G10" s="226">
        <v>58412.058047680548</v>
      </c>
      <c r="H10" s="226">
        <v>59804.209666984985</v>
      </c>
      <c r="I10" s="226">
        <v>61845.233426611398</v>
      </c>
      <c r="J10" s="226">
        <v>63164.727266891052</v>
      </c>
      <c r="K10" s="226">
        <v>65624.5586644</v>
      </c>
      <c r="L10" s="226">
        <v>66811.753645663004</v>
      </c>
      <c r="M10" s="226">
        <v>68929.701230919949</v>
      </c>
      <c r="N10" s="226">
        <v>70909.146721653335</v>
      </c>
      <c r="O10" s="226">
        <v>68978.533140460568</v>
      </c>
      <c r="P10" s="226">
        <v>69390.534761796443</v>
      </c>
      <c r="Q10" s="226">
        <v>68687.036477468282</v>
      </c>
      <c r="R10" s="226">
        <v>70075.337646078449</v>
      </c>
      <c r="S10" s="226">
        <v>69188.967713598584</v>
      </c>
      <c r="T10" s="226">
        <v>68545.936613780854</v>
      </c>
      <c r="U10" s="226">
        <v>67789.217821450322</v>
      </c>
      <c r="V10" s="226">
        <v>62029.150562715746</v>
      </c>
      <c r="W10" s="226">
        <v>61656.212072614871</v>
      </c>
      <c r="X10" s="226">
        <v>57689.55221678513</v>
      </c>
      <c r="Y10" s="226">
        <v>58211.481851967546</v>
      </c>
      <c r="Z10" s="226">
        <v>57862.051055186923</v>
      </c>
      <c r="AA10" s="226">
        <v>57933.162647689707</v>
      </c>
      <c r="AB10" s="226">
        <v>60277.518314604698</v>
      </c>
      <c r="AC10" s="226">
        <v>62593.133227587212</v>
      </c>
      <c r="AD10" s="226">
        <v>61841.704810905561</v>
      </c>
      <c r="AE10" s="226">
        <v>61501.994530671043</v>
      </c>
      <c r="AF10" s="226">
        <v>59698.000863384441</v>
      </c>
      <c r="AG10" s="226">
        <v>57549.751705188559</v>
      </c>
      <c r="AH10" s="226">
        <v>60140.08901139909</v>
      </c>
      <c r="AI10" s="226">
        <v>58905.871737449277</v>
      </c>
      <c r="AJ10" s="226">
        <v>54886.871204191048</v>
      </c>
      <c r="AK10" s="226">
        <v>53825.470823003554</v>
      </c>
      <c r="AL10" s="211"/>
      <c r="AN10" s="2"/>
    </row>
    <row r="11" spans="2:40" x14ac:dyDescent="0.25">
      <c r="B11" s="64" t="s">
        <v>20</v>
      </c>
      <c r="C11" s="227">
        <v>61998.308672653788</v>
      </c>
      <c r="D11" s="226">
        <v>62672.000489461025</v>
      </c>
      <c r="E11" s="226">
        <v>62578.050356376967</v>
      </c>
      <c r="F11" s="226">
        <v>63204.203747786487</v>
      </c>
      <c r="G11" s="226">
        <v>64361.762529019077</v>
      </c>
      <c r="H11" s="226">
        <v>66568.484434851416</v>
      </c>
      <c r="I11" s="226">
        <v>68635.491413756681</v>
      </c>
      <c r="J11" s="226">
        <v>69388.813845475597</v>
      </c>
      <c r="K11" s="226">
        <v>71708.775979873913</v>
      </c>
      <c r="L11" s="226">
        <v>72426.523150129273</v>
      </c>
      <c r="M11" s="226">
        <v>75175.443219448935</v>
      </c>
      <c r="N11" s="226">
        <v>79113.450897437811</v>
      </c>
      <c r="O11" s="226">
        <v>76532.687261447325</v>
      </c>
      <c r="P11" s="226">
        <v>76965.785476540957</v>
      </c>
      <c r="Q11" s="226">
        <v>75161.628638534385</v>
      </c>
      <c r="R11" s="226">
        <v>76282.866206401348</v>
      </c>
      <c r="S11" s="226">
        <v>73634.392016514292</v>
      </c>
      <c r="T11" s="226">
        <v>72585.915869040531</v>
      </c>
      <c r="U11" s="226">
        <v>70953.08688272156</v>
      </c>
      <c r="V11" s="226">
        <v>65098.601189690344</v>
      </c>
      <c r="W11" s="226">
        <v>65848.437425275435</v>
      </c>
      <c r="X11" s="226">
        <v>61154.774841347862</v>
      </c>
      <c r="Y11" s="226">
        <v>61103.100862975574</v>
      </c>
      <c r="Z11" s="226">
        <v>60999.174973036017</v>
      </c>
      <c r="AA11" s="226">
        <v>60887.425806751206</v>
      </c>
      <c r="AB11" s="226">
        <v>63286.595350023097</v>
      </c>
      <c r="AC11" s="226">
        <v>65296.262759970414</v>
      </c>
      <c r="AD11" s="226">
        <v>65846.398460591226</v>
      </c>
      <c r="AE11" s="226">
        <v>64500.449189785671</v>
      </c>
      <c r="AF11" s="226">
        <v>62602.784379624252</v>
      </c>
      <c r="AG11" s="226">
        <v>60768.158551789529</v>
      </c>
      <c r="AH11" s="226">
        <v>63012.026259070713</v>
      </c>
      <c r="AI11" s="226">
        <v>61374.843206870246</v>
      </c>
      <c r="AJ11" s="226">
        <v>57851.833745012475</v>
      </c>
      <c r="AK11" s="226">
        <v>56339.582054474384</v>
      </c>
      <c r="AL11" s="211"/>
      <c r="AN11" s="2"/>
    </row>
    <row r="12" spans="2:40" x14ac:dyDescent="0.25">
      <c r="B12" s="64" t="s">
        <v>226</v>
      </c>
      <c r="C12" s="227">
        <v>55750.794370683841</v>
      </c>
      <c r="D12" s="226">
        <v>56716.880647918013</v>
      </c>
      <c r="E12" s="226">
        <v>56704.482328201753</v>
      </c>
      <c r="F12" s="226">
        <v>57152.92584323624</v>
      </c>
      <c r="G12" s="226">
        <v>58487.006090543771</v>
      </c>
      <c r="H12" s="226">
        <v>59879.288850557554</v>
      </c>
      <c r="I12" s="226">
        <v>61920.191058797303</v>
      </c>
      <c r="J12" s="226">
        <v>63239.934446871317</v>
      </c>
      <c r="K12" s="226">
        <v>65700.083639106844</v>
      </c>
      <c r="L12" s="226">
        <v>66885.14673504667</v>
      </c>
      <c r="M12" s="226">
        <v>68998.65138716466</v>
      </c>
      <c r="N12" s="226">
        <v>70981.579482178568</v>
      </c>
      <c r="O12" s="226">
        <v>69056.259704119831</v>
      </c>
      <c r="P12" s="226">
        <v>69468.715463028755</v>
      </c>
      <c r="Q12" s="226">
        <v>68767.733683259794</v>
      </c>
      <c r="R12" s="226">
        <v>70151.468664086322</v>
      </c>
      <c r="S12" s="226">
        <v>69266.773974823693</v>
      </c>
      <c r="T12" s="226">
        <v>68627.698642694915</v>
      </c>
      <c r="U12" s="226">
        <v>67869.054635730077</v>
      </c>
      <c r="V12" s="226">
        <v>62107.550242925063</v>
      </c>
      <c r="W12" s="226">
        <v>61734.564019610043</v>
      </c>
      <c r="X12" s="226">
        <v>57767.550223310165</v>
      </c>
      <c r="Y12" s="226">
        <v>58291.961360457542</v>
      </c>
      <c r="Z12" s="226">
        <v>57945.025109253285</v>
      </c>
      <c r="AA12" s="226">
        <v>58011.248768793688</v>
      </c>
      <c r="AB12" s="226">
        <v>60357.252621663385</v>
      </c>
      <c r="AC12" s="226">
        <v>62674.815498521653</v>
      </c>
      <c r="AD12" s="226">
        <v>61934.234395415668</v>
      </c>
      <c r="AE12" s="226">
        <v>61596.710721040414</v>
      </c>
      <c r="AF12" s="226">
        <v>59796.105500037229</v>
      </c>
      <c r="AG12" s="226">
        <v>57640.901232805001</v>
      </c>
      <c r="AH12" s="226">
        <v>60236.991983986656</v>
      </c>
      <c r="AI12" s="226">
        <v>59010.440005407458</v>
      </c>
      <c r="AJ12" s="226">
        <v>54992.300818624237</v>
      </c>
      <c r="AK12" s="226">
        <v>53930.936878473418</v>
      </c>
      <c r="AL12" s="211"/>
      <c r="AN12" s="2"/>
    </row>
    <row r="13" spans="2:40" x14ac:dyDescent="0.25">
      <c r="B13" s="64" t="s">
        <v>227</v>
      </c>
      <c r="C13" s="226">
        <v>62071.625988956686</v>
      </c>
      <c r="D13" s="226">
        <v>62745.302578666262</v>
      </c>
      <c r="E13" s="226">
        <v>62651.643563176425</v>
      </c>
      <c r="F13" s="226">
        <v>63278.124265110047</v>
      </c>
      <c r="G13" s="226">
        <v>64436.7105718823</v>
      </c>
      <c r="H13" s="226">
        <v>66643.563618423985</v>
      </c>
      <c r="I13" s="226">
        <v>68710.449045942587</v>
      </c>
      <c r="J13" s="226">
        <v>69464.021025455862</v>
      </c>
      <c r="K13" s="226">
        <v>71784.300954580758</v>
      </c>
      <c r="L13" s="226">
        <v>72499.916239512939</v>
      </c>
      <c r="M13" s="226">
        <v>75244.393375693646</v>
      </c>
      <c r="N13" s="226">
        <v>79185.883657963044</v>
      </c>
      <c r="O13" s="226">
        <v>76610.413825106589</v>
      </c>
      <c r="P13" s="226">
        <v>77043.966177773269</v>
      </c>
      <c r="Q13" s="226">
        <v>75242.325844325896</v>
      </c>
      <c r="R13" s="226">
        <v>76358.997224409221</v>
      </c>
      <c r="S13" s="226">
        <v>73712.198277739401</v>
      </c>
      <c r="T13" s="226">
        <v>72667.677897954592</v>
      </c>
      <c r="U13" s="226">
        <v>71032.923697001315</v>
      </c>
      <c r="V13" s="226">
        <v>65177.000869899661</v>
      </c>
      <c r="W13" s="226">
        <v>65926.789372270607</v>
      </c>
      <c r="X13" s="226">
        <v>61232.772847872897</v>
      </c>
      <c r="Y13" s="226">
        <v>61183.58037146557</v>
      </c>
      <c r="Z13" s="226">
        <v>61082.149027102379</v>
      </c>
      <c r="AA13" s="226">
        <v>60965.511927855187</v>
      </c>
      <c r="AB13" s="226">
        <v>63366.329657081784</v>
      </c>
      <c r="AC13" s="226">
        <v>65377.945030904855</v>
      </c>
      <c r="AD13" s="226">
        <v>65938.928045101333</v>
      </c>
      <c r="AE13" s="226">
        <v>64595.165380155042</v>
      </c>
      <c r="AF13" s="226">
        <v>62700.88901627704</v>
      </c>
      <c r="AG13" s="226">
        <v>60859.308079405972</v>
      </c>
      <c r="AH13" s="226">
        <v>63108.92923165828</v>
      </c>
      <c r="AI13" s="226">
        <v>61479.411474828426</v>
      </c>
      <c r="AJ13" s="226">
        <v>57957.263359445664</v>
      </c>
      <c r="AK13" s="226">
        <v>56445.048109944248</v>
      </c>
      <c r="AL13" s="227"/>
      <c r="AN13" s="2"/>
    </row>
    <row r="14" spans="2:40" x14ac:dyDescent="0.25">
      <c r="B14" s="17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12"/>
    </row>
    <row r="15" spans="2:40" x14ac:dyDescent="0.25">
      <c r="B15" s="17"/>
      <c r="C15" s="236"/>
      <c r="D15" s="236"/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13"/>
      <c r="AN15" s="2"/>
    </row>
    <row r="16" spans="2:40" x14ac:dyDescent="0.25">
      <c r="B16" s="17"/>
      <c r="C16" s="236"/>
      <c r="D16" s="236"/>
      <c r="E16" s="236"/>
      <c r="F16" s="236"/>
      <c r="G16" s="236"/>
      <c r="H16" s="236"/>
      <c r="I16" s="236"/>
      <c r="J16" s="236"/>
      <c r="K16" s="236"/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36"/>
      <c r="W16" s="236"/>
      <c r="X16" s="236"/>
      <c r="Y16" s="236"/>
      <c r="Z16" s="236"/>
      <c r="AA16" s="236"/>
      <c r="AB16" s="236"/>
      <c r="AC16" s="236"/>
      <c r="AD16" s="236"/>
      <c r="AE16" s="236"/>
      <c r="AF16" s="236"/>
      <c r="AG16" s="236"/>
      <c r="AH16" s="236"/>
      <c r="AI16" s="236"/>
      <c r="AJ16" s="236"/>
      <c r="AK16" s="236"/>
    </row>
    <row r="17" spans="2:41" x14ac:dyDescent="0.25">
      <c r="B17" s="83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</row>
    <row r="18" spans="2:41" s="58" customFormat="1" x14ac:dyDescent="0.25">
      <c r="B18" s="182" t="s">
        <v>128</v>
      </c>
      <c r="C18" s="88">
        <v>1990</v>
      </c>
      <c r="D18" s="88">
        <v>1991</v>
      </c>
      <c r="E18" s="88">
        <v>1992</v>
      </c>
      <c r="F18" s="88">
        <v>1993</v>
      </c>
      <c r="G18" s="88">
        <v>1994</v>
      </c>
      <c r="H18" s="88">
        <v>1995</v>
      </c>
      <c r="I18" s="88">
        <v>1996</v>
      </c>
      <c r="J18" s="88">
        <v>1997</v>
      </c>
      <c r="K18" s="88">
        <v>1998</v>
      </c>
      <c r="L18" s="88">
        <v>1999</v>
      </c>
      <c r="M18" s="88">
        <v>2000</v>
      </c>
      <c r="N18" s="88">
        <v>2001</v>
      </c>
      <c r="O18" s="88">
        <v>2002</v>
      </c>
      <c r="P18" s="88">
        <v>2003</v>
      </c>
      <c r="Q18" s="88">
        <v>2004</v>
      </c>
      <c r="R18" s="88">
        <v>2005</v>
      </c>
      <c r="S18" s="88">
        <v>2006</v>
      </c>
      <c r="T18" s="88">
        <v>2007</v>
      </c>
      <c r="U18" s="88">
        <v>2008</v>
      </c>
      <c r="V18" s="88">
        <v>2009</v>
      </c>
      <c r="W18" s="90">
        <v>2010</v>
      </c>
      <c r="X18" s="88">
        <v>2011</v>
      </c>
      <c r="Y18" s="88">
        <v>2012</v>
      </c>
      <c r="Z18" s="88">
        <v>2013</v>
      </c>
      <c r="AA18" s="88">
        <v>2014</v>
      </c>
      <c r="AB18" s="88">
        <v>2015</v>
      </c>
      <c r="AC18" s="88">
        <v>2016</v>
      </c>
      <c r="AD18" s="88">
        <v>2017</v>
      </c>
      <c r="AE18" s="88">
        <v>2018</v>
      </c>
      <c r="AF18" s="88">
        <v>2019</v>
      </c>
      <c r="AG18" s="88">
        <v>2020</v>
      </c>
      <c r="AH18" s="88">
        <v>2021</v>
      </c>
      <c r="AI18" s="88">
        <v>2022</v>
      </c>
      <c r="AJ18" s="88">
        <v>2023</v>
      </c>
      <c r="AK18" s="88">
        <v>2024</v>
      </c>
      <c r="AL18" s="22"/>
    </row>
    <row r="19" spans="2:41" x14ac:dyDescent="0.25">
      <c r="B19" s="64" t="s">
        <v>13</v>
      </c>
      <c r="C19" s="179">
        <v>31084.585789909332</v>
      </c>
      <c r="D19" s="179">
        <v>32133.369063288064</v>
      </c>
      <c r="E19" s="179">
        <v>32007.051500552207</v>
      </c>
      <c r="F19" s="179">
        <v>32171.77047215556</v>
      </c>
      <c r="G19" s="179">
        <v>33146.328205599391</v>
      </c>
      <c r="H19" s="179">
        <v>34041.172051976006</v>
      </c>
      <c r="I19" s="179">
        <v>35615.792881153204</v>
      </c>
      <c r="J19" s="179">
        <v>36711.488700110727</v>
      </c>
      <c r="K19" s="179">
        <v>38903.858961164296</v>
      </c>
      <c r="L19" s="179">
        <v>40332.746548600182</v>
      </c>
      <c r="M19" s="179">
        <v>42627.240811996904</v>
      </c>
      <c r="N19" s="179">
        <v>44725.833649112319</v>
      </c>
      <c r="O19" s="179">
        <v>43489.549673067268</v>
      </c>
      <c r="P19" s="179">
        <v>44189.015213569568</v>
      </c>
      <c r="Q19" s="179">
        <v>43895.911489287886</v>
      </c>
      <c r="R19" s="179">
        <v>45721.844160983084</v>
      </c>
      <c r="S19" s="179">
        <v>45240.618640872461</v>
      </c>
      <c r="T19" s="179">
        <v>45153.657453351043</v>
      </c>
      <c r="U19" s="179">
        <v>45241.507835299271</v>
      </c>
      <c r="V19" s="179">
        <v>40791.232372410974</v>
      </c>
      <c r="W19" s="179">
        <v>40450.166908086969</v>
      </c>
      <c r="X19" s="179">
        <v>36901.926765875156</v>
      </c>
      <c r="Y19" s="179">
        <v>36992.74954578621</v>
      </c>
      <c r="Z19" s="179">
        <v>35857.723024348837</v>
      </c>
      <c r="AA19" s="179">
        <v>35189.388219940527</v>
      </c>
      <c r="AB19" s="179">
        <v>36854.660234420189</v>
      </c>
      <c r="AC19" s="179">
        <v>38396.012657063678</v>
      </c>
      <c r="AD19" s="179">
        <v>37075.388740608119</v>
      </c>
      <c r="AE19" s="179">
        <v>36805.527885535914</v>
      </c>
      <c r="AF19" s="179">
        <v>35219.258888895907</v>
      </c>
      <c r="AG19" s="179">
        <v>33123.384639533899</v>
      </c>
      <c r="AH19" s="179">
        <v>34977.258343839407</v>
      </c>
      <c r="AI19" s="179">
        <v>34309.322693853574</v>
      </c>
      <c r="AJ19" s="179">
        <v>31451.139097630381</v>
      </c>
      <c r="AK19" s="179">
        <v>30987.00706472393</v>
      </c>
      <c r="AL19" s="215"/>
      <c r="AM19" s="2"/>
      <c r="AN19" s="82"/>
    </row>
    <row r="20" spans="2:41" x14ac:dyDescent="0.25">
      <c r="B20" s="64" t="s">
        <v>12</v>
      </c>
      <c r="C20" s="179">
        <v>3123.7666097779188</v>
      </c>
      <c r="D20" s="179">
        <v>2848.9138165458526</v>
      </c>
      <c r="E20" s="179">
        <v>2774.2712161089939</v>
      </c>
      <c r="F20" s="179">
        <v>2771.9335659659819</v>
      </c>
      <c r="G20" s="179">
        <v>3047.77073380396</v>
      </c>
      <c r="H20" s="179">
        <v>3031.3802687187117</v>
      </c>
      <c r="I20" s="179">
        <v>3207.6215973465587</v>
      </c>
      <c r="J20" s="179">
        <v>3642.6627406697589</v>
      </c>
      <c r="K20" s="179">
        <v>3436.8236508267387</v>
      </c>
      <c r="L20" s="179">
        <v>3566.4079812760679</v>
      </c>
      <c r="M20" s="179">
        <v>4337.3184514537243</v>
      </c>
      <c r="N20" s="179">
        <v>4408.7389899692653</v>
      </c>
      <c r="O20" s="179">
        <v>3914.1282783233742</v>
      </c>
      <c r="P20" s="179">
        <v>3328.856456104515</v>
      </c>
      <c r="Q20" s="179">
        <v>3523.5090222425342</v>
      </c>
      <c r="R20" s="179">
        <v>3804.2089313787374</v>
      </c>
      <c r="S20" s="179">
        <v>3727.491878292718</v>
      </c>
      <c r="T20" s="179">
        <v>3781.5527149406516</v>
      </c>
      <c r="U20" s="179">
        <v>3520.613882803349</v>
      </c>
      <c r="V20" s="179">
        <v>2675.230970578461</v>
      </c>
      <c r="W20" s="179">
        <v>2445.5246141681996</v>
      </c>
      <c r="X20" s="179">
        <v>2319.6901082303903</v>
      </c>
      <c r="Y20" s="179">
        <v>2516.401725027848</v>
      </c>
      <c r="Z20" s="179">
        <v>2458.5659860150136</v>
      </c>
      <c r="AA20" s="179">
        <v>2870.8757917427524</v>
      </c>
      <c r="AB20" s="179">
        <v>3052.3813410578591</v>
      </c>
      <c r="AC20" s="179">
        <v>3265.8726093154723</v>
      </c>
      <c r="AD20" s="179">
        <v>3275.400926682772</v>
      </c>
      <c r="AE20" s="179">
        <v>3024.9048193245358</v>
      </c>
      <c r="AF20" s="179">
        <v>2969.7045327224646</v>
      </c>
      <c r="AG20" s="179">
        <v>2659.355910650962</v>
      </c>
      <c r="AH20" s="179">
        <v>3061.6014604447046</v>
      </c>
      <c r="AI20" s="179">
        <v>2842.544278103243</v>
      </c>
      <c r="AJ20" s="179">
        <v>2649.0071904708257</v>
      </c>
      <c r="AK20" s="179">
        <v>2369.9283407567482</v>
      </c>
      <c r="AL20" s="179"/>
      <c r="AM20" s="2"/>
      <c r="AN20" s="82"/>
    </row>
    <row r="21" spans="2:41" x14ac:dyDescent="0.25">
      <c r="B21" s="64" t="s">
        <v>11</v>
      </c>
      <c r="C21" s="179">
        <v>19759.886689205632</v>
      </c>
      <c r="D21" s="179">
        <v>19861.569707146929</v>
      </c>
      <c r="E21" s="179">
        <v>19976.955387965274</v>
      </c>
      <c r="F21" s="179">
        <v>20206.665891707333</v>
      </c>
      <c r="G21" s="179">
        <v>20239.07352933798</v>
      </c>
      <c r="H21" s="179">
        <v>20711.896802744439</v>
      </c>
      <c r="I21" s="179">
        <v>21137.387421055886</v>
      </c>
      <c r="J21" s="179">
        <v>21233.593575200295</v>
      </c>
      <c r="K21" s="179">
        <v>21657.275386956349</v>
      </c>
      <c r="L21" s="179">
        <v>21281.841031905406</v>
      </c>
      <c r="M21" s="179">
        <v>20321.864012181777</v>
      </c>
      <c r="N21" s="179">
        <v>20007.714185496949</v>
      </c>
      <c r="O21" s="179">
        <v>19693.962178561465</v>
      </c>
      <c r="P21" s="179">
        <v>19936.851725293636</v>
      </c>
      <c r="Q21" s="179">
        <v>19610.898489105377</v>
      </c>
      <c r="R21" s="179">
        <v>19095.011325377069</v>
      </c>
      <c r="S21" s="179">
        <v>18731.796382358625</v>
      </c>
      <c r="T21" s="179">
        <v>18648.38645107839</v>
      </c>
      <c r="U21" s="179">
        <v>18226.9175174907</v>
      </c>
      <c r="V21" s="179">
        <v>17958.902433829622</v>
      </c>
      <c r="W21" s="179">
        <v>18166.209867430203</v>
      </c>
      <c r="X21" s="179">
        <v>17779.507548735965</v>
      </c>
      <c r="Y21" s="179">
        <v>18108.060926589606</v>
      </c>
      <c r="Z21" s="179">
        <v>18781.120664828297</v>
      </c>
      <c r="AA21" s="179">
        <v>18923.212619899288</v>
      </c>
      <c r="AB21" s="179">
        <v>19344.651841078932</v>
      </c>
      <c r="AC21" s="179">
        <v>19911.953440397345</v>
      </c>
      <c r="AD21" s="179">
        <v>20502.839449261857</v>
      </c>
      <c r="AE21" s="179">
        <v>20728.185292157737</v>
      </c>
      <c r="AF21" s="179">
        <v>20600.645798055579</v>
      </c>
      <c r="AG21" s="179">
        <v>20878.095763223457</v>
      </c>
      <c r="AH21" s="179">
        <v>21266.64088257981</v>
      </c>
      <c r="AI21" s="179">
        <v>20873.826235475412</v>
      </c>
      <c r="AJ21" s="179">
        <v>19933.684751891404</v>
      </c>
      <c r="AK21" s="179">
        <v>19640.937350261072</v>
      </c>
      <c r="AL21" s="179"/>
      <c r="AM21" s="2"/>
      <c r="AN21" s="82"/>
    </row>
    <row r="22" spans="2:41" x14ac:dyDescent="0.25">
      <c r="B22" s="64" t="s">
        <v>10</v>
      </c>
      <c r="C22" s="215">
        <v>6320.8316182728468</v>
      </c>
      <c r="D22" s="179">
        <v>6028.4219307482472</v>
      </c>
      <c r="E22" s="179">
        <v>5947.1612349746702</v>
      </c>
      <c r="F22" s="179">
        <v>6125.1984218738053</v>
      </c>
      <c r="G22" s="179">
        <v>5949.7044813385301</v>
      </c>
      <c r="H22" s="179">
        <v>6764.27476786643</v>
      </c>
      <c r="I22" s="179">
        <v>6790.2579871452808</v>
      </c>
      <c r="J22" s="179">
        <v>6224.0865785845426</v>
      </c>
      <c r="K22" s="179">
        <v>6084.2173154739148</v>
      </c>
      <c r="L22" s="179">
        <v>5614.769504466276</v>
      </c>
      <c r="M22" s="179">
        <v>6245.741988528991</v>
      </c>
      <c r="N22" s="179">
        <v>8204.304175784473</v>
      </c>
      <c r="O22" s="179">
        <v>7554.1541209867564</v>
      </c>
      <c r="P22" s="179">
        <v>7575.2507147445122</v>
      </c>
      <c r="Q22" s="179">
        <v>6474.5921610661035</v>
      </c>
      <c r="R22" s="179">
        <v>6207.5285603228967</v>
      </c>
      <c r="S22" s="179">
        <v>4445.4243029157087</v>
      </c>
      <c r="T22" s="179">
        <v>4039.9792552596796</v>
      </c>
      <c r="U22" s="179">
        <v>3163.8690612712398</v>
      </c>
      <c r="V22" s="179">
        <v>3069.4506269745953</v>
      </c>
      <c r="W22" s="179">
        <v>4192.2253526605664</v>
      </c>
      <c r="X22" s="179">
        <v>3465.222624562733</v>
      </c>
      <c r="Y22" s="179">
        <v>2891.6190110080256</v>
      </c>
      <c r="Z22" s="179">
        <v>3137.1239178490932</v>
      </c>
      <c r="AA22" s="179">
        <v>2954.2631590614974</v>
      </c>
      <c r="AB22" s="179">
        <v>3009.0770354183974</v>
      </c>
      <c r="AC22" s="179">
        <v>2703.1295323832037</v>
      </c>
      <c r="AD22" s="179">
        <v>4004.6936496856633</v>
      </c>
      <c r="AE22" s="179">
        <v>2998.45465911463</v>
      </c>
      <c r="AF22" s="179">
        <v>2904.7835162398151</v>
      </c>
      <c r="AG22" s="179">
        <v>3218.4068466009708</v>
      </c>
      <c r="AH22" s="179">
        <v>2871.9372476716221</v>
      </c>
      <c r="AI22" s="179">
        <v>2468.9714694209679</v>
      </c>
      <c r="AJ22" s="179">
        <v>2964.9625408214233</v>
      </c>
      <c r="AK22" s="179">
        <v>2514.1112314708312</v>
      </c>
      <c r="AL22" s="215"/>
      <c r="AM22" s="2"/>
      <c r="AN22" s="82"/>
    </row>
    <row r="23" spans="2:41" x14ac:dyDescent="0.25">
      <c r="B23" s="64" t="s">
        <v>9</v>
      </c>
      <c r="C23" s="215">
        <v>1709.2379654880638</v>
      </c>
      <c r="D23" s="179">
        <v>1799.7259717319207</v>
      </c>
      <c r="E23" s="179">
        <v>1872.6110167758227</v>
      </c>
      <c r="F23" s="179">
        <v>1928.6353960838107</v>
      </c>
      <c r="G23" s="179">
        <v>1978.8855789392078</v>
      </c>
      <c r="H23" s="179">
        <v>2019.7605435458233</v>
      </c>
      <c r="I23" s="179">
        <v>1884.4315270557624</v>
      </c>
      <c r="J23" s="179">
        <v>1576.982250910261</v>
      </c>
      <c r="K23" s="179">
        <v>1626.6006654526207</v>
      </c>
      <c r="L23" s="179">
        <v>1630.7580838813492</v>
      </c>
      <c r="M23" s="179">
        <v>1643.2779552875486</v>
      </c>
      <c r="N23" s="179">
        <v>1766.8598970748044</v>
      </c>
      <c r="O23" s="179">
        <v>1880.8930105084603</v>
      </c>
      <c r="P23" s="179">
        <v>1935.8113668287185</v>
      </c>
      <c r="Q23" s="179">
        <v>1656.717476832484</v>
      </c>
      <c r="R23" s="179">
        <v>1454.2732283395635</v>
      </c>
      <c r="S23" s="179">
        <v>1489.0608120747909</v>
      </c>
      <c r="T23" s="179">
        <v>962.33999441077265</v>
      </c>
      <c r="U23" s="179">
        <v>800.17858585700105</v>
      </c>
      <c r="V23" s="179">
        <v>603.78478589667623</v>
      </c>
      <c r="W23" s="179">
        <v>594.31068292949431</v>
      </c>
      <c r="X23" s="179">
        <v>688.42779394361173</v>
      </c>
      <c r="Y23" s="179">
        <v>594.26965456386336</v>
      </c>
      <c r="Z23" s="179">
        <v>764.6413799947901</v>
      </c>
      <c r="AA23" s="179">
        <v>949.68601610714006</v>
      </c>
      <c r="AB23" s="179">
        <v>1025.8248980477192</v>
      </c>
      <c r="AC23" s="179">
        <v>1019.2945208107094</v>
      </c>
      <c r="AD23" s="179">
        <v>988.07569435280891</v>
      </c>
      <c r="AE23" s="179">
        <v>943.37653365285883</v>
      </c>
      <c r="AF23" s="179">
        <v>908.39164361748976</v>
      </c>
      <c r="AG23" s="179">
        <v>888.91539159425031</v>
      </c>
      <c r="AH23" s="179">
        <v>834.58832434916496</v>
      </c>
      <c r="AI23" s="179">
        <v>880.17852983105195</v>
      </c>
      <c r="AJ23" s="179">
        <v>853.04016410544261</v>
      </c>
      <c r="AK23" s="179">
        <v>827.59806726181171</v>
      </c>
      <c r="AL23" s="179"/>
      <c r="AM23" s="2"/>
      <c r="AN23" s="82"/>
    </row>
    <row r="24" spans="2:41" x14ac:dyDescent="0.25">
      <c r="B24" s="64" t="s">
        <v>225</v>
      </c>
      <c r="C24" s="215">
        <v>55750.794370683841</v>
      </c>
      <c r="D24" s="179">
        <v>56716.880647918013</v>
      </c>
      <c r="E24" s="179">
        <v>56704.482328201753</v>
      </c>
      <c r="F24" s="179">
        <v>57152.92584323624</v>
      </c>
      <c r="G24" s="179">
        <v>58487.006090543779</v>
      </c>
      <c r="H24" s="179">
        <v>59879.288850557561</v>
      </c>
      <c r="I24" s="179">
        <v>61920.191058797333</v>
      </c>
      <c r="J24" s="179">
        <v>63239.934446871295</v>
      </c>
      <c r="K24" s="179">
        <v>65700.083639106859</v>
      </c>
      <c r="L24" s="179">
        <v>66885.146735046685</v>
      </c>
      <c r="M24" s="179">
        <v>68998.65138716466</v>
      </c>
      <c r="N24" s="179">
        <v>70981.579482178553</v>
      </c>
      <c r="O24" s="179">
        <v>69056.259704119831</v>
      </c>
      <c r="P24" s="179">
        <v>69468.71546302874</v>
      </c>
      <c r="Q24" s="179">
        <v>68767.733683259779</v>
      </c>
      <c r="R24" s="179">
        <v>70151.468664086322</v>
      </c>
      <c r="S24" s="179">
        <v>69266.773974823722</v>
      </c>
      <c r="T24" s="179">
        <v>68627.698642694915</v>
      </c>
      <c r="U24" s="179">
        <v>67869.054635730092</v>
      </c>
      <c r="V24" s="179">
        <v>62107.550242925048</v>
      </c>
      <c r="W24" s="179">
        <v>61734.564019610028</v>
      </c>
      <c r="X24" s="179">
        <v>57767.550223310151</v>
      </c>
      <c r="Y24" s="179">
        <v>58291.961360457513</v>
      </c>
      <c r="Z24" s="179">
        <v>57945.0251092533</v>
      </c>
      <c r="AA24" s="179">
        <v>58011.248768793681</v>
      </c>
      <c r="AB24" s="179">
        <v>60357.252621663385</v>
      </c>
      <c r="AC24" s="179">
        <v>62674.815498521646</v>
      </c>
      <c r="AD24" s="179">
        <v>61934.234395415668</v>
      </c>
      <c r="AE24" s="179">
        <v>61596.710721040414</v>
      </c>
      <c r="AF24" s="179">
        <v>59796.10549994422</v>
      </c>
      <c r="AG24" s="179">
        <v>57640.901232619006</v>
      </c>
      <c r="AH24" s="179">
        <v>60236.991983800646</v>
      </c>
      <c r="AI24" s="179">
        <v>59010.440005221455</v>
      </c>
      <c r="AJ24" s="179">
        <v>54992.300818531243</v>
      </c>
      <c r="AK24" s="179">
        <v>53930.936878473411</v>
      </c>
      <c r="AL24" s="179"/>
      <c r="AM24" s="2"/>
      <c r="AN24" s="82"/>
    </row>
    <row r="25" spans="2:41" x14ac:dyDescent="0.25">
      <c r="B25" s="92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16"/>
      <c r="AM25" s="2"/>
    </row>
    <row r="26" spans="2:41" x14ac:dyDescent="0.25"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217"/>
      <c r="AI26" s="217"/>
      <c r="AJ26" s="217"/>
      <c r="AK26" s="217"/>
      <c r="AL26" s="217"/>
      <c r="AM26" s="2"/>
    </row>
    <row r="27" spans="2:41" x14ac:dyDescent="0.25">
      <c r="B27" s="57" t="s">
        <v>8</v>
      </c>
      <c r="C27" s="180"/>
      <c r="D27" s="180">
        <f t="shared" ref="D27:AC27" si="6">D24-C24</f>
        <v>966.08627723417158</v>
      </c>
      <c r="E27" s="180">
        <f t="shared" si="6"/>
        <v>-12.398319716259721</v>
      </c>
      <c r="F27" s="180">
        <f t="shared" si="6"/>
        <v>448.44351503448706</v>
      </c>
      <c r="G27" s="180">
        <f t="shared" si="6"/>
        <v>1334.0802473075382</v>
      </c>
      <c r="H27" s="180">
        <f t="shared" si="6"/>
        <v>1392.2827600137825</v>
      </c>
      <c r="I27" s="180">
        <f t="shared" si="6"/>
        <v>2040.9022082397714</v>
      </c>
      <c r="J27" s="180">
        <f t="shared" si="6"/>
        <v>1319.7433880739627</v>
      </c>
      <c r="K27" s="180">
        <f t="shared" si="6"/>
        <v>2460.1491922355635</v>
      </c>
      <c r="L27" s="180">
        <f t="shared" si="6"/>
        <v>1185.0630959398259</v>
      </c>
      <c r="M27" s="180">
        <f t="shared" si="6"/>
        <v>2113.5046521179756</v>
      </c>
      <c r="N27" s="180">
        <f t="shared" si="6"/>
        <v>1982.9280950138927</v>
      </c>
      <c r="O27" s="180">
        <f t="shared" si="6"/>
        <v>-1925.3197780587216</v>
      </c>
      <c r="P27" s="180">
        <f t="shared" si="6"/>
        <v>412.45575890890905</v>
      </c>
      <c r="Q27" s="180">
        <f t="shared" si="6"/>
        <v>-700.98177976896113</v>
      </c>
      <c r="R27" s="180">
        <f t="shared" si="6"/>
        <v>1383.7349808265426</v>
      </c>
      <c r="S27" s="180">
        <f t="shared" si="6"/>
        <v>-884.69468926260015</v>
      </c>
      <c r="T27" s="180">
        <f t="shared" si="6"/>
        <v>-639.07533212880662</v>
      </c>
      <c r="U27" s="180">
        <f t="shared" si="6"/>
        <v>-758.64400696482335</v>
      </c>
      <c r="V27" s="180">
        <f t="shared" si="6"/>
        <v>-5761.5043928050436</v>
      </c>
      <c r="W27" s="180">
        <f t="shared" si="6"/>
        <v>-372.98622331501974</v>
      </c>
      <c r="X27" s="180">
        <f t="shared" si="6"/>
        <v>-3967.0137962998779</v>
      </c>
      <c r="Y27" s="180">
        <f t="shared" si="6"/>
        <v>524.41113714736275</v>
      </c>
      <c r="Z27" s="180">
        <f t="shared" si="6"/>
        <v>-346.93625120421348</v>
      </c>
      <c r="AA27" s="180">
        <f t="shared" si="6"/>
        <v>66.22365954038105</v>
      </c>
      <c r="AB27" s="180">
        <f t="shared" si="6"/>
        <v>2346.0038528697041</v>
      </c>
      <c r="AC27" s="180">
        <f t="shared" si="6"/>
        <v>2317.562876858261</v>
      </c>
      <c r="AD27" s="180">
        <f t="shared" ref="AD27" si="7">AD24-AC24</f>
        <v>-740.5811031059784</v>
      </c>
      <c r="AE27" s="180">
        <f t="shared" ref="AE27:AK27" si="8">AE24-AD24</f>
        <v>-337.5236743752539</v>
      </c>
      <c r="AF27" s="180">
        <f t="shared" si="8"/>
        <v>-1800.6052210961934</v>
      </c>
      <c r="AG27" s="180">
        <f t="shared" si="8"/>
        <v>-2155.2042673252145</v>
      </c>
      <c r="AH27" s="180">
        <f t="shared" si="8"/>
        <v>2596.0907511816404</v>
      </c>
      <c r="AI27" s="180">
        <f t="shared" si="8"/>
        <v>-1226.5519785791912</v>
      </c>
      <c r="AJ27" s="180">
        <f t="shared" si="8"/>
        <v>-4018.1391866902122</v>
      </c>
      <c r="AK27" s="180">
        <f t="shared" si="8"/>
        <v>-1061.3639400578322</v>
      </c>
      <c r="AL27" s="217"/>
      <c r="AM27" s="2"/>
    </row>
    <row r="28" spans="2:41" x14ac:dyDescent="0.25">
      <c r="P28" s="85"/>
      <c r="Q28" s="85"/>
    </row>
    <row r="29" spans="2:41" x14ac:dyDescent="0.25">
      <c r="D29" s="2">
        <f t="shared" ref="D29" si="9">(D24-C24)/C24</f>
        <v>1.7328654921232499E-2</v>
      </c>
      <c r="E29" s="2">
        <f t="shared" ref="E29" si="10">(E24-D24)/D24</f>
        <v>-2.1860016937858242E-4</v>
      </c>
      <c r="F29" s="2">
        <f t="shared" ref="F29" si="11">(F24-E24)/E24</f>
        <v>7.9084315140895908E-3</v>
      </c>
      <c r="G29" s="2">
        <f t="shared" ref="G29" si="12">(G24-F24)/F24</f>
        <v>2.3342291363468663E-2</v>
      </c>
      <c r="H29" s="2">
        <f t="shared" ref="H29" si="13">(H24-G24)/G24</f>
        <v>2.3804992819403143E-2</v>
      </c>
      <c r="I29" s="2">
        <f t="shared" ref="I29" si="14">(I24-H24)/H24</f>
        <v>3.40836079956345E-2</v>
      </c>
      <c r="J29" s="2">
        <f t="shared" ref="J29" si="15">(J24-I24)/I24</f>
        <v>2.1313619443143816E-2</v>
      </c>
      <c r="K29" s="2">
        <f t="shared" ref="K29" si="16">(K24-J24)/J24</f>
        <v>3.8901830208289787E-2</v>
      </c>
      <c r="L29" s="2">
        <f t="shared" ref="L29" si="17">(L24-K24)/K24</f>
        <v>1.80374670822251E-2</v>
      </c>
      <c r="M29" s="2">
        <f t="shared" ref="M29" si="18">(M24-L24)/L24</f>
        <v>3.1599013462439408E-2</v>
      </c>
      <c r="N29" s="2">
        <f t="shared" ref="N29" si="19">(N24-M24)/M24</f>
        <v>2.8738650033713023E-2</v>
      </c>
      <c r="O29" s="2">
        <f t="shared" ref="O29" si="20">(O24-N24)/N24</f>
        <v>-2.7124217185701176E-2</v>
      </c>
      <c r="P29" s="2">
        <f t="shared" ref="P29" si="21">(P24-O24)/O24</f>
        <v>5.9727497648457539E-3</v>
      </c>
      <c r="Q29" s="2">
        <f t="shared" ref="Q29" si="22">(Q24-P24)/P24</f>
        <v>-1.0090610933234021E-2</v>
      </c>
      <c r="R29" s="2">
        <f t="shared" ref="R29" si="23">(R24-Q24)/Q24</f>
        <v>2.0121863942760512E-2</v>
      </c>
      <c r="S29" s="2">
        <f t="shared" ref="S29" si="24">(S24-R24)/R24</f>
        <v>-1.2611206951330941E-2</v>
      </c>
      <c r="T29" s="2">
        <f t="shared" ref="T29" si="25">(T24-S24)/S24</f>
        <v>-9.2262898278053229E-3</v>
      </c>
      <c r="U29" s="2">
        <f t="shared" ref="U29" si="26">(U24-T24)/T24</f>
        <v>-1.1054487065268613E-2</v>
      </c>
      <c r="V29" s="2">
        <f t="shared" ref="V29" si="27">(V24-U24)/U24</f>
        <v>-8.4891478505608409E-2</v>
      </c>
      <c r="W29" s="2">
        <f t="shared" ref="W29" si="28">(W24-V24)/V24</f>
        <v>-6.0054892175932873E-3</v>
      </c>
      <c r="X29" s="2">
        <f t="shared" ref="X29" si="29">(X24-W24)/W24</f>
        <v>-6.4259201620663481E-2</v>
      </c>
      <c r="Y29" s="2">
        <f t="shared" ref="Y29:AC29" si="30">(Y24-X24)/X24</f>
        <v>9.0779535417403641E-3</v>
      </c>
      <c r="Z29" s="2">
        <f t="shared" si="30"/>
        <v>-5.9516997388178207E-3</v>
      </c>
      <c r="AA29" s="2">
        <f t="shared" si="30"/>
        <v>1.1428704951895125E-3</v>
      </c>
      <c r="AB29" s="2">
        <f t="shared" si="30"/>
        <v>4.0440499086992647E-2</v>
      </c>
      <c r="AC29" s="2">
        <f t="shared" si="30"/>
        <v>3.8397421621978248E-2</v>
      </c>
      <c r="AD29" s="2">
        <f t="shared" ref="AD29" si="31">(AD24-AC24)/AC24</f>
        <v>-1.1816247039824904E-2</v>
      </c>
      <c r="AE29" s="2">
        <f t="shared" ref="AE29:AK29" si="32">(AE24-AD24)/AD24</f>
        <v>-5.4497109340264516E-3</v>
      </c>
      <c r="AF29" s="2">
        <f t="shared" si="32"/>
        <v>-2.9232165159772672E-2</v>
      </c>
      <c r="AG29" s="2">
        <f t="shared" si="32"/>
        <v>-3.6042552425545923E-2</v>
      </c>
      <c r="AH29" s="2">
        <f t="shared" si="32"/>
        <v>4.5039038177156598E-2</v>
      </c>
      <c r="AI29" s="2">
        <f t="shared" si="32"/>
        <v>-2.0362105380511766E-2</v>
      </c>
      <c r="AJ29" s="2">
        <f t="shared" si="32"/>
        <v>-6.809200518306037E-2</v>
      </c>
      <c r="AK29" s="2">
        <f t="shared" si="32"/>
        <v>-1.9300227927546088E-2</v>
      </c>
      <c r="AL29" s="3"/>
      <c r="AO29" s="210"/>
    </row>
    <row r="30" spans="2:41" x14ac:dyDescent="0.25">
      <c r="B30" s="66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3"/>
    </row>
    <row r="32" spans="2:41" x14ac:dyDescent="0.25">
      <c r="B32" s="183"/>
      <c r="C32" s="88">
        <v>1990</v>
      </c>
      <c r="D32" s="88">
        <v>1991</v>
      </c>
      <c r="E32" s="88">
        <v>1992</v>
      </c>
      <c r="F32" s="88">
        <v>1993</v>
      </c>
      <c r="G32" s="88">
        <v>1994</v>
      </c>
      <c r="H32" s="88">
        <v>1995</v>
      </c>
      <c r="I32" s="88">
        <v>1996</v>
      </c>
      <c r="J32" s="88">
        <v>1997</v>
      </c>
      <c r="K32" s="88">
        <v>1998</v>
      </c>
      <c r="L32" s="88">
        <v>1999</v>
      </c>
      <c r="M32" s="88">
        <v>2000</v>
      </c>
      <c r="N32" s="88">
        <v>2001</v>
      </c>
      <c r="O32" s="88">
        <v>2002</v>
      </c>
      <c r="P32" s="88">
        <v>2003</v>
      </c>
      <c r="Q32" s="88">
        <v>2004</v>
      </c>
      <c r="R32" s="88">
        <v>2005</v>
      </c>
      <c r="S32" s="88">
        <v>2006</v>
      </c>
      <c r="T32" s="88">
        <v>2007</v>
      </c>
      <c r="U32" s="88">
        <v>2008</v>
      </c>
      <c r="V32" s="88">
        <v>2009</v>
      </c>
      <c r="W32" s="88">
        <v>2010</v>
      </c>
      <c r="X32" s="88">
        <v>2011</v>
      </c>
      <c r="Y32" s="88">
        <v>2012</v>
      </c>
      <c r="Z32" s="88">
        <v>2013</v>
      </c>
      <c r="AA32" s="88">
        <v>2014</v>
      </c>
      <c r="AB32" s="88">
        <v>2015</v>
      </c>
      <c r="AC32" s="88">
        <v>2016</v>
      </c>
      <c r="AD32" s="88">
        <v>2017</v>
      </c>
      <c r="AE32" s="88">
        <v>2018</v>
      </c>
      <c r="AF32" s="88">
        <v>2019</v>
      </c>
      <c r="AG32" s="88">
        <v>2020</v>
      </c>
      <c r="AH32" s="88">
        <v>2021</v>
      </c>
      <c r="AI32" s="88">
        <v>2022</v>
      </c>
      <c r="AJ32" s="88">
        <v>2023</v>
      </c>
      <c r="AK32" s="88">
        <v>2024</v>
      </c>
      <c r="AL32" s="22"/>
    </row>
    <row r="33" spans="2:39" x14ac:dyDescent="0.25">
      <c r="B33" s="57" t="s">
        <v>140</v>
      </c>
      <c r="C33" s="93">
        <f>C2/C13</f>
        <v>0.53074780096334506</v>
      </c>
      <c r="D33" s="93">
        <f t="shared" ref="D33:AE33" si="33">D2/D13</f>
        <v>0.53971554049857695</v>
      </c>
      <c r="E33" s="93">
        <f t="shared" si="33"/>
        <v>0.53753520110842801</v>
      </c>
      <c r="F33" s="93">
        <f t="shared" si="33"/>
        <v>0.53552411628155017</v>
      </c>
      <c r="G33" s="93">
        <f t="shared" si="33"/>
        <v>0.5434991377563152</v>
      </c>
      <c r="H33" s="93">
        <f t="shared" si="33"/>
        <v>0.54058760045163989</v>
      </c>
      <c r="I33" s="93">
        <f t="shared" si="33"/>
        <v>0.54741162230839313</v>
      </c>
      <c r="J33" s="93">
        <f t="shared" si="33"/>
        <v>0.56062065969170938</v>
      </c>
      <c r="K33" s="93">
        <f t="shared" si="33"/>
        <v>0.56882998290672893</v>
      </c>
      <c r="L33" s="93">
        <f t="shared" si="33"/>
        <v>0.58704311722600644</v>
      </c>
      <c r="M33" s="93">
        <f t="shared" si="33"/>
        <v>0.60280297350016121</v>
      </c>
      <c r="N33" s="93">
        <f t="shared" si="33"/>
        <v>0.6024408776438589</v>
      </c>
      <c r="O33" s="93">
        <f t="shared" si="33"/>
        <v>0.6026080637368334</v>
      </c>
      <c r="P33" s="93">
        <f t="shared" si="33"/>
        <v>0.59387967910345441</v>
      </c>
      <c r="Q33" s="93">
        <f t="shared" si="33"/>
        <v>0.61430652016691689</v>
      </c>
      <c r="R33" s="93">
        <f t="shared" si="33"/>
        <v>0.63024599214083488</v>
      </c>
      <c r="S33" s="93">
        <f t="shared" si="33"/>
        <v>0.64533277555760848</v>
      </c>
      <c r="T33" s="93">
        <f t="shared" si="33"/>
        <v>0.65514353415985627</v>
      </c>
      <c r="U33" s="93">
        <f t="shared" si="33"/>
        <v>0.66602649549394954</v>
      </c>
      <c r="V33" s="93">
        <f t="shared" si="33"/>
        <v>0.64638711568501794</v>
      </c>
      <c r="W33" s="93">
        <f t="shared" si="33"/>
        <v>0.63315248390352752</v>
      </c>
      <c r="X33" s="93">
        <f t="shared" si="33"/>
        <v>0.62069110601538768</v>
      </c>
      <c r="Y33" s="93">
        <f t="shared" si="33"/>
        <v>0.62398482779729403</v>
      </c>
      <c r="Z33" s="93">
        <f t="shared" si="33"/>
        <v>0.60968218390567008</v>
      </c>
      <c r="AA33" s="93">
        <f t="shared" si="33"/>
        <v>0.60375440243869127</v>
      </c>
      <c r="AB33" s="93">
        <f t="shared" si="33"/>
        <v>0.61010508813335618</v>
      </c>
      <c r="AC33" s="93">
        <f t="shared" si="33"/>
        <v>0.61659750541740932</v>
      </c>
      <c r="AD33" s="93">
        <f t="shared" si="33"/>
        <v>0.59120642499991205</v>
      </c>
      <c r="AE33" s="93">
        <f t="shared" si="33"/>
        <v>0.60149160372905497</v>
      </c>
      <c r="AF33" s="93">
        <f t="shared" ref="AF33:AG33" si="34">AF2/AF13</f>
        <v>0.59241851486237873</v>
      </c>
      <c r="AG33" s="93">
        <f t="shared" si="34"/>
        <v>0.57514259204421703</v>
      </c>
      <c r="AH33" s="93">
        <f t="shared" ref="AH33:AI33" si="35">AH2/AH13</f>
        <v>0.59295819189194554</v>
      </c>
      <c r="AI33" s="93">
        <f t="shared" si="35"/>
        <v>0.59568838313306827</v>
      </c>
      <c r="AJ33" s="93">
        <f t="shared" ref="AJ33:AK33" si="36">AJ2/AJ13</f>
        <v>0.57780928599467318</v>
      </c>
      <c r="AK33" s="93">
        <f t="shared" si="36"/>
        <v>0.58011663081232911</v>
      </c>
      <c r="AL33" s="218"/>
    </row>
    <row r="34" spans="2:39" x14ac:dyDescent="0.25">
      <c r="B34" s="57" t="s">
        <v>141</v>
      </c>
      <c r="C34" s="93">
        <f>C3/C13</f>
        <v>0.26637375807897268</v>
      </c>
      <c r="D34" s="93">
        <f t="shared" ref="D34:AE34" si="37">D3/D13</f>
        <v>0.26745495515749873</v>
      </c>
      <c r="E34" s="93">
        <f t="shared" si="37"/>
        <v>0.27138584377295583</v>
      </c>
      <c r="F34" s="93">
        <f t="shared" si="37"/>
        <v>0.26953466449113456</v>
      </c>
      <c r="G34" s="93">
        <f t="shared" si="37"/>
        <v>0.26377486377351</v>
      </c>
      <c r="H34" s="93">
        <f t="shared" si="37"/>
        <v>0.25582846219973038</v>
      </c>
      <c r="I34" s="93">
        <f t="shared" si="37"/>
        <v>0.25216924894892717</v>
      </c>
      <c r="J34" s="93">
        <f t="shared" si="37"/>
        <v>0.24928855498627933</v>
      </c>
      <c r="K34" s="93">
        <f t="shared" si="37"/>
        <v>0.24498458100368528</v>
      </c>
      <c r="L34" s="93">
        <f t="shared" si="37"/>
        <v>0.23541082953090015</v>
      </c>
      <c r="M34" s="93">
        <f t="shared" si="37"/>
        <v>0.2182737862646229</v>
      </c>
      <c r="N34" s="93">
        <f t="shared" si="37"/>
        <v>0.20785228198276892</v>
      </c>
      <c r="O34" s="93">
        <f t="shared" si="37"/>
        <v>0.21368288670591892</v>
      </c>
      <c r="P34" s="93">
        <f t="shared" si="37"/>
        <v>0.22158206981824405</v>
      </c>
      <c r="Q34" s="93">
        <f t="shared" si="37"/>
        <v>0.21258411105591862</v>
      </c>
      <c r="R34" s="93">
        <f t="shared" si="37"/>
        <v>0.20171088305896762</v>
      </c>
      <c r="S34" s="93">
        <f t="shared" si="37"/>
        <v>0.20645915997696807</v>
      </c>
      <c r="T34" s="93">
        <f t="shared" si="37"/>
        <v>0.2020179911575774</v>
      </c>
      <c r="U34" s="93">
        <f t="shared" si="37"/>
        <v>0.20205759692010622</v>
      </c>
      <c r="V34" s="93">
        <f t="shared" si="37"/>
        <v>0.21387898295287858</v>
      </c>
      <c r="W34" s="93">
        <f t="shared" si="37"/>
        <v>0.2081862221681684</v>
      </c>
      <c r="X34" s="93">
        <f t="shared" si="37"/>
        <v>0.2266433751796201</v>
      </c>
      <c r="Y34" s="93">
        <f t="shared" si="37"/>
        <v>0.2310762249092824</v>
      </c>
      <c r="Z34" s="93">
        <f t="shared" si="37"/>
        <v>0.2349709342492797</v>
      </c>
      <c r="AA34" s="93">
        <f t="shared" si="37"/>
        <v>0.24476614693892504</v>
      </c>
      <c r="AB34" s="93">
        <f t="shared" si="37"/>
        <v>0.24247105231331376</v>
      </c>
      <c r="AC34" s="93">
        <f t="shared" si="37"/>
        <v>0.24188666919356441</v>
      </c>
      <c r="AD34" s="93">
        <f t="shared" si="37"/>
        <v>0.24523666379431602</v>
      </c>
      <c r="AE34" s="93">
        <f t="shared" si="37"/>
        <v>0.24813084229654808</v>
      </c>
      <c r="AF34" s="93">
        <f t="shared" ref="AF34:AG34" si="38">AF3/AF13</f>
        <v>0.25768977672236865</v>
      </c>
      <c r="AG34" s="93">
        <f t="shared" si="38"/>
        <v>0.26807011270642178</v>
      </c>
      <c r="AH34" s="93">
        <f t="shared" ref="AH34:AI34" si="39">AH3/AH13</f>
        <v>0.25781247740718599</v>
      </c>
      <c r="AI34" s="93">
        <f t="shared" si="39"/>
        <v>0.26464975286508108</v>
      </c>
      <c r="AJ34" s="93">
        <f t="shared" ref="AJ34:AK34" si="40">AJ3/AJ13</f>
        <v>0.27396844897395461</v>
      </c>
      <c r="AK34" s="93">
        <f t="shared" si="40"/>
        <v>0.27451700942732327</v>
      </c>
      <c r="AL34" s="218"/>
    </row>
    <row r="35" spans="2:39" x14ac:dyDescent="0.25">
      <c r="B35" s="57" t="s">
        <v>142</v>
      </c>
      <c r="C35" s="93">
        <f>C4/C13</f>
        <v>0.10047487565543471</v>
      </c>
      <c r="D35" s="93">
        <f t="shared" ref="D35:AE35" si="41">D4/D13</f>
        <v>9.5960357564463444E-2</v>
      </c>
      <c r="E35" s="93">
        <f t="shared" si="41"/>
        <v>9.5136366805537345E-2</v>
      </c>
      <c r="F35" s="93">
        <f t="shared" si="41"/>
        <v>9.661720120297522E-2</v>
      </c>
      <c r="G35" s="93">
        <f t="shared" si="41"/>
        <v>9.8292792750387742E-2</v>
      </c>
      <c r="H35" s="93">
        <f t="shared" si="41"/>
        <v>9.9001814516618561E-2</v>
      </c>
      <c r="I35" s="93">
        <f t="shared" si="41"/>
        <v>9.723393234981198E-2</v>
      </c>
      <c r="J35" s="93">
        <f t="shared" si="41"/>
        <v>9.4646265612896671E-2</v>
      </c>
      <c r="K35" s="93">
        <f t="shared" si="41"/>
        <v>9.7098139297167721E-2</v>
      </c>
      <c r="L35" s="93">
        <f t="shared" si="41"/>
        <v>9.3367606354628305E-2</v>
      </c>
      <c r="M35" s="93">
        <f t="shared" si="41"/>
        <v>8.6521253504494522E-2</v>
      </c>
      <c r="N35" s="93">
        <f t="shared" si="41"/>
        <v>7.6939567442118162E-2</v>
      </c>
      <c r="O35" s="93">
        <f t="shared" si="41"/>
        <v>7.5650249015533536E-2</v>
      </c>
      <c r="P35" s="93">
        <f t="shared" si="41"/>
        <v>7.4330187028624317E-2</v>
      </c>
      <c r="Q35" s="93">
        <f t="shared" si="41"/>
        <v>7.4552963547064005E-2</v>
      </c>
      <c r="R35" s="93">
        <f t="shared" si="41"/>
        <v>7.203267583745615E-2</v>
      </c>
      <c r="S35" s="93">
        <f t="shared" si="41"/>
        <v>7.2897090390170727E-2</v>
      </c>
      <c r="T35" s="93">
        <f t="shared" si="41"/>
        <v>7.2018895411437731E-2</v>
      </c>
      <c r="U35" s="93">
        <f t="shared" si="41"/>
        <v>7.1417199986686275E-2</v>
      </c>
      <c r="V35" s="93">
        <f t="shared" si="41"/>
        <v>7.5732391552433539E-2</v>
      </c>
      <c r="W35" s="93">
        <f t="shared" si="41"/>
        <v>7.8901292661421957E-2</v>
      </c>
      <c r="X35" s="93">
        <f t="shared" si="41"/>
        <v>7.8587160449692522E-2</v>
      </c>
      <c r="Y35" s="93">
        <f t="shared" si="41"/>
        <v>8.0620994723800785E-2</v>
      </c>
      <c r="Z35" s="93">
        <f t="shared" si="41"/>
        <v>8.6434585022399646E-2</v>
      </c>
      <c r="AA35" s="93">
        <f t="shared" si="41"/>
        <v>8.4414484207552473E-2</v>
      </c>
      <c r="AB35" s="93">
        <f t="shared" si="41"/>
        <v>8.2095040372050149E-2</v>
      </c>
      <c r="AC35" s="93">
        <f t="shared" si="41"/>
        <v>8.1752041519631974E-2</v>
      </c>
      <c r="AD35" s="93">
        <f t="shared" si="41"/>
        <v>8.5582691404998759E-2</v>
      </c>
      <c r="AE35" s="93">
        <f t="shared" si="41"/>
        <v>9.1081494378667041E-2</v>
      </c>
      <c r="AF35" s="93">
        <f t="shared" ref="AF35:AG35" si="42">AF4/AF13</f>
        <v>9.0673531969425278E-2</v>
      </c>
      <c r="AG35" s="93">
        <f t="shared" si="42"/>
        <v>9.3259011786681389E-2</v>
      </c>
      <c r="AH35" s="93">
        <f t="shared" ref="AH35:AI35" si="43">AH4/AH13</f>
        <v>9.2766654034465212E-2</v>
      </c>
      <c r="AI35" s="93">
        <f t="shared" si="43"/>
        <v>8.8790416930883756E-2</v>
      </c>
      <c r="AJ35" s="93">
        <f t="shared" ref="AJ35:AK35" si="44">AJ4/AJ13</f>
        <v>8.658428379359033E-2</v>
      </c>
      <c r="AK35" s="93">
        <f t="shared" si="44"/>
        <v>9.0047929250352612E-2</v>
      </c>
      <c r="AL35" s="218"/>
    </row>
    <row r="36" spans="2:39" x14ac:dyDescent="0.25">
      <c r="B36" s="57" t="s">
        <v>16</v>
      </c>
      <c r="C36" s="93">
        <f>C5/C13</f>
        <v>7.9907686015546716E-6</v>
      </c>
      <c r="D36" s="93">
        <f t="shared" ref="D36:AE36" si="45">D5/D13</f>
        <v>1.0197416757976542E-5</v>
      </c>
      <c r="E36" s="93">
        <f t="shared" si="45"/>
        <v>1.2508530589620618E-5</v>
      </c>
      <c r="F36" s="93">
        <f t="shared" si="45"/>
        <v>1.0298428940771757E-4</v>
      </c>
      <c r="G36" s="93">
        <f t="shared" si="45"/>
        <v>2.8226253881329588E-4</v>
      </c>
      <c r="H36" s="93">
        <f t="shared" si="45"/>
        <v>4.6794742321459236E-4</v>
      </c>
      <c r="I36" s="93">
        <f t="shared" si="45"/>
        <v>1.0734820313931409E-3</v>
      </c>
      <c r="J36" s="93">
        <f t="shared" si="45"/>
        <v>1.6804861342450924E-3</v>
      </c>
      <c r="K36" s="93">
        <f t="shared" si="45"/>
        <v>1.9999375847443062E-3</v>
      </c>
      <c r="L36" s="93">
        <f t="shared" si="45"/>
        <v>2.5783681407449575E-3</v>
      </c>
      <c r="M36" s="93">
        <f t="shared" si="45"/>
        <v>3.27217518188147E-3</v>
      </c>
      <c r="N36" s="93">
        <f t="shared" si="45"/>
        <v>3.7070572147615503E-3</v>
      </c>
      <c r="O36" s="93">
        <f t="shared" si="45"/>
        <v>4.8419306846025486E-3</v>
      </c>
      <c r="P36" s="93">
        <f t="shared" si="45"/>
        <v>6.4781658689490422E-3</v>
      </c>
      <c r="Q36" s="93">
        <f t="shared" si="45"/>
        <v>8.5513572454028967E-3</v>
      </c>
      <c r="R36" s="93">
        <f t="shared" si="45"/>
        <v>1.0485916500849122E-2</v>
      </c>
      <c r="S36" s="93">
        <f t="shared" si="45"/>
        <v>1.1449171703324915E-2</v>
      </c>
      <c r="T36" s="93">
        <f t="shared" si="45"/>
        <v>1.1744346480271881E-2</v>
      </c>
      <c r="U36" s="93">
        <f t="shared" si="45"/>
        <v>1.296192328066648E-2</v>
      </c>
      <c r="V36" s="93">
        <f t="shared" si="45"/>
        <v>1.4659574659474449E-2</v>
      </c>
      <c r="W36" s="93">
        <f t="shared" si="45"/>
        <v>1.459244217707518E-2</v>
      </c>
      <c r="X36" s="93">
        <f t="shared" si="45"/>
        <v>1.6075621938128615E-2</v>
      </c>
      <c r="Y36" s="93">
        <f t="shared" si="45"/>
        <v>1.5909443429780613E-2</v>
      </c>
      <c r="Z36" s="93">
        <f t="shared" si="45"/>
        <v>1.6358256687563213E-2</v>
      </c>
      <c r="AA36" s="93">
        <f t="shared" si="45"/>
        <v>1.7625256504400815E-2</v>
      </c>
      <c r="AB36" s="93">
        <f t="shared" si="45"/>
        <v>1.6581231401958784E-2</v>
      </c>
      <c r="AC36" s="93">
        <f t="shared" si="45"/>
        <v>1.7056001596785334E-2</v>
      </c>
      <c r="AD36" s="93">
        <f t="shared" si="45"/>
        <v>1.5595448431002077E-2</v>
      </c>
      <c r="AE36" s="93">
        <f t="shared" si="45"/>
        <v>1.1258872751507143E-2</v>
      </c>
      <c r="AF36" s="93">
        <f t="shared" ref="AF36:AG36" si="46">AF5/AF13</f>
        <v>1.1271193909805192E-2</v>
      </c>
      <c r="AG36" s="93">
        <f t="shared" si="46"/>
        <v>9.2678881969655274E-3</v>
      </c>
      <c r="AH36" s="93">
        <f t="shared" ref="AH36:AI36" si="47">AH5/AH13</f>
        <v>9.4832858838190363E-3</v>
      </c>
      <c r="AI36" s="93">
        <f t="shared" si="47"/>
        <v>9.2065427843035265E-3</v>
      </c>
      <c r="AJ36" s="93">
        <f t="shared" ref="AJ36:AK36" si="48">AJ5/AJ13</f>
        <v>9.2795128734556049E-3</v>
      </c>
      <c r="AK36" s="93">
        <f t="shared" si="48"/>
        <v>9.272182189512982E-3</v>
      </c>
      <c r="AL36" s="218"/>
    </row>
    <row r="37" spans="2:39" x14ac:dyDescent="0.25">
      <c r="B37" s="57" t="s">
        <v>15</v>
      </c>
      <c r="C37" s="93">
        <f>C6/C13</f>
        <v>1.751041611497938E-6</v>
      </c>
      <c r="D37" s="93">
        <f t="shared" ref="D37:AE37" si="49">D6/D13</f>
        <v>1.4280796540531193E-4</v>
      </c>
      <c r="E37" s="93">
        <f t="shared" si="49"/>
        <v>2.8430807217433063E-4</v>
      </c>
      <c r="F37" s="93">
        <f t="shared" si="49"/>
        <v>5.6126894424370045E-4</v>
      </c>
      <c r="G37" s="93">
        <f t="shared" si="49"/>
        <v>8.2592242104957865E-4</v>
      </c>
      <c r="H37" s="93">
        <f t="shared" si="49"/>
        <v>1.329867059742564E-3</v>
      </c>
      <c r="I37" s="93">
        <f t="shared" si="49"/>
        <v>1.7611749257974876E-3</v>
      </c>
      <c r="J37" s="93">
        <f t="shared" si="49"/>
        <v>2.2088093625298897E-3</v>
      </c>
      <c r="K37" s="93">
        <f t="shared" si="49"/>
        <v>1.0010406042049013E-3</v>
      </c>
      <c r="L37" s="93">
        <f t="shared" si="49"/>
        <v>3.192630957466538E-3</v>
      </c>
      <c r="M37" s="93">
        <f t="shared" si="49"/>
        <v>4.802238330181354E-3</v>
      </c>
      <c r="N37" s="93">
        <f t="shared" si="49"/>
        <v>4.3527117975823608E-3</v>
      </c>
      <c r="O37" s="93">
        <f t="shared" si="49"/>
        <v>3.1743278473233293E-3</v>
      </c>
      <c r="P37" s="93">
        <f t="shared" si="49"/>
        <v>3.3673142138267074E-3</v>
      </c>
      <c r="Q37" s="93">
        <f t="shared" si="49"/>
        <v>2.8329602734638824E-3</v>
      </c>
      <c r="R37" s="93">
        <f t="shared" si="49"/>
        <v>2.5729962040045642E-3</v>
      </c>
      <c r="S37" s="93">
        <f t="shared" si="49"/>
        <v>2.35282197590321E-3</v>
      </c>
      <c r="T37" s="93">
        <f t="shared" si="49"/>
        <v>2.1020363443359667E-3</v>
      </c>
      <c r="U37" s="93">
        <f t="shared" si="49"/>
        <v>1.7415780396101369E-3</v>
      </c>
      <c r="V37" s="93">
        <f t="shared" si="49"/>
        <v>1.1650408731075585E-3</v>
      </c>
      <c r="W37" s="93">
        <f t="shared" si="49"/>
        <v>6.4150249697717682E-4</v>
      </c>
      <c r="X37" s="93">
        <f t="shared" si="49"/>
        <v>2.3584429266135489E-4</v>
      </c>
      <c r="Y37" s="93">
        <f t="shared" si="49"/>
        <v>1.4218586011447595E-4</v>
      </c>
      <c r="Z37" s="93">
        <f t="shared" si="49"/>
        <v>1.2399694707269368E-4</v>
      </c>
      <c r="AA37" s="93">
        <f t="shared" si="49"/>
        <v>5.2957511814260293E-5</v>
      </c>
      <c r="AB37" s="93">
        <f t="shared" si="49"/>
        <v>2.914586301007193E-4</v>
      </c>
      <c r="AC37" s="93">
        <f t="shared" si="49"/>
        <v>5.1311674244212447E-4</v>
      </c>
      <c r="AD37" s="93">
        <f t="shared" si="49"/>
        <v>6.4266776686722096E-4</v>
      </c>
      <c r="AE37" s="93">
        <f t="shared" si="49"/>
        <v>6.9366478984118473E-4</v>
      </c>
      <c r="AF37" s="93">
        <f t="shared" ref="AF37:AG37" si="50">AF6/AF13</f>
        <v>9.0343142697160868E-4</v>
      </c>
      <c r="AG37" s="93">
        <f t="shared" si="50"/>
        <v>9.4857108668862616E-4</v>
      </c>
      <c r="AH37" s="93">
        <f t="shared" ref="AH37:AI37" si="51">AH6/AH13</f>
        <v>9.3897170952063054E-4</v>
      </c>
      <c r="AI37" s="93">
        <f t="shared" si="51"/>
        <v>8.785190229433752E-4</v>
      </c>
      <c r="AJ37" s="93">
        <f t="shared" ref="AJ37:AK37" si="52">AJ6/AJ13</f>
        <v>5.2449365588429307E-4</v>
      </c>
      <c r="AK37" s="93">
        <f t="shared" si="52"/>
        <v>7.9608146633416076E-4</v>
      </c>
      <c r="AL37" s="218"/>
    </row>
    <row r="38" spans="2:39" x14ac:dyDescent="0.25">
      <c r="B38" s="57" t="s">
        <v>143</v>
      </c>
      <c r="C38" s="93">
        <f>C7/C13</f>
        <v>5.625677843556124E-4</v>
      </c>
      <c r="D38" s="93">
        <f t="shared" ref="D38:AE38" si="53">D7/D13</f>
        <v>6.3848007452071065E-4</v>
      </c>
      <c r="E38" s="93">
        <f t="shared" si="53"/>
        <v>7.2150641186834944E-4</v>
      </c>
      <c r="F38" s="93">
        <f t="shared" si="53"/>
        <v>8.6172450410120383E-4</v>
      </c>
      <c r="G38" s="93">
        <f t="shared" si="53"/>
        <v>9.909393250665797E-4</v>
      </c>
      <c r="H38" s="93">
        <f t="shared" si="53"/>
        <v>1.2235727005685769E-3</v>
      </c>
      <c r="I38" s="93">
        <f t="shared" si="53"/>
        <v>1.4620110534738677E-3</v>
      </c>
      <c r="J38" s="93">
        <f t="shared" si="53"/>
        <v>1.8713204771154133E-3</v>
      </c>
      <c r="K38" s="93">
        <f t="shared" si="53"/>
        <v>1.2747343789988941E-3</v>
      </c>
      <c r="L38" s="93">
        <f t="shared" si="53"/>
        <v>9.1335913398612762E-4</v>
      </c>
      <c r="M38" s="93">
        <f t="shared" si="53"/>
        <v>7.0975657796474559E-4</v>
      </c>
      <c r="N38" s="93">
        <f t="shared" si="53"/>
        <v>8.4193601907653663E-4</v>
      </c>
      <c r="O38" s="93">
        <f t="shared" si="53"/>
        <v>8.6864982416935829E-4</v>
      </c>
      <c r="P38" s="93">
        <f t="shared" si="53"/>
        <v>1.4723243823353954E-3</v>
      </c>
      <c r="Q38" s="93">
        <f t="shared" si="53"/>
        <v>8.9733226977047336E-4</v>
      </c>
      <c r="R38" s="93">
        <f t="shared" si="53"/>
        <v>1.3096369804297097E-3</v>
      </c>
      <c r="S38" s="93">
        <f t="shared" si="53"/>
        <v>8.429250157964746E-4</v>
      </c>
      <c r="T38" s="93">
        <f t="shared" si="53"/>
        <v>8.9271647050666119E-4</v>
      </c>
      <c r="U38" s="93">
        <f t="shared" si="53"/>
        <v>7.9279725655541247E-4</v>
      </c>
      <c r="V38" s="93">
        <f t="shared" si="53"/>
        <v>6.1780386784878068E-4</v>
      </c>
      <c r="W38" s="93">
        <f t="shared" si="53"/>
        <v>5.1477577903092265E-4</v>
      </c>
      <c r="X38" s="93">
        <f t="shared" si="53"/>
        <v>7.6179563419134821E-4</v>
      </c>
      <c r="Y38" s="93">
        <f t="shared" si="53"/>
        <v>6.1902955815069764E-4</v>
      </c>
      <c r="Z38" s="93">
        <f t="shared" si="53"/>
        <v>7.2305429702096077E-4</v>
      </c>
      <c r="AA38" s="93">
        <f t="shared" si="53"/>
        <v>6.199333299052943E-4</v>
      </c>
      <c r="AB38" s="93">
        <f t="shared" si="53"/>
        <v>7.1101581621473725E-4</v>
      </c>
      <c r="AC38" s="93">
        <f t="shared" si="53"/>
        <v>6.069162264304048E-4</v>
      </c>
      <c r="AD38" s="93">
        <f t="shared" si="53"/>
        <v>6.002626684708587E-4</v>
      </c>
      <c r="AE38" s="93">
        <f t="shared" si="53"/>
        <v>6.3974739494929405E-4</v>
      </c>
      <c r="AF38" s="93">
        <f t="shared" ref="AF38:AG38" si="54">AF7/AF13</f>
        <v>5.3789587524746591E-4</v>
      </c>
      <c r="AG38" s="93">
        <f t="shared" si="54"/>
        <v>2.7226213577503868E-4</v>
      </c>
      <c r="AH38" s="93">
        <f t="shared" ref="AH38:AI38" si="55">AH7/AH13</f>
        <v>3.9303050860690539E-4</v>
      </c>
      <c r="AI38" s="93">
        <f t="shared" si="55"/>
        <v>4.787650350915774E-4</v>
      </c>
      <c r="AJ38" s="93">
        <f t="shared" ref="AJ38:AK38" si="56">AJ7/AJ13</f>
        <v>5.3157643713892561E-4</v>
      </c>
      <c r="AK38" s="93">
        <f t="shared" si="56"/>
        <v>4.0026564510228199E-4</v>
      </c>
      <c r="AL38" s="218"/>
    </row>
    <row r="39" spans="2:39" x14ac:dyDescent="0.25">
      <c r="B39" s="57" t="s">
        <v>144</v>
      </c>
      <c r="C39" s="93"/>
      <c r="D39" s="93"/>
      <c r="E39" s="93"/>
      <c r="F39" s="93"/>
      <c r="G39" s="93"/>
      <c r="H39" s="93">
        <f t="shared" ref="H39:AE39" si="57">H8/H13</f>
        <v>6.1439983624050543E-5</v>
      </c>
      <c r="I39" s="93">
        <f t="shared" si="57"/>
        <v>6.4287216132419284E-5</v>
      </c>
      <c r="J39" s="93">
        <f t="shared" si="57"/>
        <v>8.2315939095083273E-5</v>
      </c>
      <c r="K39" s="93">
        <f t="shared" si="57"/>
        <v>5.4649427215495122E-5</v>
      </c>
      <c r="L39" s="93">
        <f t="shared" si="57"/>
        <v>4.890256919511241E-5</v>
      </c>
      <c r="M39" s="93">
        <f t="shared" si="57"/>
        <v>6.1173860184072051E-4</v>
      </c>
      <c r="N39" s="93">
        <f t="shared" si="57"/>
        <v>2.5740193906329282E-4</v>
      </c>
      <c r="O39" s="93">
        <f t="shared" si="57"/>
        <v>5.6909756550240572E-4</v>
      </c>
      <c r="P39" s="93">
        <f t="shared" si="57"/>
        <v>5.6652197654632086E-4</v>
      </c>
      <c r="Q39" s="93">
        <f t="shared" si="57"/>
        <v>2.2488805084267658E-4</v>
      </c>
      <c r="R39" s="93">
        <f t="shared" si="57"/>
        <v>3.4789613491032238E-4</v>
      </c>
      <c r="S39" s="93">
        <f t="shared" si="57"/>
        <v>3.5820394204650702E-4</v>
      </c>
      <c r="T39" s="93">
        <f t="shared" si="57"/>
        <v>4.8520884415094884E-4</v>
      </c>
      <c r="U39" s="93">
        <f t="shared" si="57"/>
        <v>4.61527180548588E-4</v>
      </c>
      <c r="V39" s="93">
        <f t="shared" si="57"/>
        <v>4.6501449277327968E-4</v>
      </c>
      <c r="W39" s="93">
        <f t="shared" si="57"/>
        <v>4.2217852962375191E-4</v>
      </c>
      <c r="X39" s="93">
        <f t="shared" si="57"/>
        <v>4.1411647424490042E-4</v>
      </c>
      <c r="Y39" s="93">
        <f t="shared" si="57"/>
        <v>3.8593710511098788E-4</v>
      </c>
      <c r="Z39" s="93">
        <f t="shared" si="57"/>
        <v>3.4789351180006104E-4</v>
      </c>
      <c r="AA39" s="93">
        <f t="shared" si="57"/>
        <v>3.0887841273012721E-4</v>
      </c>
      <c r="AB39" s="93">
        <f t="shared" si="57"/>
        <v>2.5811113952893538E-4</v>
      </c>
      <c r="AC39" s="93">
        <f t="shared" si="57"/>
        <v>2.4155019782421249E-4</v>
      </c>
      <c r="AD39" s="93">
        <f t="shared" si="57"/>
        <v>4.0246584913413997E-4</v>
      </c>
      <c r="AE39" s="93">
        <f t="shared" si="57"/>
        <v>2.8459388223095477E-4</v>
      </c>
      <c r="AF39" s="93">
        <f t="shared" ref="AF39:AG39" si="58">AF8/AF13</f>
        <v>1.7802636112884091E-4</v>
      </c>
      <c r="AG39" s="93">
        <f t="shared" si="58"/>
        <v>1.5682399785990397E-4</v>
      </c>
      <c r="AH39" s="93">
        <f t="shared" ref="AH39:AI39" si="59">AH8/AH13</f>
        <v>1.397673320408972E-4</v>
      </c>
      <c r="AI39" s="93">
        <f t="shared" si="59"/>
        <v>1.4829842676247645E-4</v>
      </c>
      <c r="AJ39" s="93">
        <f t="shared" ref="AJ39:AK39" si="60">AJ8/AJ13</f>
        <v>1.4465946424470474E-4</v>
      </c>
      <c r="AK39" s="93">
        <f t="shared" si="60"/>
        <v>3.0903685237406787E-4</v>
      </c>
      <c r="AL39" s="218"/>
    </row>
    <row r="40" spans="2:39" x14ac:dyDescent="0.25">
      <c r="B40" s="57" t="s">
        <v>14</v>
      </c>
      <c r="C40" s="93">
        <f>C9/C13</f>
        <v>5.7230959456866493E-4</v>
      </c>
      <c r="D40" s="93">
        <f t="shared" ref="D40:AE40" si="61">D9/D13</f>
        <v>7.9148545668399908E-4</v>
      </c>
      <c r="E40" s="93">
        <f t="shared" si="61"/>
        <v>1.0183230146323006E-3</v>
      </c>
      <c r="F40" s="93">
        <f t="shared" si="61"/>
        <v>1.525977737752622E-3</v>
      </c>
      <c r="G40" s="93">
        <f t="shared" si="61"/>
        <v>2.0991242849294546E-3</v>
      </c>
      <c r="H40" s="93">
        <f t="shared" si="61"/>
        <v>3.0828271671497834E-3</v>
      </c>
      <c r="I40" s="93">
        <f t="shared" si="61"/>
        <v>4.360955226796916E-3</v>
      </c>
      <c r="J40" s="93">
        <f t="shared" si="61"/>
        <v>5.8429319129854789E-3</v>
      </c>
      <c r="K40" s="93">
        <f t="shared" si="61"/>
        <v>4.3303619951635969E-3</v>
      </c>
      <c r="L40" s="93">
        <f t="shared" si="61"/>
        <v>6.7332608013927356E-3</v>
      </c>
      <c r="M40" s="93">
        <f t="shared" si="61"/>
        <v>9.3959086918682898E-3</v>
      </c>
      <c r="N40" s="93">
        <f t="shared" si="61"/>
        <v>9.1591069704837422E-3</v>
      </c>
      <c r="O40" s="93">
        <f t="shared" si="61"/>
        <v>9.4540059215976399E-3</v>
      </c>
      <c r="P40" s="93">
        <f t="shared" si="61"/>
        <v>1.1884326441657466E-2</v>
      </c>
      <c r="Q40" s="93">
        <f t="shared" si="61"/>
        <v>1.250653783947993E-2</v>
      </c>
      <c r="R40" s="93">
        <f t="shared" si="61"/>
        <v>1.4716445820193718E-2</v>
      </c>
      <c r="S40" s="93">
        <f t="shared" si="61"/>
        <v>1.5003122637071108E-2</v>
      </c>
      <c r="T40" s="93">
        <f t="shared" si="61"/>
        <v>1.5224308139265456E-2</v>
      </c>
      <c r="U40" s="93">
        <f t="shared" si="61"/>
        <v>1.5957825757380618E-2</v>
      </c>
      <c r="V40" s="93">
        <f t="shared" si="61"/>
        <v>1.6907433893204069E-2</v>
      </c>
      <c r="W40" s="93">
        <f t="shared" si="61"/>
        <v>1.617089898270703E-2</v>
      </c>
      <c r="X40" s="93">
        <f t="shared" si="61"/>
        <v>1.7487378339226218E-2</v>
      </c>
      <c r="Y40" s="93">
        <f t="shared" si="61"/>
        <v>1.7056595953156773E-2</v>
      </c>
      <c r="Z40" s="93">
        <f t="shared" si="61"/>
        <v>1.7553201443456928E-2</v>
      </c>
      <c r="AA40" s="93">
        <f t="shared" si="61"/>
        <v>1.8607025758850496E-2</v>
      </c>
      <c r="AB40" s="93">
        <f t="shared" si="61"/>
        <v>1.7841816987803176E-2</v>
      </c>
      <c r="AC40" s="93">
        <f t="shared" si="61"/>
        <v>1.8417584763482073E-2</v>
      </c>
      <c r="AD40" s="93">
        <f t="shared" si="61"/>
        <v>1.72408447154743E-2</v>
      </c>
      <c r="AE40" s="93">
        <f t="shared" si="61"/>
        <v>1.2876878818528578E-2</v>
      </c>
      <c r="AF40" s="93">
        <f t="shared" ref="AF40:AG40" si="62">AF9/AF13</f>
        <v>1.2890547573153107E-2</v>
      </c>
      <c r="AG40" s="93">
        <f t="shared" si="62"/>
        <v>1.0645545417289097E-2</v>
      </c>
      <c r="AH40" s="93">
        <f t="shared" ref="AH40:AI40" si="63">AH9/AH13</f>
        <v>1.0955055433987469E-2</v>
      </c>
      <c r="AI40" s="93">
        <f t="shared" si="63"/>
        <v>1.0712125269100956E-2</v>
      </c>
      <c r="AJ40" s="93">
        <f t="shared" ref="AJ40:AK40" si="64">AJ9/AJ13</f>
        <v>1.0480242430723529E-2</v>
      </c>
      <c r="AK40" s="93">
        <f t="shared" si="64"/>
        <v>1.0777566153323492E-2</v>
      </c>
      <c r="AL40" s="218"/>
    </row>
    <row r="42" spans="2:39" x14ac:dyDescent="0.25">
      <c r="V42" s="86"/>
      <c r="W42" s="86"/>
      <c r="X42" s="86"/>
      <c r="Y42" s="86"/>
      <c r="Z42" s="86"/>
      <c r="AA42" s="86"/>
      <c r="AB42" s="86"/>
    </row>
    <row r="43" spans="2:39" x14ac:dyDescent="0.25">
      <c r="V43" s="86"/>
      <c r="W43" s="86"/>
      <c r="X43" s="86"/>
      <c r="Y43" s="86"/>
      <c r="Z43" s="86"/>
      <c r="AA43" s="86"/>
      <c r="AB43" s="86"/>
    </row>
    <row r="44" spans="2:39" x14ac:dyDescent="0.25">
      <c r="U44" s="86"/>
      <c r="V44" s="86"/>
      <c r="W44" s="86"/>
      <c r="X44" s="86"/>
      <c r="Y44" s="86"/>
      <c r="Z44" s="86"/>
      <c r="AA44" s="86"/>
    </row>
    <row r="45" spans="2:39" x14ac:dyDescent="0.25"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219"/>
      <c r="AI45" s="219"/>
      <c r="AJ45" s="219"/>
      <c r="AK45" s="219"/>
      <c r="AL45" s="219"/>
      <c r="AM45" s="73"/>
    </row>
    <row r="46" spans="2:39" x14ac:dyDescent="0.25">
      <c r="V46" s="86"/>
      <c r="W46" s="86"/>
      <c r="X46" s="86"/>
      <c r="Y46" s="86"/>
      <c r="Z46" s="86"/>
      <c r="AA46" s="86"/>
      <c r="AB46" s="86"/>
    </row>
    <row r="47" spans="2:39" x14ac:dyDescent="0.25">
      <c r="V47" s="86"/>
      <c r="W47" s="86"/>
      <c r="X47" s="86"/>
      <c r="Y47" s="86"/>
      <c r="Z47" s="86"/>
      <c r="AA47" s="86"/>
      <c r="AB47" s="86"/>
    </row>
    <row r="48" spans="2:39" x14ac:dyDescent="0.25">
      <c r="V48" s="86"/>
      <c r="W48" s="86"/>
      <c r="X48" s="86"/>
      <c r="Y48" s="86"/>
      <c r="Z48" s="86"/>
      <c r="AA48" s="86"/>
      <c r="AB48" s="86"/>
    </row>
    <row r="49" spans="21:45" x14ac:dyDescent="0.25">
      <c r="U49" s="86"/>
      <c r="V49" s="86"/>
      <c r="W49" s="86"/>
      <c r="X49" s="86"/>
      <c r="Y49" s="86"/>
      <c r="Z49" s="86"/>
      <c r="AA49" s="86"/>
      <c r="AB49" s="86"/>
      <c r="AP49" s="64"/>
      <c r="AQ49" s="64"/>
      <c r="AR49" s="64"/>
      <c r="AS49" s="64"/>
    </row>
    <row r="50" spans="21:45" x14ac:dyDescent="0.25">
      <c r="V50" s="86"/>
      <c r="W50" s="86"/>
      <c r="X50" s="86"/>
      <c r="Y50" s="86"/>
      <c r="Z50" s="86"/>
      <c r="AA50" s="86"/>
      <c r="AB50" s="86"/>
      <c r="AP50" s="64"/>
      <c r="AS50" s="64"/>
    </row>
    <row r="51" spans="21:45" x14ac:dyDescent="0.25">
      <c r="V51" s="86"/>
      <c r="W51" s="86"/>
      <c r="X51" s="86"/>
      <c r="Y51" s="86"/>
      <c r="Z51" s="86"/>
      <c r="AA51" s="86"/>
      <c r="AB51" s="86"/>
      <c r="AP51" s="64"/>
      <c r="AS51" s="64"/>
    </row>
    <row r="52" spans="21:45" x14ac:dyDescent="0.25">
      <c r="AP52" s="64"/>
      <c r="AS52" s="64"/>
    </row>
    <row r="53" spans="21:45" x14ac:dyDescent="0.25">
      <c r="AP53" s="64"/>
      <c r="AS53" s="64"/>
    </row>
    <row r="54" spans="21:45" x14ac:dyDescent="0.25">
      <c r="AP54" s="64"/>
      <c r="AS54" s="64"/>
    </row>
    <row r="55" spans="21:45" x14ac:dyDescent="0.25">
      <c r="AP55" s="64"/>
      <c r="AS55" s="64"/>
    </row>
    <row r="56" spans="21:45" x14ac:dyDescent="0.25">
      <c r="AP56" s="64"/>
      <c r="AS56" s="64"/>
    </row>
    <row r="57" spans="21:45" x14ac:dyDescent="0.25">
      <c r="AP57" s="64"/>
      <c r="AS57" s="64"/>
    </row>
    <row r="58" spans="21:45" x14ac:dyDescent="0.25">
      <c r="AP58" s="64"/>
      <c r="AQ58" s="64"/>
      <c r="AR58" s="64"/>
      <c r="AS58" s="64"/>
    </row>
    <row r="86" spans="40:42" x14ac:dyDescent="0.25">
      <c r="AP86" s="87"/>
    </row>
    <row r="87" spans="40:42" x14ac:dyDescent="0.25">
      <c r="AP87" s="87"/>
    </row>
    <row r="88" spans="40:42" x14ac:dyDescent="0.25">
      <c r="AP88" s="87"/>
    </row>
    <row r="89" spans="40:42" x14ac:dyDescent="0.25">
      <c r="AP89" s="87"/>
    </row>
    <row r="90" spans="40:42" x14ac:dyDescent="0.25">
      <c r="AN90" s="87"/>
      <c r="AO90" s="87"/>
    </row>
    <row r="91" spans="40:42" x14ac:dyDescent="0.25">
      <c r="AN91" s="87"/>
      <c r="AO91" s="87"/>
    </row>
    <row r="116" spans="3:37" x14ac:dyDescent="0.25"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 s="243"/>
      <c r="AC116" s="243"/>
      <c r="AD116" s="243"/>
      <c r="AE116" s="243"/>
      <c r="AF116" s="243"/>
      <c r="AG116" s="243"/>
      <c r="AH116" s="243"/>
      <c r="AI116" s="243"/>
      <c r="AJ116" s="243"/>
      <c r="AK116" s="24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">
    <tabColor theme="0" tint="-0.249977111117893"/>
  </sheetPr>
  <dimension ref="B1:N38"/>
  <sheetViews>
    <sheetView zoomScale="75" zoomScaleNormal="75" workbookViewId="0">
      <selection activeCell="F23" sqref="F23"/>
    </sheetView>
  </sheetViews>
  <sheetFormatPr defaultColWidth="9.140625" defaultRowHeight="15" x14ac:dyDescent="0.25"/>
  <cols>
    <col min="1" max="1" width="9.140625" style="57"/>
    <col min="2" max="6" width="15.7109375" style="57" customWidth="1"/>
    <col min="7" max="16384" width="9.140625" style="57"/>
  </cols>
  <sheetData>
    <row r="1" spans="2:14" x14ac:dyDescent="0.25">
      <c r="B1" s="133" t="s">
        <v>231</v>
      </c>
    </row>
    <row r="3" spans="2:14" ht="18" x14ac:dyDescent="0.25">
      <c r="B3" s="206"/>
      <c r="C3" s="207" t="s">
        <v>91</v>
      </c>
      <c r="D3" s="207" t="s">
        <v>145</v>
      </c>
      <c r="E3" s="207" t="s">
        <v>90</v>
      </c>
      <c r="F3" s="207" t="s">
        <v>89</v>
      </c>
      <c r="H3" s="56"/>
      <c r="I3" s="56"/>
      <c r="J3" s="56"/>
      <c r="K3" s="56"/>
      <c r="L3" s="56"/>
    </row>
    <row r="4" spans="2:14" x14ac:dyDescent="0.25">
      <c r="B4" s="67">
        <v>1990</v>
      </c>
      <c r="C4" s="205" cm="1">
        <f t="array" ref="C4:F38">TRANSPOSE('Figure 2.12'!D2:AL5)</f>
        <v>168928.00610884442</v>
      </c>
      <c r="D4" s="205">
        <v>182769.32098293371</v>
      </c>
      <c r="E4" s="205">
        <v>158847.67029267212</v>
      </c>
      <c r="F4" s="205">
        <v>573120.49815694941</v>
      </c>
      <c r="H4" s="56"/>
      <c r="I4" s="56"/>
      <c r="J4" s="56"/>
      <c r="K4" s="56"/>
      <c r="L4" s="56"/>
    </row>
    <row r="5" spans="2:14" x14ac:dyDescent="0.25">
      <c r="B5" s="67">
        <v>1991</v>
      </c>
      <c r="C5" s="205">
        <v>172255.03604058965</v>
      </c>
      <c r="D5" s="205">
        <v>184249.57056417901</v>
      </c>
      <c r="E5" s="205">
        <v>158626.84031555831</v>
      </c>
      <c r="F5" s="205">
        <v>561469.71220278728</v>
      </c>
      <c r="H5" s="56"/>
      <c r="I5" s="56"/>
      <c r="J5" s="56"/>
      <c r="K5" s="223"/>
      <c r="L5" s="223"/>
      <c r="M5" s="223"/>
      <c r="N5" s="223"/>
    </row>
    <row r="6" spans="2:14" x14ac:dyDescent="0.25">
      <c r="B6" s="67">
        <v>1992</v>
      </c>
      <c r="C6" s="205">
        <v>181061.83060345452</v>
      </c>
      <c r="D6" s="205">
        <v>171660.77933573961</v>
      </c>
      <c r="E6" s="205">
        <v>153853.12272396145</v>
      </c>
      <c r="F6" s="205">
        <v>513608.89228658413</v>
      </c>
      <c r="H6" s="56"/>
      <c r="I6" s="56"/>
      <c r="J6" s="56"/>
      <c r="K6" s="56"/>
      <c r="L6" s="56"/>
    </row>
    <row r="7" spans="2:14" x14ac:dyDescent="0.25">
      <c r="B7" s="67">
        <v>1993</v>
      </c>
      <c r="C7" s="205">
        <v>173597.11800869723</v>
      </c>
      <c r="D7" s="205">
        <v>162737.44163344387</v>
      </c>
      <c r="E7" s="205">
        <v>150791.40161342095</v>
      </c>
      <c r="F7" s="205">
        <v>491874.11400288076</v>
      </c>
      <c r="H7" s="56"/>
      <c r="I7" s="56"/>
      <c r="J7" s="56"/>
      <c r="K7" s="56"/>
      <c r="L7" s="56"/>
    </row>
    <row r="8" spans="2:14" x14ac:dyDescent="0.25">
      <c r="B8" s="67">
        <v>1994</v>
      </c>
      <c r="C8" s="205">
        <v>173672.32175308609</v>
      </c>
      <c r="D8" s="205">
        <v>177659.0219794304</v>
      </c>
      <c r="E8" s="205">
        <v>147057.67086090267</v>
      </c>
      <c r="F8" s="205">
        <v>452682.02044753812</v>
      </c>
      <c r="H8" s="56"/>
      <c r="I8" s="56"/>
      <c r="J8" s="56"/>
      <c r="K8" s="56"/>
      <c r="L8" s="56"/>
    </row>
    <row r="9" spans="2:14" x14ac:dyDescent="0.25">
      <c r="B9" s="67">
        <v>1995</v>
      </c>
      <c r="C9" s="205">
        <v>172113.6385726436</v>
      </c>
      <c r="D9" s="205">
        <v>163653.00055562155</v>
      </c>
      <c r="E9" s="205">
        <v>144743.53086300287</v>
      </c>
      <c r="F9" s="205">
        <v>432354.88277001597</v>
      </c>
      <c r="H9" s="56"/>
      <c r="I9" s="56"/>
      <c r="J9" s="56"/>
      <c r="K9" s="56"/>
      <c r="L9" s="56"/>
    </row>
    <row r="10" spans="2:14" x14ac:dyDescent="0.25">
      <c r="B10" s="67">
        <v>1996</v>
      </c>
      <c r="C10" s="205">
        <v>175573.77274480811</v>
      </c>
      <c r="D10" s="205">
        <v>150664.25520714704</v>
      </c>
      <c r="E10" s="205">
        <v>145245.24700756129</v>
      </c>
      <c r="F10" s="205">
        <v>429328.43984696816</v>
      </c>
      <c r="H10" s="56"/>
      <c r="I10" s="56"/>
      <c r="J10" s="56"/>
      <c r="K10" s="56"/>
      <c r="L10" s="56"/>
    </row>
    <row r="11" spans="2:14" x14ac:dyDescent="0.25">
      <c r="B11" s="67">
        <v>1997</v>
      </c>
      <c r="C11" s="205">
        <v>170344.62279141162</v>
      </c>
      <c r="D11" s="205">
        <v>169440.37280175649</v>
      </c>
      <c r="E11" s="205">
        <v>141829.46826196762</v>
      </c>
      <c r="F11" s="205">
        <v>391479.21981878957</v>
      </c>
      <c r="H11" s="56"/>
      <c r="I11" s="56"/>
      <c r="J11" s="56"/>
      <c r="K11" s="56"/>
      <c r="L11" s="56"/>
    </row>
    <row r="12" spans="2:14" x14ac:dyDescent="0.25">
      <c r="B12" s="67">
        <v>1998</v>
      </c>
      <c r="C12" s="205">
        <v>179613.8236129217</v>
      </c>
      <c r="D12" s="205">
        <v>180172.33599991916</v>
      </c>
      <c r="E12" s="205">
        <v>143663.4638752444</v>
      </c>
      <c r="F12" s="205">
        <v>403202.36642846791</v>
      </c>
      <c r="H12" s="56"/>
      <c r="I12" s="56"/>
      <c r="J12" s="56"/>
      <c r="K12" s="56"/>
      <c r="L12" s="56"/>
    </row>
    <row r="13" spans="2:14" x14ac:dyDescent="0.25">
      <c r="B13" s="67">
        <v>1999</v>
      </c>
      <c r="C13" s="205">
        <v>180875.85028859446</v>
      </c>
      <c r="D13" s="205">
        <v>161453.62414878438</v>
      </c>
      <c r="E13" s="205">
        <v>134255.12825729651</v>
      </c>
      <c r="F13" s="205">
        <v>353893.28745620296</v>
      </c>
      <c r="H13" s="56"/>
      <c r="I13" s="56"/>
      <c r="J13" s="56"/>
      <c r="K13" s="56"/>
      <c r="L13" s="56"/>
    </row>
    <row r="14" spans="2:14" x14ac:dyDescent="0.25">
      <c r="B14" s="67">
        <v>2000</v>
      </c>
      <c r="C14" s="205">
        <v>182690.0712866197</v>
      </c>
      <c r="D14" s="205">
        <v>144714.0751700899</v>
      </c>
      <c r="E14" s="205">
        <v>127484.69457325517</v>
      </c>
      <c r="F14" s="205">
        <v>343456.37607491628</v>
      </c>
      <c r="H14" s="56"/>
      <c r="I14" s="56"/>
      <c r="J14" s="56"/>
      <c r="K14" s="56"/>
      <c r="L14" s="56"/>
    </row>
    <row r="15" spans="2:14" x14ac:dyDescent="0.25">
      <c r="B15" s="67">
        <v>2001</v>
      </c>
      <c r="C15" s="205">
        <v>181644.6407573013</v>
      </c>
      <c r="D15" s="205">
        <v>142684.5567582378</v>
      </c>
      <c r="E15" s="205">
        <v>126769.71703519393</v>
      </c>
      <c r="F15" s="205">
        <v>333042.38915235858</v>
      </c>
      <c r="H15" s="56"/>
      <c r="I15" s="56"/>
      <c r="J15" s="56"/>
      <c r="K15" s="56"/>
      <c r="L15" s="56"/>
    </row>
    <row r="16" spans="2:14" x14ac:dyDescent="0.25">
      <c r="B16" s="67">
        <v>2002</v>
      </c>
      <c r="C16" s="205">
        <v>174217.35672562412</v>
      </c>
      <c r="D16" s="205">
        <v>106978.54375743122</v>
      </c>
      <c r="E16" s="205">
        <v>126157.10143093724</v>
      </c>
      <c r="F16" s="205">
        <v>320565.56298467447</v>
      </c>
      <c r="H16" s="56"/>
      <c r="I16" s="56"/>
      <c r="J16" s="56"/>
      <c r="K16" s="56"/>
      <c r="L16" s="56"/>
    </row>
    <row r="17" spans="2:12" x14ac:dyDescent="0.25">
      <c r="B17" s="67">
        <v>2003</v>
      </c>
      <c r="C17" s="205">
        <v>172934.64756463177</v>
      </c>
      <c r="D17" s="205">
        <v>83097.142404528175</v>
      </c>
      <c r="E17" s="205">
        <v>124169.5492079954</v>
      </c>
      <c r="F17" s="205">
        <v>305816.97349198745</v>
      </c>
      <c r="H17" s="56"/>
      <c r="I17" s="56"/>
      <c r="J17" s="56"/>
      <c r="K17" s="56"/>
      <c r="L17" s="56"/>
    </row>
    <row r="18" spans="2:12" x14ac:dyDescent="0.25">
      <c r="B18" s="67">
        <v>2004</v>
      </c>
      <c r="C18" s="205">
        <v>175027.58878836926</v>
      </c>
      <c r="D18" s="205">
        <v>73663.837098588061</v>
      </c>
      <c r="E18" s="205">
        <v>123272.98542255907</v>
      </c>
      <c r="F18" s="205">
        <v>300449.71326369903</v>
      </c>
      <c r="H18" s="56"/>
      <c r="I18" s="56"/>
      <c r="J18" s="56"/>
      <c r="K18" s="56"/>
      <c r="L18" s="56"/>
    </row>
    <row r="19" spans="2:12" x14ac:dyDescent="0.25">
      <c r="B19" s="67">
        <v>2005</v>
      </c>
      <c r="C19" s="205">
        <v>176811.1247780277</v>
      </c>
      <c r="D19" s="205">
        <v>73973.000144728925</v>
      </c>
      <c r="E19" s="205">
        <v>121075.92190795325</v>
      </c>
      <c r="F19" s="205">
        <v>302098.63913520344</v>
      </c>
      <c r="H19" s="56"/>
      <c r="I19" s="56"/>
      <c r="J19" s="56"/>
      <c r="K19" s="56"/>
      <c r="L19" s="56"/>
    </row>
    <row r="20" spans="2:12" x14ac:dyDescent="0.25">
      <c r="B20" s="67">
        <v>2006</v>
      </c>
      <c r="C20" s="205">
        <v>172383.99632595223</v>
      </c>
      <c r="D20" s="205">
        <v>61816.31800620901</v>
      </c>
      <c r="E20" s="205">
        <v>118697.42243503075</v>
      </c>
      <c r="F20" s="205">
        <v>285354.63748327596</v>
      </c>
      <c r="H20" s="56"/>
      <c r="I20" s="56"/>
      <c r="J20" s="56"/>
      <c r="K20" s="56"/>
      <c r="L20" s="56"/>
    </row>
    <row r="21" spans="2:12" x14ac:dyDescent="0.25">
      <c r="B21" s="67">
        <v>2007</v>
      </c>
      <c r="C21" s="205">
        <v>169167.16768553024</v>
      </c>
      <c r="D21" s="205">
        <v>55889.897806549467</v>
      </c>
      <c r="E21" s="205">
        <v>120316.85693828287</v>
      </c>
      <c r="F21" s="205">
        <v>270628.08265520917</v>
      </c>
      <c r="H21" s="56"/>
      <c r="I21" s="56"/>
      <c r="J21" s="56"/>
      <c r="K21" s="56"/>
      <c r="L21" s="56"/>
    </row>
    <row r="22" spans="2:12" x14ac:dyDescent="0.25">
      <c r="B22" s="67">
        <v>2008</v>
      </c>
      <c r="C22" s="205">
        <v>154791.93047352982</v>
      </c>
      <c r="D22" s="205">
        <v>46282.296749478926</v>
      </c>
      <c r="E22" s="205">
        <v>118242.71779655993</v>
      </c>
      <c r="F22" s="205">
        <v>268088.35598716466</v>
      </c>
      <c r="H22" s="56"/>
      <c r="I22" s="56"/>
      <c r="J22" s="56"/>
      <c r="K22" s="56"/>
      <c r="L22" s="56"/>
    </row>
    <row r="23" spans="2:12" x14ac:dyDescent="0.25">
      <c r="B23" s="67">
        <v>2009</v>
      </c>
      <c r="C23" s="205">
        <v>131517.66506295989</v>
      </c>
      <c r="D23" s="205">
        <v>33132.02058177525</v>
      </c>
      <c r="E23" s="205">
        <v>116034.85405794597</v>
      </c>
      <c r="F23" s="205">
        <v>252817.18387063855</v>
      </c>
      <c r="H23" s="56"/>
      <c r="I23" s="56"/>
      <c r="J23" s="56"/>
      <c r="K23" s="56"/>
      <c r="L23" s="56"/>
    </row>
    <row r="24" spans="2:12" x14ac:dyDescent="0.25">
      <c r="B24" s="67">
        <v>2010</v>
      </c>
      <c r="C24" s="205">
        <v>123572.67114365079</v>
      </c>
      <c r="D24" s="205">
        <v>27229.189661786386</v>
      </c>
      <c r="E24" s="205">
        <v>112846.81548248355</v>
      </c>
      <c r="F24" s="205">
        <v>234216.3367922671</v>
      </c>
      <c r="H24" s="56"/>
      <c r="I24" s="56"/>
      <c r="J24" s="56"/>
      <c r="K24" s="56"/>
      <c r="L24" s="56"/>
    </row>
    <row r="25" spans="2:12" x14ac:dyDescent="0.25">
      <c r="B25" s="67">
        <v>2011</v>
      </c>
      <c r="C25" s="205">
        <v>110982.91693014344</v>
      </c>
      <c r="D25" s="205">
        <v>25272.472821195173</v>
      </c>
      <c r="E25" s="205">
        <v>109798.64464350085</v>
      </c>
      <c r="F25" s="205">
        <v>215049.71424619653</v>
      </c>
      <c r="H25" s="56"/>
      <c r="I25" s="56"/>
      <c r="J25" s="56"/>
      <c r="K25" s="56"/>
      <c r="L25" s="56"/>
    </row>
    <row r="26" spans="2:12" x14ac:dyDescent="0.25">
      <c r="B26" s="67">
        <v>2012</v>
      </c>
      <c r="C26" s="205">
        <v>112145.24691015916</v>
      </c>
      <c r="D26" s="205">
        <v>23928.0408176987</v>
      </c>
      <c r="E26" s="205">
        <v>109912.53710387868</v>
      </c>
      <c r="F26" s="205">
        <v>207562.88445169508</v>
      </c>
      <c r="H26" s="56"/>
      <c r="I26" s="56"/>
      <c r="J26" s="56"/>
      <c r="K26" s="56"/>
      <c r="L26" s="56"/>
    </row>
    <row r="27" spans="2:12" x14ac:dyDescent="0.25">
      <c r="B27" s="67">
        <v>2013</v>
      </c>
      <c r="C27" s="205">
        <v>114100.18316962692</v>
      </c>
      <c r="D27" s="205">
        <v>23944.141169228562</v>
      </c>
      <c r="E27" s="205">
        <v>111693.23557778492</v>
      </c>
      <c r="F27" s="205">
        <v>206141.87130630828</v>
      </c>
      <c r="H27" s="56"/>
      <c r="I27" s="56"/>
      <c r="J27" s="56"/>
      <c r="K27" s="56"/>
      <c r="L27" s="56"/>
    </row>
    <row r="28" spans="2:12" x14ac:dyDescent="0.25">
      <c r="B28" s="67">
        <v>2014</v>
      </c>
      <c r="C28" s="205">
        <v>112910.75524685151</v>
      </c>
      <c r="D28" s="205">
        <v>17931.15251600643</v>
      </c>
      <c r="E28" s="205">
        <v>109205.0821204461</v>
      </c>
      <c r="F28" s="205">
        <v>191509.23932443999</v>
      </c>
      <c r="H28" s="56"/>
      <c r="I28" s="56"/>
      <c r="J28" s="56"/>
      <c r="K28" s="56"/>
      <c r="L28" s="56"/>
    </row>
    <row r="29" spans="2:12" x14ac:dyDescent="0.25">
      <c r="B29" s="67">
        <v>2015</v>
      </c>
      <c r="C29" s="205">
        <v>115652.9912127123</v>
      </c>
      <c r="D29" s="205">
        <v>16383.509534776938</v>
      </c>
      <c r="E29" s="205">
        <v>110846.02019352534</v>
      </c>
      <c r="F29" s="205">
        <v>191185.09297091735</v>
      </c>
      <c r="H29" s="56"/>
      <c r="I29" s="56"/>
      <c r="J29" s="56"/>
      <c r="K29" s="56"/>
      <c r="L29" s="56"/>
    </row>
    <row r="30" spans="2:12" x14ac:dyDescent="0.25">
      <c r="B30" s="67">
        <v>2016</v>
      </c>
      <c r="C30" s="205">
        <v>116196.79714309158</v>
      </c>
      <c r="D30" s="205">
        <v>15675.591621337022</v>
      </c>
      <c r="E30" s="205">
        <v>112605.53247238196</v>
      </c>
      <c r="F30" s="205">
        <v>186518.02877277241</v>
      </c>
      <c r="H30" s="56"/>
      <c r="I30" s="56"/>
      <c r="J30" s="56"/>
      <c r="K30" s="56"/>
      <c r="L30" s="56"/>
    </row>
    <row r="31" spans="2:12" x14ac:dyDescent="0.25">
      <c r="B31" s="67">
        <v>2017</v>
      </c>
      <c r="C31" s="205">
        <v>114998.75434202663</v>
      </c>
      <c r="D31" s="205">
        <v>14939.755595305885</v>
      </c>
      <c r="E31" s="205">
        <v>116165.07319285898</v>
      </c>
      <c r="F31" s="205">
        <v>158673.18454306939</v>
      </c>
      <c r="H31" s="56"/>
      <c r="I31" s="56"/>
      <c r="J31" s="56"/>
      <c r="K31" s="56"/>
      <c r="L31" s="56"/>
    </row>
    <row r="32" spans="2:12" x14ac:dyDescent="0.25">
      <c r="B32" s="67">
        <v>2018</v>
      </c>
      <c r="C32" s="205">
        <v>115079.82079063698</v>
      </c>
      <c r="D32" s="205">
        <v>13715.504749138539</v>
      </c>
      <c r="E32" s="205">
        <v>114649.88384812807</v>
      </c>
      <c r="F32" s="205">
        <v>152157.38367020246</v>
      </c>
    </row>
    <row r="33" spans="2:6" s="64" customFormat="1" x14ac:dyDescent="0.25">
      <c r="B33" s="67">
        <v>2019</v>
      </c>
      <c r="C33" s="205">
        <v>109020.07909824545</v>
      </c>
      <c r="D33" s="205">
        <v>11093.798981317983</v>
      </c>
      <c r="E33" s="205">
        <v>115599.00688397209</v>
      </c>
      <c r="F33" s="205">
        <v>131511.37345812938</v>
      </c>
    </row>
    <row r="34" spans="2:6" s="64" customFormat="1" x14ac:dyDescent="0.25">
      <c r="B34" s="67">
        <v>2020</v>
      </c>
      <c r="C34" s="205">
        <v>99885.551828879601</v>
      </c>
      <c r="D34" s="205">
        <v>10889.232445500604</v>
      </c>
      <c r="E34" s="205">
        <v>112733.73311856235</v>
      </c>
      <c r="F34" s="205">
        <v>124377.17313700277</v>
      </c>
    </row>
    <row r="35" spans="2:6" x14ac:dyDescent="0.25">
      <c r="B35" s="67">
        <v>2021</v>
      </c>
      <c r="C35" s="205">
        <v>102109.89471013083</v>
      </c>
      <c r="D35" s="205">
        <v>12801.10131854491</v>
      </c>
      <c r="E35" s="205">
        <v>112309.2964704131</v>
      </c>
      <c r="F35" s="205">
        <v>124147.06727961334</v>
      </c>
    </row>
    <row r="36" spans="2:6" s="64" customFormat="1" x14ac:dyDescent="0.25">
      <c r="B36" s="67">
        <v>2022</v>
      </c>
      <c r="C36" s="205">
        <v>96379.547246585775</v>
      </c>
      <c r="D36" s="205">
        <v>9188.7755621774177</v>
      </c>
      <c r="E36" s="205">
        <v>113572.7825456556</v>
      </c>
      <c r="F36" s="205">
        <v>106435.44644969341</v>
      </c>
    </row>
    <row r="37" spans="2:6" x14ac:dyDescent="0.25">
      <c r="B37" s="67">
        <v>2023</v>
      </c>
      <c r="C37" s="205">
        <v>89992.393978367589</v>
      </c>
      <c r="D37" s="205">
        <v>7293.9940678196008</v>
      </c>
      <c r="E37" s="205">
        <v>111037.66886521981</v>
      </c>
      <c r="F37" s="205">
        <v>92190.512588350088</v>
      </c>
    </row>
    <row r="38" spans="2:6" x14ac:dyDescent="0.25">
      <c r="B38" s="208">
        <v>2024</v>
      </c>
      <c r="C38" s="209">
        <v>87759.528589467198</v>
      </c>
      <c r="D38" s="209">
        <v>6965.6682930386942</v>
      </c>
      <c r="E38" s="209">
        <v>109860.07697814403</v>
      </c>
      <c r="F38" s="209">
        <v>87444.326799040122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5">
    <tabColor theme="0" tint="-0.249977111117893"/>
  </sheetPr>
  <dimension ref="B1:AS48"/>
  <sheetViews>
    <sheetView zoomScale="75" zoomScaleNormal="75" workbookViewId="0">
      <pane ySplit="1" topLeftCell="A2" activePane="bottomLeft" state="frozen"/>
      <selection activeCell="N40" sqref="N40"/>
      <selection pane="bottomLeft" activeCell="Q7" sqref="Q7"/>
    </sheetView>
  </sheetViews>
  <sheetFormatPr defaultColWidth="9.140625" defaultRowHeight="15" x14ac:dyDescent="0.25"/>
  <cols>
    <col min="1" max="1" width="6.85546875" style="95" customWidth="1"/>
    <col min="2" max="2" width="7.5703125" style="95" bestFit="1" customWidth="1"/>
    <col min="3" max="3" width="10.85546875" style="95" bestFit="1" customWidth="1"/>
    <col min="4" max="6" width="9.85546875" style="101" bestFit="1" customWidth="1"/>
    <col min="7" max="38" width="9.85546875" style="95" bestFit="1" customWidth="1"/>
    <col min="39" max="39" width="9.5703125" style="95" customWidth="1"/>
    <col min="40" max="45" width="8.5703125" style="95" customWidth="1"/>
    <col min="46" max="16384" width="9.140625" style="95"/>
  </cols>
  <sheetData>
    <row r="1" spans="2:45" x14ac:dyDescent="0.25">
      <c r="D1" s="96">
        <v>1990</v>
      </c>
      <c r="E1" s="96">
        <v>1991</v>
      </c>
      <c r="F1" s="96">
        <v>1992</v>
      </c>
      <c r="G1" s="96">
        <v>1993</v>
      </c>
      <c r="H1" s="96">
        <v>1994</v>
      </c>
      <c r="I1" s="96">
        <v>1995</v>
      </c>
      <c r="J1" s="96">
        <v>1996</v>
      </c>
      <c r="K1" s="96">
        <v>1997</v>
      </c>
      <c r="L1" s="96">
        <v>1998</v>
      </c>
      <c r="M1" s="96">
        <v>1999</v>
      </c>
      <c r="N1" s="96">
        <v>2000</v>
      </c>
      <c r="O1" s="96">
        <v>2001</v>
      </c>
      <c r="P1" s="96">
        <v>2002</v>
      </c>
      <c r="Q1" s="96">
        <v>2003</v>
      </c>
      <c r="R1" s="96">
        <v>2004</v>
      </c>
      <c r="S1" s="96">
        <v>2005</v>
      </c>
      <c r="T1" s="96">
        <v>2006</v>
      </c>
      <c r="U1" s="96">
        <v>2007</v>
      </c>
      <c r="V1" s="96">
        <v>2008</v>
      </c>
      <c r="W1" s="96">
        <v>2009</v>
      </c>
      <c r="X1" s="96">
        <v>2010</v>
      </c>
      <c r="Y1" s="96">
        <v>2011</v>
      </c>
      <c r="Z1" s="96">
        <v>2012</v>
      </c>
      <c r="AA1" s="96">
        <v>2013</v>
      </c>
      <c r="AB1" s="96">
        <v>2014</v>
      </c>
      <c r="AC1" s="96">
        <v>2015</v>
      </c>
      <c r="AD1" s="96">
        <v>2016</v>
      </c>
      <c r="AE1" s="96">
        <v>2017</v>
      </c>
      <c r="AF1" s="96">
        <v>2018</v>
      </c>
      <c r="AG1" s="96">
        <v>2019</v>
      </c>
      <c r="AH1" s="96">
        <v>2020</v>
      </c>
      <c r="AI1" s="96">
        <v>2021</v>
      </c>
      <c r="AJ1" s="96">
        <v>2022</v>
      </c>
      <c r="AK1" s="96">
        <v>2023</v>
      </c>
      <c r="AL1" s="96">
        <v>2024</v>
      </c>
      <c r="AM1" s="96"/>
      <c r="AN1" s="97" t="s">
        <v>94</v>
      </c>
    </row>
    <row r="2" spans="2:45" ht="18" x14ac:dyDescent="0.35">
      <c r="B2" s="95" t="s">
        <v>93</v>
      </c>
      <c r="C2" s="95" t="s">
        <v>178</v>
      </c>
      <c r="D2" s="14">
        <v>168928.00610884442</v>
      </c>
      <c r="E2" s="14">
        <v>172255.03604058965</v>
      </c>
      <c r="F2" s="14">
        <v>181061.83060345452</v>
      </c>
      <c r="G2" s="14">
        <v>173597.11800869723</v>
      </c>
      <c r="H2" s="14">
        <v>173672.32175308609</v>
      </c>
      <c r="I2" s="14">
        <v>172113.6385726436</v>
      </c>
      <c r="J2" s="14">
        <v>175573.77274480811</v>
      </c>
      <c r="K2" s="14">
        <v>170344.62279141162</v>
      </c>
      <c r="L2" s="14">
        <v>179613.8236129217</v>
      </c>
      <c r="M2" s="14">
        <v>180875.85028859446</v>
      </c>
      <c r="N2" s="14">
        <v>182690.0712866197</v>
      </c>
      <c r="O2" s="14">
        <v>181644.6407573013</v>
      </c>
      <c r="P2" s="14">
        <v>174217.35672562412</v>
      </c>
      <c r="Q2" s="14">
        <v>172934.64756463177</v>
      </c>
      <c r="R2" s="14">
        <v>175027.58878836926</v>
      </c>
      <c r="S2" s="14">
        <v>176811.1247780277</v>
      </c>
      <c r="T2" s="14">
        <v>172383.99632595223</v>
      </c>
      <c r="U2" s="14">
        <v>169167.16768553024</v>
      </c>
      <c r="V2" s="14">
        <v>154791.93047352982</v>
      </c>
      <c r="W2" s="14">
        <v>131517.66506295989</v>
      </c>
      <c r="X2" s="14">
        <v>123572.67114365079</v>
      </c>
      <c r="Y2" s="14">
        <v>110982.91693014344</v>
      </c>
      <c r="Z2" s="14">
        <v>112145.24691015916</v>
      </c>
      <c r="AA2" s="14">
        <v>114100.18316962692</v>
      </c>
      <c r="AB2" s="14">
        <v>112910.75524685151</v>
      </c>
      <c r="AC2" s="14">
        <v>115652.9912127123</v>
      </c>
      <c r="AD2" s="14">
        <v>116196.79714309158</v>
      </c>
      <c r="AE2" s="14">
        <v>114998.75434202663</v>
      </c>
      <c r="AF2" s="14">
        <v>115079.82079063698</v>
      </c>
      <c r="AG2" s="14">
        <v>109020.07909824545</v>
      </c>
      <c r="AH2" s="14">
        <v>99885.551828879601</v>
      </c>
      <c r="AI2" s="14">
        <v>102109.89471013083</v>
      </c>
      <c r="AJ2" s="14">
        <v>96379.547246585775</v>
      </c>
      <c r="AK2" s="14">
        <v>89992.393978367589</v>
      </c>
      <c r="AL2" s="14">
        <v>87759.528589467198</v>
      </c>
      <c r="AM2" s="14"/>
      <c r="AN2" s="98">
        <f>(AL2-D2)/D2</f>
        <v>-0.480491538312945</v>
      </c>
    </row>
    <row r="3" spans="2:45" ht="18" x14ac:dyDescent="0.35">
      <c r="B3" s="95" t="s">
        <v>93</v>
      </c>
      <c r="C3" s="95" t="s">
        <v>177</v>
      </c>
      <c r="D3" s="14">
        <v>182769.32098293371</v>
      </c>
      <c r="E3" s="14">
        <v>184249.57056417901</v>
      </c>
      <c r="F3" s="14">
        <v>171660.77933573961</v>
      </c>
      <c r="G3" s="14">
        <v>162737.44163344387</v>
      </c>
      <c r="H3" s="14">
        <v>177659.0219794304</v>
      </c>
      <c r="I3" s="14">
        <v>163653.00055562155</v>
      </c>
      <c r="J3" s="14">
        <v>150664.25520714704</v>
      </c>
      <c r="K3" s="14">
        <v>169440.37280175649</v>
      </c>
      <c r="L3" s="14">
        <v>180172.33599991916</v>
      </c>
      <c r="M3" s="14">
        <v>161453.62414878438</v>
      </c>
      <c r="N3" s="14">
        <v>144714.0751700899</v>
      </c>
      <c r="O3" s="14">
        <v>142684.5567582378</v>
      </c>
      <c r="P3" s="14">
        <v>106978.54375743122</v>
      </c>
      <c r="Q3" s="14">
        <v>83097.142404528175</v>
      </c>
      <c r="R3" s="14">
        <v>73663.837098588061</v>
      </c>
      <c r="S3" s="14">
        <v>73973.000144728925</v>
      </c>
      <c r="T3" s="14">
        <v>61816.31800620901</v>
      </c>
      <c r="U3" s="14">
        <v>55889.897806549467</v>
      </c>
      <c r="V3" s="14">
        <v>46282.296749478926</v>
      </c>
      <c r="W3" s="14">
        <v>33132.02058177525</v>
      </c>
      <c r="X3" s="14">
        <v>27229.189661786386</v>
      </c>
      <c r="Y3" s="14">
        <v>25272.472821195173</v>
      </c>
      <c r="Z3" s="14">
        <v>23928.0408176987</v>
      </c>
      <c r="AA3" s="14">
        <v>23944.141169228562</v>
      </c>
      <c r="AB3" s="14">
        <v>17931.15251600643</v>
      </c>
      <c r="AC3" s="14">
        <v>16383.509534776938</v>
      </c>
      <c r="AD3" s="14">
        <v>15675.591621337022</v>
      </c>
      <c r="AE3" s="14">
        <v>14939.755595305885</v>
      </c>
      <c r="AF3" s="14">
        <v>13715.504749138539</v>
      </c>
      <c r="AG3" s="14">
        <v>11093.798981317983</v>
      </c>
      <c r="AH3" s="14">
        <v>10889.232445500604</v>
      </c>
      <c r="AI3" s="14">
        <v>12801.10131854491</v>
      </c>
      <c r="AJ3" s="14">
        <v>9188.7755621774177</v>
      </c>
      <c r="AK3" s="14">
        <v>7293.9940678196008</v>
      </c>
      <c r="AL3" s="14">
        <v>6965.6682930386942</v>
      </c>
      <c r="AM3" s="14"/>
      <c r="AN3" s="98">
        <f t="shared" ref="AN3:AN5" si="0">(AL3-D3)/D3</f>
        <v>-0.96188819734309172</v>
      </c>
    </row>
    <row r="4" spans="2:45" x14ac:dyDescent="0.25">
      <c r="B4" s="95" t="s">
        <v>93</v>
      </c>
      <c r="C4" s="95" t="s">
        <v>90</v>
      </c>
      <c r="D4" s="14">
        <v>158847.67029267212</v>
      </c>
      <c r="E4" s="14">
        <v>158626.84031555831</v>
      </c>
      <c r="F4" s="14">
        <v>153853.12272396145</v>
      </c>
      <c r="G4" s="14">
        <v>150791.40161342095</v>
      </c>
      <c r="H4" s="14">
        <v>147057.67086090267</v>
      </c>
      <c r="I4" s="14">
        <v>144743.53086300287</v>
      </c>
      <c r="J4" s="14">
        <v>145245.24700756129</v>
      </c>
      <c r="K4" s="14">
        <v>141829.46826196762</v>
      </c>
      <c r="L4" s="14">
        <v>143663.4638752444</v>
      </c>
      <c r="M4" s="14">
        <v>134255.12825729651</v>
      </c>
      <c r="N4" s="14">
        <v>127484.69457325517</v>
      </c>
      <c r="O4" s="14">
        <v>126769.71703519393</v>
      </c>
      <c r="P4" s="14">
        <v>126157.10143093724</v>
      </c>
      <c r="Q4" s="14">
        <v>124169.5492079954</v>
      </c>
      <c r="R4" s="14">
        <v>123272.98542255907</v>
      </c>
      <c r="S4" s="14">
        <v>121075.92190795325</v>
      </c>
      <c r="T4" s="14">
        <v>118697.42243503075</v>
      </c>
      <c r="U4" s="14">
        <v>120316.85693828287</v>
      </c>
      <c r="V4" s="14">
        <v>118242.71779655993</v>
      </c>
      <c r="W4" s="14">
        <v>116034.85405794597</v>
      </c>
      <c r="X4" s="14">
        <v>112846.81548248355</v>
      </c>
      <c r="Y4" s="14">
        <v>109798.64464350085</v>
      </c>
      <c r="Z4" s="14">
        <v>109912.53710387868</v>
      </c>
      <c r="AA4" s="14">
        <v>111693.23557778492</v>
      </c>
      <c r="AB4" s="14">
        <v>109205.0821204461</v>
      </c>
      <c r="AC4" s="14">
        <v>110846.02019352534</v>
      </c>
      <c r="AD4" s="14">
        <v>112605.53247238196</v>
      </c>
      <c r="AE4" s="14">
        <v>116165.07319285898</v>
      </c>
      <c r="AF4" s="14">
        <v>114649.88384812807</v>
      </c>
      <c r="AG4" s="14">
        <v>115599.00688397209</v>
      </c>
      <c r="AH4" s="14">
        <v>112733.73311856235</v>
      </c>
      <c r="AI4" s="14">
        <v>112309.2964704131</v>
      </c>
      <c r="AJ4" s="14">
        <v>113572.7825456556</v>
      </c>
      <c r="AK4" s="14">
        <v>111037.66886521981</v>
      </c>
      <c r="AL4" s="14">
        <v>109860.07697814403</v>
      </c>
      <c r="AM4" s="14"/>
      <c r="AN4" s="98">
        <f t="shared" si="0"/>
        <v>-0.30839352710851786</v>
      </c>
    </row>
    <row r="5" spans="2:45" x14ac:dyDescent="0.25">
      <c r="B5" s="95" t="s">
        <v>93</v>
      </c>
      <c r="C5" s="95" t="s">
        <v>89</v>
      </c>
      <c r="D5" s="14">
        <v>573120.49815694941</v>
      </c>
      <c r="E5" s="14">
        <v>561469.71220278728</v>
      </c>
      <c r="F5" s="14">
        <v>513608.89228658413</v>
      </c>
      <c r="G5" s="14">
        <v>491874.11400288076</v>
      </c>
      <c r="H5" s="14">
        <v>452682.02044753812</v>
      </c>
      <c r="I5" s="14">
        <v>432354.88277001597</v>
      </c>
      <c r="J5" s="14">
        <v>429328.43984696816</v>
      </c>
      <c r="K5" s="14">
        <v>391479.21981878957</v>
      </c>
      <c r="L5" s="14">
        <v>403202.36642846791</v>
      </c>
      <c r="M5" s="14">
        <v>353893.28745620296</v>
      </c>
      <c r="N5" s="14">
        <v>343456.37607491628</v>
      </c>
      <c r="O5" s="14">
        <v>333042.38915235858</v>
      </c>
      <c r="P5" s="14">
        <v>320565.56298467447</v>
      </c>
      <c r="Q5" s="14">
        <v>305816.97349198745</v>
      </c>
      <c r="R5" s="14">
        <v>300449.71326369903</v>
      </c>
      <c r="S5" s="14">
        <v>302098.63913520344</v>
      </c>
      <c r="T5" s="14">
        <v>285354.63748327596</v>
      </c>
      <c r="U5" s="14">
        <v>270628.08265520917</v>
      </c>
      <c r="V5" s="14">
        <v>268088.35598716466</v>
      </c>
      <c r="W5" s="14">
        <v>252817.18387063855</v>
      </c>
      <c r="X5" s="14">
        <v>234216.3367922671</v>
      </c>
      <c r="Y5" s="14">
        <v>215049.71424619653</v>
      </c>
      <c r="Z5" s="14">
        <v>207562.88445169508</v>
      </c>
      <c r="AA5" s="14">
        <v>206141.87130630828</v>
      </c>
      <c r="AB5" s="14">
        <v>191509.23932443999</v>
      </c>
      <c r="AC5" s="14">
        <v>191185.09297091735</v>
      </c>
      <c r="AD5" s="14">
        <v>186518.02877277241</v>
      </c>
      <c r="AE5" s="14">
        <v>158673.18454306939</v>
      </c>
      <c r="AF5" s="14">
        <v>152157.38367020246</v>
      </c>
      <c r="AG5" s="14">
        <v>131511.37345812938</v>
      </c>
      <c r="AH5" s="14">
        <v>124377.17313700277</v>
      </c>
      <c r="AI5" s="14">
        <v>124147.06727961334</v>
      </c>
      <c r="AJ5" s="14">
        <v>106435.44644969341</v>
      </c>
      <c r="AK5" s="14">
        <v>92190.512588350088</v>
      </c>
      <c r="AL5" s="14">
        <v>87444.326799040122</v>
      </c>
      <c r="AM5" s="14"/>
      <c r="AN5" s="98">
        <f t="shared" si="0"/>
        <v>-0.84742418552425702</v>
      </c>
    </row>
    <row r="6" spans="2:45" x14ac:dyDescent="0.25">
      <c r="C6" s="97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2:45" x14ac:dyDescent="0.25">
      <c r="B7" s="95" t="s">
        <v>92</v>
      </c>
      <c r="C7" s="95" t="s">
        <v>91</v>
      </c>
      <c r="D7" s="99">
        <f t="shared" ref="D7:AB7" si="1">(D2)/1000</f>
        <v>168.92800610884441</v>
      </c>
      <c r="E7" s="99">
        <f t="shared" si="1"/>
        <v>172.25503604058966</v>
      </c>
      <c r="F7" s="99">
        <f t="shared" si="1"/>
        <v>181.06183060345452</v>
      </c>
      <c r="G7" s="99">
        <f t="shared" si="1"/>
        <v>173.59711800869724</v>
      </c>
      <c r="H7" s="99">
        <f t="shared" si="1"/>
        <v>173.67232175308609</v>
      </c>
      <c r="I7" s="99">
        <f t="shared" si="1"/>
        <v>172.11363857264359</v>
      </c>
      <c r="J7" s="99">
        <f t="shared" si="1"/>
        <v>175.57377274480811</v>
      </c>
      <c r="K7" s="99">
        <f t="shared" si="1"/>
        <v>170.34462279141161</v>
      </c>
      <c r="L7" s="99">
        <f t="shared" si="1"/>
        <v>179.61382361292169</v>
      </c>
      <c r="M7" s="99">
        <f t="shared" si="1"/>
        <v>180.87585028859445</v>
      </c>
      <c r="N7" s="99">
        <f t="shared" si="1"/>
        <v>182.69007128661971</v>
      </c>
      <c r="O7" s="99">
        <f t="shared" si="1"/>
        <v>181.64464075730129</v>
      </c>
      <c r="P7" s="99">
        <f t="shared" si="1"/>
        <v>174.21735672562411</v>
      </c>
      <c r="Q7" s="99">
        <f t="shared" si="1"/>
        <v>172.93464756463177</v>
      </c>
      <c r="R7" s="99">
        <f t="shared" si="1"/>
        <v>175.02758878836926</v>
      </c>
      <c r="S7" s="99">
        <f t="shared" si="1"/>
        <v>176.8111247780277</v>
      </c>
      <c r="T7" s="99">
        <f t="shared" si="1"/>
        <v>172.38399632595224</v>
      </c>
      <c r="U7" s="99">
        <f t="shared" si="1"/>
        <v>169.16716768553025</v>
      </c>
      <c r="V7" s="99">
        <f t="shared" si="1"/>
        <v>154.79193047352982</v>
      </c>
      <c r="W7" s="99">
        <f t="shared" si="1"/>
        <v>131.51766506295988</v>
      </c>
      <c r="X7" s="99">
        <f t="shared" si="1"/>
        <v>123.57267114365079</v>
      </c>
      <c r="Y7" s="99">
        <f t="shared" si="1"/>
        <v>110.98291693014345</v>
      </c>
      <c r="Z7" s="99">
        <f t="shared" si="1"/>
        <v>112.14524691015916</v>
      </c>
      <c r="AA7" s="99">
        <f t="shared" si="1"/>
        <v>114.10018316962692</v>
      </c>
      <c r="AB7" s="99">
        <f t="shared" si="1"/>
        <v>112.91075524685151</v>
      </c>
      <c r="AC7" s="99">
        <f t="shared" ref="AC7:AE7" si="2">(AC2)/1000</f>
        <v>115.65299121271229</v>
      </c>
      <c r="AD7" s="99">
        <f t="shared" si="2"/>
        <v>116.19679714309157</v>
      </c>
      <c r="AE7" s="99">
        <f t="shared" si="2"/>
        <v>114.99875434202663</v>
      </c>
      <c r="AF7" s="99">
        <f t="shared" ref="AF7" si="3">(AF2)/1000</f>
        <v>115.07982079063697</v>
      </c>
      <c r="AG7" s="99">
        <f t="shared" ref="AG7" si="4">(AG2)/1000</f>
        <v>109.02007909824545</v>
      </c>
      <c r="AH7" s="99">
        <f>(AH2)/1000</f>
        <v>99.885551828879599</v>
      </c>
      <c r="AI7" s="99">
        <f>(AI2)/1000</f>
        <v>102.10989471013083</v>
      </c>
      <c r="AJ7" s="99">
        <f>(AJ2)/1000</f>
        <v>96.379547246585773</v>
      </c>
      <c r="AK7" s="99">
        <f>(AK2)/1000</f>
        <v>89.992393978367588</v>
      </c>
      <c r="AL7" s="99">
        <f>(AL2)/1000</f>
        <v>87.759528589467195</v>
      </c>
      <c r="AM7" s="99"/>
      <c r="AN7" s="98"/>
    </row>
    <row r="8" spans="2:45" ht="18" x14ac:dyDescent="0.35">
      <c r="B8" s="95" t="s">
        <v>92</v>
      </c>
      <c r="C8" s="95" t="s">
        <v>177</v>
      </c>
      <c r="D8" s="99">
        <f t="shared" ref="D8:AB8" si="5">(D3)/1000</f>
        <v>182.76932098293372</v>
      </c>
      <c r="E8" s="99">
        <f t="shared" si="5"/>
        <v>184.24957056417901</v>
      </c>
      <c r="F8" s="99">
        <f t="shared" si="5"/>
        <v>171.66077933573962</v>
      </c>
      <c r="G8" s="99">
        <f t="shared" si="5"/>
        <v>162.73744163344386</v>
      </c>
      <c r="H8" s="99">
        <f t="shared" si="5"/>
        <v>177.65902197943041</v>
      </c>
      <c r="I8" s="99">
        <f t="shared" si="5"/>
        <v>163.65300055562156</v>
      </c>
      <c r="J8" s="99">
        <f t="shared" si="5"/>
        <v>150.66425520714705</v>
      </c>
      <c r="K8" s="99">
        <f t="shared" si="5"/>
        <v>169.4403728017565</v>
      </c>
      <c r="L8" s="99">
        <f t="shared" si="5"/>
        <v>180.17233599991917</v>
      </c>
      <c r="M8" s="99">
        <f t="shared" si="5"/>
        <v>161.45362414878437</v>
      </c>
      <c r="N8" s="99">
        <f t="shared" si="5"/>
        <v>144.7140751700899</v>
      </c>
      <c r="O8" s="99">
        <f t="shared" si="5"/>
        <v>142.68455675823779</v>
      </c>
      <c r="P8" s="99">
        <f t="shared" si="5"/>
        <v>106.97854375743123</v>
      </c>
      <c r="Q8" s="99">
        <f t="shared" si="5"/>
        <v>83.097142404528171</v>
      </c>
      <c r="R8" s="99">
        <f t="shared" si="5"/>
        <v>73.663837098588061</v>
      </c>
      <c r="S8" s="99">
        <f t="shared" si="5"/>
        <v>73.973000144728928</v>
      </c>
      <c r="T8" s="99">
        <f t="shared" si="5"/>
        <v>61.816318006209009</v>
      </c>
      <c r="U8" s="99">
        <f t="shared" si="5"/>
        <v>55.889897806549463</v>
      </c>
      <c r="V8" s="99">
        <f t="shared" si="5"/>
        <v>46.282296749478924</v>
      </c>
      <c r="W8" s="99">
        <f t="shared" si="5"/>
        <v>33.132020581775251</v>
      </c>
      <c r="X8" s="99">
        <f t="shared" si="5"/>
        <v>27.229189661786386</v>
      </c>
      <c r="Y8" s="99">
        <f t="shared" si="5"/>
        <v>25.272472821195173</v>
      </c>
      <c r="Z8" s="99">
        <f t="shared" si="5"/>
        <v>23.928040817698701</v>
      </c>
      <c r="AA8" s="99">
        <f t="shared" si="5"/>
        <v>23.944141169228562</v>
      </c>
      <c r="AB8" s="99">
        <f t="shared" si="5"/>
        <v>17.931152516006431</v>
      </c>
      <c r="AC8" s="99">
        <f t="shared" ref="AC8:AE8" si="6">(AC3)/1000</f>
        <v>16.383509534776937</v>
      </c>
      <c r="AD8" s="99">
        <f t="shared" si="6"/>
        <v>15.675591621337022</v>
      </c>
      <c r="AE8" s="99">
        <f t="shared" si="6"/>
        <v>14.939755595305886</v>
      </c>
      <c r="AF8" s="99">
        <f t="shared" ref="AF8" si="7">(AF3)/1000</f>
        <v>13.715504749138539</v>
      </c>
      <c r="AG8" s="99">
        <f t="shared" ref="AG8:AH8" si="8">(AG3)/1000</f>
        <v>11.093798981317983</v>
      </c>
      <c r="AH8" s="99">
        <f t="shared" si="8"/>
        <v>10.889232445500603</v>
      </c>
      <c r="AI8" s="99">
        <f t="shared" ref="AI8:AJ8" si="9">(AI3)/1000</f>
        <v>12.801101318544911</v>
      </c>
      <c r="AJ8" s="99">
        <f t="shared" si="9"/>
        <v>9.1887755621774172</v>
      </c>
      <c r="AK8" s="99">
        <f t="shared" ref="AK8:AL8" si="10">(AK3)/1000</f>
        <v>7.2939940678196011</v>
      </c>
      <c r="AL8" s="99">
        <f t="shared" si="10"/>
        <v>6.9656682930386946</v>
      </c>
      <c r="AM8" s="99"/>
      <c r="AN8" s="98"/>
    </row>
    <row r="9" spans="2:45" x14ac:dyDescent="0.25">
      <c r="B9" s="95" t="s">
        <v>92</v>
      </c>
      <c r="C9" s="95" t="s">
        <v>90</v>
      </c>
      <c r="D9" s="99">
        <f t="shared" ref="D9:AB9" si="11">(D4)/1000</f>
        <v>158.84767029267212</v>
      </c>
      <c r="E9" s="99">
        <f t="shared" si="11"/>
        <v>158.6268403155583</v>
      </c>
      <c r="F9" s="99">
        <f t="shared" si="11"/>
        <v>153.85312272396146</v>
      </c>
      <c r="G9" s="99">
        <f t="shared" si="11"/>
        <v>150.79140161342096</v>
      </c>
      <c r="H9" s="99">
        <f t="shared" si="11"/>
        <v>147.05767086090268</v>
      </c>
      <c r="I9" s="99">
        <f t="shared" si="11"/>
        <v>144.74353086300286</v>
      </c>
      <c r="J9" s="99">
        <f t="shared" si="11"/>
        <v>145.24524700756129</v>
      </c>
      <c r="K9" s="99">
        <f t="shared" si="11"/>
        <v>141.82946826196761</v>
      </c>
      <c r="L9" s="99">
        <f t="shared" si="11"/>
        <v>143.66346387524439</v>
      </c>
      <c r="M9" s="99">
        <f t="shared" si="11"/>
        <v>134.25512825729652</v>
      </c>
      <c r="N9" s="99">
        <f t="shared" si="11"/>
        <v>127.48469457325517</v>
      </c>
      <c r="O9" s="99">
        <f t="shared" si="11"/>
        <v>126.76971703519392</v>
      </c>
      <c r="P9" s="99">
        <f t="shared" si="11"/>
        <v>126.15710143093725</v>
      </c>
      <c r="Q9" s="99">
        <f t="shared" si="11"/>
        <v>124.1695492079954</v>
      </c>
      <c r="R9" s="99">
        <f t="shared" si="11"/>
        <v>123.27298542255907</v>
      </c>
      <c r="S9" s="99">
        <f t="shared" si="11"/>
        <v>121.07592190795324</v>
      </c>
      <c r="T9" s="99">
        <f t="shared" si="11"/>
        <v>118.69742243503075</v>
      </c>
      <c r="U9" s="99">
        <f t="shared" si="11"/>
        <v>120.31685693828287</v>
      </c>
      <c r="V9" s="99">
        <f t="shared" si="11"/>
        <v>118.24271779655993</v>
      </c>
      <c r="W9" s="99">
        <f t="shared" si="11"/>
        <v>116.03485405794596</v>
      </c>
      <c r="X9" s="99">
        <f t="shared" si="11"/>
        <v>112.84681548248355</v>
      </c>
      <c r="Y9" s="99">
        <f t="shared" si="11"/>
        <v>109.79864464350085</v>
      </c>
      <c r="Z9" s="99">
        <f t="shared" si="11"/>
        <v>109.91253710387868</v>
      </c>
      <c r="AA9" s="99">
        <f t="shared" si="11"/>
        <v>111.69323557778492</v>
      </c>
      <c r="AB9" s="99">
        <f t="shared" si="11"/>
        <v>109.20508212044609</v>
      </c>
      <c r="AC9" s="99">
        <f t="shared" ref="AC9:AE9" si="12">(AC4)/1000</f>
        <v>110.84602019352535</v>
      </c>
      <c r="AD9" s="99">
        <f t="shared" si="12"/>
        <v>112.60553247238197</v>
      </c>
      <c r="AE9" s="99">
        <f t="shared" si="12"/>
        <v>116.16507319285898</v>
      </c>
      <c r="AF9" s="99">
        <f t="shared" ref="AF9" si="13">(AF4)/1000</f>
        <v>114.64988384812807</v>
      </c>
      <c r="AG9" s="99">
        <f t="shared" ref="AG9:AH9" si="14">(AG4)/1000</f>
        <v>115.59900688397209</v>
      </c>
      <c r="AH9" s="99">
        <f t="shared" si="14"/>
        <v>112.73373311856234</v>
      </c>
      <c r="AI9" s="99">
        <f t="shared" ref="AI9:AJ9" si="15">(AI4)/1000</f>
        <v>112.3092964704131</v>
      </c>
      <c r="AJ9" s="99">
        <f t="shared" si="15"/>
        <v>113.5727825456556</v>
      </c>
      <c r="AK9" s="99">
        <f t="shared" ref="AK9:AL9" si="16">(AK4)/1000</f>
        <v>111.0376688652198</v>
      </c>
      <c r="AL9" s="99">
        <f t="shared" si="16"/>
        <v>109.86007697814404</v>
      </c>
      <c r="AM9" s="99"/>
      <c r="AN9" s="98"/>
    </row>
    <row r="10" spans="2:45" x14ac:dyDescent="0.25">
      <c r="B10" s="95" t="s">
        <v>92</v>
      </c>
      <c r="C10" s="95" t="s">
        <v>89</v>
      </c>
      <c r="D10" s="99">
        <f t="shared" ref="D10:AB10" si="17">(D5)/1000</f>
        <v>573.12049815694945</v>
      </c>
      <c r="E10" s="99">
        <f t="shared" si="17"/>
        <v>561.46971220278726</v>
      </c>
      <c r="F10" s="99">
        <f t="shared" si="17"/>
        <v>513.60889228658414</v>
      </c>
      <c r="G10" s="99">
        <f t="shared" si="17"/>
        <v>491.87411400288073</v>
      </c>
      <c r="H10" s="99">
        <f t="shared" si="17"/>
        <v>452.68202044753809</v>
      </c>
      <c r="I10" s="99">
        <f t="shared" si="17"/>
        <v>432.35488277001599</v>
      </c>
      <c r="J10" s="99">
        <f t="shared" si="17"/>
        <v>429.32843984696814</v>
      </c>
      <c r="K10" s="99">
        <f t="shared" si="17"/>
        <v>391.47921981878955</v>
      </c>
      <c r="L10" s="99">
        <f t="shared" si="17"/>
        <v>403.20236642846788</v>
      </c>
      <c r="M10" s="99">
        <f t="shared" si="17"/>
        <v>353.89328745620298</v>
      </c>
      <c r="N10" s="99">
        <f t="shared" si="17"/>
        <v>343.45637607491625</v>
      </c>
      <c r="O10" s="99">
        <f t="shared" si="17"/>
        <v>333.04238915235857</v>
      </c>
      <c r="P10" s="99">
        <f t="shared" si="17"/>
        <v>320.56556298467444</v>
      </c>
      <c r="Q10" s="99">
        <f t="shared" si="17"/>
        <v>305.81697349198743</v>
      </c>
      <c r="R10" s="99">
        <f t="shared" si="17"/>
        <v>300.44971326369904</v>
      </c>
      <c r="S10" s="99">
        <f t="shared" si="17"/>
        <v>302.09863913520343</v>
      </c>
      <c r="T10" s="99">
        <f t="shared" si="17"/>
        <v>285.35463748327595</v>
      </c>
      <c r="U10" s="99">
        <f t="shared" si="17"/>
        <v>270.6280826552092</v>
      </c>
      <c r="V10" s="99">
        <f t="shared" si="17"/>
        <v>268.08835598716468</v>
      </c>
      <c r="W10" s="99">
        <f t="shared" si="17"/>
        <v>252.81718387063856</v>
      </c>
      <c r="X10" s="99">
        <f t="shared" si="17"/>
        <v>234.2163367922671</v>
      </c>
      <c r="Y10" s="99">
        <f t="shared" si="17"/>
        <v>215.04971424619652</v>
      </c>
      <c r="Z10" s="99">
        <f t="shared" si="17"/>
        <v>207.56288445169508</v>
      </c>
      <c r="AA10" s="99">
        <f t="shared" si="17"/>
        <v>206.14187130630827</v>
      </c>
      <c r="AB10" s="99">
        <f t="shared" si="17"/>
        <v>191.50923932443999</v>
      </c>
      <c r="AC10" s="99">
        <f t="shared" ref="AC10:AE10" si="18">(AC5)/1000</f>
        <v>191.18509297091734</v>
      </c>
      <c r="AD10" s="99">
        <f t="shared" si="18"/>
        <v>186.5180287727724</v>
      </c>
      <c r="AE10" s="99">
        <f t="shared" si="18"/>
        <v>158.6731845430694</v>
      </c>
      <c r="AF10" s="99">
        <f t="shared" ref="AF10" si="19">(AF5)/1000</f>
        <v>152.15738367020245</v>
      </c>
      <c r="AG10" s="99">
        <f t="shared" ref="AG10:AH10" si="20">(AG5)/1000</f>
        <v>131.51137345812938</v>
      </c>
      <c r="AH10" s="99">
        <f t="shared" si="20"/>
        <v>124.37717313700277</v>
      </c>
      <c r="AI10" s="99">
        <f t="shared" ref="AI10:AJ10" si="21">(AI5)/1000</f>
        <v>124.14706727961334</v>
      </c>
      <c r="AJ10" s="99">
        <f t="shared" si="21"/>
        <v>106.43544644969342</v>
      </c>
      <c r="AK10" s="99">
        <f t="shared" ref="AK10:AL10" si="22">(AK5)/1000</f>
        <v>92.190512588350089</v>
      </c>
      <c r="AL10" s="99">
        <f t="shared" si="22"/>
        <v>87.444326799040127</v>
      </c>
      <c r="AM10" s="99"/>
      <c r="AN10" s="98"/>
    </row>
    <row r="11" spans="2:45" x14ac:dyDescent="0.25">
      <c r="D11" s="95"/>
      <c r="E11" s="95"/>
      <c r="F11" s="95"/>
    </row>
    <row r="12" spans="2:45" x14ac:dyDescent="0.25">
      <c r="D12" s="95"/>
      <c r="E12" s="95"/>
      <c r="F12" s="95"/>
      <c r="W12" s="100"/>
      <c r="Y12" s="100"/>
      <c r="Z12" s="100"/>
      <c r="AA12" s="100"/>
    </row>
    <row r="13" spans="2:45" x14ac:dyDescent="0.25">
      <c r="AN13" s="100"/>
      <c r="AP13" s="100"/>
    </row>
    <row r="14" spans="2:45" x14ac:dyDescent="0.25">
      <c r="D14" s="95"/>
      <c r="E14" s="95"/>
      <c r="F14" s="95"/>
      <c r="AN14" s="100"/>
      <c r="AP14" s="100"/>
    </row>
    <row r="15" spans="2:45" x14ac:dyDescent="0.25">
      <c r="D15" s="95"/>
      <c r="E15" s="95"/>
      <c r="F15" s="95"/>
      <c r="AN15" s="100"/>
      <c r="AP15" s="100"/>
    </row>
    <row r="16" spans="2:45" ht="16.5" x14ac:dyDescent="0.3">
      <c r="D16" s="95"/>
      <c r="E16" s="95"/>
      <c r="F16" s="95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</row>
    <row r="17" spans="4:42" x14ac:dyDescent="0.25">
      <c r="D17" s="95"/>
      <c r="E17" s="95"/>
      <c r="F17" s="95"/>
      <c r="AN17" s="14"/>
      <c r="AP17" s="14"/>
    </row>
    <row r="18" spans="4:42" x14ac:dyDescent="0.25">
      <c r="D18" s="95"/>
      <c r="E18" s="95"/>
      <c r="F18" s="95"/>
      <c r="AN18" s="103"/>
      <c r="AP18" s="103"/>
    </row>
    <row r="19" spans="4:42" x14ac:dyDescent="0.25">
      <c r="AN19" s="104"/>
      <c r="AP19" s="104"/>
    </row>
    <row r="20" spans="4:42" x14ac:dyDescent="0.25">
      <c r="AN20" s="100"/>
      <c r="AP20" s="100"/>
    </row>
    <row r="21" spans="4:42" x14ac:dyDescent="0.25">
      <c r="AN21" s="104"/>
      <c r="AP21" s="104"/>
    </row>
    <row r="22" spans="4:42" x14ac:dyDescent="0.25">
      <c r="AN22" s="105"/>
      <c r="AP22" s="105"/>
    </row>
    <row r="33" spans="3:9" x14ac:dyDescent="0.25">
      <c r="I33" s="106"/>
    </row>
    <row r="43" spans="3:9" x14ac:dyDescent="0.25">
      <c r="D43" s="95"/>
    </row>
    <row r="44" spans="3:9" x14ac:dyDescent="0.25">
      <c r="D44" s="95"/>
      <c r="I44" s="98"/>
    </row>
    <row r="45" spans="3:9" x14ac:dyDescent="0.25">
      <c r="D45" s="95"/>
      <c r="I45" s="98"/>
    </row>
    <row r="46" spans="3:9" x14ac:dyDescent="0.25">
      <c r="D46" s="95"/>
      <c r="I46" s="98"/>
    </row>
    <row r="47" spans="3:9" x14ac:dyDescent="0.25">
      <c r="D47" s="95"/>
      <c r="I47" s="98"/>
    </row>
    <row r="48" spans="3:9" x14ac:dyDescent="0.25">
      <c r="C48" s="107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6">
    <tabColor theme="0" tint="-0.249977111117893"/>
  </sheetPr>
  <dimension ref="B1:AN54"/>
  <sheetViews>
    <sheetView zoomScale="75" zoomScaleNormal="75" workbookViewId="0">
      <pane ySplit="1" topLeftCell="A2" activePane="bottomLeft" state="frozen"/>
      <selection pane="bottomLeft" activeCell="Y4" sqref="Y4"/>
    </sheetView>
  </sheetViews>
  <sheetFormatPr defaultColWidth="9.140625" defaultRowHeight="15" x14ac:dyDescent="0.25"/>
  <cols>
    <col min="1" max="1" width="9.140625" style="115"/>
    <col min="2" max="2" width="12.42578125" style="132" customWidth="1"/>
    <col min="3" max="3" width="5.28515625" style="115" customWidth="1"/>
    <col min="4" max="7" width="6.42578125" style="115" bestFit="1" customWidth="1"/>
    <col min="8" max="37" width="7.5703125" style="115" bestFit="1" customWidth="1"/>
    <col min="38" max="39" width="9.140625" style="115"/>
    <col min="40" max="40" width="11" style="115" customWidth="1"/>
    <col min="41" max="16384" width="9.140625" style="115"/>
  </cols>
  <sheetData>
    <row r="1" spans="2:40" s="112" customFormat="1" ht="47.25" customHeight="1" thickBot="1" x14ac:dyDescent="0.3">
      <c r="B1" s="108" t="s">
        <v>23</v>
      </c>
      <c r="C1" s="109"/>
      <c r="D1" s="110">
        <v>1990</v>
      </c>
      <c r="E1" s="110">
        <v>1991</v>
      </c>
      <c r="F1" s="110">
        <v>1992</v>
      </c>
      <c r="G1" s="110">
        <v>1994</v>
      </c>
      <c r="H1" s="110">
        <v>1995</v>
      </c>
      <c r="I1" s="110">
        <v>1996</v>
      </c>
      <c r="J1" s="110">
        <v>1997</v>
      </c>
      <c r="K1" s="110">
        <v>1998</v>
      </c>
      <c r="L1" s="110">
        <v>1999</v>
      </c>
      <c r="M1" s="110">
        <v>2000</v>
      </c>
      <c r="N1" s="110">
        <v>2001</v>
      </c>
      <c r="O1" s="110">
        <v>2002</v>
      </c>
      <c r="P1" s="110">
        <v>2003</v>
      </c>
      <c r="Q1" s="110">
        <v>2004</v>
      </c>
      <c r="R1" s="110">
        <v>2005</v>
      </c>
      <c r="S1" s="111">
        <v>2006</v>
      </c>
      <c r="T1" s="110">
        <v>2007</v>
      </c>
      <c r="U1" s="111">
        <v>2008</v>
      </c>
      <c r="V1" s="111">
        <v>2009</v>
      </c>
      <c r="W1" s="111">
        <v>2010</v>
      </c>
      <c r="X1" s="111">
        <v>2011</v>
      </c>
      <c r="Y1" s="111">
        <v>2012</v>
      </c>
      <c r="Z1" s="111">
        <v>2013</v>
      </c>
      <c r="AA1" s="111">
        <v>2014</v>
      </c>
      <c r="AB1" s="111">
        <v>2015</v>
      </c>
      <c r="AC1" s="111">
        <v>2016</v>
      </c>
      <c r="AD1" s="111">
        <v>2017</v>
      </c>
      <c r="AE1" s="111">
        <v>2018</v>
      </c>
      <c r="AF1" s="111">
        <v>2019</v>
      </c>
      <c r="AG1" s="111">
        <v>2020</v>
      </c>
      <c r="AH1" s="111">
        <v>2021</v>
      </c>
      <c r="AI1" s="111">
        <v>2022</v>
      </c>
      <c r="AJ1" s="111">
        <v>2023</v>
      </c>
      <c r="AK1" s="111">
        <v>2024</v>
      </c>
      <c r="AL1" s="111"/>
      <c r="AM1" s="222" t="s">
        <v>171</v>
      </c>
      <c r="AN1" s="222" t="s">
        <v>229</v>
      </c>
    </row>
    <row r="2" spans="2:40" x14ac:dyDescent="0.25">
      <c r="B2" s="113" t="s">
        <v>3</v>
      </c>
      <c r="C2" s="114"/>
      <c r="D2" s="114">
        <v>1959.5188216384604</v>
      </c>
      <c r="E2" s="114">
        <v>2044.4315456624247</v>
      </c>
      <c r="F2" s="114">
        <v>1875.9875940747272</v>
      </c>
      <c r="G2" s="114">
        <v>1856.0909815145133</v>
      </c>
      <c r="H2" s="114">
        <v>1732.7292455783422</v>
      </c>
      <c r="I2" s="114">
        <v>1776.8159653057521</v>
      </c>
      <c r="J2" s="114">
        <v>1917.0684796613548</v>
      </c>
      <c r="K2" s="114">
        <v>1799.677962687284</v>
      </c>
      <c r="L2" s="114">
        <v>1866.4550954262822</v>
      </c>
      <c r="M2" s="114">
        <v>1587.566535324604</v>
      </c>
      <c r="N2" s="114">
        <v>1812.8761858299447</v>
      </c>
      <c r="O2" s="114">
        <v>1877.4737772484461</v>
      </c>
      <c r="P2" s="114">
        <v>1747.43594196</v>
      </c>
      <c r="Q2" s="114">
        <v>1744.9604473250399</v>
      </c>
      <c r="R2" s="114">
        <v>1798.7209043303335</v>
      </c>
      <c r="S2" s="114">
        <v>1862.4915911542569</v>
      </c>
      <c r="T2" s="114">
        <v>1615.2556881105984</v>
      </c>
      <c r="U2" s="114">
        <v>1581.6188393180819</v>
      </c>
      <c r="V2" s="114">
        <v>1394.0934622416348</v>
      </c>
      <c r="W2" s="114">
        <v>1131.7585338799117</v>
      </c>
      <c r="X2" s="114">
        <v>1221.1078538290085</v>
      </c>
      <c r="Y2" s="114">
        <v>1212.4984024600881</v>
      </c>
      <c r="Z2" s="114">
        <v>1474.4252728290228</v>
      </c>
      <c r="AA2" s="114">
        <v>1297.3378778038561</v>
      </c>
      <c r="AB2" s="114">
        <v>1238.8151495646789</v>
      </c>
      <c r="AC2" s="114">
        <v>1452.3341426238719</v>
      </c>
      <c r="AD2" s="114">
        <v>1436.1441459962944</v>
      </c>
      <c r="AE2" s="114">
        <v>1134.122227604131</v>
      </c>
      <c r="AF2" s="114">
        <v>773.37304266120793</v>
      </c>
      <c r="AG2" s="114">
        <v>376.81887328864332</v>
      </c>
      <c r="AH2" s="114">
        <v>438.82227645241744</v>
      </c>
      <c r="AI2" s="114">
        <v>903.68975154078669</v>
      </c>
      <c r="AJ2" s="114">
        <v>716.83444092141781</v>
      </c>
      <c r="AK2" s="114">
        <v>431.46419076820399</v>
      </c>
      <c r="AL2" s="117"/>
      <c r="AM2" s="221">
        <f>(AK2-AJ2)/AJ2</f>
        <v>-0.39809785058095054</v>
      </c>
      <c r="AN2" s="220">
        <f>(AK2-D2)/D2</f>
        <v>-0.7798111526137661</v>
      </c>
    </row>
    <row r="3" spans="2:40" s="118" customFormat="1" x14ac:dyDescent="0.25">
      <c r="B3" s="116" t="s">
        <v>4</v>
      </c>
      <c r="C3" s="117"/>
      <c r="D3" s="117">
        <v>1377.1659999933001</v>
      </c>
      <c r="E3" s="117">
        <v>1276.462</v>
      </c>
      <c r="F3" s="117">
        <v>1287.1090000000002</v>
      </c>
      <c r="G3" s="117">
        <v>1217.5320000000002</v>
      </c>
      <c r="H3" s="117">
        <v>1208.252</v>
      </c>
      <c r="I3" s="117">
        <v>1184.3029999999999</v>
      </c>
      <c r="J3" s="117">
        <v>1060.2450000000001</v>
      </c>
      <c r="K3" s="117">
        <v>1036.5143</v>
      </c>
      <c r="L3" s="117">
        <v>989.36739999999998</v>
      </c>
      <c r="M3" s="117">
        <v>868.50800000000004</v>
      </c>
      <c r="N3" s="117">
        <v>802.58499999999992</v>
      </c>
      <c r="O3" s="117">
        <v>862.572</v>
      </c>
      <c r="P3" s="117">
        <v>886.70799999999986</v>
      </c>
      <c r="Q3" s="117">
        <v>804.49999999999989</v>
      </c>
      <c r="R3" s="117">
        <v>582.98361608868822</v>
      </c>
      <c r="S3" s="117">
        <v>791.37019445269846</v>
      </c>
      <c r="T3" s="117">
        <v>758.96498122572939</v>
      </c>
      <c r="U3" s="117">
        <v>750.02379179159141</v>
      </c>
      <c r="V3" s="117">
        <v>871.97918401833977</v>
      </c>
      <c r="W3" s="117">
        <v>863.54023724344393</v>
      </c>
      <c r="X3" s="117">
        <v>764.93198765897557</v>
      </c>
      <c r="Y3" s="117">
        <v>724.17163624691079</v>
      </c>
      <c r="Z3" s="117">
        <v>789.83641409462939</v>
      </c>
      <c r="AA3" s="117">
        <v>741.66842600667781</v>
      </c>
      <c r="AB3" s="117">
        <v>776.85210934146835</v>
      </c>
      <c r="AC3" s="117">
        <v>766.83229915169227</v>
      </c>
      <c r="AD3" s="117">
        <v>734.21477763050666</v>
      </c>
      <c r="AE3" s="117">
        <v>694.94257299657852</v>
      </c>
      <c r="AF3" s="117">
        <v>685.95222908664709</v>
      </c>
      <c r="AG3" s="117">
        <v>629.11841032011296</v>
      </c>
      <c r="AH3" s="117">
        <v>417.57072069315564</v>
      </c>
      <c r="AI3" s="117">
        <v>265.00401155164417</v>
      </c>
      <c r="AJ3" s="117">
        <v>222.3786356774099</v>
      </c>
      <c r="AK3" s="117">
        <v>180.22396401616473</v>
      </c>
      <c r="AL3" s="117"/>
      <c r="AM3" s="221">
        <f t="shared" ref="AM3:AM6" si="0">(AK3-AJ3)/AJ3</f>
        <v>-0.18956259684224427</v>
      </c>
      <c r="AN3" s="220">
        <f t="shared" ref="AN3:AN8" si="1">(AK3-D3)/D3</f>
        <v>-0.86913417553363825</v>
      </c>
    </row>
    <row r="4" spans="2:40" x14ac:dyDescent="0.25">
      <c r="B4" s="116" t="s">
        <v>2</v>
      </c>
      <c r="C4" s="117"/>
      <c r="D4" s="117">
        <v>4438.649767474999</v>
      </c>
      <c r="E4" s="117">
        <v>4738.9346711999997</v>
      </c>
      <c r="F4" s="117">
        <v>4925.1741038500004</v>
      </c>
      <c r="G4" s="117">
        <v>4969.5570183749996</v>
      </c>
      <c r="H4" s="117">
        <v>5534.4456966500011</v>
      </c>
      <c r="I4" s="117">
        <v>5551.121993050001</v>
      </c>
      <c r="J4" s="117">
        <v>5810.6729293000017</v>
      </c>
      <c r="K4" s="117">
        <v>6377.4650804499988</v>
      </c>
      <c r="L4" s="117">
        <v>7119.1719731250014</v>
      </c>
      <c r="M4" s="117">
        <v>8029.1264349499988</v>
      </c>
      <c r="N4" s="117">
        <v>7885.0067224750001</v>
      </c>
      <c r="O4" s="117">
        <v>8506.3220754250015</v>
      </c>
      <c r="P4" s="117">
        <v>8411.9077880249988</v>
      </c>
      <c r="Q4" s="117">
        <v>8106.9694698999983</v>
      </c>
      <c r="R4" s="117">
        <v>8696.0935537841069</v>
      </c>
      <c r="S4" s="117">
        <v>9134.3980378341766</v>
      </c>
      <c r="T4" s="117">
        <v>8961.4887597603138</v>
      </c>
      <c r="U4" s="117">
        <v>8977.0259177235494</v>
      </c>
      <c r="V4" s="117">
        <v>8925.6698018184597</v>
      </c>
      <c r="W4" s="117">
        <v>7739.219290822597</v>
      </c>
      <c r="X4" s="117">
        <v>7294.3480641830811</v>
      </c>
      <c r="Y4" s="117">
        <v>6785.8090139442265</v>
      </c>
      <c r="Z4" s="117">
        <v>6233.2802324399736</v>
      </c>
      <c r="AA4" s="117">
        <v>6279.932691116026</v>
      </c>
      <c r="AB4" s="117">
        <v>6238.7493755611758</v>
      </c>
      <c r="AC4" s="117">
        <v>6653.2001066788189</v>
      </c>
      <c r="AD4" s="117">
        <v>6946.1954754566541</v>
      </c>
      <c r="AE4" s="117">
        <v>6860.5158081472409</v>
      </c>
      <c r="AF4" s="117">
        <v>7152.9223383485532</v>
      </c>
      <c r="AG4" s="117">
        <v>7178.243430282947</v>
      </c>
      <c r="AH4" s="117">
        <v>5999.4348099571662</v>
      </c>
      <c r="AI4" s="117">
        <v>6338.3074659282884</v>
      </c>
      <c r="AJ4" s="117">
        <v>6909.8758880598361</v>
      </c>
      <c r="AK4" s="117">
        <v>6884.0536132679235</v>
      </c>
      <c r="AL4" s="117"/>
      <c r="AM4" s="221">
        <f t="shared" si="0"/>
        <v>-3.7370099275636942E-3</v>
      </c>
      <c r="AN4" s="220">
        <f t="shared" si="1"/>
        <v>0.55093417455733029</v>
      </c>
    </row>
    <row r="5" spans="2:40" x14ac:dyDescent="0.25">
      <c r="B5" s="116" t="s">
        <v>0</v>
      </c>
      <c r="C5" s="117"/>
      <c r="D5" s="117">
        <v>1446.1610214860982</v>
      </c>
      <c r="E5" s="117">
        <v>1475.4523059603362</v>
      </c>
      <c r="F5" s="117">
        <v>1466.0203420108685</v>
      </c>
      <c r="G5" s="117">
        <v>1749.8746285633649</v>
      </c>
      <c r="H5" s="117">
        <v>1739.0048814701263</v>
      </c>
      <c r="I5" s="117">
        <v>1915.5522868551145</v>
      </c>
      <c r="J5" s="117">
        <v>2255.2898150368665</v>
      </c>
      <c r="K5" s="117">
        <v>2310.6811401932446</v>
      </c>
      <c r="L5" s="117">
        <v>2347.9949305135115</v>
      </c>
      <c r="M5" s="117">
        <v>2593.3026398067595</v>
      </c>
      <c r="N5" s="117">
        <v>3059.3513283102143</v>
      </c>
      <c r="O5" s="117">
        <v>3138.6980639633803</v>
      </c>
      <c r="P5" s="117">
        <v>3333.8013798036445</v>
      </c>
      <c r="Q5" s="117">
        <v>3659.3635015137847</v>
      </c>
      <c r="R5" s="117">
        <v>3652.9976872223997</v>
      </c>
      <c r="S5" s="117">
        <v>3503.2554345766534</v>
      </c>
      <c r="T5" s="117">
        <v>3968.8471465113107</v>
      </c>
      <c r="U5" s="117">
        <v>4255.1970234321316</v>
      </c>
      <c r="V5" s="117">
        <v>4523.5913856049292</v>
      </c>
      <c r="W5" s="117">
        <v>4295.2748447082722</v>
      </c>
      <c r="X5" s="117">
        <v>4711.9128231128725</v>
      </c>
      <c r="Y5" s="117">
        <v>4146.983481862896</v>
      </c>
      <c r="Z5" s="117">
        <v>4040.9392971238017</v>
      </c>
      <c r="AA5" s="117">
        <v>3862.5600435215815</v>
      </c>
      <c r="AB5" s="117">
        <v>3731.3032087817996</v>
      </c>
      <c r="AC5" s="117">
        <v>3769.0771681468505</v>
      </c>
      <c r="AD5" s="117">
        <v>4250.8766086175829</v>
      </c>
      <c r="AE5" s="117">
        <v>4315.4605816909971</v>
      </c>
      <c r="AF5" s="117">
        <v>4480.2572507256682</v>
      </c>
      <c r="AG5" s="117">
        <v>4571.2977896673938</v>
      </c>
      <c r="AH5" s="117">
        <v>4575.9999426793147</v>
      </c>
      <c r="AI5" s="117">
        <v>4383.7279215152339</v>
      </c>
      <c r="AJ5" s="117">
        <v>4471.1701999877605</v>
      </c>
      <c r="AK5" s="117">
        <v>4149.8516762376512</v>
      </c>
      <c r="AL5" s="117"/>
      <c r="AM5" s="221">
        <f t="shared" si="0"/>
        <v>-7.1864525253587733E-2</v>
      </c>
      <c r="AN5" s="220">
        <f t="shared" si="1"/>
        <v>1.8695640489419338</v>
      </c>
    </row>
    <row r="6" spans="2:40" s="118" customFormat="1" x14ac:dyDescent="0.25">
      <c r="B6" s="116" t="s">
        <v>22</v>
      </c>
      <c r="C6" s="117"/>
      <c r="D6" s="117">
        <v>167.78092232731441</v>
      </c>
      <c r="E6" s="117">
        <v>167.82254826129187</v>
      </c>
      <c r="F6" s="117">
        <v>162.50436266360947</v>
      </c>
      <c r="G6" s="117">
        <v>160.61205311932741</v>
      </c>
      <c r="H6" s="117">
        <v>174.18208406820253</v>
      </c>
      <c r="I6" s="117">
        <v>154.66116168070334</v>
      </c>
      <c r="J6" s="117">
        <v>168.58727096072766</v>
      </c>
      <c r="K6" s="117">
        <v>180.76562597052356</v>
      </c>
      <c r="L6" s="117">
        <v>231.41674555320444</v>
      </c>
      <c r="M6" s="117">
        <v>221.79125221469823</v>
      </c>
      <c r="N6" s="117">
        <v>235.09633852510527</v>
      </c>
      <c r="O6" s="117">
        <v>233.88652081945531</v>
      </c>
      <c r="P6" s="117">
        <v>261.37189264822541</v>
      </c>
      <c r="Q6" s="117">
        <v>236.30747079405035</v>
      </c>
      <c r="R6" s="117">
        <v>284.17767085522206</v>
      </c>
      <c r="S6" s="117">
        <v>370.43429734025324</v>
      </c>
      <c r="T6" s="117">
        <v>430.29970893258638</v>
      </c>
      <c r="U6" s="117">
        <v>487.79873755467656</v>
      </c>
      <c r="V6" s="117">
        <v>588.31703391793974</v>
      </c>
      <c r="W6" s="117">
        <v>677.46513521244822</v>
      </c>
      <c r="X6" s="117">
        <v>678.45783503575171</v>
      </c>
      <c r="Y6" s="117">
        <v>826.39593421796371</v>
      </c>
      <c r="Z6" s="117">
        <v>822.40436637720495</v>
      </c>
      <c r="AA6" s="117">
        <v>888.01235903348743</v>
      </c>
      <c r="AB6" s="117">
        <v>1011.3581820589399</v>
      </c>
      <c r="AC6" s="117">
        <v>1146.7320320137439</v>
      </c>
      <c r="AD6" s="117">
        <v>1144.4817979150237</v>
      </c>
      <c r="AE6" s="117">
        <v>1346.8579198605748</v>
      </c>
      <c r="AF6" s="117">
        <v>1488.6853822274306</v>
      </c>
      <c r="AG6" s="117">
        <v>1655.2642544826826</v>
      </c>
      <c r="AH6" s="117">
        <v>1814.643131069462</v>
      </c>
      <c r="AI6" s="117">
        <v>1646.5073475580691</v>
      </c>
      <c r="AJ6" s="117">
        <v>1852.1441895645833</v>
      </c>
      <c r="AK6" s="117">
        <v>1993.4749718336152</v>
      </c>
      <c r="AL6" s="117"/>
      <c r="AM6" s="221">
        <f t="shared" si="0"/>
        <v>7.6306576488657241E-2</v>
      </c>
      <c r="AN6" s="220">
        <f t="shared" si="1"/>
        <v>10.881416219328301</v>
      </c>
    </row>
    <row r="7" spans="2:40" s="118" customFormat="1" x14ac:dyDescent="0.25">
      <c r="B7" s="116"/>
      <c r="C7" s="119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AM7" s="221"/>
      <c r="AN7" s="220"/>
    </row>
    <row r="8" spans="2:40" x14ac:dyDescent="0.25">
      <c r="B8" s="116" t="s">
        <v>21</v>
      </c>
      <c r="C8" s="117"/>
      <c r="D8" s="117">
        <f t="shared" ref="D8:AB8" si="2">SUM(D2:D6)</f>
        <v>9389.276532920172</v>
      </c>
      <c r="E8" s="117">
        <f t="shared" si="2"/>
        <v>9703.1030710840532</v>
      </c>
      <c r="F8" s="117">
        <f t="shared" si="2"/>
        <v>9716.7954025992058</v>
      </c>
      <c r="G8" s="117">
        <f t="shared" si="2"/>
        <v>9953.6666815722056</v>
      </c>
      <c r="H8" s="117">
        <f t="shared" si="2"/>
        <v>10388.613907766672</v>
      </c>
      <c r="I8" s="117">
        <f t="shared" si="2"/>
        <v>10582.454406891571</v>
      </c>
      <c r="J8" s="117">
        <f t="shared" si="2"/>
        <v>11211.86349495895</v>
      </c>
      <c r="K8" s="117">
        <f t="shared" si="2"/>
        <v>11705.10410930105</v>
      </c>
      <c r="L8" s="117">
        <f t="shared" si="2"/>
        <v>12554.406144617999</v>
      </c>
      <c r="M8" s="117">
        <f t="shared" si="2"/>
        <v>13300.294862296061</v>
      </c>
      <c r="N8" s="117">
        <f t="shared" si="2"/>
        <v>13794.915575140265</v>
      </c>
      <c r="O8" s="117">
        <f t="shared" si="2"/>
        <v>14618.952437456282</v>
      </c>
      <c r="P8" s="117">
        <f t="shared" si="2"/>
        <v>14641.22500243687</v>
      </c>
      <c r="Q8" s="117">
        <f t="shared" si="2"/>
        <v>14552.100889532872</v>
      </c>
      <c r="R8" s="117">
        <f t="shared" si="2"/>
        <v>15014.973432280751</v>
      </c>
      <c r="S8" s="117">
        <f t="shared" si="2"/>
        <v>15661.949555358038</v>
      </c>
      <c r="T8" s="117">
        <f t="shared" si="2"/>
        <v>15734.856284540539</v>
      </c>
      <c r="U8" s="117">
        <f t="shared" si="2"/>
        <v>16051.664309820029</v>
      </c>
      <c r="V8" s="117">
        <f t="shared" si="2"/>
        <v>16303.650867601302</v>
      </c>
      <c r="W8" s="117">
        <f t="shared" si="2"/>
        <v>14707.258041866673</v>
      </c>
      <c r="X8" s="117">
        <f t="shared" si="2"/>
        <v>14670.758563819689</v>
      </c>
      <c r="Y8" s="117">
        <f t="shared" si="2"/>
        <v>13695.858468732085</v>
      </c>
      <c r="Z8" s="117">
        <f t="shared" si="2"/>
        <v>13360.885582864632</v>
      </c>
      <c r="AA8" s="117">
        <f t="shared" si="2"/>
        <v>13069.51139748163</v>
      </c>
      <c r="AB8" s="117">
        <f t="shared" si="2"/>
        <v>12997.078025308063</v>
      </c>
      <c r="AC8" s="117">
        <f t="shared" ref="AC8:AD8" si="3">SUM(AC2:AC6)</f>
        <v>13788.175748614978</v>
      </c>
      <c r="AD8" s="117">
        <f t="shared" si="3"/>
        <v>14511.912805616061</v>
      </c>
      <c r="AE8" s="117">
        <f t="shared" ref="AE8:AF8" si="4">SUM(AE2:AE6)</f>
        <v>14351.899110299522</v>
      </c>
      <c r="AF8" s="117">
        <f t="shared" si="4"/>
        <v>14581.190243049507</v>
      </c>
      <c r="AG8" s="117">
        <f t="shared" ref="AG8:AH8" si="5">SUM(AG2:AG6)</f>
        <v>14410.742758041781</v>
      </c>
      <c r="AH8" s="117">
        <f t="shared" si="5"/>
        <v>13246.470880851515</v>
      </c>
      <c r="AI8" s="117">
        <f t="shared" ref="AI8:AJ8" si="6">SUM(AI2:AI6)</f>
        <v>13537.236498094022</v>
      </c>
      <c r="AJ8" s="117">
        <f t="shared" si="6"/>
        <v>14172.403354211008</v>
      </c>
      <c r="AK8" s="117">
        <f t="shared" ref="AK8" si="7">SUM(AK2:AK6)</f>
        <v>13639.068416123559</v>
      </c>
      <c r="AL8" s="117"/>
      <c r="AM8" s="221">
        <f>(AK8-AJ8)/AJ8</f>
        <v>-3.7631933325478019E-2</v>
      </c>
      <c r="AN8" s="220">
        <f t="shared" si="1"/>
        <v>0.45262186796852738</v>
      </c>
    </row>
    <row r="9" spans="2:40" x14ac:dyDescent="0.25">
      <c r="B9" s="116"/>
      <c r="C9" s="117"/>
      <c r="D9" s="237">
        <f t="shared" ref="D9:AB9" si="8">D6/D8</f>
        <v>1.7869419623444901E-2</v>
      </c>
      <c r="E9" s="237">
        <f t="shared" si="8"/>
        <v>1.7295760648097739E-2</v>
      </c>
      <c r="F9" s="237">
        <f t="shared" si="8"/>
        <v>1.6724069606337516E-2</v>
      </c>
      <c r="G9" s="237">
        <f t="shared" si="8"/>
        <v>1.613596860910339E-2</v>
      </c>
      <c r="H9" s="237">
        <f t="shared" si="8"/>
        <v>1.6766633702498229E-2</v>
      </c>
      <c r="I9" s="237">
        <f t="shared" si="8"/>
        <v>1.4614866810102574E-2</v>
      </c>
      <c r="J9" s="237">
        <f t="shared" si="8"/>
        <v>1.5036507627525741E-2</v>
      </c>
      <c r="K9" s="237">
        <f t="shared" si="8"/>
        <v>1.5443316375706945E-2</v>
      </c>
      <c r="L9" s="237">
        <f t="shared" si="8"/>
        <v>1.8433109689733232E-2</v>
      </c>
      <c r="M9" s="237">
        <f t="shared" si="8"/>
        <v>1.6675664300002585E-2</v>
      </c>
      <c r="N9" s="237">
        <f t="shared" si="8"/>
        <v>1.7042245546523747E-2</v>
      </c>
      <c r="O9" s="237">
        <f t="shared" si="8"/>
        <v>1.5998856403704936E-2</v>
      </c>
      <c r="P9" s="237">
        <f t="shared" si="8"/>
        <v>1.7851777607729064E-2</v>
      </c>
      <c r="Q9" s="237">
        <f t="shared" si="8"/>
        <v>1.6238718559464023E-2</v>
      </c>
      <c r="R9" s="237">
        <f t="shared" si="8"/>
        <v>1.8926285293603476E-2</v>
      </c>
      <c r="S9" s="237">
        <f t="shared" si="8"/>
        <v>2.3651863775383291E-2</v>
      </c>
      <c r="T9" s="237">
        <f t="shared" si="8"/>
        <v>2.7346910651821769E-2</v>
      </c>
      <c r="U9" s="237">
        <f t="shared" si="8"/>
        <v>3.0389293480069402E-2</v>
      </c>
      <c r="V9" s="237">
        <f t="shared" si="8"/>
        <v>3.6084987264235792E-2</v>
      </c>
      <c r="W9" s="237">
        <f t="shared" si="8"/>
        <v>4.6063320116090316E-2</v>
      </c>
      <c r="X9" s="237">
        <f t="shared" si="8"/>
        <v>4.6245586558075563E-2</v>
      </c>
      <c r="Y9" s="237">
        <f t="shared" si="8"/>
        <v>6.0339111717943192E-2</v>
      </c>
      <c r="Z9" s="237">
        <f t="shared" si="8"/>
        <v>6.1553132932441287E-2</v>
      </c>
      <c r="AA9" s="237">
        <f t="shared" si="8"/>
        <v>6.7945337207066428E-2</v>
      </c>
      <c r="AB9" s="237">
        <f t="shared" si="8"/>
        <v>7.781427333817735E-2</v>
      </c>
      <c r="AC9" s="237">
        <f t="shared" ref="AC9:AD9" si="9">AC6/AC8</f>
        <v>8.3167784696168603E-2</v>
      </c>
      <c r="AD9" s="237">
        <f t="shared" si="9"/>
        <v>7.8864985839228102E-2</v>
      </c>
      <c r="AE9" s="237">
        <f t="shared" ref="AE9:AF9" si="10">AE6/AE8</f>
        <v>9.3845275075408893E-2</v>
      </c>
      <c r="AF9" s="237">
        <f t="shared" si="10"/>
        <v>0.10209628688831149</v>
      </c>
      <c r="AG9" s="237">
        <f>AG6/AG8</f>
        <v>0.11486321574639016</v>
      </c>
      <c r="AH9" s="237">
        <f>AH6/AH8</f>
        <v>0.13699068585072166</v>
      </c>
      <c r="AI9" s="237">
        <f>AI6/AI8</f>
        <v>0.12162802561585516</v>
      </c>
      <c r="AJ9" s="237">
        <f>AJ6/AJ8</f>
        <v>0.13068666924542904</v>
      </c>
      <c r="AK9" s="237">
        <f>AK6/AK8</f>
        <v>0.1461591738536196</v>
      </c>
      <c r="AL9" s="120"/>
      <c r="AM9" s="221"/>
    </row>
    <row r="10" spans="2:40" s="118" customFormat="1" x14ac:dyDescent="0.25">
      <c r="B10" s="116"/>
      <c r="C10" s="119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</row>
    <row r="11" spans="2:40" x14ac:dyDescent="0.25">
      <c r="B11" s="121"/>
      <c r="C11" s="122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</row>
    <row r="12" spans="2:40" x14ac:dyDescent="0.25">
      <c r="B12" s="121"/>
      <c r="C12" s="73" t="s">
        <v>17</v>
      </c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</row>
    <row r="13" spans="2:40" x14ac:dyDescent="0.25">
      <c r="B13" s="121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</row>
    <row r="14" spans="2:40" x14ac:dyDescent="0.25">
      <c r="B14" s="66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</row>
    <row r="15" spans="2:40" x14ac:dyDescent="0.25">
      <c r="B15" s="124"/>
      <c r="C15" s="125"/>
      <c r="D15" s="126"/>
      <c r="E15" s="126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2:40" x14ac:dyDescent="0.25">
      <c r="B16" s="124"/>
      <c r="C16" s="122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3"/>
    </row>
    <row r="17" spans="2:39" x14ac:dyDescent="0.25">
      <c r="B17" s="124"/>
      <c r="C17" s="122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3"/>
    </row>
    <row r="18" spans="2:39" x14ac:dyDescent="0.25">
      <c r="B18" s="124"/>
      <c r="C18" s="122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3"/>
    </row>
    <row r="19" spans="2:39" x14ac:dyDescent="0.25">
      <c r="B19" s="124"/>
      <c r="C19" s="122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</row>
    <row r="20" spans="2:39" x14ac:dyDescent="0.25">
      <c r="B20" s="124"/>
      <c r="C20" s="122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64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</row>
    <row r="21" spans="2:39" x14ac:dyDescent="0.25">
      <c r="B21" s="12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</row>
    <row r="22" spans="2:39" x14ac:dyDescent="0.25">
      <c r="B22" s="12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</row>
    <row r="23" spans="2:39" x14ac:dyDescent="0.25">
      <c r="B23" s="124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</row>
    <row r="24" spans="2:39" s="118" customFormat="1" x14ac:dyDescent="0.25">
      <c r="B24" s="124"/>
      <c r="C24" s="64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</row>
    <row r="25" spans="2:39" x14ac:dyDescent="0.25">
      <c r="B25" s="129"/>
      <c r="C25" s="64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</row>
    <row r="26" spans="2:39" x14ac:dyDescent="0.25">
      <c r="B26" s="129"/>
      <c r="C26" s="64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</row>
    <row r="27" spans="2:39" x14ac:dyDescent="0.25"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</row>
    <row r="28" spans="2:39" x14ac:dyDescent="0.25"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</row>
    <row r="29" spans="2:39" x14ac:dyDescent="0.25"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</row>
    <row r="30" spans="2:39" x14ac:dyDescent="0.25"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</row>
    <row r="31" spans="2:39" s="118" customFormat="1" x14ac:dyDescent="0.25"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</row>
    <row r="32" spans="2:39" s="118" customFormat="1" x14ac:dyDescent="0.25"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</row>
    <row r="33" spans="2:18" x14ac:dyDescent="0.25"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</row>
    <row r="34" spans="2:18" x14ac:dyDescent="0.25"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</row>
    <row r="35" spans="2:18" s="118" customFormat="1" x14ac:dyDescent="0.25">
      <c r="B35" s="192" t="s">
        <v>230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</row>
    <row r="36" spans="2:18" s="118" customFormat="1" x14ac:dyDescent="0.25"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</row>
    <row r="37" spans="2:18" x14ac:dyDescent="0.25"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</row>
    <row r="38" spans="2:18" s="118" customFormat="1" x14ac:dyDescent="0.25"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</row>
    <row r="39" spans="2:18" s="118" customFormat="1" x14ac:dyDescent="0.25"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</row>
    <row r="40" spans="2:18" x14ac:dyDescent="0.25"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</row>
    <row r="41" spans="2:18" x14ac:dyDescent="0.25">
      <c r="B41" s="64"/>
      <c r="C41" s="64"/>
    </row>
    <row r="42" spans="2:18" x14ac:dyDescent="0.25">
      <c r="B42" s="64"/>
      <c r="C42" s="64"/>
    </row>
    <row r="43" spans="2:18" x14ac:dyDescent="0.25">
      <c r="B43" s="64"/>
      <c r="C43" s="64"/>
    </row>
    <row r="44" spans="2:18" x14ac:dyDescent="0.25">
      <c r="B44" s="64"/>
      <c r="C44" s="64"/>
    </row>
    <row r="45" spans="2:18" x14ac:dyDescent="0.25">
      <c r="B45" s="64"/>
      <c r="C45" s="64"/>
    </row>
    <row r="46" spans="2:18" x14ac:dyDescent="0.25">
      <c r="B46" s="64"/>
      <c r="C46" s="64"/>
    </row>
    <row r="47" spans="2:18" x14ac:dyDescent="0.25">
      <c r="B47" s="64"/>
      <c r="C47" s="64"/>
    </row>
    <row r="48" spans="2:18" x14ac:dyDescent="0.25">
      <c r="B48" s="64"/>
      <c r="C48" s="64"/>
    </row>
    <row r="49" spans="2:3" x14ac:dyDescent="0.25">
      <c r="B49" s="64"/>
      <c r="C49" s="64"/>
    </row>
    <row r="50" spans="2:3" x14ac:dyDescent="0.25">
      <c r="B50" s="64"/>
      <c r="C50" s="64"/>
    </row>
    <row r="51" spans="2:3" s="131" customFormat="1" x14ac:dyDescent="0.25">
      <c r="B51" s="64"/>
      <c r="C51" s="64"/>
    </row>
    <row r="52" spans="2:3" x14ac:dyDescent="0.25">
      <c r="C52" s="64"/>
    </row>
    <row r="53" spans="2:3" x14ac:dyDescent="0.25">
      <c r="C53" s="64"/>
    </row>
    <row r="54" spans="2:3" x14ac:dyDescent="0.25">
      <c r="C54" s="64"/>
    </row>
  </sheetData>
  <pageMargins left="0.78740157480314965" right="0.78740157480314965" top="0.78740157480314965" bottom="0.78740157480314965" header="0.51181102362204722" footer="0.51181102362204722"/>
  <pageSetup paperSize="8" orientation="landscape" cellComments="asDisplayed" r:id="rId1"/>
  <headerFooter alignWithMargins="0">
    <oddFooter>&amp;L&amp;F&amp;CPage &amp;P of &amp;N&amp;R&amp;A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</vt:i4>
      </vt:variant>
    </vt:vector>
  </HeadingPairs>
  <TitlesOfParts>
    <vt:vector size="20" baseType="lpstr">
      <vt:lpstr>Figure 2.1</vt:lpstr>
      <vt:lpstr>Figure 2.2</vt:lpstr>
      <vt:lpstr>Table 2.1</vt:lpstr>
      <vt:lpstr>Figure 2.3</vt:lpstr>
      <vt:lpstr>Inter change</vt:lpstr>
      <vt:lpstr>Total from CRT</vt:lpstr>
      <vt:lpstr>Table 2.2</vt:lpstr>
      <vt:lpstr>Figure 2.12</vt:lpstr>
      <vt:lpstr>TPER Fuels (total)</vt:lpstr>
      <vt:lpstr>Energy</vt:lpstr>
      <vt:lpstr>Road Transport</vt:lpstr>
      <vt:lpstr>IPPU</vt:lpstr>
      <vt:lpstr>Agriculture</vt:lpstr>
      <vt:lpstr>Fig 2.10 LULUCF</vt:lpstr>
      <vt:lpstr>Waste</vt:lpstr>
      <vt:lpstr>Fig 9.1 Indirect CO2</vt:lpstr>
      <vt:lpstr>Trends</vt:lpstr>
      <vt:lpstr>'TPER Fuels (total)'!_Toc435105885</vt:lpstr>
      <vt:lpstr>'Road Transport'!Print_Area</vt:lpstr>
      <vt:lpstr>'TPER Fuels (total)'!Print_Titles</vt:lpstr>
    </vt:vector>
  </TitlesOfParts>
  <Company>EPA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Duffy</dc:creator>
  <cp:lastModifiedBy>Paul Duffy</cp:lastModifiedBy>
  <cp:lastPrinted>2007-03-27T13:50:48Z</cp:lastPrinted>
  <dcterms:created xsi:type="dcterms:W3CDTF">2007-03-14T14:17:51Z</dcterms:created>
  <dcterms:modified xsi:type="dcterms:W3CDTF">2026-03-12T13:27:49Z</dcterms:modified>
</cp:coreProperties>
</file>